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A32B323A-D56D-AC46-B3CA-24613D83C613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2" l="1"/>
  <c r="BJ141" i="12"/>
  <c r="CI43" i="12"/>
  <c r="BK43" i="12"/>
  <c r="BQ43" i="12" s="1"/>
  <c r="CJ43" i="12" s="1"/>
  <c r="BA43" i="12"/>
  <c r="AK43" i="12"/>
  <c r="AJ43" i="12"/>
  <c r="AG43" i="12"/>
  <c r="AF43" i="12"/>
  <c r="Y43" i="12"/>
  <c r="X43" i="12"/>
  <c r="U43" i="12"/>
  <c r="W43" i="12" s="1"/>
  <c r="T43" i="12"/>
  <c r="V43" i="12" s="1"/>
  <c r="T42" i="12"/>
  <c r="V42" i="12" s="1"/>
  <c r="U42" i="12"/>
  <c r="W42" i="12" s="1"/>
  <c r="X42" i="12"/>
  <c r="Y42" i="12"/>
  <c r="AF42" i="12"/>
  <c r="AG42" i="12"/>
  <c r="AJ42" i="12"/>
  <c r="AK42" i="12"/>
  <c r="BA42" i="12"/>
  <c r="BK42" i="12"/>
  <c r="CI42" i="12"/>
  <c r="CI29" i="12"/>
  <c r="BK29" i="12"/>
  <c r="BQ29" i="12" s="1"/>
  <c r="CJ29" i="12" s="1"/>
  <c r="BA29" i="12"/>
  <c r="AK29" i="12"/>
  <c r="AJ29" i="12"/>
  <c r="AG29" i="12"/>
  <c r="AF29" i="12"/>
  <c r="Y29" i="12"/>
  <c r="X29" i="12"/>
  <c r="U29" i="12"/>
  <c r="W29" i="12" s="1"/>
  <c r="T29" i="12"/>
  <c r="V29" i="12" s="1"/>
  <c r="CI137" i="12"/>
  <c r="CI136" i="12"/>
  <c r="CI135" i="12"/>
  <c r="CI134" i="12"/>
  <c r="CI133" i="12"/>
  <c r="CI132" i="12"/>
  <c r="CI131" i="12"/>
  <c r="CI130" i="12"/>
  <c r="CI129" i="12"/>
  <c r="CI128" i="12"/>
  <c r="CI127" i="12"/>
  <c r="CI126" i="12"/>
  <c r="CI125" i="12"/>
  <c r="CI124" i="12"/>
  <c r="CI123" i="12"/>
  <c r="CI122" i="12"/>
  <c r="CI121" i="12"/>
  <c r="CI120" i="12"/>
  <c r="CI119" i="12"/>
  <c r="CI118" i="12"/>
  <c r="CI117" i="12"/>
  <c r="CI116" i="12"/>
  <c r="CI115" i="12"/>
  <c r="CI114" i="12"/>
  <c r="CI113" i="12"/>
  <c r="CI112" i="12"/>
  <c r="CI111" i="12"/>
  <c r="CI110" i="12"/>
  <c r="CI109" i="12"/>
  <c r="CI108" i="12"/>
  <c r="CI107" i="12"/>
  <c r="CI106" i="12"/>
  <c r="CI105" i="12"/>
  <c r="CI104" i="12"/>
  <c r="CI103" i="12"/>
  <c r="CI102" i="12"/>
  <c r="CI101" i="12"/>
  <c r="CI100" i="12"/>
  <c r="CI99" i="12"/>
  <c r="CI98" i="12"/>
  <c r="CI97" i="12"/>
  <c r="CI96" i="12"/>
  <c r="CI95" i="12"/>
  <c r="CI94" i="12"/>
  <c r="CI93" i="12"/>
  <c r="CI92" i="12"/>
  <c r="CI91" i="12"/>
  <c r="CI90" i="12"/>
  <c r="CI89" i="12"/>
  <c r="CI88" i="12"/>
  <c r="CI87" i="12"/>
  <c r="CI86" i="12"/>
  <c r="CI85" i="12"/>
  <c r="CI84" i="12"/>
  <c r="CI83" i="12"/>
  <c r="CI82" i="12"/>
  <c r="CI81" i="12"/>
  <c r="CI80" i="12"/>
  <c r="CI79" i="12"/>
  <c r="CI78" i="12"/>
  <c r="CI77" i="12"/>
  <c r="CI76" i="12"/>
  <c r="CI75" i="12"/>
  <c r="CI74" i="12"/>
  <c r="CI73" i="12"/>
  <c r="CI72" i="12"/>
  <c r="CI71" i="12"/>
  <c r="CI70" i="12"/>
  <c r="CI69" i="12"/>
  <c r="CI68" i="12"/>
  <c r="CI67" i="12"/>
  <c r="CI66" i="12"/>
  <c r="CI65" i="12"/>
  <c r="CI64" i="12"/>
  <c r="CI63" i="12"/>
  <c r="CI62" i="12"/>
  <c r="CI61" i="12"/>
  <c r="CI60" i="12"/>
  <c r="CI59" i="12"/>
  <c r="CI58" i="12"/>
  <c r="CI57" i="12"/>
  <c r="CI56" i="12"/>
  <c r="CI55" i="12"/>
  <c r="CI54" i="12"/>
  <c r="CI53" i="12"/>
  <c r="CI52" i="12"/>
  <c r="CI51" i="12"/>
  <c r="CI50" i="12"/>
  <c r="CI49" i="12"/>
  <c r="CI48" i="12"/>
  <c r="CI47" i="12"/>
  <c r="CI46" i="12"/>
  <c r="CI45" i="12"/>
  <c r="CI44" i="12"/>
  <c r="CI41" i="12"/>
  <c r="CI40" i="12"/>
  <c r="CI39" i="12"/>
  <c r="CI38" i="12"/>
  <c r="CI37" i="12"/>
  <c r="CI36" i="12"/>
  <c r="CI35" i="12"/>
  <c r="CI34" i="12"/>
  <c r="CI33" i="12"/>
  <c r="CI32" i="12"/>
  <c r="CI31" i="12"/>
  <c r="CI30" i="12"/>
  <c r="CI28" i="12"/>
  <c r="CI27" i="12"/>
  <c r="CI26" i="12"/>
  <c r="CI25" i="12"/>
  <c r="CI24" i="12"/>
  <c r="CI23" i="12"/>
  <c r="CI22" i="12"/>
  <c r="CI21" i="12"/>
  <c r="CI20" i="12"/>
  <c r="CI19" i="12"/>
  <c r="CI18" i="12"/>
  <c r="CI17" i="12"/>
  <c r="CI16" i="12"/>
  <c r="CI15" i="12"/>
  <c r="CI14" i="12"/>
  <c r="CI13" i="12"/>
  <c r="CI12" i="12"/>
  <c r="CI11" i="12"/>
  <c r="CI10" i="12"/>
  <c r="CI9" i="12"/>
  <c r="CI8" i="12"/>
  <c r="CI7" i="12"/>
  <c r="CI6" i="12"/>
  <c r="CI5" i="12"/>
  <c r="CI4" i="12"/>
  <c r="CI3" i="12"/>
  <c r="BK137" i="12"/>
  <c r="BK136" i="12"/>
  <c r="BK135" i="12"/>
  <c r="BQ135" i="12" s="1"/>
  <c r="CJ135" i="12" s="1"/>
  <c r="BK134" i="12"/>
  <c r="BQ134" i="12" s="1"/>
  <c r="CJ134" i="12" s="1"/>
  <c r="BK133" i="12"/>
  <c r="BQ133" i="12" s="1"/>
  <c r="CJ133" i="12" s="1"/>
  <c r="BK132" i="12"/>
  <c r="BK131" i="12"/>
  <c r="BQ131" i="12" s="1"/>
  <c r="CJ131" i="12" s="1"/>
  <c r="BK130" i="12"/>
  <c r="BQ130" i="12" s="1"/>
  <c r="CJ130" i="12" s="1"/>
  <c r="BK129" i="12"/>
  <c r="BK128" i="12"/>
  <c r="BQ128" i="12" s="1"/>
  <c r="CJ128" i="12" s="1"/>
  <c r="BK127" i="12"/>
  <c r="BQ127" i="12" s="1"/>
  <c r="CJ127" i="12" s="1"/>
  <c r="BK126" i="12"/>
  <c r="BQ126" i="12" s="1"/>
  <c r="CJ126" i="12" s="1"/>
  <c r="BK125" i="12"/>
  <c r="BQ125" i="12" s="1"/>
  <c r="CJ125" i="12" s="1"/>
  <c r="BK124" i="12"/>
  <c r="BK123" i="12"/>
  <c r="BQ123" i="12" s="1"/>
  <c r="CJ123" i="12" s="1"/>
  <c r="BK122" i="12"/>
  <c r="BQ122" i="12" s="1"/>
  <c r="CJ122" i="12" s="1"/>
  <c r="BK121" i="12"/>
  <c r="BQ121" i="12" s="1"/>
  <c r="CJ121" i="12" s="1"/>
  <c r="BK120" i="12"/>
  <c r="BQ120" i="12" s="1"/>
  <c r="CJ120" i="12" s="1"/>
  <c r="BK119" i="12"/>
  <c r="BQ119" i="12" s="1"/>
  <c r="CJ119" i="12" s="1"/>
  <c r="BK118" i="12"/>
  <c r="BK117" i="12"/>
  <c r="BQ117" i="12" s="1"/>
  <c r="CJ117" i="12" s="1"/>
  <c r="BK116" i="12"/>
  <c r="BK115" i="12"/>
  <c r="BQ115" i="12" s="1"/>
  <c r="CJ115" i="12" s="1"/>
  <c r="BK114" i="12"/>
  <c r="BQ114" i="12" s="1"/>
  <c r="CJ114" i="12" s="1"/>
  <c r="BK113" i="12"/>
  <c r="BQ113" i="12" s="1"/>
  <c r="CJ113" i="12" s="1"/>
  <c r="BK112" i="12"/>
  <c r="BK111" i="12"/>
  <c r="BQ111" i="12" s="1"/>
  <c r="CJ111" i="12" s="1"/>
  <c r="BK110" i="12"/>
  <c r="BK109" i="12"/>
  <c r="BQ109" i="12" s="1"/>
  <c r="CJ109" i="12" s="1"/>
  <c r="BK108" i="12"/>
  <c r="BQ108" i="12" s="1"/>
  <c r="CJ108" i="12" s="1"/>
  <c r="BK107" i="12"/>
  <c r="BQ107" i="12" s="1"/>
  <c r="CJ107" i="12" s="1"/>
  <c r="BK106" i="12"/>
  <c r="BQ106" i="12" s="1"/>
  <c r="CJ106" i="12" s="1"/>
  <c r="BK105" i="12"/>
  <c r="BQ105" i="12" s="1"/>
  <c r="CJ105" i="12" s="1"/>
  <c r="BK104" i="12"/>
  <c r="BQ104" i="12" s="1"/>
  <c r="CJ104" i="12" s="1"/>
  <c r="BK103" i="12"/>
  <c r="BQ103" i="12" s="1"/>
  <c r="CJ103" i="12" s="1"/>
  <c r="BK102" i="12"/>
  <c r="BQ102" i="12" s="1"/>
  <c r="CJ102" i="12" s="1"/>
  <c r="BK101" i="12"/>
  <c r="BQ101" i="12" s="1"/>
  <c r="CJ101" i="12" s="1"/>
  <c r="BK100" i="12"/>
  <c r="BQ100" i="12" s="1"/>
  <c r="CJ100" i="12" s="1"/>
  <c r="BK99" i="12"/>
  <c r="BQ99" i="12" s="1"/>
  <c r="CJ99" i="12" s="1"/>
  <c r="BK98" i="12"/>
  <c r="BQ98" i="12" s="1"/>
  <c r="CJ98" i="12" s="1"/>
  <c r="BK97" i="12"/>
  <c r="BQ97" i="12" s="1"/>
  <c r="CJ97" i="12" s="1"/>
  <c r="BK96" i="12"/>
  <c r="BQ96" i="12" s="1"/>
  <c r="CJ96" i="12" s="1"/>
  <c r="BK95" i="12"/>
  <c r="BQ95" i="12" s="1"/>
  <c r="CJ95" i="12" s="1"/>
  <c r="BK94" i="12"/>
  <c r="BQ94" i="12" s="1"/>
  <c r="CJ94" i="12" s="1"/>
  <c r="BK93" i="12"/>
  <c r="BQ93" i="12" s="1"/>
  <c r="CJ93" i="12" s="1"/>
  <c r="BK92" i="12"/>
  <c r="BK91" i="12"/>
  <c r="BQ91" i="12" s="1"/>
  <c r="CJ91" i="12" s="1"/>
  <c r="BK90" i="12"/>
  <c r="BQ90" i="12" s="1"/>
  <c r="CJ90" i="12" s="1"/>
  <c r="BK89" i="12"/>
  <c r="BK88" i="12"/>
  <c r="BK87" i="12"/>
  <c r="BQ87" i="12" s="1"/>
  <c r="CJ87" i="12" s="1"/>
  <c r="BK86" i="12"/>
  <c r="BQ86" i="12" s="1"/>
  <c r="CJ86" i="12" s="1"/>
  <c r="BK85" i="12"/>
  <c r="BQ85" i="12" s="1"/>
  <c r="CJ85" i="12" s="1"/>
  <c r="BK84" i="12"/>
  <c r="BK83" i="12"/>
  <c r="BQ83" i="12" s="1"/>
  <c r="CJ83" i="12" s="1"/>
  <c r="BK82" i="12"/>
  <c r="BK81" i="12"/>
  <c r="BQ81" i="12" s="1"/>
  <c r="CJ81" i="12" s="1"/>
  <c r="BK80" i="12"/>
  <c r="BQ80" i="12" s="1"/>
  <c r="CJ80" i="12" s="1"/>
  <c r="BK79" i="12"/>
  <c r="BQ79" i="12" s="1"/>
  <c r="CJ79" i="12" s="1"/>
  <c r="BK78" i="12"/>
  <c r="BQ78" i="12" s="1"/>
  <c r="CJ78" i="12" s="1"/>
  <c r="BK77" i="12"/>
  <c r="BQ77" i="12" s="1"/>
  <c r="CJ77" i="12" s="1"/>
  <c r="BK76" i="12"/>
  <c r="BQ76" i="12" s="1"/>
  <c r="CJ76" i="12" s="1"/>
  <c r="BK75" i="12"/>
  <c r="BK74" i="12"/>
  <c r="BQ74" i="12" s="1"/>
  <c r="CJ74" i="12" s="1"/>
  <c r="BK73" i="12"/>
  <c r="BK72" i="12"/>
  <c r="BQ72" i="12" s="1"/>
  <c r="CJ72" i="12" s="1"/>
  <c r="BK71" i="12"/>
  <c r="BQ71" i="12" s="1"/>
  <c r="CJ71" i="12" s="1"/>
  <c r="BK70" i="12"/>
  <c r="BQ70" i="12" s="1"/>
  <c r="CJ70" i="12" s="1"/>
  <c r="BK69" i="12"/>
  <c r="BK68" i="12"/>
  <c r="BQ68" i="12" s="1"/>
  <c r="CJ68" i="12" s="1"/>
  <c r="BK67" i="12"/>
  <c r="BQ67" i="12" s="1"/>
  <c r="CJ67" i="12" s="1"/>
  <c r="BK66" i="12"/>
  <c r="BK65" i="12"/>
  <c r="BQ65" i="12" s="1"/>
  <c r="CJ65" i="12" s="1"/>
  <c r="BK64" i="12"/>
  <c r="BQ64" i="12" s="1"/>
  <c r="CJ64" i="12" s="1"/>
  <c r="BK63" i="12"/>
  <c r="BK62" i="12"/>
  <c r="BQ62" i="12" s="1"/>
  <c r="CJ62" i="12" s="1"/>
  <c r="BK61" i="12"/>
  <c r="BQ61" i="12" s="1"/>
  <c r="CJ61" i="12" s="1"/>
  <c r="BK60" i="12"/>
  <c r="BQ60" i="12" s="1"/>
  <c r="CJ60" i="12" s="1"/>
  <c r="BK59" i="12"/>
  <c r="BQ59" i="12" s="1"/>
  <c r="CJ59" i="12" s="1"/>
  <c r="BK58" i="12"/>
  <c r="BQ58" i="12" s="1"/>
  <c r="CJ58" i="12" s="1"/>
  <c r="BK57" i="12"/>
  <c r="BQ57" i="12" s="1"/>
  <c r="CJ57" i="12" s="1"/>
  <c r="BK56" i="12"/>
  <c r="BQ56" i="12" s="1"/>
  <c r="CJ56" i="12" s="1"/>
  <c r="BK55" i="12"/>
  <c r="BQ55" i="12" s="1"/>
  <c r="CJ55" i="12" s="1"/>
  <c r="BK54" i="12"/>
  <c r="BQ54" i="12" s="1"/>
  <c r="CJ54" i="12" s="1"/>
  <c r="BK53" i="12"/>
  <c r="BQ53" i="12" s="1"/>
  <c r="CJ53" i="12" s="1"/>
  <c r="BK52" i="12"/>
  <c r="BQ52" i="12" s="1"/>
  <c r="CJ52" i="12" s="1"/>
  <c r="BK51" i="12"/>
  <c r="BQ51" i="12" s="1"/>
  <c r="CJ51" i="12" s="1"/>
  <c r="BK50" i="12"/>
  <c r="BQ50" i="12" s="1"/>
  <c r="CJ50" i="12" s="1"/>
  <c r="BK49" i="12"/>
  <c r="BQ49" i="12" s="1"/>
  <c r="CJ49" i="12" s="1"/>
  <c r="BK48" i="12"/>
  <c r="BQ48" i="12" s="1"/>
  <c r="CJ48" i="12" s="1"/>
  <c r="BK47" i="12"/>
  <c r="BQ47" i="12" s="1"/>
  <c r="CJ47" i="12" s="1"/>
  <c r="BK46" i="12"/>
  <c r="BQ46" i="12" s="1"/>
  <c r="CJ46" i="12" s="1"/>
  <c r="BK45" i="12"/>
  <c r="BQ45" i="12" s="1"/>
  <c r="CJ45" i="12" s="1"/>
  <c r="BK44" i="12"/>
  <c r="BQ44" i="12" s="1"/>
  <c r="CJ44" i="12" s="1"/>
  <c r="BK41" i="12"/>
  <c r="BQ41" i="12" s="1"/>
  <c r="CJ41" i="12" s="1"/>
  <c r="BK40" i="12"/>
  <c r="BK39" i="12"/>
  <c r="BQ39" i="12" s="1"/>
  <c r="CJ39" i="12" s="1"/>
  <c r="BK38" i="12"/>
  <c r="BQ38" i="12" s="1"/>
  <c r="CJ38" i="12" s="1"/>
  <c r="BK37" i="12"/>
  <c r="BQ37" i="12" s="1"/>
  <c r="CJ37" i="12" s="1"/>
  <c r="BK36" i="12"/>
  <c r="BQ36" i="12" s="1"/>
  <c r="CJ36" i="12" s="1"/>
  <c r="BK35" i="12"/>
  <c r="BQ35" i="12" s="1"/>
  <c r="CJ35" i="12" s="1"/>
  <c r="BK34" i="12"/>
  <c r="BQ34" i="12" s="1"/>
  <c r="CJ34" i="12" s="1"/>
  <c r="BK33" i="12"/>
  <c r="BQ33" i="12" s="1"/>
  <c r="CJ33" i="12" s="1"/>
  <c r="BK32" i="12"/>
  <c r="BQ32" i="12" s="1"/>
  <c r="CJ32" i="12" s="1"/>
  <c r="BK31" i="12"/>
  <c r="BK30" i="12"/>
  <c r="BQ30" i="12" s="1"/>
  <c r="CJ30" i="12" s="1"/>
  <c r="BK28" i="12"/>
  <c r="BQ28" i="12" s="1"/>
  <c r="CJ28" i="12" s="1"/>
  <c r="BK27" i="12"/>
  <c r="BQ27" i="12" s="1"/>
  <c r="CJ27" i="12" s="1"/>
  <c r="BK26" i="12"/>
  <c r="BQ26" i="12" s="1"/>
  <c r="CJ26" i="12" s="1"/>
  <c r="BK25" i="12"/>
  <c r="BQ25" i="12" s="1"/>
  <c r="CJ25" i="12" s="1"/>
  <c r="BK24" i="12"/>
  <c r="BQ24" i="12" s="1"/>
  <c r="CJ24" i="12" s="1"/>
  <c r="BK23" i="12"/>
  <c r="BQ23" i="12" s="1"/>
  <c r="CJ23" i="12" s="1"/>
  <c r="BK22" i="12"/>
  <c r="BQ22" i="12" s="1"/>
  <c r="CJ22" i="12" s="1"/>
  <c r="BK21" i="12"/>
  <c r="BQ21" i="12" s="1"/>
  <c r="CJ21" i="12" s="1"/>
  <c r="BK20" i="12"/>
  <c r="BQ20" i="12" s="1"/>
  <c r="CJ20" i="12" s="1"/>
  <c r="BK19" i="12"/>
  <c r="BQ19" i="12" s="1"/>
  <c r="CJ19" i="12" s="1"/>
  <c r="BK18" i="12"/>
  <c r="BQ18" i="12" s="1"/>
  <c r="CJ18" i="12" s="1"/>
  <c r="BK17" i="12"/>
  <c r="BQ17" i="12" s="1"/>
  <c r="CJ17" i="12" s="1"/>
  <c r="BK16" i="12"/>
  <c r="BQ16" i="12" s="1"/>
  <c r="CJ16" i="12" s="1"/>
  <c r="BK15" i="12"/>
  <c r="BK14" i="12"/>
  <c r="BQ14" i="12" s="1"/>
  <c r="CJ14" i="12" s="1"/>
  <c r="BK13" i="12"/>
  <c r="BQ13" i="12" s="1"/>
  <c r="CJ13" i="12" s="1"/>
  <c r="BK12" i="12"/>
  <c r="BQ12" i="12" s="1"/>
  <c r="CJ12" i="12" s="1"/>
  <c r="BK11" i="12"/>
  <c r="BQ11" i="12" s="1"/>
  <c r="CJ11" i="12" s="1"/>
  <c r="BK10" i="12"/>
  <c r="BQ10" i="12" s="1"/>
  <c r="CJ10" i="12" s="1"/>
  <c r="BK9" i="12"/>
  <c r="BQ9" i="12" s="1"/>
  <c r="CJ9" i="12" s="1"/>
  <c r="BK8" i="12"/>
  <c r="BQ8" i="12" s="1"/>
  <c r="CJ8" i="12" s="1"/>
  <c r="BK7" i="12"/>
  <c r="BQ7" i="12" s="1"/>
  <c r="CJ7" i="12" s="1"/>
  <c r="BK6" i="12"/>
  <c r="BQ6" i="12" s="1"/>
  <c r="CJ6" i="12" s="1"/>
  <c r="BK5" i="12"/>
  <c r="BQ5" i="12" s="1"/>
  <c r="CJ5" i="12" s="1"/>
  <c r="BK4" i="12"/>
  <c r="BQ4" i="12" s="1"/>
  <c r="CJ4" i="12" s="1"/>
  <c r="BK3" i="12"/>
  <c r="BQ3" i="12" s="1"/>
  <c r="CJ3" i="12" s="1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BA3" i="12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Y60" i="12"/>
  <c r="X60" i="12"/>
  <c r="U60" i="12"/>
  <c r="W60" i="12" s="1"/>
  <c r="T60" i="12"/>
  <c r="V60" i="12" s="1"/>
  <c r="AK59" i="12"/>
  <c r="AJ59" i="12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G47" i="12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1" i="12"/>
  <c r="AJ41" i="12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G8" i="12"/>
  <c r="AF8" i="12"/>
  <c r="Y8" i="12"/>
  <c r="X8" i="12"/>
  <c r="U8" i="12"/>
  <c r="W8" i="12" s="1"/>
  <c r="T8" i="12"/>
  <c r="V8" i="12" s="1"/>
  <c r="AK7" i="12"/>
  <c r="AJ7" i="12"/>
  <c r="AG7" i="12"/>
  <c r="AF7" i="12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BB138" i="12"/>
  <c r="BY127" i="11"/>
  <c r="T7" i="11"/>
  <c r="C147" i="12"/>
  <c r="D146" i="12"/>
  <c r="D145" i="12"/>
  <c r="F145" i="12" s="1"/>
  <c r="D144" i="12"/>
  <c r="D143" i="12"/>
  <c r="L139" i="12"/>
  <c r="E139" i="12"/>
  <c r="CA138" i="12"/>
  <c r="CA140" i="12" s="1"/>
  <c r="CA141" i="12" s="1"/>
  <c r="BS138" i="12"/>
  <c r="BJ138" i="12"/>
  <c r="BI138" i="12"/>
  <c r="BH138" i="12"/>
  <c r="L138" i="12"/>
  <c r="E138" i="12"/>
  <c r="D138" i="12"/>
  <c r="C138" i="12"/>
  <c r="CI2" i="12"/>
  <c r="BK2" i="12"/>
  <c r="BQ2" i="12" s="1"/>
  <c r="CJ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H114" i="12" l="1"/>
  <c r="AH130" i="12"/>
  <c r="AL29" i="12"/>
  <c r="AL57" i="12"/>
  <c r="AL58" i="12"/>
  <c r="AL61" i="12"/>
  <c r="AL62" i="12"/>
  <c r="AL82" i="12"/>
  <c r="AL85" i="12"/>
  <c r="AL89" i="12"/>
  <c r="AL100" i="12"/>
  <c r="AH42" i="12"/>
  <c r="AH133" i="12"/>
  <c r="AL107" i="12"/>
  <c r="AL108" i="12"/>
  <c r="AH29" i="12"/>
  <c r="AH134" i="12"/>
  <c r="AH135" i="12"/>
  <c r="AH137" i="12"/>
  <c r="AH56" i="12"/>
  <c r="AH63" i="12"/>
  <c r="AH19" i="12"/>
  <c r="AH57" i="12"/>
  <c r="AH83" i="12"/>
  <c r="AH85" i="12"/>
  <c r="AH94" i="12"/>
  <c r="AH97" i="12"/>
  <c r="AH102" i="12"/>
  <c r="AL5" i="12"/>
  <c r="AL42" i="12"/>
  <c r="AH120" i="12"/>
  <c r="AH123" i="12"/>
  <c r="AL63" i="12"/>
  <c r="AL119" i="12"/>
  <c r="AL123" i="12"/>
  <c r="AL131" i="12"/>
  <c r="AL132" i="12"/>
  <c r="AL134" i="12"/>
  <c r="AL135" i="12"/>
  <c r="AL44" i="12"/>
  <c r="AL46" i="12"/>
  <c r="AH72" i="12"/>
  <c r="AH128" i="12"/>
  <c r="AH43" i="12"/>
  <c r="AL64" i="12"/>
  <c r="AL68" i="12"/>
  <c r="AL74" i="12"/>
  <c r="AL77" i="12"/>
  <c r="AH82" i="12"/>
  <c r="AH95" i="12"/>
  <c r="AL127" i="12"/>
  <c r="AH104" i="12"/>
  <c r="AH106" i="12"/>
  <c r="AL43" i="12"/>
  <c r="AH9" i="12"/>
  <c r="AH16" i="12"/>
  <c r="AH47" i="12"/>
  <c r="AL99" i="12"/>
  <c r="AH119" i="12"/>
  <c r="AL14" i="12"/>
  <c r="AL19" i="12"/>
  <c r="AL20" i="12"/>
  <c r="BQ42" i="12"/>
  <c r="CJ42" i="12" s="1"/>
  <c r="AL9" i="12"/>
  <c r="AL13" i="12"/>
  <c r="AL98" i="12"/>
  <c r="AL128" i="12"/>
  <c r="AL18" i="12"/>
  <c r="AH24" i="12"/>
  <c r="AH30" i="12"/>
  <c r="AH32" i="12"/>
  <c r="AH35" i="12"/>
  <c r="AH36" i="12"/>
  <c r="AH37" i="12"/>
  <c r="AL59" i="12"/>
  <c r="AL101" i="12"/>
  <c r="AL103" i="12"/>
  <c r="AH107" i="12"/>
  <c r="AL23" i="12"/>
  <c r="AL25" i="12"/>
  <c r="AL28" i="12"/>
  <c r="AL36" i="12"/>
  <c r="AL37" i="12"/>
  <c r="AL38" i="12"/>
  <c r="AL39" i="12"/>
  <c r="AL41" i="12"/>
  <c r="AH86" i="12"/>
  <c r="AH89" i="12"/>
  <c r="AL106" i="12"/>
  <c r="AH112" i="12"/>
  <c r="AH118" i="12"/>
  <c r="AH51" i="12"/>
  <c r="AL116" i="12"/>
  <c r="AH8" i="12"/>
  <c r="AH10" i="12"/>
  <c r="AH11" i="12"/>
  <c r="AH12" i="12"/>
  <c r="AL84" i="12"/>
  <c r="AL91" i="12"/>
  <c r="AL92" i="12"/>
  <c r="AL93" i="12"/>
  <c r="AH100" i="12"/>
  <c r="AL120" i="12"/>
  <c r="AH127" i="12"/>
  <c r="AH5" i="12"/>
  <c r="AL30" i="12"/>
  <c r="AH31" i="12"/>
  <c r="AH34" i="12"/>
  <c r="AH79" i="12"/>
  <c r="AH87" i="12"/>
  <c r="AH129" i="12"/>
  <c r="AH6" i="12"/>
  <c r="AL4" i="12"/>
  <c r="AL6" i="12"/>
  <c r="AL7" i="12"/>
  <c r="AH17" i="12"/>
  <c r="AH18" i="12"/>
  <c r="AL33" i="12"/>
  <c r="AL34" i="12"/>
  <c r="AH38" i="12"/>
  <c r="AH40" i="12"/>
  <c r="AL50" i="12"/>
  <c r="AH55" i="12"/>
  <c r="AH64" i="12"/>
  <c r="AL75" i="12"/>
  <c r="AL79" i="12"/>
  <c r="AL80" i="12"/>
  <c r="AH81" i="12"/>
  <c r="AL86" i="12"/>
  <c r="AL87" i="12"/>
  <c r="AH88" i="12"/>
  <c r="AH90" i="12"/>
  <c r="AH91" i="12"/>
  <c r="AH93" i="12"/>
  <c r="AH110" i="12"/>
  <c r="AL115" i="12"/>
  <c r="AH41" i="12"/>
  <c r="AL51" i="12"/>
  <c r="AH68" i="12"/>
  <c r="AH69" i="12"/>
  <c r="AL110" i="12"/>
  <c r="AL130" i="12"/>
  <c r="AH132" i="12"/>
  <c r="AH58" i="12"/>
  <c r="AL90" i="12"/>
  <c r="AL111" i="12"/>
  <c r="AL121" i="12"/>
  <c r="AH125" i="12"/>
  <c r="AL55" i="12"/>
  <c r="AL122" i="12"/>
  <c r="AH13" i="12"/>
  <c r="AH71" i="12"/>
  <c r="AH105" i="12"/>
  <c r="AH126" i="12"/>
  <c r="AL52" i="12"/>
  <c r="AL10" i="12"/>
  <c r="AL12" i="12"/>
  <c r="AL67" i="12"/>
  <c r="AH3" i="12"/>
  <c r="AH4" i="12"/>
  <c r="AH14" i="12"/>
  <c r="AH15" i="12"/>
  <c r="AL21" i="12"/>
  <c r="AH25" i="12"/>
  <c r="AL47" i="12"/>
  <c r="AH48" i="12"/>
  <c r="AL70" i="12"/>
  <c r="AL71" i="12"/>
  <c r="AL72" i="12"/>
  <c r="AH73" i="12"/>
  <c r="AH75" i="12"/>
  <c r="AH77" i="12"/>
  <c r="AH78" i="12"/>
  <c r="AH98" i="12"/>
  <c r="AL113" i="12"/>
  <c r="AL114" i="12"/>
  <c r="AH115" i="12"/>
  <c r="AH116" i="12"/>
  <c r="AL124" i="12"/>
  <c r="AL126" i="12"/>
  <c r="AL133" i="12"/>
  <c r="AL102" i="12"/>
  <c r="AL109" i="12"/>
  <c r="AL117" i="12"/>
  <c r="AL26" i="12"/>
  <c r="AL60" i="12"/>
  <c r="AL3" i="12"/>
  <c r="AL8" i="12"/>
  <c r="AL17" i="12"/>
  <c r="AL97" i="12"/>
  <c r="AL105" i="12"/>
  <c r="AH22" i="12"/>
  <c r="AL112" i="12"/>
  <c r="AH113" i="12"/>
  <c r="AL15" i="12"/>
  <c r="AL24" i="12"/>
  <c r="AH33" i="12"/>
  <c r="AH39" i="12"/>
  <c r="AH59" i="12"/>
  <c r="AH7" i="12"/>
  <c r="AL11" i="12"/>
  <c r="AH21" i="12"/>
  <c r="AH27" i="12"/>
  <c r="AH28" i="12"/>
  <c r="AL32" i="12"/>
  <c r="AL49" i="12"/>
  <c r="AL65" i="12"/>
  <c r="AL66" i="12"/>
  <c r="AH70" i="12"/>
  <c r="AL76" i="12"/>
  <c r="AH80" i="12"/>
  <c r="AL94" i="12"/>
  <c r="AH96" i="12"/>
  <c r="AH103" i="12"/>
  <c r="AH124" i="12"/>
  <c r="AL40" i="12"/>
  <c r="AH52" i="12"/>
  <c r="AH53" i="12"/>
  <c r="AH54" i="12"/>
  <c r="AL56" i="12"/>
  <c r="AL95" i="12"/>
  <c r="AH99" i="12"/>
  <c r="AH111" i="12"/>
  <c r="AL118" i="12"/>
  <c r="AH121" i="12"/>
  <c r="AH122" i="12"/>
  <c r="AL16" i="12"/>
  <c r="AL35" i="12"/>
  <c r="AL53" i="12"/>
  <c r="AL54" i="12"/>
  <c r="AL69" i="12"/>
  <c r="AL83" i="12"/>
  <c r="AH101" i="12"/>
  <c r="AH108" i="12"/>
  <c r="AL125" i="12"/>
  <c r="AL129" i="12"/>
  <c r="AH45" i="12"/>
  <c r="AH46" i="12"/>
  <c r="AH49" i="12"/>
  <c r="AH60" i="12"/>
  <c r="AH61" i="12"/>
  <c r="AH62" i="12"/>
  <c r="AH65" i="12"/>
  <c r="AH66" i="12"/>
  <c r="AH67" i="12"/>
  <c r="AH74" i="12"/>
  <c r="AH109" i="12"/>
  <c r="AH131" i="12"/>
  <c r="AH50" i="12"/>
  <c r="AL73" i="12"/>
  <c r="AL78" i="12"/>
  <c r="AL81" i="12"/>
  <c r="AL88" i="12"/>
  <c r="AL104" i="12"/>
  <c r="AH117" i="12"/>
  <c r="AH136" i="12"/>
  <c r="AL136" i="12"/>
  <c r="AL137" i="12"/>
  <c r="BQ15" i="12"/>
  <c r="CJ15" i="12" s="1"/>
  <c r="BQ40" i="12"/>
  <c r="CJ40" i="12" s="1"/>
  <c r="BQ66" i="12"/>
  <c r="CJ66" i="12" s="1"/>
  <c r="BQ75" i="12"/>
  <c r="CJ75" i="12" s="1"/>
  <c r="BQ116" i="12"/>
  <c r="CJ116" i="12" s="1"/>
  <c r="BQ92" i="12"/>
  <c r="CJ92" i="12" s="1"/>
  <c r="BQ31" i="12"/>
  <c r="CJ31" i="12" s="1"/>
  <c r="BQ112" i="12"/>
  <c r="CJ112" i="12" s="1"/>
  <c r="BQ136" i="12"/>
  <c r="CJ136" i="12" s="1"/>
  <c r="BQ84" i="12"/>
  <c r="CJ84" i="12" s="1"/>
  <c r="BQ110" i="12"/>
  <c r="CJ110" i="12" s="1"/>
  <c r="BQ129" i="12"/>
  <c r="CJ129" i="12" s="1"/>
  <c r="BQ137" i="12"/>
  <c r="CJ137" i="12" s="1"/>
  <c r="BQ88" i="12"/>
  <c r="CJ88" i="12" s="1"/>
  <c r="BQ89" i="12"/>
  <c r="CJ89" i="12" s="1"/>
  <c r="BQ124" i="12"/>
  <c r="CJ124" i="12" s="1"/>
  <c r="BQ118" i="12"/>
  <c r="CJ118" i="12" s="1"/>
  <c r="BQ69" i="12"/>
  <c r="CJ69" i="12" s="1"/>
  <c r="BQ73" i="12"/>
  <c r="CJ73" i="12" s="1"/>
  <c r="BQ82" i="12"/>
  <c r="CJ82" i="12" s="1"/>
  <c r="BQ132" i="12"/>
  <c r="CJ132" i="12" s="1"/>
  <c r="BQ63" i="12"/>
  <c r="CJ63" i="12" s="1"/>
  <c r="AH20" i="12"/>
  <c r="AL22" i="12"/>
  <c r="AL27" i="12"/>
  <c r="AL31" i="12"/>
  <c r="AL45" i="12"/>
  <c r="AL48" i="12"/>
  <c r="AH23" i="12"/>
  <c r="AH26" i="12"/>
  <c r="AH44" i="12"/>
  <c r="AL96" i="12"/>
  <c r="AH76" i="12"/>
  <c r="AH84" i="12"/>
  <c r="AH92" i="12"/>
  <c r="F146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44" i="12"/>
  <c r="D147" i="12"/>
  <c r="F147" i="12" s="1"/>
  <c r="F143" i="12"/>
  <c r="AL2" i="12"/>
  <c r="AH2" i="12"/>
  <c r="X138" i="12"/>
  <c r="BK138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38" i="12" l="1"/>
  <c r="AI43" i="12" s="1"/>
  <c r="AL138" i="12"/>
  <c r="AM43" i="12" s="1"/>
  <c r="BQ138" i="12"/>
  <c r="AL2" i="11"/>
  <c r="BW127" i="11"/>
  <c r="D132" i="11"/>
  <c r="D133" i="11"/>
  <c r="AB43" i="12" l="1"/>
  <c r="AR43" i="12" s="1"/>
  <c r="Z43" i="12"/>
  <c r="AM42" i="12"/>
  <c r="AI42" i="12"/>
  <c r="AM45" i="12"/>
  <c r="AB45" i="12" s="1"/>
  <c r="AM29" i="12"/>
  <c r="AI44" i="12"/>
  <c r="Z44" i="12" s="1"/>
  <c r="AI29" i="12"/>
  <c r="AI135" i="12"/>
  <c r="AI127" i="12"/>
  <c r="AI119" i="12"/>
  <c r="AI134" i="12"/>
  <c r="AI126" i="12"/>
  <c r="AI104" i="12"/>
  <c r="AI95" i="12"/>
  <c r="AI72" i="12"/>
  <c r="AI98" i="12"/>
  <c r="AI96" i="12"/>
  <c r="AI87" i="12"/>
  <c r="AI47" i="12"/>
  <c r="AI30" i="12"/>
  <c r="AI17" i="12"/>
  <c r="AI16" i="12"/>
  <c r="AI55" i="12"/>
  <c r="AI37" i="12"/>
  <c r="AI38" i="12"/>
  <c r="AI7" i="12"/>
  <c r="AI13" i="12"/>
  <c r="AI49" i="12"/>
  <c r="AI15" i="12"/>
  <c r="AI27" i="12"/>
  <c r="AI99" i="12"/>
  <c r="AI65" i="12"/>
  <c r="AI100" i="12"/>
  <c r="AI85" i="12"/>
  <c r="AI136" i="12"/>
  <c r="AI102" i="12"/>
  <c r="AI124" i="12"/>
  <c r="AI57" i="12"/>
  <c r="AI74" i="12"/>
  <c r="AI89" i="12"/>
  <c r="AI118" i="12"/>
  <c r="AI90" i="12"/>
  <c r="AI71" i="12"/>
  <c r="AI94" i="12"/>
  <c r="AI101" i="12"/>
  <c r="AI5" i="12"/>
  <c r="AI41" i="12"/>
  <c r="AI21" i="12"/>
  <c r="AI103" i="12"/>
  <c r="AI66" i="12"/>
  <c r="AI79" i="12"/>
  <c r="AI111" i="12"/>
  <c r="AI86" i="12"/>
  <c r="AI107" i="12"/>
  <c r="AI109" i="12"/>
  <c r="AI137" i="12"/>
  <c r="AI122" i="12"/>
  <c r="AI93" i="12"/>
  <c r="AI123" i="12"/>
  <c r="AI128" i="12"/>
  <c r="AI129" i="12"/>
  <c r="AI114" i="12"/>
  <c r="AI10" i="12"/>
  <c r="AI8" i="12"/>
  <c r="AI34" i="12"/>
  <c r="AI45" i="12"/>
  <c r="AI35" i="12"/>
  <c r="AI67" i="12"/>
  <c r="AI82" i="12"/>
  <c r="AI63" i="12"/>
  <c r="AI75" i="12"/>
  <c r="AI108" i="12"/>
  <c r="AI78" i="12"/>
  <c r="AI116" i="12"/>
  <c r="AI110" i="12"/>
  <c r="AI81" i="12"/>
  <c r="AI125" i="12"/>
  <c r="AI117" i="12"/>
  <c r="AI11" i="12"/>
  <c r="AI19" i="12"/>
  <c r="AI24" i="12"/>
  <c r="AI28" i="12"/>
  <c r="AI39" i="12"/>
  <c r="AI56" i="12"/>
  <c r="AI48" i="12"/>
  <c r="AI36" i="12"/>
  <c r="AI73" i="12"/>
  <c r="AI51" i="12"/>
  <c r="AI77" i="12"/>
  <c r="AI121" i="12"/>
  <c r="AI115" i="12"/>
  <c r="AI105" i="12"/>
  <c r="AI70" i="12"/>
  <c r="AI52" i="12"/>
  <c r="AI91" i="12"/>
  <c r="AI112" i="12"/>
  <c r="AI61" i="12"/>
  <c r="AI132" i="12"/>
  <c r="AI120" i="12"/>
  <c r="AI12" i="12"/>
  <c r="AI31" i="12"/>
  <c r="AI40" i="12"/>
  <c r="AI54" i="12"/>
  <c r="AI3" i="12"/>
  <c r="AI32" i="12"/>
  <c r="AI25" i="12"/>
  <c r="AI9" i="12"/>
  <c r="AI58" i="12"/>
  <c r="AI53" i="12"/>
  <c r="AI60" i="12"/>
  <c r="AI97" i="12"/>
  <c r="AI113" i="12"/>
  <c r="AI18" i="12"/>
  <c r="AI4" i="12"/>
  <c r="AI33" i="12"/>
  <c r="AI69" i="12"/>
  <c r="AI80" i="12"/>
  <c r="AI59" i="12"/>
  <c r="AI22" i="12"/>
  <c r="AI6" i="12"/>
  <c r="AI46" i="12"/>
  <c r="AI50" i="12"/>
  <c r="AI14" i="12"/>
  <c r="AI83" i="12"/>
  <c r="AI64" i="12"/>
  <c r="AI62" i="12"/>
  <c r="AI88" i="12"/>
  <c r="AI106" i="12"/>
  <c r="AI68" i="12"/>
  <c r="AI131" i="12"/>
  <c r="AI133" i="12"/>
  <c r="AI130" i="12"/>
  <c r="AM27" i="12"/>
  <c r="AI76" i="12"/>
  <c r="AI23" i="12"/>
  <c r="AI20" i="12"/>
  <c r="AM96" i="12"/>
  <c r="AI26" i="12"/>
  <c r="AM31" i="12"/>
  <c r="AI92" i="12"/>
  <c r="AM131" i="12"/>
  <c r="AM123" i="12"/>
  <c r="AM122" i="12"/>
  <c r="AM100" i="12"/>
  <c r="AM92" i="12"/>
  <c r="AM67" i="12"/>
  <c r="AM75" i="12"/>
  <c r="AM99" i="12"/>
  <c r="AM93" i="12"/>
  <c r="AM76" i="12"/>
  <c r="AM12" i="12"/>
  <c r="AM54" i="12"/>
  <c r="AM51" i="12"/>
  <c r="AM46" i="12"/>
  <c r="AM36" i="12"/>
  <c r="AM4" i="12"/>
  <c r="AM25" i="12"/>
  <c r="AM10" i="12"/>
  <c r="AM3" i="12"/>
  <c r="AM102" i="12"/>
  <c r="AM58" i="12"/>
  <c r="AM69" i="12"/>
  <c r="AM91" i="12"/>
  <c r="AM84" i="12"/>
  <c r="AM66" i="12"/>
  <c r="AM47" i="12"/>
  <c r="AM71" i="12"/>
  <c r="AM110" i="12"/>
  <c r="AM64" i="12"/>
  <c r="AM104" i="12"/>
  <c r="AM132" i="12"/>
  <c r="AM137" i="12"/>
  <c r="AM112" i="12"/>
  <c r="AM20" i="12"/>
  <c r="AM53" i="12"/>
  <c r="AM59" i="12"/>
  <c r="AM124" i="12"/>
  <c r="AM74" i="12"/>
  <c r="AM126" i="12"/>
  <c r="AM88" i="12"/>
  <c r="AM130" i="12"/>
  <c r="AM9" i="12"/>
  <c r="AM16" i="12"/>
  <c r="AM52" i="12"/>
  <c r="AM8" i="12"/>
  <c r="AM33" i="12"/>
  <c r="AM40" i="12"/>
  <c r="AM63" i="12"/>
  <c r="AM83" i="12"/>
  <c r="AM21" i="12"/>
  <c r="AM60" i="12"/>
  <c r="AM73" i="12"/>
  <c r="AM113" i="12"/>
  <c r="AM72" i="12"/>
  <c r="AM133" i="12"/>
  <c r="AM105" i="12"/>
  <c r="AM38" i="12"/>
  <c r="AM107" i="12"/>
  <c r="AM70" i="12"/>
  <c r="AM127" i="12"/>
  <c r="AM62" i="12"/>
  <c r="AM134" i="12"/>
  <c r="AM15" i="12"/>
  <c r="AM11" i="12"/>
  <c r="AM18" i="12"/>
  <c r="AM24" i="12"/>
  <c r="AM17" i="12"/>
  <c r="AM68" i="12"/>
  <c r="AM32" i="12"/>
  <c r="AM39" i="12"/>
  <c r="AM116" i="12"/>
  <c r="AM118" i="12"/>
  <c r="AM90" i="12"/>
  <c r="AM87" i="12"/>
  <c r="AM111" i="12"/>
  <c r="AM136" i="12"/>
  <c r="AM108" i="12"/>
  <c r="AM49" i="12"/>
  <c r="AM106" i="12"/>
  <c r="AM77" i="12"/>
  <c r="AM82" i="12"/>
  <c r="AM125" i="12"/>
  <c r="AM80" i="12"/>
  <c r="AM129" i="12"/>
  <c r="AM35" i="12"/>
  <c r="AM30" i="12"/>
  <c r="AM19" i="12"/>
  <c r="AM55" i="12"/>
  <c r="AM85" i="12"/>
  <c r="AM79" i="12"/>
  <c r="AM117" i="12"/>
  <c r="AM114" i="12"/>
  <c r="AM89" i="12"/>
  <c r="AM115" i="12"/>
  <c r="AM109" i="12"/>
  <c r="AM86" i="12"/>
  <c r="AM119" i="12"/>
  <c r="AM61" i="12"/>
  <c r="AM120" i="12"/>
  <c r="AM121" i="12"/>
  <c r="AM97" i="12"/>
  <c r="AM26" i="12"/>
  <c r="AM28" i="12"/>
  <c r="AM14" i="12"/>
  <c r="AM34" i="12"/>
  <c r="AM44" i="12"/>
  <c r="AM56" i="12"/>
  <c r="AM5" i="12"/>
  <c r="AM41" i="12"/>
  <c r="AM37" i="12"/>
  <c r="AM13" i="12"/>
  <c r="AM50" i="12"/>
  <c r="AM101" i="12"/>
  <c r="AM94" i="12"/>
  <c r="AM128" i="12"/>
  <c r="AM6" i="12"/>
  <c r="AM7" i="12"/>
  <c r="AM23" i="12"/>
  <c r="AM95" i="12"/>
  <c r="AM57" i="12"/>
  <c r="AM78" i="12"/>
  <c r="AM65" i="12"/>
  <c r="AM103" i="12"/>
  <c r="AM81" i="12"/>
  <c r="AM135" i="12"/>
  <c r="AM98" i="12"/>
  <c r="AI84" i="12"/>
  <c r="AM22" i="12"/>
  <c r="AM48" i="12"/>
  <c r="AI2" i="12"/>
  <c r="AM2" i="12"/>
  <c r="F132" i="11"/>
  <c r="AL127" i="11"/>
  <c r="F133" i="11"/>
  <c r="X127" i="11"/>
  <c r="D136" i="11"/>
  <c r="F136" i="11" s="1"/>
  <c r="AH127" i="11"/>
  <c r="BN127" i="11"/>
  <c r="AA43" i="12" l="1"/>
  <c r="AT43" i="12" s="1"/>
  <c r="AS43" i="12"/>
  <c r="AB42" i="12"/>
  <c r="AR42" i="12" s="1"/>
  <c r="Z42" i="12"/>
  <c r="Z29" i="12"/>
  <c r="AB29" i="12"/>
  <c r="AR29" i="12" s="1"/>
  <c r="AB114" i="12"/>
  <c r="AR114" i="12" s="1"/>
  <c r="AB127" i="12"/>
  <c r="AR127" i="12" s="1"/>
  <c r="AB110" i="12"/>
  <c r="AR110" i="12" s="1"/>
  <c r="Z20" i="12"/>
  <c r="Z3" i="12"/>
  <c r="AS3" i="12" s="1"/>
  <c r="Z78" i="12"/>
  <c r="AS78" i="12" s="1"/>
  <c r="Z118" i="12"/>
  <c r="AS118" i="12" s="1"/>
  <c r="Z38" i="12"/>
  <c r="AS38" i="12" s="1"/>
  <c r="AB44" i="12"/>
  <c r="AS44" i="12"/>
  <c r="AB17" i="12"/>
  <c r="AR17" i="12" s="1"/>
  <c r="AB53" i="12"/>
  <c r="AR53" i="12" s="1"/>
  <c r="AB12" i="12"/>
  <c r="AR12" i="12" s="1"/>
  <c r="Z22" i="12"/>
  <c r="AS22" i="12" s="1"/>
  <c r="Z112" i="12"/>
  <c r="AS112" i="12" s="1"/>
  <c r="Z8" i="12"/>
  <c r="AS8" i="12" s="1"/>
  <c r="Z37" i="12"/>
  <c r="AB48" i="12"/>
  <c r="AR48" i="12" s="1"/>
  <c r="AB61" i="12"/>
  <c r="AB24" i="12"/>
  <c r="AR24" i="12" s="1"/>
  <c r="AB20" i="12"/>
  <c r="AR20" i="12" s="1"/>
  <c r="AB76" i="12"/>
  <c r="AR76" i="12" s="1"/>
  <c r="Z59" i="12"/>
  <c r="Z73" i="12"/>
  <c r="AS73" i="12" s="1"/>
  <c r="Z41" i="12"/>
  <c r="AS41" i="12" s="1"/>
  <c r="Z72" i="12"/>
  <c r="AS72" i="12" s="1"/>
  <c r="AB50" i="12"/>
  <c r="AR50" i="12" s="1"/>
  <c r="AB90" i="12"/>
  <c r="AR90" i="12" s="1"/>
  <c r="AB130" i="12"/>
  <c r="AR130" i="12" s="1"/>
  <c r="AB93" i="12"/>
  <c r="AR93" i="12" s="1"/>
  <c r="Z80" i="12"/>
  <c r="AS80" i="12" s="1"/>
  <c r="Z117" i="12"/>
  <c r="Z27" i="12"/>
  <c r="AS27" i="12" s="1"/>
  <c r="AB81" i="12"/>
  <c r="AB6" i="12"/>
  <c r="AR6" i="12" s="1"/>
  <c r="AB5" i="12"/>
  <c r="AR5" i="12" s="1"/>
  <c r="AB97" i="12"/>
  <c r="AB89" i="12"/>
  <c r="AR89" i="12" s="1"/>
  <c r="AB35" i="12"/>
  <c r="AR35" i="12" s="1"/>
  <c r="AB108" i="12"/>
  <c r="AR108" i="12" s="1"/>
  <c r="AB32" i="12"/>
  <c r="AR32" i="12" s="1"/>
  <c r="AB62" i="12"/>
  <c r="AR62" i="12" s="1"/>
  <c r="AB113" i="12"/>
  <c r="AR113" i="12" s="1"/>
  <c r="AB8" i="12"/>
  <c r="AB124" i="12"/>
  <c r="AB64" i="12"/>
  <c r="AR64" i="12" s="1"/>
  <c r="AB58" i="12"/>
  <c r="AR58" i="12" s="1"/>
  <c r="AB51" i="12"/>
  <c r="AR51" i="12" s="1"/>
  <c r="AB92" i="12"/>
  <c r="AR92" i="12" s="1"/>
  <c r="AB96" i="12"/>
  <c r="AR96" i="12" s="1"/>
  <c r="Z68" i="12"/>
  <c r="Z46" i="12"/>
  <c r="AS46" i="12" s="1"/>
  <c r="Z18" i="12"/>
  <c r="AS18" i="12" s="1"/>
  <c r="Z32" i="12"/>
  <c r="AS32" i="12" s="1"/>
  <c r="Z132" i="12"/>
  <c r="AS132" i="12" s="1"/>
  <c r="Z121" i="12"/>
  <c r="Z28" i="12"/>
  <c r="Z116" i="12"/>
  <c r="AS116" i="12" s="1"/>
  <c r="Z45" i="12"/>
  <c r="AR45" i="12"/>
  <c r="Z93" i="12"/>
  <c r="AS93" i="12" s="1"/>
  <c r="Z66" i="12"/>
  <c r="AS66" i="12" s="1"/>
  <c r="Z90" i="12"/>
  <c r="AS90" i="12" s="1"/>
  <c r="Z85" i="12"/>
  <c r="Z7" i="12"/>
  <c r="Z87" i="12"/>
  <c r="AS87" i="12" s="1"/>
  <c r="Z119" i="12"/>
  <c r="AB128" i="12"/>
  <c r="AR128" i="12" s="1"/>
  <c r="AB129" i="12"/>
  <c r="AR129" i="12" s="1"/>
  <c r="AB52" i="12"/>
  <c r="AR52" i="12" s="1"/>
  <c r="AB54" i="12"/>
  <c r="AR54" i="12" s="1"/>
  <c r="Z6" i="12"/>
  <c r="AS6" i="12" s="1"/>
  <c r="Z61" i="12"/>
  <c r="AS61" i="12" s="1"/>
  <c r="Z34" i="12"/>
  <c r="Z127" i="12"/>
  <c r="AS127" i="12" s="1"/>
  <c r="AB94" i="12"/>
  <c r="AR94" i="12" s="1"/>
  <c r="AB80" i="12"/>
  <c r="AR80" i="12" s="1"/>
  <c r="AB60" i="12"/>
  <c r="AR60" i="12" s="1"/>
  <c r="AB3" i="12"/>
  <c r="AR3" i="12" s="1"/>
  <c r="Z23" i="12"/>
  <c r="Z54" i="12"/>
  <c r="AS54" i="12" s="1"/>
  <c r="Z108" i="12"/>
  <c r="AS108" i="12" s="1"/>
  <c r="Z89" i="12"/>
  <c r="AS89" i="12" s="1"/>
  <c r="Z98" i="12"/>
  <c r="AB78" i="12"/>
  <c r="AR78" i="12" s="1"/>
  <c r="AB125" i="12"/>
  <c r="AR125" i="12" s="1"/>
  <c r="AB21" i="12"/>
  <c r="AR21" i="12" s="1"/>
  <c r="AB10" i="12"/>
  <c r="AR10" i="12" s="1"/>
  <c r="Z62" i="12"/>
  <c r="AS62" i="12" s="1"/>
  <c r="Z91" i="12"/>
  <c r="AS91" i="12" s="1"/>
  <c r="Z10" i="12"/>
  <c r="AB57" i="12"/>
  <c r="AR57" i="12" s="1"/>
  <c r="AB85" i="12"/>
  <c r="AR85" i="12" s="1"/>
  <c r="AB38" i="12"/>
  <c r="AR38" i="12" s="1"/>
  <c r="AB66" i="12"/>
  <c r="AR66" i="12" s="1"/>
  <c r="AB27" i="12"/>
  <c r="AR27" i="12" s="1"/>
  <c r="Z31" i="12"/>
  <c r="Z114" i="12"/>
  <c r="Z57" i="12"/>
  <c r="AS57" i="12" s="1"/>
  <c r="Z16" i="12"/>
  <c r="AS16" i="12" s="1"/>
  <c r="Z84" i="12"/>
  <c r="AS84" i="12" s="1"/>
  <c r="AB86" i="12"/>
  <c r="AR86" i="12" s="1"/>
  <c r="AB77" i="12"/>
  <c r="AR77" i="12" s="1"/>
  <c r="AB118" i="12"/>
  <c r="AB105" i="12"/>
  <c r="AR105" i="12" s="1"/>
  <c r="AB63" i="12"/>
  <c r="AR63" i="12" s="1"/>
  <c r="AB88" i="12"/>
  <c r="AR88" i="12" s="1"/>
  <c r="AB137" i="12"/>
  <c r="AR137" i="12" s="1"/>
  <c r="AB84" i="12"/>
  <c r="AR84" i="12" s="1"/>
  <c r="AB4" i="12"/>
  <c r="AR4" i="12" s="1"/>
  <c r="AB99" i="12"/>
  <c r="AR99" i="12" s="1"/>
  <c r="Z92" i="12"/>
  <c r="Z130" i="12"/>
  <c r="AS130" i="12" s="1"/>
  <c r="Z83" i="12"/>
  <c r="AS83" i="12" s="1"/>
  <c r="Z69" i="12"/>
  <c r="Z58" i="12"/>
  <c r="Z70" i="12"/>
  <c r="AS70" i="12" s="1"/>
  <c r="Z48" i="12"/>
  <c r="Z125" i="12"/>
  <c r="Z82" i="12"/>
  <c r="AS82" i="12" s="1"/>
  <c r="Z129" i="12"/>
  <c r="AS129" i="12" s="1"/>
  <c r="Z86" i="12"/>
  <c r="AS86" i="12" s="1"/>
  <c r="Z101" i="12"/>
  <c r="Z124" i="12"/>
  <c r="AS124" i="12" s="1"/>
  <c r="Z15" i="12"/>
  <c r="Z17" i="12"/>
  <c r="Z104" i="12"/>
  <c r="AS104" i="12" s="1"/>
  <c r="AB103" i="12"/>
  <c r="AR103" i="12" s="1"/>
  <c r="AB121" i="12"/>
  <c r="AR121" i="12" s="1"/>
  <c r="AB68" i="12"/>
  <c r="AR68" i="12" s="1"/>
  <c r="AB59" i="12"/>
  <c r="AR59" i="12" s="1"/>
  <c r="AB100" i="12"/>
  <c r="AR100" i="12" s="1"/>
  <c r="Z113" i="12"/>
  <c r="AS113" i="12" s="1"/>
  <c r="Z24" i="12"/>
  <c r="AS24" i="12" s="1"/>
  <c r="Z103" i="12"/>
  <c r="Z100" i="12"/>
  <c r="AS100" i="12" s="1"/>
  <c r="AB120" i="12"/>
  <c r="AR120" i="12" s="1"/>
  <c r="AB111" i="12"/>
  <c r="AR111" i="12" s="1"/>
  <c r="AB16" i="12"/>
  <c r="AR16" i="12" s="1"/>
  <c r="AB122" i="12"/>
  <c r="AR122" i="12" s="1"/>
  <c r="Z97" i="12"/>
  <c r="AS97" i="12" s="1"/>
  <c r="AR97" i="12"/>
  <c r="Z19" i="12"/>
  <c r="Z21" i="12"/>
  <c r="AS21" i="12" s="1"/>
  <c r="Z135" i="12"/>
  <c r="AS135" i="12" s="1"/>
  <c r="AB101" i="12"/>
  <c r="AR101" i="12" s="1"/>
  <c r="AB79" i="12"/>
  <c r="AR79" i="12" s="1"/>
  <c r="AB107" i="12"/>
  <c r="AR107" i="12" s="1"/>
  <c r="AB47" i="12"/>
  <c r="AR47" i="12" s="1"/>
  <c r="Z76" i="12"/>
  <c r="AS76" i="12" s="1"/>
  <c r="Z40" i="12"/>
  <c r="AS40" i="12" s="1"/>
  <c r="Z75" i="12"/>
  <c r="AS75" i="12" s="1"/>
  <c r="Z74" i="12"/>
  <c r="Z55" i="12"/>
  <c r="AS55" i="12" s="1"/>
  <c r="AB14" i="12"/>
  <c r="AR14" i="12" s="1"/>
  <c r="AB82" i="12"/>
  <c r="AB83" i="12"/>
  <c r="AR83" i="12" s="1"/>
  <c r="AB25" i="12"/>
  <c r="AR25" i="12" s="1"/>
  <c r="Z64" i="12"/>
  <c r="Z52" i="12"/>
  <c r="AS52" i="12" s="1"/>
  <c r="Z107" i="12"/>
  <c r="AB95" i="12"/>
  <c r="AR95" i="12" s="1"/>
  <c r="AB55" i="12"/>
  <c r="AR55" i="12" s="1"/>
  <c r="AB11" i="12"/>
  <c r="AR11" i="12" s="1"/>
  <c r="AB98" i="12"/>
  <c r="AR98" i="12" s="1"/>
  <c r="AB23" i="12"/>
  <c r="AR23" i="12" s="1"/>
  <c r="AB37" i="12"/>
  <c r="AR37" i="12" s="1"/>
  <c r="AB28" i="12"/>
  <c r="AR28" i="12" s="1"/>
  <c r="AB109" i="12"/>
  <c r="AB19" i="12"/>
  <c r="AR19" i="12" s="1"/>
  <c r="AB106" i="12"/>
  <c r="AR106" i="12" s="1"/>
  <c r="AB116" i="12"/>
  <c r="AB15" i="12"/>
  <c r="AR15" i="12" s="1"/>
  <c r="AB133" i="12"/>
  <c r="AR133" i="12" s="1"/>
  <c r="AB40" i="12"/>
  <c r="AR40" i="12" s="1"/>
  <c r="AB126" i="12"/>
  <c r="AR126" i="12" s="1"/>
  <c r="AB132" i="12"/>
  <c r="AR132" i="12" s="1"/>
  <c r="AB91" i="12"/>
  <c r="AR91" i="12" s="1"/>
  <c r="AB36" i="12"/>
  <c r="AR36" i="12" s="1"/>
  <c r="AB75" i="12"/>
  <c r="AR75" i="12" s="1"/>
  <c r="AB31" i="12"/>
  <c r="AR31" i="12" s="1"/>
  <c r="Z133" i="12"/>
  <c r="Z14" i="12"/>
  <c r="Z33" i="12"/>
  <c r="Z9" i="12"/>
  <c r="AS9" i="12" s="1"/>
  <c r="Z12" i="12"/>
  <c r="AS12" i="12" s="1"/>
  <c r="Z105" i="12"/>
  <c r="Z56" i="12"/>
  <c r="AS56" i="12" s="1"/>
  <c r="Z81" i="12"/>
  <c r="AS81" i="12" s="1"/>
  <c r="Z67" i="12"/>
  <c r="AS67" i="12" s="1"/>
  <c r="Z128" i="12"/>
  <c r="Z111" i="12"/>
  <c r="Z94" i="12"/>
  <c r="AS94" i="12" s="1"/>
  <c r="Z102" i="12"/>
  <c r="AS102" i="12" s="1"/>
  <c r="Z49" i="12"/>
  <c r="Z30" i="12"/>
  <c r="AS30" i="12" s="1"/>
  <c r="Z126" i="12"/>
  <c r="AB56" i="12"/>
  <c r="AR56" i="12" s="1"/>
  <c r="AB136" i="12"/>
  <c r="AR136" i="12" s="1"/>
  <c r="AB73" i="12"/>
  <c r="AR73" i="12" s="1"/>
  <c r="AB102" i="12"/>
  <c r="Z106" i="12"/>
  <c r="Z77" i="12"/>
  <c r="AS77" i="12" s="1"/>
  <c r="Z122" i="12"/>
  <c r="Z96" i="12"/>
  <c r="AS96" i="12" s="1"/>
  <c r="AB65" i="12"/>
  <c r="AB117" i="12"/>
  <c r="AR117" i="12" s="1"/>
  <c r="AB70" i="12"/>
  <c r="AR70" i="12" s="1"/>
  <c r="AB71" i="12"/>
  <c r="AR71" i="12" s="1"/>
  <c r="Z88" i="12"/>
  <c r="AS88" i="12" s="1"/>
  <c r="Z51" i="12"/>
  <c r="Z137" i="12"/>
  <c r="AS137" i="12" s="1"/>
  <c r="Z65" i="12"/>
  <c r="AS65" i="12" s="1"/>
  <c r="AB34" i="12"/>
  <c r="AR34" i="12" s="1"/>
  <c r="AB87" i="12"/>
  <c r="AB9" i="12"/>
  <c r="AR9" i="12" s="1"/>
  <c r="AB123" i="12"/>
  <c r="AR123" i="12" s="1"/>
  <c r="Z60" i="12"/>
  <c r="Z11" i="12"/>
  <c r="AS11" i="12" s="1"/>
  <c r="Z109" i="12"/>
  <c r="AS109" i="12" s="1"/>
  <c r="Z99" i="12"/>
  <c r="AB22" i="12"/>
  <c r="AR22" i="12" s="1"/>
  <c r="AB119" i="12"/>
  <c r="AR119" i="12" s="1"/>
  <c r="AS119" i="12"/>
  <c r="AB18" i="12"/>
  <c r="AB112" i="12"/>
  <c r="AR112" i="12" s="1"/>
  <c r="AB131" i="12"/>
  <c r="AR131" i="12" s="1"/>
  <c r="Z53" i="12"/>
  <c r="Z36" i="12"/>
  <c r="Z63" i="12"/>
  <c r="Z5" i="12"/>
  <c r="AS5" i="12" s="1"/>
  <c r="Z95" i="12"/>
  <c r="AB13" i="12"/>
  <c r="AR13" i="12" s="1"/>
  <c r="AB135" i="12"/>
  <c r="AR135" i="12" s="1"/>
  <c r="AB7" i="12"/>
  <c r="AR7" i="12" s="1"/>
  <c r="AB41" i="12"/>
  <c r="AR41" i="12" s="1"/>
  <c r="AB26" i="12"/>
  <c r="AR26" i="12" s="1"/>
  <c r="AB115" i="12"/>
  <c r="AR115" i="12" s="1"/>
  <c r="AB30" i="12"/>
  <c r="AR30" i="12" s="1"/>
  <c r="AB49" i="12"/>
  <c r="AR49" i="12" s="1"/>
  <c r="AB39" i="12"/>
  <c r="AR39" i="12" s="1"/>
  <c r="AB134" i="12"/>
  <c r="AR134" i="12" s="1"/>
  <c r="AB72" i="12"/>
  <c r="AR72" i="12" s="1"/>
  <c r="AB33" i="12"/>
  <c r="AR33" i="12" s="1"/>
  <c r="AB74" i="12"/>
  <c r="AR74" i="12" s="1"/>
  <c r="AB104" i="12"/>
  <c r="AR104" i="12" s="1"/>
  <c r="AB69" i="12"/>
  <c r="AR69" i="12" s="1"/>
  <c r="AB46" i="12"/>
  <c r="AR46" i="12" s="1"/>
  <c r="AB67" i="12"/>
  <c r="Z26" i="12"/>
  <c r="AS26" i="12" s="1"/>
  <c r="Z131" i="12"/>
  <c r="AS131" i="12" s="1"/>
  <c r="Z50" i="12"/>
  <c r="AS50" i="12" s="1"/>
  <c r="Z4" i="12"/>
  <c r="AS4" i="12" s="1"/>
  <c r="Z25" i="12"/>
  <c r="AS25" i="12" s="1"/>
  <c r="Z120" i="12"/>
  <c r="Z115" i="12"/>
  <c r="Z39" i="12"/>
  <c r="AS39" i="12" s="1"/>
  <c r="Z110" i="12"/>
  <c r="Z35" i="12"/>
  <c r="Z123" i="12"/>
  <c r="Z79" i="12"/>
  <c r="Z71" i="12"/>
  <c r="Z136" i="12"/>
  <c r="AS136" i="12" s="1"/>
  <c r="Z13" i="12"/>
  <c r="Z47" i="12"/>
  <c r="AS47" i="12" s="1"/>
  <c r="Z134" i="12"/>
  <c r="AS134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122" i="12" l="1"/>
  <c r="AT122" i="12" s="1"/>
  <c r="AA42" i="12"/>
  <c r="AT42" i="12" s="1"/>
  <c r="AA63" i="12"/>
  <c r="AT63" i="12" s="1"/>
  <c r="AA90" i="12"/>
  <c r="AT90" i="12" s="1"/>
  <c r="AA97" i="12"/>
  <c r="AT97" i="12" s="1"/>
  <c r="AS42" i="12"/>
  <c r="AA89" i="12"/>
  <c r="AT89" i="12" s="1"/>
  <c r="AA32" i="12"/>
  <c r="AT32" i="12" s="1"/>
  <c r="AA99" i="12"/>
  <c r="AT99" i="12" s="1"/>
  <c r="AA114" i="12"/>
  <c r="AT114" i="12" s="1"/>
  <c r="AA102" i="12"/>
  <c r="AT102" i="12" s="1"/>
  <c r="AA96" i="12"/>
  <c r="AT96" i="12" s="1"/>
  <c r="AA135" i="12"/>
  <c r="AT135" i="12" s="1"/>
  <c r="AA67" i="12"/>
  <c r="AT67" i="12" s="1"/>
  <c r="AA85" i="12"/>
  <c r="AT85" i="12" s="1"/>
  <c r="AA62" i="12"/>
  <c r="AT62" i="12" s="1"/>
  <c r="AA66" i="12"/>
  <c r="AT66" i="12" s="1"/>
  <c r="AA94" i="12"/>
  <c r="AT94" i="12" s="1"/>
  <c r="AA95" i="12"/>
  <c r="AT95" i="12" s="1"/>
  <c r="AA29" i="12"/>
  <c r="AT29" i="12" s="1"/>
  <c r="AA25" i="12"/>
  <c r="AT25" i="12" s="1"/>
  <c r="AA55" i="12"/>
  <c r="AT55" i="12" s="1"/>
  <c r="AR67" i="12"/>
  <c r="AS29" i="12"/>
  <c r="AA28" i="12"/>
  <c r="AT28" i="12" s="1"/>
  <c r="AA98" i="12"/>
  <c r="AT98" i="12" s="1"/>
  <c r="AA22" i="12"/>
  <c r="AT22" i="12" s="1"/>
  <c r="AA20" i="12"/>
  <c r="AT20" i="12" s="1"/>
  <c r="AA126" i="12"/>
  <c r="AT126" i="12" s="1"/>
  <c r="AA107" i="12"/>
  <c r="AT107" i="12" s="1"/>
  <c r="AS63" i="12"/>
  <c r="AA124" i="12"/>
  <c r="AT124" i="12" s="1"/>
  <c r="AA61" i="12"/>
  <c r="AT61" i="12" s="1"/>
  <c r="AA15" i="12"/>
  <c r="AT15" i="12" s="1"/>
  <c r="AA77" i="12"/>
  <c r="AT77" i="12" s="1"/>
  <c r="AA71" i="12"/>
  <c r="AT71" i="12" s="1"/>
  <c r="AA36" i="12"/>
  <c r="AT36" i="12" s="1"/>
  <c r="AA109" i="12"/>
  <c r="AT109" i="12" s="1"/>
  <c r="AA56" i="12"/>
  <c r="AT56" i="12" s="1"/>
  <c r="AA57" i="12"/>
  <c r="AT57" i="12" s="1"/>
  <c r="AA50" i="12"/>
  <c r="AT50" i="12" s="1"/>
  <c r="AS28" i="12"/>
  <c r="AA64" i="12"/>
  <c r="AT64" i="12" s="1"/>
  <c r="AA74" i="12"/>
  <c r="AT74" i="12" s="1"/>
  <c r="AA23" i="12"/>
  <c r="AT23" i="12" s="1"/>
  <c r="AA121" i="12"/>
  <c r="AT121" i="12" s="1"/>
  <c r="AA81" i="12"/>
  <c r="AT81" i="12" s="1"/>
  <c r="AS20" i="12"/>
  <c r="AA88" i="12"/>
  <c r="AT88" i="12" s="1"/>
  <c r="AA119" i="12"/>
  <c r="AT119" i="12" s="1"/>
  <c r="AA123" i="12"/>
  <c r="AT123" i="12" s="1"/>
  <c r="AS15" i="12"/>
  <c r="AA34" i="12"/>
  <c r="AT34" i="12" s="1"/>
  <c r="AA21" i="12"/>
  <c r="AT21" i="12" s="1"/>
  <c r="AA137" i="12"/>
  <c r="AT137" i="12" s="1"/>
  <c r="AA83" i="12"/>
  <c r="AT83" i="12" s="1"/>
  <c r="AS34" i="12"/>
  <c r="AA73" i="12"/>
  <c r="AT73" i="12" s="1"/>
  <c r="AA39" i="12"/>
  <c r="AT39" i="12" s="1"/>
  <c r="AR81" i="12"/>
  <c r="AS23" i="12"/>
  <c r="AR124" i="12"/>
  <c r="AA69" i="12"/>
  <c r="AT69" i="12" s="1"/>
  <c r="AA133" i="12"/>
  <c r="AT133" i="12" s="1"/>
  <c r="AS74" i="12"/>
  <c r="AA52" i="12"/>
  <c r="AT52" i="12" s="1"/>
  <c r="AA41" i="12"/>
  <c r="AT41" i="12" s="1"/>
  <c r="AA134" i="12"/>
  <c r="AT134" i="12" s="1"/>
  <c r="AA82" i="12"/>
  <c r="AT82" i="12" s="1"/>
  <c r="AA100" i="12"/>
  <c r="AT100" i="12" s="1"/>
  <c r="AR61" i="12"/>
  <c r="AA108" i="12"/>
  <c r="AT108" i="12" s="1"/>
  <c r="AA104" i="12"/>
  <c r="AT104" i="12" s="1"/>
  <c r="AA112" i="12"/>
  <c r="AT112" i="12" s="1"/>
  <c r="AA4" i="12"/>
  <c r="AT4" i="12" s="1"/>
  <c r="AS36" i="12"/>
  <c r="AS95" i="12"/>
  <c r="AS107" i="12"/>
  <c r="AA103" i="12"/>
  <c r="AT103" i="12" s="1"/>
  <c r="AS121" i="12"/>
  <c r="AS85" i="12"/>
  <c r="AA5" i="12"/>
  <c r="AT5" i="12" s="1"/>
  <c r="AR109" i="12"/>
  <c r="AA27" i="12"/>
  <c r="AT27" i="12" s="1"/>
  <c r="AS126" i="12"/>
  <c r="AA24" i="12"/>
  <c r="AT24" i="12" s="1"/>
  <c r="AA117" i="12"/>
  <c r="AT117" i="12" s="1"/>
  <c r="AA54" i="12"/>
  <c r="AT54" i="12" s="1"/>
  <c r="AA26" i="12"/>
  <c r="AT26" i="12" s="1"/>
  <c r="AS133" i="12"/>
  <c r="AA101" i="12"/>
  <c r="AT101" i="12" s="1"/>
  <c r="AA48" i="12"/>
  <c r="AT48" i="12" s="1"/>
  <c r="AS115" i="12"/>
  <c r="AA115" i="12"/>
  <c r="AT115" i="12" s="1"/>
  <c r="AA131" i="12"/>
  <c r="AT131" i="12" s="1"/>
  <c r="AA93" i="12"/>
  <c r="AT93" i="12" s="1"/>
  <c r="AS123" i="12"/>
  <c r="AA111" i="12"/>
  <c r="AT111" i="12" s="1"/>
  <c r="AS111" i="12"/>
  <c r="AA14" i="12"/>
  <c r="AT14" i="12" s="1"/>
  <c r="AS14" i="12"/>
  <c r="AR116" i="12"/>
  <c r="AA116" i="12"/>
  <c r="AT116" i="12" s="1"/>
  <c r="AS101" i="12"/>
  <c r="AA125" i="12"/>
  <c r="AT125" i="12" s="1"/>
  <c r="AS125" i="12"/>
  <c r="AS10" i="12"/>
  <c r="AA10" i="12"/>
  <c r="AT10" i="12" s="1"/>
  <c r="AS128" i="12"/>
  <c r="AA128" i="12"/>
  <c r="AT128" i="12" s="1"/>
  <c r="AA91" i="12"/>
  <c r="AT91" i="12" s="1"/>
  <c r="AA46" i="12"/>
  <c r="AT46" i="12" s="1"/>
  <c r="AA40" i="12"/>
  <c r="AT40" i="12" s="1"/>
  <c r="AA38" i="12"/>
  <c r="AT38" i="12" s="1"/>
  <c r="AA30" i="12"/>
  <c r="AT30" i="12" s="1"/>
  <c r="AS13" i="12"/>
  <c r="AA13" i="12"/>
  <c r="AT13" i="12" s="1"/>
  <c r="AA35" i="12"/>
  <c r="AT35" i="12" s="1"/>
  <c r="AS35" i="12"/>
  <c r="AR18" i="12"/>
  <c r="AA18" i="12"/>
  <c r="AT18" i="12" s="1"/>
  <c r="AA106" i="12"/>
  <c r="AT106" i="12" s="1"/>
  <c r="AS106" i="12"/>
  <c r="AS19" i="12"/>
  <c r="AA19" i="12"/>
  <c r="AT19" i="12" s="1"/>
  <c r="AS99" i="12"/>
  <c r="AA31" i="12"/>
  <c r="AT31" i="12" s="1"/>
  <c r="AS31" i="12"/>
  <c r="AS64" i="12"/>
  <c r="AA37" i="12"/>
  <c r="AT37" i="12" s="1"/>
  <c r="AS37" i="12"/>
  <c r="AA120" i="12"/>
  <c r="AT120" i="12" s="1"/>
  <c r="AS120" i="12"/>
  <c r="AA7" i="12"/>
  <c r="AT7" i="12" s="1"/>
  <c r="AS7" i="12"/>
  <c r="AA78" i="12"/>
  <c r="AT78" i="12" s="1"/>
  <c r="AA53" i="12"/>
  <c r="AT53" i="12" s="1"/>
  <c r="AS53" i="12"/>
  <c r="AA51" i="12"/>
  <c r="AT51" i="12" s="1"/>
  <c r="AS51" i="12"/>
  <c r="AR65" i="12"/>
  <c r="AA65" i="12"/>
  <c r="AT65" i="12" s="1"/>
  <c r="AS33" i="12"/>
  <c r="AA33" i="12"/>
  <c r="AT33" i="12" s="1"/>
  <c r="AA58" i="12"/>
  <c r="AT58" i="12" s="1"/>
  <c r="AS58" i="12"/>
  <c r="AA84" i="12"/>
  <c r="AT84" i="12" s="1"/>
  <c r="AA59" i="12"/>
  <c r="AT59" i="12" s="1"/>
  <c r="AS59" i="12"/>
  <c r="AS105" i="12"/>
  <c r="AA105" i="12"/>
  <c r="AT105" i="12" s="1"/>
  <c r="AR118" i="12"/>
  <c r="AA118" i="12"/>
  <c r="AT118" i="12" s="1"/>
  <c r="AR8" i="12"/>
  <c r="AA8" i="12"/>
  <c r="AT8" i="12" s="1"/>
  <c r="AA127" i="12"/>
  <c r="AT127" i="12" s="1"/>
  <c r="AA49" i="12"/>
  <c r="AT49" i="12" s="1"/>
  <c r="AA92" i="12"/>
  <c r="AT92" i="12" s="1"/>
  <c r="AS92" i="12"/>
  <c r="AA136" i="12"/>
  <c r="AT136" i="12" s="1"/>
  <c r="AS49" i="12"/>
  <c r="AA60" i="12"/>
  <c r="AT60" i="12" s="1"/>
  <c r="AS60" i="12"/>
  <c r="AR87" i="12"/>
  <c r="AA87" i="12"/>
  <c r="AT87" i="12" s="1"/>
  <c r="AA75" i="12"/>
  <c r="AT75" i="12" s="1"/>
  <c r="AS69" i="12"/>
  <c r="AS117" i="12"/>
  <c r="AR102" i="12"/>
  <c r="AA68" i="12"/>
  <c r="AT68" i="12" s="1"/>
  <c r="AA72" i="12"/>
  <c r="AT72" i="12" s="1"/>
  <c r="AA11" i="12"/>
  <c r="AT11" i="12" s="1"/>
  <c r="AA130" i="12"/>
  <c r="AT130" i="12" s="1"/>
  <c r="AA45" i="12"/>
  <c r="AT45" i="12" s="1"/>
  <c r="AS45" i="12"/>
  <c r="AA44" i="12"/>
  <c r="AT44" i="12" s="1"/>
  <c r="AR44" i="12"/>
  <c r="AA3" i="12"/>
  <c r="AT3" i="12" s="1"/>
  <c r="AA86" i="12"/>
  <c r="AT86" i="12" s="1"/>
  <c r="AA110" i="12"/>
  <c r="AT110" i="12" s="1"/>
  <c r="AA12" i="12"/>
  <c r="AT12" i="12" s="1"/>
  <c r="AS122" i="12"/>
  <c r="AS103" i="12"/>
  <c r="AA129" i="12"/>
  <c r="AT129" i="12" s="1"/>
  <c r="AA70" i="12"/>
  <c r="AT70" i="12" s="1"/>
  <c r="AA80" i="12"/>
  <c r="AT80" i="12" s="1"/>
  <c r="AS114" i="12"/>
  <c r="AA47" i="12"/>
  <c r="AT47" i="12" s="1"/>
  <c r="AS71" i="12"/>
  <c r="AS98" i="12"/>
  <c r="AR82" i="12"/>
  <c r="AS48" i="12"/>
  <c r="AA17" i="12"/>
  <c r="AT17" i="12" s="1"/>
  <c r="AA16" i="12"/>
  <c r="AT16" i="12" s="1"/>
  <c r="AA132" i="12"/>
  <c r="AT132" i="12" s="1"/>
  <c r="AA113" i="12"/>
  <c r="AT113" i="12" s="1"/>
  <c r="AA76" i="12"/>
  <c r="AT76" i="12" s="1"/>
  <c r="AA6" i="12"/>
  <c r="AT6" i="12" s="1"/>
  <c r="AA79" i="12"/>
  <c r="AT79" i="12" s="1"/>
  <c r="AA9" i="12"/>
  <c r="AT9" i="12" s="1"/>
  <c r="AS79" i="12"/>
  <c r="AS68" i="12"/>
  <c r="AS17" i="12"/>
  <c r="AS110" i="12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38" i="12" l="1"/>
  <c r="AU43" i="12" s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38" i="12"/>
  <c r="AV43" i="12" s="1"/>
  <c r="AT138" i="12"/>
  <c r="AW43" i="12" s="1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V42" i="12" l="1"/>
  <c r="AW42" i="12"/>
  <c r="AU42" i="12"/>
  <c r="AV29" i="12"/>
  <c r="AW29" i="12"/>
  <c r="AU29" i="12"/>
  <c r="AV135" i="12"/>
  <c r="AV131" i="12"/>
  <c r="AV127" i="12"/>
  <c r="AV123" i="12"/>
  <c r="AV119" i="12"/>
  <c r="AV115" i="12"/>
  <c r="AV111" i="12"/>
  <c r="AV107" i="12"/>
  <c r="AV103" i="12"/>
  <c r="AV99" i="12"/>
  <c r="AV95" i="12"/>
  <c r="AV91" i="12"/>
  <c r="AV87" i="12"/>
  <c r="AV83" i="12"/>
  <c r="AV79" i="12"/>
  <c r="AV75" i="12"/>
  <c r="AV134" i="12"/>
  <c r="AV130" i="12"/>
  <c r="AV126" i="12"/>
  <c r="AV122" i="12"/>
  <c r="AV125" i="12"/>
  <c r="AV120" i="12"/>
  <c r="AV117" i="12"/>
  <c r="AV104" i="12"/>
  <c r="AV101" i="12"/>
  <c r="AV88" i="12"/>
  <c r="AV85" i="12"/>
  <c r="AV73" i="12"/>
  <c r="AV66" i="12"/>
  <c r="AV48" i="12"/>
  <c r="AV47" i="12"/>
  <c r="AV40" i="12"/>
  <c r="AV33" i="12"/>
  <c r="AV129" i="12"/>
  <c r="AV124" i="12"/>
  <c r="AV114" i="12"/>
  <c r="AV98" i="12"/>
  <c r="AV82" i="12"/>
  <c r="AV60" i="12"/>
  <c r="AV59" i="12"/>
  <c r="AV53" i="12"/>
  <c r="AV46" i="12"/>
  <c r="AV26" i="12"/>
  <c r="AV25" i="12"/>
  <c r="AV20" i="12"/>
  <c r="AV16" i="12"/>
  <c r="AV12" i="12"/>
  <c r="AV133" i="12"/>
  <c r="AV128" i="12"/>
  <c r="AV116" i="12"/>
  <c r="AV113" i="12"/>
  <c r="AV100" i="12"/>
  <c r="AV97" i="12"/>
  <c r="AV84" i="12"/>
  <c r="AV81" i="12"/>
  <c r="AV72" i="12"/>
  <c r="AV71" i="12"/>
  <c r="AV65" i="12"/>
  <c r="AV58" i="12"/>
  <c r="AV39" i="12"/>
  <c r="AV38" i="12"/>
  <c r="AV32" i="12"/>
  <c r="AV24" i="12"/>
  <c r="AV121" i="12"/>
  <c r="AV118" i="12"/>
  <c r="AV102" i="12"/>
  <c r="AV86" i="12"/>
  <c r="AV68" i="12"/>
  <c r="AV67" i="12"/>
  <c r="AV61" i="12"/>
  <c r="AV54" i="12"/>
  <c r="AV35" i="12"/>
  <c r="AV34" i="12"/>
  <c r="AV27" i="12"/>
  <c r="AV21" i="12"/>
  <c r="AV17" i="12"/>
  <c r="AV13" i="12"/>
  <c r="AV9" i="12"/>
  <c r="AV136" i="12"/>
  <c r="AV112" i="12"/>
  <c r="AV80" i="12"/>
  <c r="AV57" i="12"/>
  <c r="AV51" i="12"/>
  <c r="AV49" i="12"/>
  <c r="AV19" i="12"/>
  <c r="AV18" i="12"/>
  <c r="AV11" i="12"/>
  <c r="AV10" i="12"/>
  <c r="AV8" i="12"/>
  <c r="AV6" i="12"/>
  <c r="AV137" i="12"/>
  <c r="AV70" i="12"/>
  <c r="AV69" i="12"/>
  <c r="AV63" i="12"/>
  <c r="AV62" i="12"/>
  <c r="AV56" i="12"/>
  <c r="AV55" i="12"/>
  <c r="AV109" i="12"/>
  <c r="AV106" i="12"/>
  <c r="AV77" i="12"/>
  <c r="AV5" i="12"/>
  <c r="AV4" i="12"/>
  <c r="AV110" i="12"/>
  <c r="AV108" i="12"/>
  <c r="AV105" i="12"/>
  <c r="AV78" i="12"/>
  <c r="AV76" i="12"/>
  <c r="AV74" i="12"/>
  <c r="AV64" i="12"/>
  <c r="AV52" i="12"/>
  <c r="AV3" i="12"/>
  <c r="AV96" i="12"/>
  <c r="AV23" i="12"/>
  <c r="AV15" i="12"/>
  <c r="AV14" i="12"/>
  <c r="AV132" i="12"/>
  <c r="AV37" i="12"/>
  <c r="AV36" i="12"/>
  <c r="AV30" i="12"/>
  <c r="AV28" i="12"/>
  <c r="AV22" i="12"/>
  <c r="AV93" i="12"/>
  <c r="AV90" i="12"/>
  <c r="AV94" i="12"/>
  <c r="AV92" i="12"/>
  <c r="AV89" i="12"/>
  <c r="AV50" i="12"/>
  <c r="AV45" i="12"/>
  <c r="AV44" i="12"/>
  <c r="AV41" i="12"/>
  <c r="AV31" i="12"/>
  <c r="AV7" i="12"/>
  <c r="AW135" i="12"/>
  <c r="AW131" i="12"/>
  <c r="AW127" i="12"/>
  <c r="AW123" i="12"/>
  <c r="AW119" i="12"/>
  <c r="AW115" i="12"/>
  <c r="AW111" i="12"/>
  <c r="AW107" i="12"/>
  <c r="AW103" i="12"/>
  <c r="AW99" i="12"/>
  <c r="AW95" i="12"/>
  <c r="AW91" i="12"/>
  <c r="AW87" i="12"/>
  <c r="AW83" i="12"/>
  <c r="AW79" i="12"/>
  <c r="AW75" i="12"/>
  <c r="AW71" i="12"/>
  <c r="AW67" i="12"/>
  <c r="AW63" i="12"/>
  <c r="AW59" i="12"/>
  <c r="AW55" i="12"/>
  <c r="AW51" i="12"/>
  <c r="AW47" i="12"/>
  <c r="AW38" i="12"/>
  <c r="AW34" i="12"/>
  <c r="AW30" i="12"/>
  <c r="AW25" i="12"/>
  <c r="AW129" i="12"/>
  <c r="AW126" i="12"/>
  <c r="AW124" i="12"/>
  <c r="AW114" i="12"/>
  <c r="AW98" i="12"/>
  <c r="AW82" i="12"/>
  <c r="AW60" i="12"/>
  <c r="AW53" i="12"/>
  <c r="AW46" i="12"/>
  <c r="AW26" i="12"/>
  <c r="AW20" i="12"/>
  <c r="AW16" i="12"/>
  <c r="AW12" i="12"/>
  <c r="AW8" i="12"/>
  <c r="AW4" i="12"/>
  <c r="AW133" i="12"/>
  <c r="AW130" i="12"/>
  <c r="AW128" i="12"/>
  <c r="AW116" i="12"/>
  <c r="AW113" i="12"/>
  <c r="AW100" i="12"/>
  <c r="AW97" i="12"/>
  <c r="AW84" i="12"/>
  <c r="AW81" i="12"/>
  <c r="AW72" i="12"/>
  <c r="AW65" i="12"/>
  <c r="AW58" i="12"/>
  <c r="AW39" i="12"/>
  <c r="AW32" i="12"/>
  <c r="AW24" i="12"/>
  <c r="AW137" i="12"/>
  <c r="AW134" i="12"/>
  <c r="AW132" i="12"/>
  <c r="AW110" i="12"/>
  <c r="AW94" i="12"/>
  <c r="AW78" i="12"/>
  <c r="AW70" i="12"/>
  <c r="AW52" i="12"/>
  <c r="AW45" i="12"/>
  <c r="AW37" i="12"/>
  <c r="AW19" i="12"/>
  <c r="AW15" i="12"/>
  <c r="AW11" i="12"/>
  <c r="AW7" i="12"/>
  <c r="AW125" i="12"/>
  <c r="AW122" i="12"/>
  <c r="AW120" i="12"/>
  <c r="AW117" i="12"/>
  <c r="AW104" i="12"/>
  <c r="AW101" i="12"/>
  <c r="AW88" i="12"/>
  <c r="AW85" i="12"/>
  <c r="AW73" i="12"/>
  <c r="AW66" i="12"/>
  <c r="AW48" i="12"/>
  <c r="AW40" i="12"/>
  <c r="AW33" i="12"/>
  <c r="AW121" i="12"/>
  <c r="AW69" i="12"/>
  <c r="AW62" i="12"/>
  <c r="AW56" i="12"/>
  <c r="AW54" i="12"/>
  <c r="AW109" i="12"/>
  <c r="AW106" i="12"/>
  <c r="AW77" i="12"/>
  <c r="AW17" i="12"/>
  <c r="AW9" i="12"/>
  <c r="AW5" i="12"/>
  <c r="AW118" i="12"/>
  <c r="AW108" i="12"/>
  <c r="AW105" i="12"/>
  <c r="AW86" i="12"/>
  <c r="AW76" i="12"/>
  <c r="AW74" i="12"/>
  <c r="AW68" i="12"/>
  <c r="AW64" i="12"/>
  <c r="AW61" i="12"/>
  <c r="AW3" i="12"/>
  <c r="AW96" i="12"/>
  <c r="AW23" i="12"/>
  <c r="AW14" i="12"/>
  <c r="AW36" i="12"/>
  <c r="AW28" i="12"/>
  <c r="AW22" i="12"/>
  <c r="AW93" i="12"/>
  <c r="AW90" i="12"/>
  <c r="AW21" i="12"/>
  <c r="AW13" i="12"/>
  <c r="AW102" i="12"/>
  <c r="AW92" i="12"/>
  <c r="AW89" i="12"/>
  <c r="AW50" i="12"/>
  <c r="AW44" i="12"/>
  <c r="AW41" i="12"/>
  <c r="AW35" i="12"/>
  <c r="AW31" i="12"/>
  <c r="AW27" i="12"/>
  <c r="AW136" i="12"/>
  <c r="AW112" i="12"/>
  <c r="AW80" i="12"/>
  <c r="AW57" i="12"/>
  <c r="AW49" i="12"/>
  <c r="AW18" i="12"/>
  <c r="AW10" i="12"/>
  <c r="AW6" i="12"/>
  <c r="AU136" i="12"/>
  <c r="AU132" i="12"/>
  <c r="AU128" i="12"/>
  <c r="AU124" i="12"/>
  <c r="AU120" i="12"/>
  <c r="AU116" i="12"/>
  <c r="AU112" i="12"/>
  <c r="AU108" i="12"/>
  <c r="AU104" i="12"/>
  <c r="AU100" i="12"/>
  <c r="AU96" i="12"/>
  <c r="AU92" i="12"/>
  <c r="AU88" i="12"/>
  <c r="AU84" i="12"/>
  <c r="AU80" i="12"/>
  <c r="AU76" i="12"/>
  <c r="AU72" i="12"/>
  <c r="AU68" i="12"/>
  <c r="AU64" i="12"/>
  <c r="AU60" i="12"/>
  <c r="AU56" i="12"/>
  <c r="AU52" i="12"/>
  <c r="AU48" i="12"/>
  <c r="AU44" i="12"/>
  <c r="AU39" i="12"/>
  <c r="AU35" i="12"/>
  <c r="AU31" i="12"/>
  <c r="AU26" i="12"/>
  <c r="AU22" i="12"/>
  <c r="AU122" i="12"/>
  <c r="AU121" i="12"/>
  <c r="AU119" i="12"/>
  <c r="AU118" i="12"/>
  <c r="AU103" i="12"/>
  <c r="AU102" i="12"/>
  <c r="AU87" i="12"/>
  <c r="AU86" i="12"/>
  <c r="AU67" i="12"/>
  <c r="AU61" i="12"/>
  <c r="AU54" i="12"/>
  <c r="AU34" i="12"/>
  <c r="AU27" i="12"/>
  <c r="AU21" i="12"/>
  <c r="AU17" i="12"/>
  <c r="AU13" i="12"/>
  <c r="AU9" i="12"/>
  <c r="AU5" i="12"/>
  <c r="AU126" i="12"/>
  <c r="AU125" i="12"/>
  <c r="AU123" i="12"/>
  <c r="AU117" i="12"/>
  <c r="AU101" i="12"/>
  <c r="AU85" i="12"/>
  <c r="AU73" i="12"/>
  <c r="AU66" i="12"/>
  <c r="AU47" i="12"/>
  <c r="AU40" i="12"/>
  <c r="AU33" i="12"/>
  <c r="AU130" i="12"/>
  <c r="AU129" i="12"/>
  <c r="AU127" i="12"/>
  <c r="AU115" i="12"/>
  <c r="AU114" i="12"/>
  <c r="AU99" i="12"/>
  <c r="AU98" i="12"/>
  <c r="AU83" i="12"/>
  <c r="AU82" i="12"/>
  <c r="AU59" i="12"/>
  <c r="AU53" i="12"/>
  <c r="AU46" i="12"/>
  <c r="AU25" i="12"/>
  <c r="AU20" i="12"/>
  <c r="AU16" i="12"/>
  <c r="AU12" i="12"/>
  <c r="AU8" i="12"/>
  <c r="AU105" i="12"/>
  <c r="AU89" i="12"/>
  <c r="AU74" i="12"/>
  <c r="AU55" i="12"/>
  <c r="AU49" i="12"/>
  <c r="AU41" i="12"/>
  <c r="AU133" i="12"/>
  <c r="AU94" i="12"/>
  <c r="AU50" i="12"/>
  <c r="AU45" i="12"/>
  <c r="AU38" i="12"/>
  <c r="AU7" i="12"/>
  <c r="AU57" i="12"/>
  <c r="AU51" i="12"/>
  <c r="AU32" i="12"/>
  <c r="AU19" i="12"/>
  <c r="AU18" i="12"/>
  <c r="AU11" i="12"/>
  <c r="AU10" i="12"/>
  <c r="AU6" i="12"/>
  <c r="AU137" i="12"/>
  <c r="AU131" i="12"/>
  <c r="AU113" i="12"/>
  <c r="AU95" i="12"/>
  <c r="AU81" i="12"/>
  <c r="AU70" i="12"/>
  <c r="AU69" i="12"/>
  <c r="AU63" i="12"/>
  <c r="AU62" i="12"/>
  <c r="AU58" i="12"/>
  <c r="AU134" i="12"/>
  <c r="AU109" i="12"/>
  <c r="AU107" i="12"/>
  <c r="AU106" i="12"/>
  <c r="AU77" i="12"/>
  <c r="AU75" i="12"/>
  <c r="AU4" i="12"/>
  <c r="AU110" i="12"/>
  <c r="AU78" i="12"/>
  <c r="AU71" i="12"/>
  <c r="AU3" i="12"/>
  <c r="AU65" i="12"/>
  <c r="AU23" i="12"/>
  <c r="AU15" i="12"/>
  <c r="AU14" i="12"/>
  <c r="AU135" i="12"/>
  <c r="AU111" i="12"/>
  <c r="AU97" i="12"/>
  <c r="AU79" i="12"/>
  <c r="AU37" i="12"/>
  <c r="AU36" i="12"/>
  <c r="AU30" i="12"/>
  <c r="AU28" i="12"/>
  <c r="AU24" i="12"/>
  <c r="AU93" i="12"/>
  <c r="AU91" i="12"/>
  <c r="AU90" i="12"/>
  <c r="AU2" i="12"/>
  <c r="AV2" i="12"/>
  <c r="AW2" i="12"/>
  <c r="AS127" i="11"/>
  <c r="AT127" i="11"/>
  <c r="AR127" i="11"/>
  <c r="AU138" i="12" l="1"/>
  <c r="AX43" i="12" s="1"/>
  <c r="BC43" i="12" s="1"/>
  <c r="AV138" i="12"/>
  <c r="AY43" i="12" s="1"/>
  <c r="BL43" i="12" s="1"/>
  <c r="AW138" i="12"/>
  <c r="AZ43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CB43" i="12" l="1"/>
  <c r="CC43" i="12" s="1"/>
  <c r="CD43" i="12" s="1"/>
  <c r="BT43" i="12"/>
  <c r="BU43" i="12" s="1"/>
  <c r="BV43" i="12" s="1"/>
  <c r="BM43" i="12"/>
  <c r="BN43" i="12" s="1"/>
  <c r="BP43" i="12"/>
  <c r="BD43" i="12"/>
  <c r="BG43" i="12"/>
  <c r="AZ42" i="12"/>
  <c r="CB42" i="12" s="1"/>
  <c r="CC42" i="12" s="1"/>
  <c r="CD42" i="12" s="1"/>
  <c r="AY42" i="12"/>
  <c r="BL42" i="12" s="1"/>
  <c r="BM42" i="12" s="1"/>
  <c r="BN42" i="12" s="1"/>
  <c r="AX42" i="12"/>
  <c r="BC42" i="12" s="1"/>
  <c r="BG42" i="12" s="1"/>
  <c r="AZ49" i="12"/>
  <c r="CB49" i="12" s="1"/>
  <c r="CC49" i="12" s="1"/>
  <c r="CD49" i="12" s="1"/>
  <c r="AZ29" i="12"/>
  <c r="AY89" i="12"/>
  <c r="BL89" i="12" s="1"/>
  <c r="BM89" i="12" s="1"/>
  <c r="BN89" i="12" s="1"/>
  <c r="AY29" i="12"/>
  <c r="BL29" i="12" s="1"/>
  <c r="AX37" i="12"/>
  <c r="BC37" i="12" s="1"/>
  <c r="BG37" i="12" s="1"/>
  <c r="AX29" i="12"/>
  <c r="BC29" i="12" s="1"/>
  <c r="AZ37" i="12"/>
  <c r="BT37" i="12" s="1"/>
  <c r="BU37" i="12" s="1"/>
  <c r="BV37" i="12" s="1"/>
  <c r="AZ119" i="12"/>
  <c r="CB119" i="12" s="1"/>
  <c r="CC119" i="12" s="1"/>
  <c r="CD119" i="12" s="1"/>
  <c r="AZ6" i="12"/>
  <c r="CB6" i="12" s="1"/>
  <c r="CC6" i="12" s="1"/>
  <c r="CD6" i="12" s="1"/>
  <c r="AZ26" i="12"/>
  <c r="BT26" i="12" s="1"/>
  <c r="BU26" i="12" s="1"/>
  <c r="BV26" i="12" s="1"/>
  <c r="AZ62" i="12"/>
  <c r="CB62" i="12" s="1"/>
  <c r="CC62" i="12" s="1"/>
  <c r="CD62" i="12" s="1"/>
  <c r="AZ105" i="12"/>
  <c r="BT105" i="12" s="1"/>
  <c r="BU105" i="12" s="1"/>
  <c r="BV105" i="12" s="1"/>
  <c r="AZ103" i="12"/>
  <c r="BT103" i="12" s="1"/>
  <c r="BU103" i="12" s="1"/>
  <c r="BV103" i="12" s="1"/>
  <c r="AZ67" i="12"/>
  <c r="BT67" i="12" s="1"/>
  <c r="BU67" i="12" s="1"/>
  <c r="BV67" i="12" s="1"/>
  <c r="AZ87" i="12"/>
  <c r="AZ96" i="12"/>
  <c r="AZ13" i="12"/>
  <c r="AZ63" i="12"/>
  <c r="AZ134" i="12"/>
  <c r="AZ113" i="12"/>
  <c r="AZ27" i="12"/>
  <c r="AZ126" i="12"/>
  <c r="AZ39" i="12"/>
  <c r="AZ109" i="12"/>
  <c r="AZ71" i="12"/>
  <c r="AZ99" i="12"/>
  <c r="AZ107" i="12"/>
  <c r="AZ50" i="12"/>
  <c r="AZ34" i="12"/>
  <c r="AZ72" i="12"/>
  <c r="AZ82" i="12"/>
  <c r="AZ123" i="12"/>
  <c r="AZ10" i="12"/>
  <c r="AZ19" i="12"/>
  <c r="AZ22" i="12"/>
  <c r="AZ74" i="12"/>
  <c r="AZ60" i="12"/>
  <c r="AZ69" i="12"/>
  <c r="AZ125" i="12"/>
  <c r="AZ66" i="12"/>
  <c r="AZ47" i="12"/>
  <c r="AZ91" i="12"/>
  <c r="AZ9" i="12"/>
  <c r="AZ104" i="12"/>
  <c r="AZ83" i="12"/>
  <c r="AZ111" i="12"/>
  <c r="AZ4" i="12"/>
  <c r="AZ5" i="12"/>
  <c r="AZ118" i="12"/>
  <c r="AZ54" i="12"/>
  <c r="AZ117" i="12"/>
  <c r="AZ101" i="12"/>
  <c r="AZ98" i="12"/>
  <c r="AZ16" i="12"/>
  <c r="AZ121" i="12"/>
  <c r="AZ32" i="12"/>
  <c r="AZ31" i="12"/>
  <c r="AZ132" i="12"/>
  <c r="AZ85" i="12"/>
  <c r="AZ17" i="12"/>
  <c r="AZ30" i="12"/>
  <c r="AZ58" i="12"/>
  <c r="AZ73" i="12"/>
  <c r="AZ122" i="12"/>
  <c r="AZ81" i="12"/>
  <c r="AZ75" i="12"/>
  <c r="AZ102" i="12"/>
  <c r="AZ51" i="12"/>
  <c r="AZ48" i="12"/>
  <c r="AZ80" i="12"/>
  <c r="AZ44" i="12"/>
  <c r="AZ108" i="12"/>
  <c r="AY117" i="12"/>
  <c r="BL117" i="12" s="1"/>
  <c r="AY118" i="12"/>
  <c r="BL118" i="12" s="1"/>
  <c r="AY129" i="12"/>
  <c r="BL129" i="12" s="1"/>
  <c r="AY135" i="12"/>
  <c r="BL135" i="12" s="1"/>
  <c r="AY37" i="12"/>
  <c r="BL37" i="12" s="1"/>
  <c r="AY125" i="12"/>
  <c r="BL125" i="12" s="1"/>
  <c r="AY114" i="12"/>
  <c r="BL114" i="12" s="1"/>
  <c r="AY53" i="12"/>
  <c r="BL53" i="12" s="1"/>
  <c r="AY22" i="12"/>
  <c r="BL22" i="12" s="1"/>
  <c r="AY130" i="12"/>
  <c r="BL130" i="12" s="1"/>
  <c r="AY109" i="12"/>
  <c r="BL109" i="12" s="1"/>
  <c r="AY119" i="12"/>
  <c r="BL119" i="12" s="1"/>
  <c r="AY26" i="12"/>
  <c r="BL26" i="12" s="1"/>
  <c r="AY17" i="12"/>
  <c r="BL17" i="12" s="1"/>
  <c r="AY40" i="12"/>
  <c r="BL40" i="12" s="1"/>
  <c r="AY9" i="12"/>
  <c r="BL9" i="12" s="1"/>
  <c r="AY79" i="12"/>
  <c r="BL79" i="12" s="1"/>
  <c r="AY66" i="12"/>
  <c r="BL66" i="12" s="1"/>
  <c r="AY113" i="12"/>
  <c r="BL113" i="12" s="1"/>
  <c r="AY59" i="12"/>
  <c r="BL59" i="12" s="1"/>
  <c r="AY51" i="12"/>
  <c r="BL51" i="12" s="1"/>
  <c r="AY92" i="12"/>
  <c r="BL92" i="12" s="1"/>
  <c r="AY34" i="12"/>
  <c r="BL34" i="12" s="1"/>
  <c r="AY65" i="12"/>
  <c r="BL65" i="12" s="1"/>
  <c r="AY60" i="12"/>
  <c r="BL60" i="12" s="1"/>
  <c r="AY80" i="12"/>
  <c r="BL80" i="12" s="1"/>
  <c r="AY18" i="12"/>
  <c r="BL18" i="12" s="1"/>
  <c r="AY134" i="12"/>
  <c r="BL134" i="12" s="1"/>
  <c r="AY8" i="12"/>
  <c r="BL8" i="12" s="1"/>
  <c r="AY68" i="12"/>
  <c r="BL68" i="12" s="1"/>
  <c r="AY27" i="12"/>
  <c r="BL27" i="12" s="1"/>
  <c r="AY100" i="12"/>
  <c r="BL100" i="12" s="1"/>
  <c r="AY126" i="12"/>
  <c r="BL126" i="12" s="1"/>
  <c r="AY76" i="12"/>
  <c r="BL76" i="12" s="1"/>
  <c r="AY108" i="12"/>
  <c r="BL108" i="12" s="1"/>
  <c r="AY67" i="12"/>
  <c r="BL67" i="12" s="1"/>
  <c r="AY11" i="12"/>
  <c r="BL11" i="12" s="1"/>
  <c r="AY71" i="12"/>
  <c r="BL71" i="12" s="1"/>
  <c r="AY88" i="12"/>
  <c r="BL88" i="12" s="1"/>
  <c r="AY4" i="12"/>
  <c r="BL4" i="12" s="1"/>
  <c r="AY19" i="12"/>
  <c r="BL19" i="12" s="1"/>
  <c r="AY133" i="12"/>
  <c r="BL133" i="12" s="1"/>
  <c r="AY47" i="12"/>
  <c r="BL47" i="12" s="1"/>
  <c r="AY123" i="12"/>
  <c r="BL123" i="12" s="1"/>
  <c r="AY10" i="12"/>
  <c r="BL10" i="12" s="1"/>
  <c r="AY120" i="12"/>
  <c r="BL120" i="12" s="1"/>
  <c r="AY101" i="12"/>
  <c r="BL101" i="12" s="1"/>
  <c r="AY55" i="12"/>
  <c r="BL55" i="12" s="1"/>
  <c r="AY77" i="12"/>
  <c r="BL77" i="12" s="1"/>
  <c r="AY131" i="12"/>
  <c r="BL131" i="12" s="1"/>
  <c r="AY57" i="12"/>
  <c r="BL57" i="12" s="1"/>
  <c r="AY49" i="12"/>
  <c r="BL49" i="12" s="1"/>
  <c r="AY85" i="12"/>
  <c r="BL85" i="12" s="1"/>
  <c r="AY14" i="12"/>
  <c r="BL14" i="12" s="1"/>
  <c r="AY96" i="12"/>
  <c r="BL96" i="12" s="1"/>
  <c r="AY62" i="12"/>
  <c r="BL62" i="12" s="1"/>
  <c r="AY45" i="12"/>
  <c r="BL45" i="12" s="1"/>
  <c r="AY93" i="12"/>
  <c r="BL93" i="12" s="1"/>
  <c r="AY74" i="12"/>
  <c r="BL74" i="12" s="1"/>
  <c r="AY48" i="12"/>
  <c r="BL48" i="12" s="1"/>
  <c r="AY44" i="12"/>
  <c r="BL44" i="12" s="1"/>
  <c r="AY82" i="12"/>
  <c r="BL82" i="12" s="1"/>
  <c r="AY137" i="12"/>
  <c r="BL137" i="12" s="1"/>
  <c r="AY32" i="12"/>
  <c r="BL32" i="12" s="1"/>
  <c r="AY103" i="12"/>
  <c r="BL103" i="12" s="1"/>
  <c r="AY102" i="12"/>
  <c r="BL102" i="12" s="1"/>
  <c r="AY91" i="12"/>
  <c r="BL91" i="12" s="1"/>
  <c r="AY106" i="12"/>
  <c r="BL106" i="12" s="1"/>
  <c r="AY56" i="12"/>
  <c r="BL56" i="12" s="1"/>
  <c r="AY98" i="12"/>
  <c r="BL98" i="12" s="1"/>
  <c r="AY136" i="12"/>
  <c r="BL136" i="12" s="1"/>
  <c r="AY33" i="12"/>
  <c r="BL33" i="12" s="1"/>
  <c r="AY105" i="12"/>
  <c r="BL105" i="12" s="1"/>
  <c r="AY31" i="12"/>
  <c r="BL31" i="12" s="1"/>
  <c r="AY99" i="12"/>
  <c r="BL99" i="12" s="1"/>
  <c r="AY6" i="12"/>
  <c r="BL6" i="12" s="1"/>
  <c r="AY132" i="12"/>
  <c r="BL132" i="12" s="1"/>
  <c r="AY124" i="12"/>
  <c r="BL124" i="12" s="1"/>
  <c r="AY25" i="12"/>
  <c r="BL25" i="12" s="1"/>
  <c r="AY104" i="12"/>
  <c r="BL104" i="12" s="1"/>
  <c r="AY110" i="12"/>
  <c r="BL110" i="12" s="1"/>
  <c r="AX33" i="12"/>
  <c r="BC33" i="12" s="1"/>
  <c r="AX52" i="12"/>
  <c r="BC52" i="12" s="1"/>
  <c r="AX38" i="12"/>
  <c r="BC38" i="12" s="1"/>
  <c r="AX5" i="12"/>
  <c r="BC5" i="12" s="1"/>
  <c r="AX137" i="12"/>
  <c r="BC137" i="12" s="1"/>
  <c r="AX26" i="12"/>
  <c r="BC26" i="12" s="1"/>
  <c r="AX82" i="12"/>
  <c r="BC82" i="12" s="1"/>
  <c r="AX18" i="12"/>
  <c r="BC18" i="12" s="1"/>
  <c r="AX13" i="12"/>
  <c r="BC13" i="12" s="1"/>
  <c r="AX88" i="12"/>
  <c r="BC88" i="12" s="1"/>
  <c r="AX126" i="12"/>
  <c r="BC126" i="12" s="1"/>
  <c r="AX124" i="12"/>
  <c r="BC124" i="12" s="1"/>
  <c r="AX59" i="12"/>
  <c r="BC59" i="12" s="1"/>
  <c r="AX27" i="12"/>
  <c r="BC27" i="12" s="1"/>
  <c r="AX103" i="12"/>
  <c r="BC103" i="12" s="1"/>
  <c r="AX99" i="12"/>
  <c r="BC99" i="12" s="1"/>
  <c r="AX12" i="12"/>
  <c r="BC12" i="12" s="1"/>
  <c r="AX10" i="12"/>
  <c r="BC10" i="12" s="1"/>
  <c r="AX4" i="12"/>
  <c r="BC4" i="12" s="1"/>
  <c r="AX31" i="12"/>
  <c r="BC31" i="12" s="1"/>
  <c r="AX56" i="12"/>
  <c r="BC56" i="12" s="1"/>
  <c r="AX112" i="12"/>
  <c r="BC112" i="12" s="1"/>
  <c r="AX108" i="12"/>
  <c r="BC108" i="12" s="1"/>
  <c r="AX67" i="12"/>
  <c r="BC67" i="12" s="1"/>
  <c r="AX92" i="12"/>
  <c r="BC92" i="12" s="1"/>
  <c r="AZ59" i="12"/>
  <c r="AZ40" i="12"/>
  <c r="AX48" i="12"/>
  <c r="BC48" i="12" s="1"/>
  <c r="AX113" i="12"/>
  <c r="BC113" i="12" s="1"/>
  <c r="AZ7" i="12"/>
  <c r="AZ55" i="12"/>
  <c r="AZ33" i="12"/>
  <c r="AX76" i="12"/>
  <c r="BC76" i="12" s="1"/>
  <c r="AX49" i="12"/>
  <c r="BC49" i="12" s="1"/>
  <c r="AZ79" i="12"/>
  <c r="AX96" i="12"/>
  <c r="BC96" i="12" s="1"/>
  <c r="AZ128" i="12"/>
  <c r="AZ36" i="12"/>
  <c r="AX34" i="12"/>
  <c r="BC34" i="12" s="1"/>
  <c r="AX58" i="12"/>
  <c r="BC58" i="12" s="1"/>
  <c r="AZ20" i="12"/>
  <c r="AY87" i="12"/>
  <c r="BL87" i="12" s="1"/>
  <c r="AX64" i="12"/>
  <c r="BC64" i="12" s="1"/>
  <c r="AY72" i="12"/>
  <c r="BL72" i="12" s="1"/>
  <c r="AY28" i="12"/>
  <c r="BL28" i="12" s="1"/>
  <c r="AZ84" i="12"/>
  <c r="AZ21" i="12"/>
  <c r="AX9" i="12"/>
  <c r="BC9" i="12" s="1"/>
  <c r="AX77" i="12"/>
  <c r="BC77" i="12" s="1"/>
  <c r="AX55" i="12"/>
  <c r="BC55" i="12" s="1"/>
  <c r="AX24" i="12"/>
  <c r="BC24" i="12" s="1"/>
  <c r="AZ89" i="12"/>
  <c r="AY5" i="12"/>
  <c r="BL5" i="12" s="1"/>
  <c r="AX97" i="12"/>
  <c r="BC97" i="12" s="1"/>
  <c r="AZ12" i="12"/>
  <c r="AX107" i="12"/>
  <c r="BC107" i="12" s="1"/>
  <c r="AY16" i="12"/>
  <c r="BL16" i="12" s="1"/>
  <c r="AZ61" i="12"/>
  <c r="AX53" i="12"/>
  <c r="BC53" i="12" s="1"/>
  <c r="AY52" i="12"/>
  <c r="BL52" i="12" s="1"/>
  <c r="AX87" i="12"/>
  <c r="BC87" i="12" s="1"/>
  <c r="AX109" i="12"/>
  <c r="BC109" i="12" s="1"/>
  <c r="AY12" i="12"/>
  <c r="BL12" i="12" s="1"/>
  <c r="AY3" i="12"/>
  <c r="BL3" i="12" s="1"/>
  <c r="AZ8" i="12"/>
  <c r="AZ3" i="12"/>
  <c r="AX127" i="12"/>
  <c r="BC127" i="12" s="1"/>
  <c r="AX30" i="12"/>
  <c r="BC30" i="12" s="1"/>
  <c r="AX130" i="12"/>
  <c r="BC130" i="12" s="1"/>
  <c r="AX104" i="12"/>
  <c r="BC104" i="12" s="1"/>
  <c r="AX35" i="12"/>
  <c r="BC35" i="12" s="1"/>
  <c r="AX74" i="12"/>
  <c r="BC74" i="12" s="1"/>
  <c r="AX79" i="12"/>
  <c r="BC79" i="12" s="1"/>
  <c r="AX41" i="12"/>
  <c r="BC41" i="12" s="1"/>
  <c r="AX129" i="12"/>
  <c r="BC129" i="12" s="1"/>
  <c r="AX45" i="12"/>
  <c r="BC45" i="12" s="1"/>
  <c r="AX83" i="12"/>
  <c r="BC83" i="12" s="1"/>
  <c r="AX131" i="12"/>
  <c r="BC131" i="12" s="1"/>
  <c r="AX28" i="12"/>
  <c r="BC28" i="12" s="1"/>
  <c r="AX19" i="12"/>
  <c r="BC19" i="12" s="1"/>
  <c r="AX50" i="12"/>
  <c r="BC50" i="12" s="1"/>
  <c r="AX86" i="12"/>
  <c r="BC86" i="12" s="1"/>
  <c r="AZ25" i="12"/>
  <c r="AZ106" i="12"/>
  <c r="AX61" i="12"/>
  <c r="BC61" i="12" s="1"/>
  <c r="AX93" i="12"/>
  <c r="BC93" i="12" s="1"/>
  <c r="AZ64" i="12"/>
  <c r="AZ129" i="12"/>
  <c r="AZ77" i="12"/>
  <c r="AX44" i="12"/>
  <c r="BC44" i="12" s="1"/>
  <c r="AX57" i="12"/>
  <c r="BC57" i="12" s="1"/>
  <c r="AZ116" i="12"/>
  <c r="AY20" i="12"/>
  <c r="BL20" i="12" s="1"/>
  <c r="AX21" i="12"/>
  <c r="BC21" i="12" s="1"/>
  <c r="AY58" i="12"/>
  <c r="BL58" i="12" s="1"/>
  <c r="AY90" i="12"/>
  <c r="BL90" i="12" s="1"/>
  <c r="AZ65" i="12"/>
  <c r="AZ92" i="12"/>
  <c r="AX125" i="12"/>
  <c r="BC125" i="12" s="1"/>
  <c r="AX110" i="12"/>
  <c r="BC110" i="12" s="1"/>
  <c r="AZ11" i="12"/>
  <c r="AY38" i="12"/>
  <c r="BL38" i="12" s="1"/>
  <c r="AX117" i="12"/>
  <c r="BC117" i="12" s="1"/>
  <c r="AY121" i="12"/>
  <c r="BL121" i="12" s="1"/>
  <c r="AY50" i="12"/>
  <c r="BL50" i="12" s="1"/>
  <c r="AZ137" i="12"/>
  <c r="AZ35" i="12"/>
  <c r="AX73" i="12"/>
  <c r="BC73" i="12" s="1"/>
  <c r="AX23" i="12"/>
  <c r="BC23" i="12" s="1"/>
  <c r="AX7" i="12"/>
  <c r="BC7" i="12" s="1"/>
  <c r="AY122" i="12"/>
  <c r="BL122" i="12" s="1"/>
  <c r="AX68" i="12"/>
  <c r="BC68" i="12" s="1"/>
  <c r="AY7" i="12"/>
  <c r="BL7" i="12" s="1"/>
  <c r="AX91" i="12"/>
  <c r="BC91" i="12" s="1"/>
  <c r="AZ70" i="12"/>
  <c r="AX90" i="12"/>
  <c r="BC90" i="12" s="1"/>
  <c r="AY61" i="12"/>
  <c r="BL61" i="12" s="1"/>
  <c r="AZ57" i="12"/>
  <c r="AX106" i="12"/>
  <c r="BC106" i="12" s="1"/>
  <c r="AZ135" i="12"/>
  <c r="AX101" i="12"/>
  <c r="BC101" i="12" s="1"/>
  <c r="AX95" i="12"/>
  <c r="BC95" i="12" s="1"/>
  <c r="AY81" i="12"/>
  <c r="BL81" i="12" s="1"/>
  <c r="AY30" i="12"/>
  <c r="BL30" i="12" s="1"/>
  <c r="AZ97" i="12"/>
  <c r="AZ90" i="12"/>
  <c r="AX11" i="12"/>
  <c r="BC11" i="12" s="1"/>
  <c r="AX100" i="12"/>
  <c r="BC100" i="12" s="1"/>
  <c r="AX15" i="12"/>
  <c r="BC15" i="12" s="1"/>
  <c r="AX120" i="12"/>
  <c r="BC120" i="12" s="1"/>
  <c r="AX72" i="12"/>
  <c r="BC72" i="12" s="1"/>
  <c r="AX51" i="12"/>
  <c r="BC51" i="12" s="1"/>
  <c r="AX122" i="12"/>
  <c r="BC122" i="12" s="1"/>
  <c r="AX71" i="12"/>
  <c r="BC71" i="12" s="1"/>
  <c r="AX78" i="12"/>
  <c r="BC78" i="12" s="1"/>
  <c r="AX25" i="12"/>
  <c r="BC25" i="12" s="1"/>
  <c r="AZ53" i="12"/>
  <c r="AZ86" i="12"/>
  <c r="AX114" i="12"/>
  <c r="BC114" i="12" s="1"/>
  <c r="AZ124" i="12"/>
  <c r="AX128" i="12"/>
  <c r="BC128" i="12" s="1"/>
  <c r="AY46" i="12"/>
  <c r="BL46" i="12" s="1"/>
  <c r="AY78" i="12"/>
  <c r="BL78" i="12" s="1"/>
  <c r="AZ46" i="12"/>
  <c r="AZ76" i="12"/>
  <c r="AX119" i="12"/>
  <c r="BC119" i="12" s="1"/>
  <c r="AX62" i="12"/>
  <c r="BC62" i="12" s="1"/>
  <c r="AZ88" i="12"/>
  <c r="AY13" i="12"/>
  <c r="BL13" i="12" s="1"/>
  <c r="AY127" i="12"/>
  <c r="BL127" i="12" s="1"/>
  <c r="AY86" i="12"/>
  <c r="BL86" i="12" s="1"/>
  <c r="AY41" i="12"/>
  <c r="BL41" i="12" s="1"/>
  <c r="AZ110" i="12"/>
  <c r="AZ136" i="12"/>
  <c r="AX40" i="12"/>
  <c r="BC40" i="12" s="1"/>
  <c r="AX135" i="12"/>
  <c r="BC135" i="12" s="1"/>
  <c r="AZ68" i="12"/>
  <c r="AY69" i="12"/>
  <c r="BL69" i="12" s="1"/>
  <c r="AY107" i="12"/>
  <c r="BL107" i="12" s="1"/>
  <c r="AY35" i="12"/>
  <c r="BL35" i="12" s="1"/>
  <c r="AZ127" i="12"/>
  <c r="AZ45" i="12"/>
  <c r="AZ18" i="12"/>
  <c r="AX115" i="12"/>
  <c r="BC115" i="12" s="1"/>
  <c r="AX36" i="12"/>
  <c r="BC36" i="12" s="1"/>
  <c r="AX63" i="12"/>
  <c r="BC63" i="12" s="1"/>
  <c r="AY39" i="12"/>
  <c r="BL39" i="12" s="1"/>
  <c r="AX123" i="12"/>
  <c r="BC123" i="12" s="1"/>
  <c r="AZ114" i="12"/>
  <c r="AY83" i="12"/>
  <c r="BL83" i="12" s="1"/>
  <c r="AZ56" i="12"/>
  <c r="AX85" i="12"/>
  <c r="BC85" i="12" s="1"/>
  <c r="AY63" i="12"/>
  <c r="BL63" i="12" s="1"/>
  <c r="AX60" i="12"/>
  <c r="BC60" i="12" s="1"/>
  <c r="AZ38" i="12"/>
  <c r="AX105" i="12"/>
  <c r="BC105" i="12" s="1"/>
  <c r="AY115" i="12"/>
  <c r="BL115" i="12" s="1"/>
  <c r="AY24" i="12"/>
  <c r="BL24" i="12" s="1"/>
  <c r="AZ24" i="12"/>
  <c r="AZ41" i="12"/>
  <c r="AX16" i="12"/>
  <c r="BC16" i="12" s="1"/>
  <c r="AX84" i="12"/>
  <c r="BC84" i="12" s="1"/>
  <c r="AX121" i="12"/>
  <c r="BC121" i="12" s="1"/>
  <c r="AX134" i="12"/>
  <c r="BC134" i="12" s="1"/>
  <c r="AX70" i="12"/>
  <c r="BC70" i="12" s="1"/>
  <c r="AX132" i="12"/>
  <c r="BC132" i="12" s="1"/>
  <c r="AX47" i="12"/>
  <c r="BC47" i="12" s="1"/>
  <c r="AX39" i="12"/>
  <c r="BC39" i="12" s="1"/>
  <c r="AX32" i="12"/>
  <c r="BC32" i="12" s="1"/>
  <c r="AX66" i="12"/>
  <c r="BC66" i="12" s="1"/>
  <c r="AX3" i="12"/>
  <c r="BC3" i="12" s="1"/>
  <c r="AX20" i="12"/>
  <c r="BC20" i="12" s="1"/>
  <c r="AX118" i="12"/>
  <c r="BC118" i="12" s="1"/>
  <c r="AX111" i="12"/>
  <c r="BC111" i="12" s="1"/>
  <c r="AX69" i="12"/>
  <c r="BC69" i="12" s="1"/>
  <c r="AX65" i="12"/>
  <c r="BC65" i="12" s="1"/>
  <c r="AX22" i="12"/>
  <c r="BC22" i="12" s="1"/>
  <c r="AY128" i="12"/>
  <c r="BL128" i="12" s="1"/>
  <c r="AY23" i="12"/>
  <c r="BL23" i="12" s="1"/>
  <c r="AZ133" i="12"/>
  <c r="AZ23" i="12"/>
  <c r="AX6" i="12"/>
  <c r="BC6" i="12" s="1"/>
  <c r="AZ94" i="12"/>
  <c r="AY97" i="12"/>
  <c r="BL97" i="12" s="1"/>
  <c r="AX102" i="12"/>
  <c r="BC102" i="12" s="1"/>
  <c r="AY116" i="12"/>
  <c r="BL116" i="12" s="1"/>
  <c r="AY15" i="12"/>
  <c r="BL15" i="12" s="1"/>
  <c r="AZ130" i="12"/>
  <c r="AZ14" i="12"/>
  <c r="AX54" i="12"/>
  <c r="BC54" i="12" s="1"/>
  <c r="AX14" i="12"/>
  <c r="BC14" i="12" s="1"/>
  <c r="AZ28" i="12"/>
  <c r="AY64" i="12"/>
  <c r="BL64" i="12" s="1"/>
  <c r="AY95" i="12"/>
  <c r="BL95" i="12" s="1"/>
  <c r="AY21" i="12"/>
  <c r="BL21" i="12" s="1"/>
  <c r="AZ115" i="12"/>
  <c r="AZ15" i="12"/>
  <c r="AX136" i="12"/>
  <c r="BC136" i="12" s="1"/>
  <c r="AX98" i="12"/>
  <c r="BC98" i="12" s="1"/>
  <c r="AY73" i="12"/>
  <c r="BL73" i="12" s="1"/>
  <c r="AZ112" i="12"/>
  <c r="AY94" i="12"/>
  <c r="BL94" i="12" s="1"/>
  <c r="AY75" i="12"/>
  <c r="BL75" i="12" s="1"/>
  <c r="AY112" i="12"/>
  <c r="BL112" i="12" s="1"/>
  <c r="AZ95" i="12"/>
  <c r="AZ120" i="12"/>
  <c r="AX116" i="12"/>
  <c r="BC116" i="12" s="1"/>
  <c r="AX46" i="12"/>
  <c r="BC46" i="12" s="1"/>
  <c r="AX80" i="12"/>
  <c r="BC80" i="12" s="1"/>
  <c r="AX75" i="12"/>
  <c r="BC75" i="12" s="1"/>
  <c r="AY70" i="12"/>
  <c r="BL70" i="12" s="1"/>
  <c r="AX133" i="12"/>
  <c r="BC133" i="12" s="1"/>
  <c r="AZ78" i="12"/>
  <c r="AY84" i="12"/>
  <c r="BL84" i="12" s="1"/>
  <c r="AZ93" i="12"/>
  <c r="AX89" i="12"/>
  <c r="BC89" i="12" s="1"/>
  <c r="AY36" i="12"/>
  <c r="BL36" i="12" s="1"/>
  <c r="AX17" i="12"/>
  <c r="BC17" i="12" s="1"/>
  <c r="AX94" i="12"/>
  <c r="BC94" i="12" s="1"/>
  <c r="AZ100" i="12"/>
  <c r="AX81" i="12"/>
  <c r="BC81" i="12" s="1"/>
  <c r="AY111" i="12"/>
  <c r="BL111" i="12" s="1"/>
  <c r="AY54" i="12"/>
  <c r="BL54" i="12" s="1"/>
  <c r="AZ131" i="12"/>
  <c r="AZ52" i="12"/>
  <c r="AX8" i="12"/>
  <c r="BC8" i="12" s="1"/>
  <c r="AX2" i="12"/>
  <c r="BC2" i="12" s="1"/>
  <c r="AY2" i="12"/>
  <c r="BL2" i="12" s="1"/>
  <c r="BM2" i="12" s="1"/>
  <c r="BN2" i="12" s="1"/>
  <c r="AZ2" i="12"/>
  <c r="BT2" i="12" s="1"/>
  <c r="AU127" i="11"/>
  <c r="AX20" i="11" s="1"/>
  <c r="BC20" i="11" s="1"/>
  <c r="AW127" i="11"/>
  <c r="AZ11" i="11" s="1"/>
  <c r="AV127" i="11"/>
  <c r="AY34" i="11" s="1"/>
  <c r="BO34" i="11" s="1"/>
  <c r="BE43" i="12" l="1"/>
  <c r="BF43" i="12" s="1"/>
  <c r="BR43" i="12"/>
  <c r="BD42" i="12"/>
  <c r="BT42" i="12"/>
  <c r="BU42" i="12" s="1"/>
  <c r="BV42" i="12" s="1"/>
  <c r="BT119" i="12"/>
  <c r="BU119" i="12" s="1"/>
  <c r="BV119" i="12" s="1"/>
  <c r="CB37" i="12"/>
  <c r="CC37" i="12" s="1"/>
  <c r="CD37" i="12" s="1"/>
  <c r="BP42" i="12"/>
  <c r="CB26" i="12"/>
  <c r="CC26" i="12" s="1"/>
  <c r="CD26" i="12" s="1"/>
  <c r="BP89" i="12"/>
  <c r="BT49" i="12"/>
  <c r="BU49" i="12" s="1"/>
  <c r="BV49" i="12" s="1"/>
  <c r="BT6" i="12"/>
  <c r="BU6" i="12" s="1"/>
  <c r="BV6" i="12" s="1"/>
  <c r="BD37" i="12"/>
  <c r="BD29" i="12"/>
  <c r="BG29" i="12"/>
  <c r="BM29" i="12"/>
  <c r="BN29" i="12" s="1"/>
  <c r="BP29" i="12"/>
  <c r="CB29" i="12"/>
  <c r="CC29" i="12" s="1"/>
  <c r="CD29" i="12" s="1"/>
  <c r="BT29" i="12"/>
  <c r="BU29" i="12" s="1"/>
  <c r="BV29" i="12" s="1"/>
  <c r="CB105" i="12"/>
  <c r="CC105" i="12" s="1"/>
  <c r="CD105" i="12" s="1"/>
  <c r="CB103" i="12"/>
  <c r="CC103" i="12" s="1"/>
  <c r="CD103" i="12" s="1"/>
  <c r="CB67" i="12"/>
  <c r="CC67" i="12" s="1"/>
  <c r="CD67" i="12" s="1"/>
  <c r="BT62" i="12"/>
  <c r="BU62" i="12" s="1"/>
  <c r="BV62" i="12" s="1"/>
  <c r="BG111" i="12"/>
  <c r="BD111" i="12"/>
  <c r="CB18" i="12"/>
  <c r="CC18" i="12" s="1"/>
  <c r="CD18" i="12" s="1"/>
  <c r="BT18" i="12"/>
  <c r="BU18" i="12" s="1"/>
  <c r="BV18" i="12" s="1"/>
  <c r="BD62" i="12"/>
  <c r="BG62" i="12"/>
  <c r="BT70" i="12"/>
  <c r="BU70" i="12" s="1"/>
  <c r="BV70" i="12" s="1"/>
  <c r="CB70" i="12"/>
  <c r="CC70" i="12" s="1"/>
  <c r="CD70" i="12" s="1"/>
  <c r="CB25" i="12"/>
  <c r="CC25" i="12" s="1"/>
  <c r="CD25" i="12" s="1"/>
  <c r="BT25" i="12"/>
  <c r="BU25" i="12" s="1"/>
  <c r="BV25" i="12" s="1"/>
  <c r="BG24" i="12"/>
  <c r="BD24" i="12"/>
  <c r="BT79" i="12"/>
  <c r="BU79" i="12" s="1"/>
  <c r="BV79" i="12" s="1"/>
  <c r="CB79" i="12"/>
  <c r="CC79" i="12" s="1"/>
  <c r="CD79" i="12" s="1"/>
  <c r="BT108" i="12"/>
  <c r="BU108" i="12" s="1"/>
  <c r="BV108" i="12" s="1"/>
  <c r="CB108" i="12"/>
  <c r="CC108" i="12" s="1"/>
  <c r="CD108" i="12" s="1"/>
  <c r="CB117" i="12"/>
  <c r="CC117" i="12" s="1"/>
  <c r="CD117" i="12" s="1"/>
  <c r="BT117" i="12"/>
  <c r="BU117" i="12" s="1"/>
  <c r="BV117" i="12" s="1"/>
  <c r="BT4" i="12"/>
  <c r="BU4" i="12" s="1"/>
  <c r="BV4" i="12" s="1"/>
  <c r="CB4" i="12"/>
  <c r="CC4" i="12" s="1"/>
  <c r="CD4" i="12" s="1"/>
  <c r="CB107" i="12"/>
  <c r="CC107" i="12" s="1"/>
  <c r="CD107" i="12" s="1"/>
  <c r="BT107" i="12"/>
  <c r="BU107" i="12" s="1"/>
  <c r="BV107" i="12" s="1"/>
  <c r="BD81" i="12"/>
  <c r="BG81" i="12"/>
  <c r="CB23" i="12"/>
  <c r="CC23" i="12" s="1"/>
  <c r="CD23" i="12" s="1"/>
  <c r="BT23" i="12"/>
  <c r="BU23" i="12" s="1"/>
  <c r="BV23" i="12" s="1"/>
  <c r="BT86" i="12"/>
  <c r="BU86" i="12" s="1"/>
  <c r="BV86" i="12" s="1"/>
  <c r="CB86" i="12"/>
  <c r="CC86" i="12" s="1"/>
  <c r="CD86" i="12" s="1"/>
  <c r="BT115" i="12"/>
  <c r="BU115" i="12" s="1"/>
  <c r="BV115" i="12" s="1"/>
  <c r="CB115" i="12"/>
  <c r="CC115" i="12" s="1"/>
  <c r="CD115" i="12" s="1"/>
  <c r="BD134" i="12"/>
  <c r="BG134" i="12"/>
  <c r="CB76" i="12"/>
  <c r="CC76" i="12" s="1"/>
  <c r="CD76" i="12" s="1"/>
  <c r="BT76" i="12"/>
  <c r="BU76" i="12" s="1"/>
  <c r="BV76" i="12" s="1"/>
  <c r="BG76" i="12"/>
  <c r="BD76" i="12"/>
  <c r="BD121" i="12"/>
  <c r="BG121" i="12"/>
  <c r="CB135" i="12"/>
  <c r="CC135" i="12" s="1"/>
  <c r="CD135" i="12" s="1"/>
  <c r="BT135" i="12"/>
  <c r="BU135" i="12" s="1"/>
  <c r="BV135" i="12" s="1"/>
  <c r="BG74" i="12"/>
  <c r="BD74" i="12"/>
  <c r="CB93" i="12"/>
  <c r="CC93" i="12" s="1"/>
  <c r="CD93" i="12" s="1"/>
  <c r="BT93" i="12"/>
  <c r="BU93" i="12" s="1"/>
  <c r="BV93" i="12" s="1"/>
  <c r="BG116" i="12"/>
  <c r="BD116" i="12"/>
  <c r="BD98" i="12"/>
  <c r="BG98" i="12"/>
  <c r="BG14" i="12"/>
  <c r="BD14" i="12"/>
  <c r="CB94" i="12"/>
  <c r="CC94" i="12" s="1"/>
  <c r="CD94" i="12" s="1"/>
  <c r="BT94" i="12"/>
  <c r="BU94" i="12" s="1"/>
  <c r="BV94" i="12" s="1"/>
  <c r="BG69" i="12"/>
  <c r="BD69" i="12"/>
  <c r="BG47" i="12"/>
  <c r="BD47" i="12"/>
  <c r="BT24" i="12"/>
  <c r="BU24" i="12" s="1"/>
  <c r="BV24" i="12" s="1"/>
  <c r="CB24" i="12"/>
  <c r="CC24" i="12" s="1"/>
  <c r="CD24" i="12" s="1"/>
  <c r="BG85" i="12"/>
  <c r="BD85" i="12"/>
  <c r="BG115" i="12"/>
  <c r="BD115" i="12"/>
  <c r="BD135" i="12"/>
  <c r="BG135" i="12"/>
  <c r="CB88" i="12"/>
  <c r="CC88" i="12" s="1"/>
  <c r="CD88" i="12" s="1"/>
  <c r="BT88" i="12"/>
  <c r="BU88" i="12" s="1"/>
  <c r="BV88" i="12" s="1"/>
  <c r="CB124" i="12"/>
  <c r="CC124" i="12" s="1"/>
  <c r="CD124" i="12" s="1"/>
  <c r="BT124" i="12"/>
  <c r="BU124" i="12" s="1"/>
  <c r="BV124" i="12" s="1"/>
  <c r="BG51" i="12"/>
  <c r="BD51" i="12"/>
  <c r="BD90" i="12"/>
  <c r="BG90" i="12"/>
  <c r="BG73" i="12"/>
  <c r="BD73" i="12"/>
  <c r="BG110" i="12"/>
  <c r="BD110" i="12"/>
  <c r="CB116" i="12"/>
  <c r="CC116" i="12" s="1"/>
  <c r="CD116" i="12" s="1"/>
  <c r="BT116" i="12"/>
  <c r="BU116" i="12" s="1"/>
  <c r="BV116" i="12" s="1"/>
  <c r="CB106" i="12"/>
  <c r="CC106" i="12" s="1"/>
  <c r="CD106" i="12" s="1"/>
  <c r="BT106" i="12"/>
  <c r="BU106" i="12" s="1"/>
  <c r="BV106" i="12" s="1"/>
  <c r="BG45" i="12"/>
  <c r="BD45" i="12"/>
  <c r="BG30" i="12"/>
  <c r="BD30" i="12"/>
  <c r="CB89" i="12"/>
  <c r="CC89" i="12" s="1"/>
  <c r="CD89" i="12" s="1"/>
  <c r="BT89" i="12"/>
  <c r="BU89" i="12" s="1"/>
  <c r="BV89" i="12" s="1"/>
  <c r="BG96" i="12"/>
  <c r="BD96" i="12"/>
  <c r="BG48" i="12"/>
  <c r="BD48" i="12"/>
  <c r="BG31" i="12"/>
  <c r="BD31" i="12"/>
  <c r="BG124" i="12"/>
  <c r="BD124" i="12"/>
  <c r="BD5" i="12"/>
  <c r="BG5" i="12"/>
  <c r="BT75" i="12"/>
  <c r="BU75" i="12" s="1"/>
  <c r="BV75" i="12" s="1"/>
  <c r="CB75" i="12"/>
  <c r="CC75" i="12" s="1"/>
  <c r="CD75" i="12" s="1"/>
  <c r="CB132" i="12"/>
  <c r="CC132" i="12" s="1"/>
  <c r="CD132" i="12" s="1"/>
  <c r="BT132" i="12"/>
  <c r="BU132" i="12" s="1"/>
  <c r="BV132" i="12" s="1"/>
  <c r="CB101" i="12"/>
  <c r="CC101" i="12" s="1"/>
  <c r="CD101" i="12" s="1"/>
  <c r="BT101" i="12"/>
  <c r="BU101" i="12" s="1"/>
  <c r="BV101" i="12" s="1"/>
  <c r="CB5" i="12"/>
  <c r="CC5" i="12" s="1"/>
  <c r="CD5" i="12" s="1"/>
  <c r="BT5" i="12"/>
  <c r="BU5" i="12" s="1"/>
  <c r="BV5" i="12" s="1"/>
  <c r="CB74" i="12"/>
  <c r="CC74" i="12" s="1"/>
  <c r="CD74" i="12" s="1"/>
  <c r="BT74" i="12"/>
  <c r="BU74" i="12" s="1"/>
  <c r="BV74" i="12" s="1"/>
  <c r="BT50" i="12"/>
  <c r="BU50" i="12" s="1"/>
  <c r="BV50" i="12" s="1"/>
  <c r="CB50" i="12"/>
  <c r="CC50" i="12" s="1"/>
  <c r="CD50" i="12" s="1"/>
  <c r="CB109" i="12"/>
  <c r="CC109" i="12" s="1"/>
  <c r="CD109" i="12" s="1"/>
  <c r="BT109" i="12"/>
  <c r="BU109" i="12" s="1"/>
  <c r="BV109" i="12" s="1"/>
  <c r="CB96" i="12"/>
  <c r="CC96" i="12" s="1"/>
  <c r="CD96" i="12" s="1"/>
  <c r="BT96" i="12"/>
  <c r="BU96" i="12" s="1"/>
  <c r="BV96" i="12" s="1"/>
  <c r="BD54" i="12"/>
  <c r="BG54" i="12"/>
  <c r="CB15" i="12"/>
  <c r="CC15" i="12" s="1"/>
  <c r="CD15" i="12" s="1"/>
  <c r="BT15" i="12"/>
  <c r="BU15" i="12" s="1"/>
  <c r="BV15" i="12" s="1"/>
  <c r="BD119" i="12"/>
  <c r="BG119" i="12"/>
  <c r="BT137" i="12"/>
  <c r="BU137" i="12" s="1"/>
  <c r="BV137" i="12" s="1"/>
  <c r="CB137" i="12"/>
  <c r="CC137" i="12" s="1"/>
  <c r="CD137" i="12" s="1"/>
  <c r="CB92" i="12"/>
  <c r="CC92" i="12" s="1"/>
  <c r="CD92" i="12" s="1"/>
  <c r="BT92" i="12"/>
  <c r="BU92" i="12" s="1"/>
  <c r="BV92" i="12" s="1"/>
  <c r="BG44" i="12"/>
  <c r="BD44" i="12"/>
  <c r="BD86" i="12"/>
  <c r="BG86" i="12"/>
  <c r="BG41" i="12"/>
  <c r="BD41" i="12"/>
  <c r="CB3" i="12"/>
  <c r="CC3" i="12" s="1"/>
  <c r="CD3" i="12" s="1"/>
  <c r="BT3" i="12"/>
  <c r="BU3" i="12" s="1"/>
  <c r="BV3" i="12" s="1"/>
  <c r="CB61" i="12"/>
  <c r="CC61" i="12" s="1"/>
  <c r="CD61" i="12" s="1"/>
  <c r="BT61" i="12"/>
  <c r="BU61" i="12" s="1"/>
  <c r="BV61" i="12" s="1"/>
  <c r="BG55" i="12"/>
  <c r="BD55" i="12"/>
  <c r="BG49" i="12"/>
  <c r="BD49" i="12"/>
  <c r="CB59" i="12"/>
  <c r="CC59" i="12" s="1"/>
  <c r="CD59" i="12" s="1"/>
  <c r="BT59" i="12"/>
  <c r="BU59" i="12" s="1"/>
  <c r="BV59" i="12" s="1"/>
  <c r="BG10" i="12"/>
  <c r="BD10" i="12"/>
  <c r="BG88" i="12"/>
  <c r="BD88" i="12"/>
  <c r="BD52" i="12"/>
  <c r="BG52" i="12"/>
  <c r="CB44" i="12"/>
  <c r="CC44" i="12" s="1"/>
  <c r="CD44" i="12" s="1"/>
  <c r="BT44" i="12"/>
  <c r="BU44" i="12" s="1"/>
  <c r="BV44" i="12" s="1"/>
  <c r="CB122" i="12"/>
  <c r="CC122" i="12" s="1"/>
  <c r="CD122" i="12" s="1"/>
  <c r="BT122" i="12"/>
  <c r="BU122" i="12" s="1"/>
  <c r="BV122" i="12" s="1"/>
  <c r="CB111" i="12"/>
  <c r="CC111" i="12" s="1"/>
  <c r="CD111" i="12" s="1"/>
  <c r="BT111" i="12"/>
  <c r="BU111" i="12" s="1"/>
  <c r="BV111" i="12" s="1"/>
  <c r="BT19" i="12"/>
  <c r="BU19" i="12" s="1"/>
  <c r="BV19" i="12" s="1"/>
  <c r="CB19" i="12"/>
  <c r="CC19" i="12" s="1"/>
  <c r="CD19" i="12" s="1"/>
  <c r="CB126" i="12"/>
  <c r="CC126" i="12" s="1"/>
  <c r="CD126" i="12" s="1"/>
  <c r="BT126" i="12"/>
  <c r="BU126" i="12" s="1"/>
  <c r="BV126" i="12" s="1"/>
  <c r="CB110" i="12"/>
  <c r="CC110" i="12" s="1"/>
  <c r="CD110" i="12" s="1"/>
  <c r="BT110" i="12"/>
  <c r="BU110" i="12" s="1"/>
  <c r="BV110" i="12" s="1"/>
  <c r="BD79" i="12"/>
  <c r="BG79" i="12"/>
  <c r="BG77" i="12"/>
  <c r="BD77" i="12"/>
  <c r="BG92" i="12"/>
  <c r="BD92" i="12"/>
  <c r="BG12" i="12"/>
  <c r="BD12" i="12"/>
  <c r="BG13" i="12"/>
  <c r="BD13" i="12"/>
  <c r="BG33" i="12"/>
  <c r="BD33" i="12"/>
  <c r="CB80" i="12"/>
  <c r="CC80" i="12" s="1"/>
  <c r="CD80" i="12" s="1"/>
  <c r="BT80" i="12"/>
  <c r="BU80" i="12" s="1"/>
  <c r="BV80" i="12" s="1"/>
  <c r="CB73" i="12"/>
  <c r="CC73" i="12" s="1"/>
  <c r="CD73" i="12" s="1"/>
  <c r="BT73" i="12"/>
  <c r="BU73" i="12" s="1"/>
  <c r="BV73" i="12" s="1"/>
  <c r="CB83" i="12"/>
  <c r="CC83" i="12" s="1"/>
  <c r="CD83" i="12" s="1"/>
  <c r="BT83" i="12"/>
  <c r="BU83" i="12" s="1"/>
  <c r="BV83" i="12" s="1"/>
  <c r="CB10" i="12"/>
  <c r="CC10" i="12" s="1"/>
  <c r="CD10" i="12" s="1"/>
  <c r="BT10" i="12"/>
  <c r="BU10" i="12" s="1"/>
  <c r="BV10" i="12" s="1"/>
  <c r="CB27" i="12"/>
  <c r="CC27" i="12" s="1"/>
  <c r="CD27" i="12" s="1"/>
  <c r="BT27" i="12"/>
  <c r="BU27" i="12" s="1"/>
  <c r="BV27" i="12" s="1"/>
  <c r="BG136" i="12"/>
  <c r="BD136" i="12"/>
  <c r="BD3" i="12"/>
  <c r="BG3" i="12"/>
  <c r="BG67" i="12"/>
  <c r="BD67" i="12"/>
  <c r="CB48" i="12"/>
  <c r="CC48" i="12" s="1"/>
  <c r="CD48" i="12" s="1"/>
  <c r="BT48" i="12"/>
  <c r="BU48" i="12" s="1"/>
  <c r="BV48" i="12" s="1"/>
  <c r="CB58" i="12"/>
  <c r="CC58" i="12" s="1"/>
  <c r="CD58" i="12" s="1"/>
  <c r="BT58" i="12"/>
  <c r="BU58" i="12" s="1"/>
  <c r="BV58" i="12" s="1"/>
  <c r="CB32" i="12"/>
  <c r="CC32" i="12" s="1"/>
  <c r="CD32" i="12" s="1"/>
  <c r="BT32" i="12"/>
  <c r="BU32" i="12" s="1"/>
  <c r="BV32" i="12" s="1"/>
  <c r="CB104" i="12"/>
  <c r="CC104" i="12" s="1"/>
  <c r="CD104" i="12" s="1"/>
  <c r="BT104" i="12"/>
  <c r="BU104" i="12" s="1"/>
  <c r="BV104" i="12" s="1"/>
  <c r="CB66" i="12"/>
  <c r="CC66" i="12" s="1"/>
  <c r="CD66" i="12" s="1"/>
  <c r="BT66" i="12"/>
  <c r="BU66" i="12" s="1"/>
  <c r="BV66" i="12" s="1"/>
  <c r="CB123" i="12"/>
  <c r="CC123" i="12" s="1"/>
  <c r="CD123" i="12" s="1"/>
  <c r="BT123" i="12"/>
  <c r="BU123" i="12" s="1"/>
  <c r="BV123" i="12" s="1"/>
  <c r="BT113" i="12"/>
  <c r="BU113" i="12" s="1"/>
  <c r="BV113" i="12" s="1"/>
  <c r="CB113" i="12"/>
  <c r="CC113" i="12" s="1"/>
  <c r="CD113" i="12" s="1"/>
  <c r="BT120" i="12"/>
  <c r="BU120" i="12" s="1"/>
  <c r="BV120" i="12" s="1"/>
  <c r="CB120" i="12"/>
  <c r="CC120" i="12" s="1"/>
  <c r="CD120" i="12" s="1"/>
  <c r="BG114" i="12"/>
  <c r="BD114" i="12"/>
  <c r="BG125" i="12"/>
  <c r="BD125" i="12"/>
  <c r="BG127" i="12"/>
  <c r="BD127" i="12"/>
  <c r="BT40" i="12"/>
  <c r="BU40" i="12" s="1"/>
  <c r="BV40" i="12" s="1"/>
  <c r="CB40" i="12"/>
  <c r="CC40" i="12" s="1"/>
  <c r="CD40" i="12" s="1"/>
  <c r="BG38" i="12"/>
  <c r="BD38" i="12"/>
  <c r="CB81" i="12"/>
  <c r="CC81" i="12" s="1"/>
  <c r="CD81" i="12" s="1"/>
  <c r="BT81" i="12"/>
  <c r="BU81" i="12" s="1"/>
  <c r="BV81" i="12" s="1"/>
  <c r="CB87" i="12"/>
  <c r="CC87" i="12" s="1"/>
  <c r="CD87" i="12" s="1"/>
  <c r="BT87" i="12"/>
  <c r="BU87" i="12" s="1"/>
  <c r="BV87" i="12" s="1"/>
  <c r="CB95" i="12"/>
  <c r="CC95" i="12" s="1"/>
  <c r="CD95" i="12" s="1"/>
  <c r="BT95" i="12"/>
  <c r="BU95" i="12" s="1"/>
  <c r="BV95" i="12" s="1"/>
  <c r="BG118" i="12"/>
  <c r="BD118" i="12"/>
  <c r="CB45" i="12"/>
  <c r="CC45" i="12" s="1"/>
  <c r="CD45" i="12" s="1"/>
  <c r="BT45" i="12"/>
  <c r="BU45" i="12" s="1"/>
  <c r="BV45" i="12" s="1"/>
  <c r="BG91" i="12"/>
  <c r="BD91" i="12"/>
  <c r="CB100" i="12"/>
  <c r="CC100" i="12" s="1"/>
  <c r="CD100" i="12" s="1"/>
  <c r="BT100" i="12"/>
  <c r="BU100" i="12" s="1"/>
  <c r="BV100" i="12" s="1"/>
  <c r="CB130" i="12"/>
  <c r="CC130" i="12" s="1"/>
  <c r="CD130" i="12" s="1"/>
  <c r="BT130" i="12"/>
  <c r="BU130" i="12" s="1"/>
  <c r="BV130" i="12" s="1"/>
  <c r="CB114" i="12"/>
  <c r="CC114" i="12" s="1"/>
  <c r="CD114" i="12" s="1"/>
  <c r="BT114" i="12"/>
  <c r="BU114" i="12" s="1"/>
  <c r="BV114" i="12" s="1"/>
  <c r="BG15" i="12"/>
  <c r="BD15" i="12"/>
  <c r="CB65" i="12"/>
  <c r="CC65" i="12" s="1"/>
  <c r="CD65" i="12" s="1"/>
  <c r="BT65" i="12"/>
  <c r="BU65" i="12" s="1"/>
  <c r="BV65" i="12" s="1"/>
  <c r="BG94" i="12"/>
  <c r="BD94" i="12"/>
  <c r="CB38" i="12"/>
  <c r="CC38" i="12" s="1"/>
  <c r="CD38" i="12" s="1"/>
  <c r="BT38" i="12"/>
  <c r="BU38" i="12" s="1"/>
  <c r="BV38" i="12" s="1"/>
  <c r="BD100" i="12"/>
  <c r="BG100" i="12"/>
  <c r="BG19" i="12"/>
  <c r="BD19" i="12"/>
  <c r="BG107" i="12"/>
  <c r="BD107" i="12"/>
  <c r="CB33" i="12"/>
  <c r="CC33" i="12" s="1"/>
  <c r="CD33" i="12" s="1"/>
  <c r="BT33" i="12"/>
  <c r="BU33" i="12" s="1"/>
  <c r="BV33" i="12" s="1"/>
  <c r="BG99" i="12"/>
  <c r="BD99" i="12"/>
  <c r="BG75" i="12"/>
  <c r="BD75" i="12"/>
  <c r="BD78" i="12"/>
  <c r="BG78" i="12"/>
  <c r="BG11" i="12"/>
  <c r="BD11" i="12"/>
  <c r="BG117" i="12"/>
  <c r="BD117" i="12"/>
  <c r="CB64" i="12"/>
  <c r="CC64" i="12" s="1"/>
  <c r="CD64" i="12" s="1"/>
  <c r="BT64" i="12"/>
  <c r="BU64" i="12" s="1"/>
  <c r="BV64" i="12" s="1"/>
  <c r="BG28" i="12"/>
  <c r="BD28" i="12"/>
  <c r="BG35" i="12"/>
  <c r="BD35" i="12"/>
  <c r="CB12" i="12"/>
  <c r="CC12" i="12" s="1"/>
  <c r="CD12" i="12" s="1"/>
  <c r="BT12" i="12"/>
  <c r="BU12" i="12" s="1"/>
  <c r="BV12" i="12" s="1"/>
  <c r="CB21" i="12"/>
  <c r="CC21" i="12" s="1"/>
  <c r="CD21" i="12" s="1"/>
  <c r="BT21" i="12"/>
  <c r="BU21" i="12" s="1"/>
  <c r="BV21" i="12" s="1"/>
  <c r="BG34" i="12"/>
  <c r="BD34" i="12"/>
  <c r="BT55" i="12"/>
  <c r="BU55" i="12" s="1"/>
  <c r="BV55" i="12" s="1"/>
  <c r="CB55" i="12"/>
  <c r="CC55" i="12" s="1"/>
  <c r="CD55" i="12" s="1"/>
  <c r="BG108" i="12"/>
  <c r="BD108" i="12"/>
  <c r="BD103" i="12"/>
  <c r="BG103" i="12"/>
  <c r="BD82" i="12"/>
  <c r="BG82" i="12"/>
  <c r="CB30" i="12"/>
  <c r="CC30" i="12" s="1"/>
  <c r="CD30" i="12" s="1"/>
  <c r="BT30" i="12"/>
  <c r="BU30" i="12" s="1"/>
  <c r="BV30" i="12" s="1"/>
  <c r="BT121" i="12"/>
  <c r="BU121" i="12" s="1"/>
  <c r="BV121" i="12" s="1"/>
  <c r="CB121" i="12"/>
  <c r="CC121" i="12" s="1"/>
  <c r="CD121" i="12" s="1"/>
  <c r="CB9" i="12"/>
  <c r="CC9" i="12" s="1"/>
  <c r="CD9" i="12" s="1"/>
  <c r="BT9" i="12"/>
  <c r="BU9" i="12" s="1"/>
  <c r="BV9" i="12" s="1"/>
  <c r="BT125" i="12"/>
  <c r="BU125" i="12" s="1"/>
  <c r="BV125" i="12" s="1"/>
  <c r="CB125" i="12"/>
  <c r="CC125" i="12" s="1"/>
  <c r="CD125" i="12" s="1"/>
  <c r="CB82" i="12"/>
  <c r="CC82" i="12" s="1"/>
  <c r="CD82" i="12" s="1"/>
  <c r="BT82" i="12"/>
  <c r="BU82" i="12" s="1"/>
  <c r="BV82" i="12" s="1"/>
  <c r="BT134" i="12"/>
  <c r="BU134" i="12" s="1"/>
  <c r="BV134" i="12" s="1"/>
  <c r="CB134" i="12"/>
  <c r="CC134" i="12" s="1"/>
  <c r="CD134" i="12" s="1"/>
  <c r="BG6" i="12"/>
  <c r="BD6" i="12"/>
  <c r="BT56" i="12"/>
  <c r="BU56" i="12" s="1"/>
  <c r="BV56" i="12" s="1"/>
  <c r="CB56" i="12"/>
  <c r="CC56" i="12" s="1"/>
  <c r="CD56" i="12" s="1"/>
  <c r="BG72" i="12"/>
  <c r="BD72" i="12"/>
  <c r="CB35" i="12"/>
  <c r="CC35" i="12" s="1"/>
  <c r="CD35" i="12" s="1"/>
  <c r="BT35" i="12"/>
  <c r="BU35" i="12" s="1"/>
  <c r="BV35" i="12" s="1"/>
  <c r="BG129" i="12"/>
  <c r="BD129" i="12"/>
  <c r="BG64" i="12"/>
  <c r="BD64" i="12"/>
  <c r="BG126" i="12"/>
  <c r="BD126" i="12"/>
  <c r="CB22" i="12"/>
  <c r="CC22" i="12" s="1"/>
  <c r="CD22" i="12" s="1"/>
  <c r="BT22" i="12"/>
  <c r="BU22" i="12" s="1"/>
  <c r="BV22" i="12" s="1"/>
  <c r="BT14" i="12"/>
  <c r="BU14" i="12" s="1"/>
  <c r="BV14" i="12" s="1"/>
  <c r="CB14" i="12"/>
  <c r="CC14" i="12" s="1"/>
  <c r="CD14" i="12" s="1"/>
  <c r="BG95" i="12"/>
  <c r="BD95" i="12"/>
  <c r="CB133" i="12"/>
  <c r="CC133" i="12" s="1"/>
  <c r="CD133" i="12" s="1"/>
  <c r="BT133" i="12"/>
  <c r="BU133" i="12" s="1"/>
  <c r="BV133" i="12" s="1"/>
  <c r="BD105" i="12"/>
  <c r="BG105" i="12"/>
  <c r="CB53" i="12"/>
  <c r="CC53" i="12" s="1"/>
  <c r="CD53" i="12" s="1"/>
  <c r="BT53" i="12"/>
  <c r="BU53" i="12" s="1"/>
  <c r="BV53" i="12" s="1"/>
  <c r="BG50" i="12"/>
  <c r="BD50" i="12"/>
  <c r="CB8" i="12"/>
  <c r="CC8" i="12" s="1"/>
  <c r="CD8" i="12" s="1"/>
  <c r="BT8" i="12"/>
  <c r="BU8" i="12" s="1"/>
  <c r="BV8" i="12" s="1"/>
  <c r="BG123" i="12"/>
  <c r="BD123" i="12"/>
  <c r="BG25" i="12"/>
  <c r="BD25" i="12"/>
  <c r="CB129" i="12"/>
  <c r="CC129" i="12" s="1"/>
  <c r="CD129" i="12" s="1"/>
  <c r="BT129" i="12"/>
  <c r="BU129" i="12" s="1"/>
  <c r="BV129" i="12" s="1"/>
  <c r="BD9" i="12"/>
  <c r="BG9" i="12"/>
  <c r="BG17" i="12"/>
  <c r="BD17" i="12"/>
  <c r="BD66" i="12"/>
  <c r="BG66" i="12"/>
  <c r="BG84" i="12"/>
  <c r="BD84" i="12"/>
  <c r="BD106" i="12"/>
  <c r="BG106" i="12"/>
  <c r="CB52" i="12"/>
  <c r="CC52" i="12" s="1"/>
  <c r="CD52" i="12" s="1"/>
  <c r="BT52" i="12"/>
  <c r="BU52" i="12" s="1"/>
  <c r="BV52" i="12" s="1"/>
  <c r="BG80" i="12"/>
  <c r="BD80" i="12"/>
  <c r="CB112" i="12"/>
  <c r="CC112" i="12" s="1"/>
  <c r="CD112" i="12" s="1"/>
  <c r="BT112" i="12"/>
  <c r="BU112" i="12" s="1"/>
  <c r="BV112" i="12" s="1"/>
  <c r="BG102" i="12"/>
  <c r="BD102" i="12"/>
  <c r="BG22" i="12"/>
  <c r="BD22" i="12"/>
  <c r="BG32" i="12"/>
  <c r="BD32" i="12"/>
  <c r="BG16" i="12"/>
  <c r="BD16" i="12"/>
  <c r="BG60" i="12"/>
  <c r="BD60" i="12"/>
  <c r="BG63" i="12"/>
  <c r="BD63" i="12"/>
  <c r="BD71" i="12"/>
  <c r="BG71" i="12"/>
  <c r="CB90" i="12"/>
  <c r="CC90" i="12" s="1"/>
  <c r="CD90" i="12" s="1"/>
  <c r="BT90" i="12"/>
  <c r="BU90" i="12" s="1"/>
  <c r="BV90" i="12" s="1"/>
  <c r="CB57" i="12"/>
  <c r="CC57" i="12" s="1"/>
  <c r="CD57" i="12" s="1"/>
  <c r="BT57" i="12"/>
  <c r="BU57" i="12" s="1"/>
  <c r="BV57" i="12" s="1"/>
  <c r="BG7" i="12"/>
  <c r="BD7" i="12"/>
  <c r="BG21" i="12"/>
  <c r="BD21" i="12"/>
  <c r="BD93" i="12"/>
  <c r="BG93" i="12"/>
  <c r="BG131" i="12"/>
  <c r="BD131" i="12"/>
  <c r="BG104" i="12"/>
  <c r="BD104" i="12"/>
  <c r="BG109" i="12"/>
  <c r="BD109" i="12"/>
  <c r="BG97" i="12"/>
  <c r="BD97" i="12"/>
  <c r="CB84" i="12"/>
  <c r="CC84" i="12" s="1"/>
  <c r="CD84" i="12" s="1"/>
  <c r="BT84" i="12"/>
  <c r="BU84" i="12" s="1"/>
  <c r="BV84" i="12" s="1"/>
  <c r="CB36" i="12"/>
  <c r="CC36" i="12" s="1"/>
  <c r="CD36" i="12" s="1"/>
  <c r="BT36" i="12"/>
  <c r="BU36" i="12" s="1"/>
  <c r="BV36" i="12" s="1"/>
  <c r="CB7" i="12"/>
  <c r="CC7" i="12" s="1"/>
  <c r="CD7" i="12" s="1"/>
  <c r="BT7" i="12"/>
  <c r="BU7" i="12" s="1"/>
  <c r="BV7" i="12" s="1"/>
  <c r="BG112" i="12"/>
  <c r="BD112" i="12"/>
  <c r="BD27" i="12"/>
  <c r="BG27" i="12"/>
  <c r="BG26" i="12"/>
  <c r="BD26" i="12"/>
  <c r="CB51" i="12"/>
  <c r="CC51" i="12" s="1"/>
  <c r="CD51" i="12" s="1"/>
  <c r="BT51" i="12"/>
  <c r="BU51" i="12" s="1"/>
  <c r="BV51" i="12" s="1"/>
  <c r="CB17" i="12"/>
  <c r="CC17" i="12" s="1"/>
  <c r="CD17" i="12" s="1"/>
  <c r="BT17" i="12"/>
  <c r="BU17" i="12" s="1"/>
  <c r="BV17" i="12" s="1"/>
  <c r="CB16" i="12"/>
  <c r="CC16" i="12" s="1"/>
  <c r="CD16" i="12" s="1"/>
  <c r="BT16" i="12"/>
  <c r="BU16" i="12" s="1"/>
  <c r="BV16" i="12" s="1"/>
  <c r="CB54" i="12"/>
  <c r="CC54" i="12" s="1"/>
  <c r="CD54" i="12" s="1"/>
  <c r="BT54" i="12"/>
  <c r="BU54" i="12" s="1"/>
  <c r="BV54" i="12" s="1"/>
  <c r="BT91" i="12"/>
  <c r="BU91" i="12" s="1"/>
  <c r="BV91" i="12" s="1"/>
  <c r="CB91" i="12"/>
  <c r="CC91" i="12" s="1"/>
  <c r="CD91" i="12" s="1"/>
  <c r="CB69" i="12"/>
  <c r="CC69" i="12" s="1"/>
  <c r="CD69" i="12" s="1"/>
  <c r="BT69" i="12"/>
  <c r="BU69" i="12" s="1"/>
  <c r="BV69" i="12" s="1"/>
  <c r="CB72" i="12"/>
  <c r="CC72" i="12" s="1"/>
  <c r="CD72" i="12" s="1"/>
  <c r="BT72" i="12"/>
  <c r="BU72" i="12" s="1"/>
  <c r="BV72" i="12" s="1"/>
  <c r="CB99" i="12"/>
  <c r="CC99" i="12" s="1"/>
  <c r="CD99" i="12" s="1"/>
  <c r="BT99" i="12"/>
  <c r="BU99" i="12" s="1"/>
  <c r="BV99" i="12" s="1"/>
  <c r="CB63" i="12"/>
  <c r="CC63" i="12" s="1"/>
  <c r="CD63" i="12" s="1"/>
  <c r="BT63" i="12"/>
  <c r="BU63" i="12" s="1"/>
  <c r="BV63" i="12" s="1"/>
  <c r="BG132" i="12"/>
  <c r="BD132" i="12"/>
  <c r="BG40" i="12"/>
  <c r="BD40" i="12"/>
  <c r="BG57" i="12"/>
  <c r="BD57" i="12"/>
  <c r="BG53" i="12"/>
  <c r="BD53" i="12"/>
  <c r="BD4" i="12"/>
  <c r="BG4" i="12"/>
  <c r="CB31" i="12"/>
  <c r="CC31" i="12" s="1"/>
  <c r="CD31" i="12" s="1"/>
  <c r="BT31" i="12"/>
  <c r="BU31" i="12" s="1"/>
  <c r="BV31" i="12" s="1"/>
  <c r="BT39" i="12"/>
  <c r="BU39" i="12" s="1"/>
  <c r="BV39" i="12" s="1"/>
  <c r="CB39" i="12"/>
  <c r="CC39" i="12" s="1"/>
  <c r="CD39" i="12" s="1"/>
  <c r="CB78" i="12"/>
  <c r="CC78" i="12" s="1"/>
  <c r="CD78" i="12" s="1"/>
  <c r="BT78" i="12"/>
  <c r="BU78" i="12" s="1"/>
  <c r="BV78" i="12" s="1"/>
  <c r="BG70" i="12"/>
  <c r="BD70" i="12"/>
  <c r="CB136" i="12"/>
  <c r="CC136" i="12" s="1"/>
  <c r="CD136" i="12" s="1"/>
  <c r="BT136" i="12"/>
  <c r="BU136" i="12" s="1"/>
  <c r="BV136" i="12" s="1"/>
  <c r="BG120" i="12"/>
  <c r="BD120" i="12"/>
  <c r="BG133" i="12"/>
  <c r="BD133" i="12"/>
  <c r="BE133" i="12" s="1"/>
  <c r="BD20" i="12"/>
  <c r="BG20" i="12"/>
  <c r="CB127" i="12"/>
  <c r="CC127" i="12" s="1"/>
  <c r="CD127" i="12" s="1"/>
  <c r="BT127" i="12"/>
  <c r="BU127" i="12" s="1"/>
  <c r="BV127" i="12" s="1"/>
  <c r="BG101" i="12"/>
  <c r="BD101" i="12"/>
  <c r="CB77" i="12"/>
  <c r="CC77" i="12" s="1"/>
  <c r="CD77" i="12" s="1"/>
  <c r="BT77" i="12"/>
  <c r="BU77" i="12" s="1"/>
  <c r="BV77" i="12" s="1"/>
  <c r="CB20" i="12"/>
  <c r="CC20" i="12" s="1"/>
  <c r="CD20" i="12" s="1"/>
  <c r="BT20" i="12"/>
  <c r="BU20" i="12" s="1"/>
  <c r="BV20" i="12" s="1"/>
  <c r="CB46" i="12"/>
  <c r="CC46" i="12" s="1"/>
  <c r="CD46" i="12" s="1"/>
  <c r="BT46" i="12"/>
  <c r="BU46" i="12" s="1"/>
  <c r="BV46" i="12" s="1"/>
  <c r="BG68" i="12"/>
  <c r="BD68" i="12"/>
  <c r="BG58" i="12"/>
  <c r="BD58" i="12"/>
  <c r="BD18" i="12"/>
  <c r="BG18" i="12"/>
  <c r="BD8" i="12"/>
  <c r="BG8" i="12"/>
  <c r="CB131" i="12"/>
  <c r="CC131" i="12" s="1"/>
  <c r="CD131" i="12" s="1"/>
  <c r="BT131" i="12"/>
  <c r="BU131" i="12" s="1"/>
  <c r="BV131" i="12" s="1"/>
  <c r="BG89" i="12"/>
  <c r="BD89" i="12"/>
  <c r="BD46" i="12"/>
  <c r="BG46" i="12"/>
  <c r="BT28" i="12"/>
  <c r="BU28" i="12" s="1"/>
  <c r="BV28" i="12" s="1"/>
  <c r="CB28" i="12"/>
  <c r="CC28" i="12" s="1"/>
  <c r="CD28" i="12" s="1"/>
  <c r="BD65" i="12"/>
  <c r="BG65" i="12"/>
  <c r="BG39" i="12"/>
  <c r="BD39" i="12"/>
  <c r="CB41" i="12"/>
  <c r="CC41" i="12" s="1"/>
  <c r="CD41" i="12" s="1"/>
  <c r="BT41" i="12"/>
  <c r="BU41" i="12" s="1"/>
  <c r="BV41" i="12" s="1"/>
  <c r="BG36" i="12"/>
  <c r="BD36" i="12"/>
  <c r="CB68" i="12"/>
  <c r="CC68" i="12" s="1"/>
  <c r="CD68" i="12" s="1"/>
  <c r="BT68" i="12"/>
  <c r="BU68" i="12" s="1"/>
  <c r="BV68" i="12" s="1"/>
  <c r="BG128" i="12"/>
  <c r="BD128" i="12"/>
  <c r="BG122" i="12"/>
  <c r="BD122" i="12"/>
  <c r="CB97" i="12"/>
  <c r="CC97" i="12" s="1"/>
  <c r="CD97" i="12" s="1"/>
  <c r="BT97" i="12"/>
  <c r="BU97" i="12" s="1"/>
  <c r="BV97" i="12" s="1"/>
  <c r="BG23" i="12"/>
  <c r="BD23" i="12"/>
  <c r="CB11" i="12"/>
  <c r="CC11" i="12" s="1"/>
  <c r="CD11" i="12" s="1"/>
  <c r="BT11" i="12"/>
  <c r="BU11" i="12" s="1"/>
  <c r="BV11" i="12" s="1"/>
  <c r="BG61" i="12"/>
  <c r="BD61" i="12"/>
  <c r="BG83" i="12"/>
  <c r="BD83" i="12"/>
  <c r="BD130" i="12"/>
  <c r="BG130" i="12"/>
  <c r="BD87" i="12"/>
  <c r="BG87" i="12"/>
  <c r="CB128" i="12"/>
  <c r="CC128" i="12" s="1"/>
  <c r="CD128" i="12" s="1"/>
  <c r="BT128" i="12"/>
  <c r="BU128" i="12" s="1"/>
  <c r="BV128" i="12" s="1"/>
  <c r="BG113" i="12"/>
  <c r="BD113" i="12"/>
  <c r="BG56" i="12"/>
  <c r="BD56" i="12"/>
  <c r="BG59" i="12"/>
  <c r="BD59" i="12"/>
  <c r="BD137" i="12"/>
  <c r="BG137" i="12"/>
  <c r="CB102" i="12"/>
  <c r="CC102" i="12" s="1"/>
  <c r="CD102" i="12" s="1"/>
  <c r="BT102" i="12"/>
  <c r="BU102" i="12" s="1"/>
  <c r="BV102" i="12" s="1"/>
  <c r="BT85" i="12"/>
  <c r="BU85" i="12" s="1"/>
  <c r="BV85" i="12" s="1"/>
  <c r="CB85" i="12"/>
  <c r="CC85" i="12" s="1"/>
  <c r="CD85" i="12" s="1"/>
  <c r="BT98" i="12"/>
  <c r="BU98" i="12" s="1"/>
  <c r="BV98" i="12" s="1"/>
  <c r="CB98" i="12"/>
  <c r="CC98" i="12" s="1"/>
  <c r="CD98" i="12" s="1"/>
  <c r="CB118" i="12"/>
  <c r="CC118" i="12" s="1"/>
  <c r="CD118" i="12" s="1"/>
  <c r="BT118" i="12"/>
  <c r="BU118" i="12" s="1"/>
  <c r="BV118" i="12" s="1"/>
  <c r="CB47" i="12"/>
  <c r="CC47" i="12" s="1"/>
  <c r="CD47" i="12" s="1"/>
  <c r="BT47" i="12"/>
  <c r="BU47" i="12" s="1"/>
  <c r="BV47" i="12" s="1"/>
  <c r="CB60" i="12"/>
  <c r="CC60" i="12" s="1"/>
  <c r="CD60" i="12" s="1"/>
  <c r="BT60" i="12"/>
  <c r="BU60" i="12" s="1"/>
  <c r="BV60" i="12" s="1"/>
  <c r="BT34" i="12"/>
  <c r="BU34" i="12" s="1"/>
  <c r="BV34" i="12" s="1"/>
  <c r="CB34" i="12"/>
  <c r="CC34" i="12" s="1"/>
  <c r="CD34" i="12" s="1"/>
  <c r="CB71" i="12"/>
  <c r="CC71" i="12" s="1"/>
  <c r="CD71" i="12" s="1"/>
  <c r="BT71" i="12"/>
  <c r="BU71" i="12" s="1"/>
  <c r="BV71" i="12" s="1"/>
  <c r="CB13" i="12"/>
  <c r="CC13" i="12" s="1"/>
  <c r="CD13" i="12" s="1"/>
  <c r="BT13" i="12"/>
  <c r="BU13" i="12" s="1"/>
  <c r="BV13" i="12" s="1"/>
  <c r="BM84" i="12"/>
  <c r="BN84" i="12" s="1"/>
  <c r="BP84" i="12"/>
  <c r="BM56" i="12"/>
  <c r="BN56" i="12" s="1"/>
  <c r="BP56" i="12"/>
  <c r="BP44" i="12"/>
  <c r="BM44" i="12"/>
  <c r="BN44" i="12" s="1"/>
  <c r="BP10" i="12"/>
  <c r="BM10" i="12"/>
  <c r="BN10" i="12" s="1"/>
  <c r="BM11" i="12"/>
  <c r="BN11" i="12" s="1"/>
  <c r="BP11" i="12"/>
  <c r="BM8" i="12"/>
  <c r="BN8" i="12" s="1"/>
  <c r="BP8" i="12"/>
  <c r="BP51" i="12"/>
  <c r="BM51" i="12"/>
  <c r="BN51" i="12" s="1"/>
  <c r="BM26" i="12"/>
  <c r="BN26" i="12" s="1"/>
  <c r="BP26" i="12"/>
  <c r="BR26" i="12"/>
  <c r="BM37" i="12"/>
  <c r="BN37" i="12" s="1"/>
  <c r="BP37" i="12"/>
  <c r="BR37" i="12"/>
  <c r="BM115" i="12"/>
  <c r="BN115" i="12" s="1"/>
  <c r="BP115" i="12"/>
  <c r="BM83" i="12"/>
  <c r="BN83" i="12" s="1"/>
  <c r="BP83" i="12"/>
  <c r="BM87" i="12"/>
  <c r="BN87" i="12" s="1"/>
  <c r="BP87" i="12"/>
  <c r="BP6" i="12"/>
  <c r="BM6" i="12"/>
  <c r="BN6" i="12" s="1"/>
  <c r="BP106" i="12"/>
  <c r="BM106" i="12"/>
  <c r="BN106" i="12" s="1"/>
  <c r="BM48" i="12"/>
  <c r="BN48" i="12" s="1"/>
  <c r="BP48" i="12"/>
  <c r="BP49" i="12"/>
  <c r="BM49" i="12"/>
  <c r="BN49" i="12" s="1"/>
  <c r="BM123" i="12"/>
  <c r="BN123" i="12" s="1"/>
  <c r="BP123" i="12"/>
  <c r="BM67" i="12"/>
  <c r="BN67" i="12" s="1"/>
  <c r="BP67" i="12"/>
  <c r="BR67" i="12"/>
  <c r="BM134" i="12"/>
  <c r="BN134" i="12" s="1"/>
  <c r="BP134" i="12"/>
  <c r="BP59" i="12"/>
  <c r="BM59" i="12"/>
  <c r="BN59" i="12" s="1"/>
  <c r="BP119" i="12"/>
  <c r="BM119" i="12"/>
  <c r="BN119" i="12" s="1"/>
  <c r="BM135" i="12"/>
  <c r="BN135" i="12" s="1"/>
  <c r="BP135" i="12"/>
  <c r="BP111" i="12"/>
  <c r="BM111" i="12"/>
  <c r="BN111" i="12" s="1"/>
  <c r="BP132" i="12"/>
  <c r="BM132" i="12"/>
  <c r="BN132" i="12" s="1"/>
  <c r="BP18" i="12"/>
  <c r="BM18" i="12"/>
  <c r="BN18" i="12" s="1"/>
  <c r="BP75" i="12"/>
  <c r="BM75" i="12"/>
  <c r="BN75" i="12" s="1"/>
  <c r="BM80" i="12"/>
  <c r="BN80" i="12" s="1"/>
  <c r="BP80" i="12"/>
  <c r="BM94" i="12"/>
  <c r="BN94" i="12" s="1"/>
  <c r="BP94" i="12"/>
  <c r="BM78" i="12"/>
  <c r="BN78" i="12" s="1"/>
  <c r="BP78" i="12"/>
  <c r="BM122" i="12"/>
  <c r="BN122" i="12" s="1"/>
  <c r="BP122" i="12"/>
  <c r="BM58" i="12"/>
  <c r="BN58" i="12" s="1"/>
  <c r="BP58" i="12"/>
  <c r="BM12" i="12"/>
  <c r="BN12" i="12" s="1"/>
  <c r="BP12" i="12"/>
  <c r="BP105" i="12"/>
  <c r="BR105" i="12"/>
  <c r="BM105" i="12"/>
  <c r="BN105" i="12" s="1"/>
  <c r="BM103" i="12"/>
  <c r="BN103" i="12" s="1"/>
  <c r="BP103" i="12"/>
  <c r="BR103" i="12"/>
  <c r="BM45" i="12"/>
  <c r="BN45" i="12" s="1"/>
  <c r="BP45" i="12"/>
  <c r="BP77" i="12"/>
  <c r="BM77" i="12"/>
  <c r="BN77" i="12" s="1"/>
  <c r="BM19" i="12"/>
  <c r="BN19" i="12" s="1"/>
  <c r="BP19" i="12"/>
  <c r="BP126" i="12"/>
  <c r="BM126" i="12"/>
  <c r="BN126" i="12" s="1"/>
  <c r="BP60" i="12"/>
  <c r="BM60" i="12"/>
  <c r="BN60" i="12" s="1"/>
  <c r="BM79" i="12"/>
  <c r="BN79" i="12" s="1"/>
  <c r="BP79" i="12"/>
  <c r="BM22" i="12"/>
  <c r="BN22" i="12" s="1"/>
  <c r="BP22" i="12"/>
  <c r="BP117" i="12"/>
  <c r="BM117" i="12"/>
  <c r="BN117" i="12" s="1"/>
  <c r="BP81" i="12"/>
  <c r="BM81" i="12"/>
  <c r="BN81" i="12" s="1"/>
  <c r="BM50" i="12"/>
  <c r="BN50" i="12" s="1"/>
  <c r="BP50" i="12"/>
  <c r="BM99" i="12"/>
  <c r="BN99" i="12" s="1"/>
  <c r="BP99" i="12"/>
  <c r="BP57" i="12"/>
  <c r="BM57" i="12"/>
  <c r="BN57" i="12" s="1"/>
  <c r="BP109" i="12"/>
  <c r="BM109" i="12"/>
  <c r="BN109" i="12" s="1"/>
  <c r="BP21" i="12"/>
  <c r="BM21" i="12"/>
  <c r="BN21" i="12" s="1"/>
  <c r="BP35" i="12"/>
  <c r="BM35" i="12"/>
  <c r="BN35" i="12" s="1"/>
  <c r="BM90" i="12"/>
  <c r="BN90" i="12" s="1"/>
  <c r="BP90" i="12"/>
  <c r="BM31" i="12"/>
  <c r="BN31" i="12" s="1"/>
  <c r="BP31" i="12"/>
  <c r="BM131" i="12"/>
  <c r="BN131" i="12" s="1"/>
  <c r="BP131" i="12"/>
  <c r="BM118" i="12"/>
  <c r="BN118" i="12" s="1"/>
  <c r="BP118" i="12"/>
  <c r="BM95" i="12"/>
  <c r="BN95" i="12" s="1"/>
  <c r="BP95" i="12"/>
  <c r="BM39" i="12"/>
  <c r="BN39" i="12" s="1"/>
  <c r="BP39" i="12"/>
  <c r="BP64" i="12"/>
  <c r="BM64" i="12"/>
  <c r="BN64" i="12" s="1"/>
  <c r="BP69" i="12"/>
  <c r="BM69" i="12"/>
  <c r="BN69" i="12" s="1"/>
  <c r="BP127" i="12"/>
  <c r="BM127" i="12"/>
  <c r="BN127" i="12" s="1"/>
  <c r="BP46" i="12"/>
  <c r="BM46" i="12"/>
  <c r="BN46" i="12" s="1"/>
  <c r="BP38" i="12"/>
  <c r="BM38" i="12"/>
  <c r="BN38" i="12" s="1"/>
  <c r="BP104" i="12"/>
  <c r="BM104" i="12"/>
  <c r="BN104" i="12" s="1"/>
  <c r="BM33" i="12"/>
  <c r="BN33" i="12" s="1"/>
  <c r="BP33" i="12"/>
  <c r="BP32" i="12"/>
  <c r="BM32" i="12"/>
  <c r="BN32" i="12" s="1"/>
  <c r="BM62" i="12"/>
  <c r="BN62" i="12" s="1"/>
  <c r="BP62" i="12"/>
  <c r="BP55" i="12"/>
  <c r="BM55" i="12"/>
  <c r="BN55" i="12" s="1"/>
  <c r="BM4" i="12"/>
  <c r="BN4" i="12" s="1"/>
  <c r="BP4" i="12"/>
  <c r="BP100" i="12"/>
  <c r="BM100" i="12"/>
  <c r="BN100" i="12" s="1"/>
  <c r="BM65" i="12"/>
  <c r="BN65" i="12" s="1"/>
  <c r="BP65" i="12"/>
  <c r="BM9" i="12"/>
  <c r="BN9" i="12" s="1"/>
  <c r="BP9" i="12"/>
  <c r="BM53" i="12"/>
  <c r="BN53" i="12" s="1"/>
  <c r="BP53" i="12"/>
  <c r="BM24" i="12"/>
  <c r="BN24" i="12" s="1"/>
  <c r="BP24" i="12"/>
  <c r="BM85" i="12"/>
  <c r="BN85" i="12" s="1"/>
  <c r="BP85" i="12"/>
  <c r="BM112" i="12"/>
  <c r="BN112" i="12" s="1"/>
  <c r="BP112" i="12"/>
  <c r="BM7" i="12"/>
  <c r="BN7" i="12" s="1"/>
  <c r="BP7" i="12"/>
  <c r="BM91" i="12"/>
  <c r="BN91" i="12" s="1"/>
  <c r="BP91" i="12"/>
  <c r="BP108" i="12"/>
  <c r="BM108" i="12"/>
  <c r="BN108" i="12" s="1"/>
  <c r="BP129" i="12"/>
  <c r="BM129" i="12"/>
  <c r="BN129" i="12" s="1"/>
  <c r="BM15" i="12"/>
  <c r="BN15" i="12" s="1"/>
  <c r="BP15" i="12"/>
  <c r="BM41" i="12"/>
  <c r="BN41" i="12" s="1"/>
  <c r="BP41" i="12"/>
  <c r="BP121" i="12"/>
  <c r="BM121" i="12"/>
  <c r="BN121" i="12" s="1"/>
  <c r="BM3" i="12"/>
  <c r="BN3" i="12" s="1"/>
  <c r="BP3" i="12"/>
  <c r="BP102" i="12"/>
  <c r="BM102" i="12"/>
  <c r="BN102" i="12" s="1"/>
  <c r="BM133" i="12"/>
  <c r="BN133" i="12" s="1"/>
  <c r="BP133" i="12"/>
  <c r="BM66" i="12"/>
  <c r="BN66" i="12" s="1"/>
  <c r="BP66" i="12"/>
  <c r="BP128" i="12"/>
  <c r="BM128" i="12"/>
  <c r="BN128" i="12" s="1"/>
  <c r="BM107" i="12"/>
  <c r="BN107" i="12" s="1"/>
  <c r="BP107" i="12"/>
  <c r="BM36" i="12"/>
  <c r="BN36" i="12" s="1"/>
  <c r="BP36" i="12"/>
  <c r="BM73" i="12"/>
  <c r="BN73" i="12" s="1"/>
  <c r="BP73" i="12"/>
  <c r="BM97" i="12"/>
  <c r="BN97" i="12" s="1"/>
  <c r="BP97" i="12"/>
  <c r="BM63" i="12"/>
  <c r="BN63" i="12" s="1"/>
  <c r="BP63" i="12"/>
  <c r="BP13" i="12"/>
  <c r="BM13" i="12"/>
  <c r="BN13" i="12" s="1"/>
  <c r="BM61" i="12"/>
  <c r="BN61" i="12" s="1"/>
  <c r="BP61" i="12"/>
  <c r="BM20" i="12"/>
  <c r="BN20" i="12" s="1"/>
  <c r="BP20" i="12"/>
  <c r="BM5" i="12"/>
  <c r="BN5" i="12" s="1"/>
  <c r="BP5" i="12"/>
  <c r="BM28" i="12"/>
  <c r="BN28" i="12" s="1"/>
  <c r="BP28" i="12"/>
  <c r="BM25" i="12"/>
  <c r="BN25" i="12" s="1"/>
  <c r="BP25" i="12"/>
  <c r="BM136" i="12"/>
  <c r="BN136" i="12" s="1"/>
  <c r="BP136" i="12"/>
  <c r="BP137" i="12"/>
  <c r="BM137" i="12"/>
  <c r="BN137" i="12" s="1"/>
  <c r="BP96" i="12"/>
  <c r="BM96" i="12"/>
  <c r="BN96" i="12" s="1"/>
  <c r="BM101" i="12"/>
  <c r="BN101" i="12" s="1"/>
  <c r="BP101" i="12"/>
  <c r="BM88" i="12"/>
  <c r="BN88" i="12" s="1"/>
  <c r="BP88" i="12"/>
  <c r="BM27" i="12"/>
  <c r="BN27" i="12" s="1"/>
  <c r="BP27" i="12"/>
  <c r="BM34" i="12"/>
  <c r="BN34" i="12" s="1"/>
  <c r="BP34" i="12"/>
  <c r="BP40" i="12"/>
  <c r="BM40" i="12"/>
  <c r="BN40" i="12" s="1"/>
  <c r="BM114" i="12"/>
  <c r="BN114" i="12" s="1"/>
  <c r="BP114" i="12"/>
  <c r="BM16" i="12"/>
  <c r="BN16" i="12" s="1"/>
  <c r="BP16" i="12"/>
  <c r="BP74" i="12"/>
  <c r="BM74" i="12"/>
  <c r="BN74" i="12" s="1"/>
  <c r="BM47" i="12"/>
  <c r="BN47" i="12" s="1"/>
  <c r="BP47" i="12"/>
  <c r="BP113" i="12"/>
  <c r="BM113" i="12"/>
  <c r="BN113" i="12" s="1"/>
  <c r="BP70" i="12"/>
  <c r="BM70" i="12"/>
  <c r="BN70" i="12" s="1"/>
  <c r="BP23" i="12"/>
  <c r="BM23" i="12"/>
  <c r="BN23" i="12" s="1"/>
  <c r="BM110" i="12"/>
  <c r="BN110" i="12" s="1"/>
  <c r="BP110" i="12"/>
  <c r="BP93" i="12"/>
  <c r="BM93" i="12"/>
  <c r="BN93" i="12" s="1"/>
  <c r="BM76" i="12"/>
  <c r="BP76" i="12"/>
  <c r="BM130" i="12"/>
  <c r="BN130" i="12" s="1"/>
  <c r="BP130" i="12"/>
  <c r="BP116" i="12"/>
  <c r="BM116" i="12"/>
  <c r="BN116" i="12" s="1"/>
  <c r="BP86" i="12"/>
  <c r="BM86" i="12"/>
  <c r="BN86" i="12" s="1"/>
  <c r="BM54" i="12"/>
  <c r="BN54" i="12" s="1"/>
  <c r="BP54" i="12"/>
  <c r="BP30" i="12"/>
  <c r="BM30" i="12"/>
  <c r="BN30" i="12" s="1"/>
  <c r="BP52" i="12"/>
  <c r="BM52" i="12"/>
  <c r="BN52" i="12" s="1"/>
  <c r="BM72" i="12"/>
  <c r="BN72" i="12" s="1"/>
  <c r="BP72" i="12"/>
  <c r="BP124" i="12"/>
  <c r="BM124" i="12"/>
  <c r="BN124" i="12" s="1"/>
  <c r="BP98" i="12"/>
  <c r="BM98" i="12"/>
  <c r="BN98" i="12" s="1"/>
  <c r="BM82" i="12"/>
  <c r="BN82" i="12" s="1"/>
  <c r="BP82" i="12"/>
  <c r="BM14" i="12"/>
  <c r="BN14" i="12" s="1"/>
  <c r="BP14" i="12"/>
  <c r="BP120" i="12"/>
  <c r="BM120" i="12"/>
  <c r="BN120" i="12" s="1"/>
  <c r="BM71" i="12"/>
  <c r="BN71" i="12" s="1"/>
  <c r="BP71" i="12"/>
  <c r="BM68" i="12"/>
  <c r="BN68" i="12" s="1"/>
  <c r="BP68" i="12"/>
  <c r="BP92" i="12"/>
  <c r="BM92" i="12"/>
  <c r="BN92" i="12" s="1"/>
  <c r="BM17" i="12"/>
  <c r="BN17" i="12" s="1"/>
  <c r="BP17" i="12"/>
  <c r="BP125" i="12"/>
  <c r="BM125" i="12"/>
  <c r="BN125" i="12" s="1"/>
  <c r="AX138" i="12"/>
  <c r="BP2" i="12"/>
  <c r="BL138" i="12"/>
  <c r="AY138" i="12"/>
  <c r="CB2" i="12"/>
  <c r="CC2" i="12" s="1"/>
  <c r="AZ138" i="12"/>
  <c r="BU2" i="12"/>
  <c r="BC138" i="12"/>
  <c r="BG2" i="12"/>
  <c r="BD2" i="12"/>
  <c r="BR2" i="12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N76" i="12" l="1"/>
  <c r="BO76" i="12" s="1"/>
  <c r="BE137" i="12"/>
  <c r="BF137" i="12" s="1"/>
  <c r="BE46" i="12"/>
  <c r="BF46" i="12" s="1"/>
  <c r="BE18" i="12"/>
  <c r="BF18" i="12" s="1"/>
  <c r="BE20" i="12"/>
  <c r="BF20" i="12" s="1"/>
  <c r="BE4" i="12"/>
  <c r="BF4" i="12" s="1"/>
  <c r="BE93" i="12"/>
  <c r="BF93" i="12" s="1"/>
  <c r="BE82" i="12"/>
  <c r="BF82" i="12" s="1"/>
  <c r="BE78" i="12"/>
  <c r="BF78" i="12" s="1"/>
  <c r="BE54" i="12"/>
  <c r="BF54" i="12" s="1"/>
  <c r="BE32" i="12"/>
  <c r="BF32" i="12" s="1"/>
  <c r="BE25" i="12"/>
  <c r="BF25" i="12" s="1"/>
  <c r="BE129" i="12"/>
  <c r="BF129" i="12" s="1"/>
  <c r="BE6" i="12"/>
  <c r="BF6" i="12" s="1"/>
  <c r="BE75" i="12"/>
  <c r="BF75" i="12" s="1"/>
  <c r="BE19" i="12"/>
  <c r="BF19" i="12" s="1"/>
  <c r="BE67" i="12"/>
  <c r="BF67" i="12" s="1"/>
  <c r="BE33" i="12"/>
  <c r="BF33" i="12" s="1"/>
  <c r="BE77" i="12"/>
  <c r="BF77" i="12" s="1"/>
  <c r="BE49" i="12"/>
  <c r="BF49" i="12" s="1"/>
  <c r="BE41" i="12"/>
  <c r="BF41" i="12" s="1"/>
  <c r="BE96" i="12"/>
  <c r="BF96" i="12" s="1"/>
  <c r="BE47" i="12"/>
  <c r="BF47" i="12" s="1"/>
  <c r="BE59" i="12"/>
  <c r="BF59" i="12" s="1"/>
  <c r="BE128" i="12"/>
  <c r="BF128" i="12" s="1"/>
  <c r="BE39" i="12"/>
  <c r="BF39" i="12" s="1"/>
  <c r="BE89" i="12"/>
  <c r="BF89" i="12" s="1"/>
  <c r="BE58" i="12"/>
  <c r="BF58" i="12" s="1"/>
  <c r="BF133" i="12"/>
  <c r="BE53" i="12"/>
  <c r="BF53" i="12" s="1"/>
  <c r="BE109" i="12"/>
  <c r="BF109" i="12" s="1"/>
  <c r="BE21" i="12"/>
  <c r="BF21" i="12" s="1"/>
  <c r="BE80" i="12"/>
  <c r="BF80" i="12" s="1"/>
  <c r="BE87" i="12"/>
  <c r="BF87" i="12" s="1"/>
  <c r="BE71" i="12"/>
  <c r="BF71" i="12" s="1"/>
  <c r="BE66" i="12"/>
  <c r="BF66" i="12" s="1"/>
  <c r="BE103" i="12"/>
  <c r="BF103" i="12" s="1"/>
  <c r="BE52" i="12"/>
  <c r="BF52" i="12" s="1"/>
  <c r="BE5" i="12"/>
  <c r="BF5" i="12" s="1"/>
  <c r="BE90" i="12"/>
  <c r="BF90" i="12" s="1"/>
  <c r="BE135" i="12"/>
  <c r="BF135" i="12" s="1"/>
  <c r="BE98" i="12"/>
  <c r="BF98" i="12" s="1"/>
  <c r="BE134" i="12"/>
  <c r="BF134" i="12" s="1"/>
  <c r="BE81" i="12"/>
  <c r="BF81" i="12" s="1"/>
  <c r="BE29" i="12"/>
  <c r="BF29" i="12" s="1"/>
  <c r="BE56" i="12"/>
  <c r="BF56" i="12" s="1"/>
  <c r="BE57" i="12"/>
  <c r="BF57" i="12" s="1"/>
  <c r="BE63" i="12"/>
  <c r="BF63" i="12" s="1"/>
  <c r="BE13" i="12"/>
  <c r="BF13" i="12" s="1"/>
  <c r="BE88" i="12"/>
  <c r="BF88" i="12" s="1"/>
  <c r="BE55" i="12"/>
  <c r="BF55" i="12" s="1"/>
  <c r="BE124" i="12"/>
  <c r="BF124" i="12" s="1"/>
  <c r="BE51" i="12"/>
  <c r="BF51" i="12" s="1"/>
  <c r="BE115" i="12"/>
  <c r="BF115" i="12" s="1"/>
  <c r="BE69" i="12"/>
  <c r="BF69" i="12" s="1"/>
  <c r="BE116" i="12"/>
  <c r="BF116" i="12" s="1"/>
  <c r="BE37" i="12"/>
  <c r="BF37" i="12" s="1"/>
  <c r="BE23" i="12"/>
  <c r="BF23" i="12" s="1"/>
  <c r="BE68" i="12"/>
  <c r="BF68" i="12" s="1"/>
  <c r="BE101" i="12"/>
  <c r="BF101" i="12" s="1"/>
  <c r="BE120" i="12"/>
  <c r="BF120" i="12" s="1"/>
  <c r="BE26" i="12"/>
  <c r="BF26" i="12" s="1"/>
  <c r="BE104" i="12"/>
  <c r="BF104" i="12" s="1"/>
  <c r="BE7" i="12"/>
  <c r="BF7" i="12" s="1"/>
  <c r="BE22" i="12"/>
  <c r="BF22" i="12" s="1"/>
  <c r="BE17" i="12"/>
  <c r="BF17" i="12" s="1"/>
  <c r="BE123" i="12"/>
  <c r="BF123" i="12" s="1"/>
  <c r="BE108" i="12"/>
  <c r="BF108" i="12" s="1"/>
  <c r="BE117" i="12"/>
  <c r="BF117" i="12" s="1"/>
  <c r="BE99" i="12"/>
  <c r="BF99" i="12" s="1"/>
  <c r="BE15" i="12"/>
  <c r="BF15" i="12" s="1"/>
  <c r="BE91" i="12"/>
  <c r="BF91" i="12" s="1"/>
  <c r="BE127" i="12"/>
  <c r="BF127" i="12" s="1"/>
  <c r="BE130" i="12"/>
  <c r="BF130" i="12" s="1"/>
  <c r="BE65" i="12"/>
  <c r="BF65" i="12" s="1"/>
  <c r="BE105" i="12"/>
  <c r="BF105" i="12" s="1"/>
  <c r="BE100" i="12"/>
  <c r="BF100" i="12" s="1"/>
  <c r="BE3" i="12"/>
  <c r="BF3" i="12" s="1"/>
  <c r="BE79" i="12"/>
  <c r="BF79" i="12" s="1"/>
  <c r="BE86" i="12"/>
  <c r="BF86" i="12" s="1"/>
  <c r="BE119" i="12"/>
  <c r="BF119" i="12" s="1"/>
  <c r="BE121" i="12"/>
  <c r="BF121" i="12" s="1"/>
  <c r="BE62" i="12"/>
  <c r="BF62" i="12" s="1"/>
  <c r="BE42" i="12"/>
  <c r="BF42" i="12" s="1"/>
  <c r="BE113" i="12"/>
  <c r="BF113" i="12" s="1"/>
  <c r="BE83" i="12"/>
  <c r="BF83" i="12" s="1"/>
  <c r="BE36" i="12"/>
  <c r="BF36" i="12" s="1"/>
  <c r="BE40" i="12"/>
  <c r="BF40" i="12" s="1"/>
  <c r="BE131" i="12"/>
  <c r="BF131" i="12" s="1"/>
  <c r="BE60" i="12"/>
  <c r="BF60" i="12" s="1"/>
  <c r="BE102" i="12"/>
  <c r="BF102" i="12" s="1"/>
  <c r="BE126" i="12"/>
  <c r="BF126" i="12" s="1"/>
  <c r="BE72" i="12"/>
  <c r="BF72" i="12" s="1"/>
  <c r="BE35" i="12"/>
  <c r="BF35" i="12" s="1"/>
  <c r="BE11" i="12"/>
  <c r="BF11" i="12" s="1"/>
  <c r="BE125" i="12"/>
  <c r="BF125" i="12" s="1"/>
  <c r="BE136" i="12"/>
  <c r="BF136" i="12" s="1"/>
  <c r="BE12" i="12"/>
  <c r="BF12" i="12" s="1"/>
  <c r="BE10" i="12"/>
  <c r="BF10" i="12" s="1"/>
  <c r="BE44" i="12"/>
  <c r="BF44" i="12" s="1"/>
  <c r="BE31" i="12"/>
  <c r="BF31" i="12" s="1"/>
  <c r="BE30" i="12"/>
  <c r="BF30" i="12" s="1"/>
  <c r="BE110" i="12"/>
  <c r="BF110" i="12" s="1"/>
  <c r="BE85" i="12"/>
  <c r="BF85" i="12" s="1"/>
  <c r="BE76" i="12"/>
  <c r="BF76" i="12" s="1"/>
  <c r="BE24" i="12"/>
  <c r="BF24" i="12" s="1"/>
  <c r="BE8" i="12"/>
  <c r="BF8" i="12" s="1"/>
  <c r="BE27" i="12"/>
  <c r="BF27" i="12" s="1"/>
  <c r="BE106" i="12"/>
  <c r="BF106" i="12" s="1"/>
  <c r="BE9" i="12"/>
  <c r="BF9" i="12" s="1"/>
  <c r="BE2" i="12"/>
  <c r="BF2" i="12" s="1"/>
  <c r="BE61" i="12"/>
  <c r="BF61" i="12" s="1"/>
  <c r="BE122" i="12"/>
  <c r="BF122" i="12" s="1"/>
  <c r="BE70" i="12"/>
  <c r="BF70" i="12" s="1"/>
  <c r="BE132" i="12"/>
  <c r="BF132" i="12" s="1"/>
  <c r="BE112" i="12"/>
  <c r="BF112" i="12" s="1"/>
  <c r="BE97" i="12"/>
  <c r="BF97" i="12" s="1"/>
  <c r="BE16" i="12"/>
  <c r="BF16" i="12" s="1"/>
  <c r="BE84" i="12"/>
  <c r="BF84" i="12" s="1"/>
  <c r="BE50" i="12"/>
  <c r="BF50" i="12" s="1"/>
  <c r="BE95" i="12"/>
  <c r="BF95" i="12" s="1"/>
  <c r="BE64" i="12"/>
  <c r="BF64" i="12" s="1"/>
  <c r="BE34" i="12"/>
  <c r="BF34" i="12" s="1"/>
  <c r="BE28" i="12"/>
  <c r="BF28" i="12" s="1"/>
  <c r="BE107" i="12"/>
  <c r="BF107" i="12" s="1"/>
  <c r="BE94" i="12"/>
  <c r="BF94" i="12" s="1"/>
  <c r="BE118" i="12"/>
  <c r="BF118" i="12" s="1"/>
  <c r="BE38" i="12"/>
  <c r="BF38" i="12" s="1"/>
  <c r="BE114" i="12"/>
  <c r="BF114" i="12" s="1"/>
  <c r="BE92" i="12"/>
  <c r="BF92" i="12" s="1"/>
  <c r="BE48" i="12"/>
  <c r="BF48" i="12" s="1"/>
  <c r="BE45" i="12"/>
  <c r="BF45" i="12" s="1"/>
  <c r="BE73" i="12"/>
  <c r="BF73" i="12" s="1"/>
  <c r="BE14" i="12"/>
  <c r="BF14" i="12" s="1"/>
  <c r="BE74" i="12"/>
  <c r="BF74" i="12" s="1"/>
  <c r="BE111" i="12"/>
  <c r="BF111" i="12" s="1"/>
  <c r="BR25" i="12"/>
  <c r="BR108" i="12"/>
  <c r="BR96" i="12"/>
  <c r="BR117" i="12"/>
  <c r="BR119" i="12"/>
  <c r="BR42" i="12"/>
  <c r="BR120" i="12"/>
  <c r="BR70" i="12"/>
  <c r="BR74" i="12"/>
  <c r="BR19" i="12"/>
  <c r="BR62" i="12"/>
  <c r="BR10" i="12"/>
  <c r="BR40" i="12"/>
  <c r="BR135" i="12"/>
  <c r="BR24" i="12"/>
  <c r="BR75" i="12"/>
  <c r="BR92" i="12"/>
  <c r="BR76" i="12"/>
  <c r="BR126" i="12"/>
  <c r="BR130" i="12"/>
  <c r="BR23" i="12"/>
  <c r="BR137" i="12"/>
  <c r="BR6" i="12"/>
  <c r="BR116" i="12"/>
  <c r="BR101" i="12"/>
  <c r="BR97" i="12"/>
  <c r="BR32" i="12"/>
  <c r="BR131" i="12"/>
  <c r="BR28" i="12"/>
  <c r="BR121" i="12"/>
  <c r="BR49" i="12"/>
  <c r="BR31" i="12"/>
  <c r="BR71" i="12"/>
  <c r="BR84" i="12"/>
  <c r="BR127" i="12"/>
  <c r="BR56" i="12"/>
  <c r="BR85" i="12"/>
  <c r="BR27" i="12"/>
  <c r="BR59" i="12"/>
  <c r="BR125" i="12"/>
  <c r="BR88" i="12"/>
  <c r="BR39" i="12"/>
  <c r="BR22" i="12"/>
  <c r="BR134" i="12"/>
  <c r="BR29" i="12"/>
  <c r="BR68" i="12"/>
  <c r="BR124" i="12"/>
  <c r="BR54" i="12"/>
  <c r="BR16" i="12"/>
  <c r="BR36" i="12"/>
  <c r="BR66" i="12"/>
  <c r="BR3" i="12"/>
  <c r="BR95" i="12"/>
  <c r="BR12" i="12"/>
  <c r="BR15" i="12"/>
  <c r="BR136" i="12"/>
  <c r="BR122" i="12"/>
  <c r="BR94" i="12"/>
  <c r="BR72" i="12"/>
  <c r="BR35" i="12"/>
  <c r="BR8" i="12"/>
  <c r="BR57" i="12"/>
  <c r="BR48" i="12"/>
  <c r="BR50" i="12"/>
  <c r="BR14" i="12"/>
  <c r="BR86" i="12"/>
  <c r="BR129" i="12"/>
  <c r="BR7" i="12"/>
  <c r="BR52" i="12"/>
  <c r="BR4" i="12"/>
  <c r="BR64" i="12"/>
  <c r="BR21" i="12"/>
  <c r="BR99" i="12"/>
  <c r="BR80" i="12"/>
  <c r="BR44" i="12"/>
  <c r="BR128" i="12"/>
  <c r="BR53" i="12"/>
  <c r="BR107" i="12"/>
  <c r="BR133" i="12"/>
  <c r="BR91" i="12"/>
  <c r="BR104" i="12"/>
  <c r="BR45" i="12"/>
  <c r="BR58" i="12"/>
  <c r="BR83" i="12"/>
  <c r="BR89" i="12"/>
  <c r="BR55" i="12"/>
  <c r="BR78" i="12"/>
  <c r="BR114" i="12"/>
  <c r="BR20" i="12"/>
  <c r="BR63" i="12"/>
  <c r="BR41" i="12"/>
  <c r="BR33" i="12"/>
  <c r="BR90" i="12"/>
  <c r="BR109" i="12"/>
  <c r="BR60" i="12"/>
  <c r="BR69" i="12"/>
  <c r="BR98" i="12"/>
  <c r="BR77" i="12"/>
  <c r="BR51" i="12"/>
  <c r="BR17" i="12"/>
  <c r="BR112" i="12"/>
  <c r="BR111" i="12"/>
  <c r="BR123" i="12"/>
  <c r="BR87" i="12"/>
  <c r="BR102" i="12"/>
  <c r="BR30" i="12"/>
  <c r="BR34" i="12"/>
  <c r="BR65" i="12"/>
  <c r="BR132" i="12"/>
  <c r="BR11" i="12"/>
  <c r="BR82" i="12"/>
  <c r="BR93" i="12"/>
  <c r="BR47" i="12"/>
  <c r="BR5" i="12"/>
  <c r="BR61" i="12"/>
  <c r="BR38" i="12"/>
  <c r="BR115" i="12"/>
  <c r="BR9" i="12"/>
  <c r="BR100" i="12"/>
  <c r="BR46" i="12"/>
  <c r="BR118" i="12"/>
  <c r="BR81" i="12"/>
  <c r="BR79" i="12"/>
  <c r="BR18" i="12"/>
  <c r="BR13" i="12"/>
  <c r="BR110" i="12"/>
  <c r="BR113" i="12"/>
  <c r="BR73" i="12"/>
  <c r="BR106" i="12"/>
  <c r="BZ35" i="11"/>
  <c r="CA35" i="11" s="1"/>
  <c r="CB35" i="11" s="1"/>
  <c r="BV7" i="11"/>
  <c r="BP8" i="11"/>
  <c r="BM138" i="12"/>
  <c r="BT138" i="12"/>
  <c r="BV2" i="12"/>
  <c r="CC138" i="12"/>
  <c r="CD2" i="12"/>
  <c r="BD138" i="12"/>
  <c r="CB138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BX43" i="11" l="1"/>
  <c r="BR138" i="12"/>
  <c r="BV138" i="12"/>
  <c r="BW43" i="12" s="1"/>
  <c r="CD138" i="12"/>
  <c r="CE43" i="12" s="1"/>
  <c r="CF43" i="12" s="1"/>
  <c r="BU138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BX43" i="12" l="1"/>
  <c r="CE42" i="12"/>
  <c r="CF42" i="12" s="1"/>
  <c r="BW42" i="12"/>
  <c r="BX42" i="12" s="1"/>
  <c r="BW29" i="12"/>
  <c r="BX29" i="12" s="1"/>
  <c r="CE29" i="12"/>
  <c r="CF29" i="12" s="1"/>
  <c r="CE51" i="12"/>
  <c r="CF51" i="12" s="1"/>
  <c r="CE17" i="12"/>
  <c r="CF17" i="12" s="1"/>
  <c r="CE9" i="12"/>
  <c r="CF9" i="12" s="1"/>
  <c r="CE18" i="12"/>
  <c r="CF18" i="12" s="1"/>
  <c r="CE25" i="12"/>
  <c r="CF25" i="12" s="1"/>
  <c r="CE109" i="12"/>
  <c r="CF109" i="12" s="1"/>
  <c r="CE3" i="12"/>
  <c r="CF3" i="12" s="1"/>
  <c r="CE49" i="12"/>
  <c r="CF49" i="12" s="1"/>
  <c r="CE137" i="12"/>
  <c r="CF137" i="12" s="1"/>
  <c r="CE91" i="12"/>
  <c r="CF91" i="12" s="1"/>
  <c r="CE37" i="12"/>
  <c r="CF37" i="12" s="1"/>
  <c r="CE14" i="12"/>
  <c r="CF14" i="12" s="1"/>
  <c r="CE61" i="12"/>
  <c r="CF61" i="12" s="1"/>
  <c r="CE112" i="12"/>
  <c r="CF112" i="12" s="1"/>
  <c r="CE23" i="12"/>
  <c r="CF23" i="12" s="1"/>
  <c r="CE69" i="12"/>
  <c r="CF69" i="12" s="1"/>
  <c r="CE128" i="12"/>
  <c r="CF128" i="12" s="1"/>
  <c r="CE115" i="12"/>
  <c r="CF115" i="12" s="1"/>
  <c r="CE84" i="12"/>
  <c r="CF84" i="12" s="1"/>
  <c r="CE136" i="12"/>
  <c r="CF136" i="12" s="1"/>
  <c r="CE83" i="12"/>
  <c r="CF83" i="12" s="1"/>
  <c r="CE20" i="12"/>
  <c r="CF20" i="12" s="1"/>
  <c r="CE85" i="12"/>
  <c r="CF85" i="12" s="1"/>
  <c r="CE55" i="12"/>
  <c r="CF55" i="12" s="1"/>
  <c r="CE108" i="12"/>
  <c r="CF108" i="12" s="1"/>
  <c r="CE8" i="12"/>
  <c r="CF8" i="12" s="1"/>
  <c r="CE30" i="12"/>
  <c r="CF30" i="12" s="1"/>
  <c r="CE72" i="12"/>
  <c r="CF72" i="12" s="1"/>
  <c r="CE6" i="12"/>
  <c r="CF6" i="12" s="1"/>
  <c r="CE45" i="12"/>
  <c r="CF45" i="12" s="1"/>
  <c r="CE75" i="12"/>
  <c r="CF75" i="12" s="1"/>
  <c r="CE101" i="12"/>
  <c r="CF101" i="12" s="1"/>
  <c r="CE4" i="12"/>
  <c r="CF4" i="12" s="1"/>
  <c r="CE86" i="12"/>
  <c r="CF86" i="12" s="1"/>
  <c r="CE77" i="12"/>
  <c r="CF77" i="12" s="1"/>
  <c r="CE82" i="12"/>
  <c r="CF82" i="12" s="1"/>
  <c r="CE33" i="12"/>
  <c r="CF33" i="12" s="1"/>
  <c r="CE132" i="12"/>
  <c r="CF132" i="12" s="1"/>
  <c r="CE39" i="12"/>
  <c r="CF39" i="12" s="1"/>
  <c r="CE67" i="12"/>
  <c r="CF67" i="12" s="1"/>
  <c r="CE34" i="12"/>
  <c r="CF34" i="12" s="1"/>
  <c r="CE44" i="12"/>
  <c r="CF44" i="12" s="1"/>
  <c r="CE122" i="12"/>
  <c r="CF122" i="12" s="1"/>
  <c r="CE5" i="12"/>
  <c r="CF5" i="12" s="1"/>
  <c r="CE54" i="12"/>
  <c r="CF54" i="12" s="1"/>
  <c r="CE21" i="12"/>
  <c r="CF21" i="12" s="1"/>
  <c r="CE93" i="12"/>
  <c r="CF93" i="12" s="1"/>
  <c r="CE53" i="12"/>
  <c r="CF53" i="12" s="1"/>
  <c r="CE24" i="12"/>
  <c r="CF24" i="12" s="1"/>
  <c r="CE63" i="12"/>
  <c r="CF63" i="12" s="1"/>
  <c r="CE127" i="12"/>
  <c r="CF127" i="12" s="1"/>
  <c r="CE28" i="12"/>
  <c r="CF28" i="12" s="1"/>
  <c r="CE71" i="12"/>
  <c r="CF71" i="12" s="1"/>
  <c r="CE66" i="12"/>
  <c r="CF66" i="12" s="1"/>
  <c r="CE117" i="12"/>
  <c r="CF117" i="12" s="1"/>
  <c r="CE97" i="12"/>
  <c r="CF97" i="12" s="1"/>
  <c r="CE133" i="12"/>
  <c r="CF133" i="12" s="1"/>
  <c r="CE135" i="12"/>
  <c r="CF135" i="12" s="1"/>
  <c r="CE90" i="12"/>
  <c r="CF90" i="12" s="1"/>
  <c r="CE121" i="12"/>
  <c r="CF121" i="12" s="1"/>
  <c r="CE19" i="12"/>
  <c r="CF19" i="12" s="1"/>
  <c r="CE65" i="12"/>
  <c r="CF65" i="12" s="1"/>
  <c r="CE60" i="12"/>
  <c r="CF60" i="12" s="1"/>
  <c r="CE102" i="12"/>
  <c r="CF102" i="12" s="1"/>
  <c r="CE79" i="12"/>
  <c r="CF79" i="12" s="1"/>
  <c r="CE98" i="12"/>
  <c r="CF98" i="12" s="1"/>
  <c r="CE52" i="12"/>
  <c r="CF52" i="12" s="1"/>
  <c r="CE59" i="12"/>
  <c r="CF59" i="12" s="1"/>
  <c r="CE124" i="12"/>
  <c r="CF124" i="12" s="1"/>
  <c r="CE15" i="12"/>
  <c r="CF15" i="12" s="1"/>
  <c r="CE56" i="12"/>
  <c r="CF56" i="12" s="1"/>
  <c r="CE32" i="12"/>
  <c r="CF32" i="12" s="1"/>
  <c r="CE106" i="12"/>
  <c r="CF106" i="12" s="1"/>
  <c r="CE120" i="12"/>
  <c r="CF120" i="12" s="1"/>
  <c r="CE27" i="12"/>
  <c r="CF27" i="12" s="1"/>
  <c r="CE70" i="12"/>
  <c r="CF70" i="12" s="1"/>
  <c r="CE134" i="12"/>
  <c r="CF134" i="12" s="1"/>
  <c r="CE41" i="12"/>
  <c r="CF41" i="12" s="1"/>
  <c r="CE78" i="12"/>
  <c r="CF78" i="12" s="1"/>
  <c r="CE73" i="12"/>
  <c r="CF73" i="12" s="1"/>
  <c r="CE130" i="12"/>
  <c r="CF130" i="12" s="1"/>
  <c r="CE99" i="12"/>
  <c r="CF99" i="12" s="1"/>
  <c r="CE76" i="12"/>
  <c r="CF76" i="12" s="1"/>
  <c r="CE80" i="12"/>
  <c r="CF80" i="12" s="1"/>
  <c r="CE26" i="12"/>
  <c r="CF26" i="12" s="1"/>
  <c r="CE87" i="12"/>
  <c r="CF87" i="12" s="1"/>
  <c r="CE40" i="12"/>
  <c r="CF40" i="12" s="1"/>
  <c r="CE94" i="12"/>
  <c r="CF94" i="12" s="1"/>
  <c r="CE92" i="12"/>
  <c r="CF92" i="12" s="1"/>
  <c r="CE118" i="12"/>
  <c r="CF118" i="12" s="1"/>
  <c r="CE46" i="12"/>
  <c r="CF46" i="12" s="1"/>
  <c r="CE96" i="12"/>
  <c r="CF96" i="12" s="1"/>
  <c r="CE35" i="12"/>
  <c r="CF35" i="12" s="1"/>
  <c r="CE105" i="12"/>
  <c r="CF105" i="12" s="1"/>
  <c r="CE103" i="12"/>
  <c r="CF103" i="12" s="1"/>
  <c r="CE36" i="12"/>
  <c r="CF36" i="12" s="1"/>
  <c r="CE104" i="12"/>
  <c r="CF104" i="12" s="1"/>
  <c r="CE68" i="12"/>
  <c r="CF68" i="12" s="1"/>
  <c r="CE125" i="12"/>
  <c r="CF125" i="12" s="1"/>
  <c r="CE7" i="12"/>
  <c r="CF7" i="12" s="1"/>
  <c r="CE48" i="12"/>
  <c r="CF48" i="12" s="1"/>
  <c r="CE95" i="12"/>
  <c r="CF95" i="12" s="1"/>
  <c r="CE88" i="12"/>
  <c r="CF88" i="12" s="1"/>
  <c r="CE62" i="12"/>
  <c r="CF62" i="12" s="1"/>
  <c r="CE111" i="12"/>
  <c r="CF111" i="12" s="1"/>
  <c r="CE100" i="12"/>
  <c r="CF100" i="12" s="1"/>
  <c r="CE74" i="12"/>
  <c r="CF74" i="12" s="1"/>
  <c r="CE129" i="12"/>
  <c r="CF129" i="12" s="1"/>
  <c r="CE10" i="12"/>
  <c r="CF10" i="12" s="1"/>
  <c r="CE107" i="12"/>
  <c r="CF107" i="12" s="1"/>
  <c r="CE11" i="12"/>
  <c r="CF11" i="12" s="1"/>
  <c r="CE38" i="12"/>
  <c r="CF38" i="12" s="1"/>
  <c r="CE119" i="12"/>
  <c r="CF119" i="12" s="1"/>
  <c r="CE89" i="12"/>
  <c r="CF89" i="12" s="1"/>
  <c r="CE16" i="12"/>
  <c r="CF16" i="12" s="1"/>
  <c r="CE12" i="12"/>
  <c r="CF12" i="12" s="1"/>
  <c r="CE58" i="12"/>
  <c r="CF58" i="12" s="1"/>
  <c r="CE110" i="12"/>
  <c r="CF110" i="12" s="1"/>
  <c r="CE13" i="12"/>
  <c r="CF13" i="12" s="1"/>
  <c r="CE64" i="12"/>
  <c r="CF64" i="12" s="1"/>
  <c r="CE126" i="12"/>
  <c r="CF126" i="12" s="1"/>
  <c r="CE113" i="12"/>
  <c r="CF113" i="12" s="1"/>
  <c r="CE81" i="12"/>
  <c r="CF81" i="12" s="1"/>
  <c r="CE131" i="12"/>
  <c r="CF131" i="12" s="1"/>
  <c r="CE22" i="12"/>
  <c r="CF22" i="12" s="1"/>
  <c r="CE31" i="12"/>
  <c r="CF31" i="12" s="1"/>
  <c r="CE47" i="12"/>
  <c r="CF47" i="12" s="1"/>
  <c r="CE114" i="12"/>
  <c r="CF114" i="12" s="1"/>
  <c r="CE50" i="12"/>
  <c r="CF50" i="12" s="1"/>
  <c r="CE123" i="12"/>
  <c r="CF123" i="12" s="1"/>
  <c r="CE57" i="12"/>
  <c r="CF57" i="12" s="1"/>
  <c r="CE116" i="12"/>
  <c r="CF116" i="12" s="1"/>
  <c r="BW93" i="12"/>
  <c r="BX93" i="12" s="1"/>
  <c r="CG93" i="12" s="1"/>
  <c r="BW76" i="12"/>
  <c r="BX76" i="12" s="1"/>
  <c r="CG76" i="12" s="1"/>
  <c r="BW71" i="12"/>
  <c r="BX71" i="12" s="1"/>
  <c r="CG71" i="12" s="1"/>
  <c r="BW61" i="12"/>
  <c r="BX61" i="12" s="1"/>
  <c r="CG61" i="12" s="1"/>
  <c r="BW39" i="12"/>
  <c r="BX39" i="12" s="1"/>
  <c r="CG39" i="12" s="1"/>
  <c r="BW81" i="12"/>
  <c r="BX81" i="12" s="1"/>
  <c r="CG81" i="12" s="1"/>
  <c r="BW49" i="12"/>
  <c r="BX49" i="12" s="1"/>
  <c r="CG49" i="12" s="1"/>
  <c r="BW124" i="12"/>
  <c r="BX124" i="12" s="1"/>
  <c r="CG124" i="12" s="1"/>
  <c r="BW40" i="12"/>
  <c r="BX40" i="12" s="1"/>
  <c r="CG40" i="12" s="1"/>
  <c r="BW31" i="12"/>
  <c r="BX31" i="12" s="1"/>
  <c r="CG31" i="12" s="1"/>
  <c r="BW55" i="12"/>
  <c r="BX55" i="12" s="1"/>
  <c r="CG55" i="12" s="1"/>
  <c r="BW77" i="12"/>
  <c r="BX77" i="12" s="1"/>
  <c r="CG77" i="12" s="1"/>
  <c r="BW37" i="12"/>
  <c r="BX37" i="12" s="1"/>
  <c r="CG37" i="12" s="1"/>
  <c r="BW14" i="12"/>
  <c r="BX14" i="12" s="1"/>
  <c r="CG14" i="12" s="1"/>
  <c r="BW115" i="12"/>
  <c r="BX115" i="12" s="1"/>
  <c r="CG115" i="12" s="1"/>
  <c r="BW50" i="12"/>
  <c r="BX50" i="12" s="1"/>
  <c r="CG50" i="12" s="1"/>
  <c r="BW121" i="12"/>
  <c r="BX121" i="12" s="1"/>
  <c r="CG121" i="12" s="1"/>
  <c r="BW67" i="12"/>
  <c r="BX67" i="12" s="1"/>
  <c r="CG67" i="12" s="1"/>
  <c r="BW10" i="12"/>
  <c r="BX10" i="12" s="1"/>
  <c r="CG10" i="12" s="1"/>
  <c r="BW108" i="12"/>
  <c r="BX108" i="12" s="1"/>
  <c r="CG108" i="12" s="1"/>
  <c r="BW64" i="12"/>
  <c r="BX64" i="12" s="1"/>
  <c r="CG64" i="12" s="1"/>
  <c r="BW52" i="12"/>
  <c r="BX52" i="12" s="1"/>
  <c r="CG52" i="12" s="1"/>
  <c r="BW123" i="12"/>
  <c r="BX123" i="12" s="1"/>
  <c r="CG123" i="12" s="1"/>
  <c r="BW53" i="12"/>
  <c r="BX53" i="12" s="1"/>
  <c r="CG53" i="12" s="1"/>
  <c r="BW137" i="12"/>
  <c r="BX137" i="12" s="1"/>
  <c r="CG137" i="12" s="1"/>
  <c r="BW78" i="12"/>
  <c r="BX78" i="12" s="1"/>
  <c r="CG78" i="12" s="1"/>
  <c r="BW60" i="12"/>
  <c r="BX60" i="12" s="1"/>
  <c r="CG60" i="12" s="1"/>
  <c r="BW16" i="12"/>
  <c r="BX16" i="12" s="1"/>
  <c r="CG16" i="12" s="1"/>
  <c r="BW94" i="12"/>
  <c r="BX94" i="12" s="1"/>
  <c r="CG94" i="12" s="1"/>
  <c r="BW25" i="12"/>
  <c r="BX25" i="12" s="1"/>
  <c r="CG25" i="12" s="1"/>
  <c r="BW133" i="12"/>
  <c r="BX133" i="12" s="1"/>
  <c r="CG133" i="12" s="1"/>
  <c r="BW120" i="12"/>
  <c r="BX120" i="12" s="1"/>
  <c r="CG120" i="12" s="1"/>
  <c r="BW79" i="12"/>
  <c r="BX79" i="12" s="1"/>
  <c r="CG79" i="12" s="1"/>
  <c r="BW80" i="12"/>
  <c r="BX80" i="12" s="1"/>
  <c r="CG80" i="12" s="1"/>
  <c r="BW21" i="12"/>
  <c r="BX21" i="12" s="1"/>
  <c r="CG21" i="12" s="1"/>
  <c r="BW118" i="12"/>
  <c r="BX118" i="12" s="1"/>
  <c r="CG118" i="12" s="1"/>
  <c r="BW69" i="12"/>
  <c r="BX69" i="12" s="1"/>
  <c r="CG69" i="12" s="1"/>
  <c r="BW57" i="12"/>
  <c r="BX57" i="12" s="1"/>
  <c r="CG57" i="12" s="1"/>
  <c r="BW136" i="12"/>
  <c r="BX136" i="12" s="1"/>
  <c r="CG136" i="12" s="1"/>
  <c r="BW58" i="12"/>
  <c r="BX58" i="12" s="1"/>
  <c r="CG58" i="12" s="1"/>
  <c r="BW109" i="12"/>
  <c r="BX109" i="12" s="1"/>
  <c r="CG109" i="12" s="1"/>
  <c r="BW62" i="12"/>
  <c r="BX62" i="12" s="1"/>
  <c r="CG62" i="12" s="1"/>
  <c r="BW13" i="12"/>
  <c r="BX13" i="12" s="1"/>
  <c r="CG13" i="12" s="1"/>
  <c r="BW11" i="12"/>
  <c r="BX11" i="12" s="1"/>
  <c r="CG11" i="12" s="1"/>
  <c r="BW125" i="12"/>
  <c r="BX125" i="12" s="1"/>
  <c r="CG125" i="12" s="1"/>
  <c r="BW85" i="12"/>
  <c r="BX85" i="12" s="1"/>
  <c r="CG85" i="12" s="1"/>
  <c r="BW44" i="12"/>
  <c r="BX44" i="12" s="1"/>
  <c r="CG44" i="12" s="1"/>
  <c r="BW135" i="12"/>
  <c r="BX135" i="12" s="1"/>
  <c r="CG135" i="12" s="1"/>
  <c r="BW73" i="12"/>
  <c r="BX73" i="12" s="1"/>
  <c r="CG73" i="12" s="1"/>
  <c r="BW65" i="12"/>
  <c r="BX65" i="12" s="1"/>
  <c r="CG65" i="12" s="1"/>
  <c r="BW9" i="12"/>
  <c r="BX9" i="12" s="1"/>
  <c r="CG9" i="12" s="1"/>
  <c r="BW95" i="12"/>
  <c r="BX95" i="12" s="1"/>
  <c r="CG95" i="12" s="1"/>
  <c r="BW34" i="12"/>
  <c r="BX34" i="12" s="1"/>
  <c r="CG34" i="12" s="1"/>
  <c r="BW23" i="12"/>
  <c r="BX23" i="12" s="1"/>
  <c r="CG23" i="12" s="1"/>
  <c r="BW22" i="12"/>
  <c r="BX22" i="12" s="1"/>
  <c r="CG22" i="12" s="1"/>
  <c r="BW83" i="12"/>
  <c r="BX83" i="12" s="1"/>
  <c r="CG83" i="12" s="1"/>
  <c r="BW134" i="12"/>
  <c r="BX134" i="12" s="1"/>
  <c r="CG134" i="12" s="1"/>
  <c r="BW12" i="12"/>
  <c r="BX12" i="12" s="1"/>
  <c r="CG12" i="12" s="1"/>
  <c r="BW90" i="12"/>
  <c r="BX90" i="12" s="1"/>
  <c r="CG90" i="12" s="1"/>
  <c r="BW68" i="12"/>
  <c r="BX68" i="12" s="1"/>
  <c r="CG68" i="12" s="1"/>
  <c r="BW19" i="12"/>
  <c r="BX19" i="12" s="1"/>
  <c r="CG19" i="12" s="1"/>
  <c r="BW113" i="12"/>
  <c r="BX113" i="12" s="1"/>
  <c r="CG113" i="12" s="1"/>
  <c r="BW70" i="12"/>
  <c r="BX70" i="12" s="1"/>
  <c r="CG70" i="12" s="1"/>
  <c r="BW129" i="12"/>
  <c r="BX129" i="12" s="1"/>
  <c r="CG129" i="12" s="1"/>
  <c r="BW100" i="12"/>
  <c r="BX100" i="12" s="1"/>
  <c r="CG100" i="12" s="1"/>
  <c r="BW59" i="12"/>
  <c r="BX59" i="12" s="1"/>
  <c r="CG59" i="12" s="1"/>
  <c r="BW87" i="12"/>
  <c r="BX87" i="12" s="1"/>
  <c r="CG87" i="12" s="1"/>
  <c r="BW7" i="12"/>
  <c r="BX7" i="12" s="1"/>
  <c r="CG7" i="12" s="1"/>
  <c r="BW33" i="12"/>
  <c r="BX33" i="12" s="1"/>
  <c r="CG33" i="12" s="1"/>
  <c r="BW54" i="12"/>
  <c r="BX54" i="12" s="1"/>
  <c r="CG54" i="12" s="1"/>
  <c r="BW88" i="12"/>
  <c r="BX88" i="12" s="1"/>
  <c r="CG88" i="12" s="1"/>
  <c r="BW3" i="12"/>
  <c r="BX3" i="12" s="1"/>
  <c r="CG3" i="12" s="1"/>
  <c r="BW89" i="12"/>
  <c r="BX89" i="12" s="1"/>
  <c r="CG89" i="12" s="1"/>
  <c r="BW18" i="12"/>
  <c r="BX18" i="12" s="1"/>
  <c r="CG18" i="12" s="1"/>
  <c r="BW112" i="12"/>
  <c r="BX112" i="12" s="1"/>
  <c r="CG112" i="12" s="1"/>
  <c r="BW72" i="12"/>
  <c r="BX72" i="12" s="1"/>
  <c r="CG72" i="12" s="1"/>
  <c r="BW38" i="12"/>
  <c r="BX38" i="12" s="1"/>
  <c r="CG38" i="12" s="1"/>
  <c r="BW127" i="12"/>
  <c r="BX127" i="12" s="1"/>
  <c r="CG127" i="12" s="1"/>
  <c r="BW82" i="12"/>
  <c r="BX82" i="12" s="1"/>
  <c r="CG82" i="12" s="1"/>
  <c r="BW4" i="12"/>
  <c r="BX4" i="12" s="1"/>
  <c r="CG4" i="12" s="1"/>
  <c r="BW105" i="12"/>
  <c r="BX105" i="12" s="1"/>
  <c r="CG105" i="12" s="1"/>
  <c r="BW66" i="12"/>
  <c r="BX66" i="12" s="1"/>
  <c r="CG66" i="12" s="1"/>
  <c r="BW92" i="12"/>
  <c r="BX92" i="12" s="1"/>
  <c r="CG92" i="12" s="1"/>
  <c r="BW126" i="12"/>
  <c r="BX126" i="12" s="1"/>
  <c r="CG126" i="12" s="1"/>
  <c r="BW47" i="12"/>
  <c r="BX47" i="12" s="1"/>
  <c r="CG47" i="12" s="1"/>
  <c r="BW75" i="12"/>
  <c r="BX75" i="12" s="1"/>
  <c r="CG75" i="12" s="1"/>
  <c r="BW96" i="12"/>
  <c r="BX96" i="12" s="1"/>
  <c r="CG96" i="12" s="1"/>
  <c r="BW20" i="12"/>
  <c r="BX20" i="12" s="1"/>
  <c r="CG20" i="12" s="1"/>
  <c r="BW97" i="12"/>
  <c r="BX97" i="12" s="1"/>
  <c r="CG97" i="12" s="1"/>
  <c r="BW24" i="12"/>
  <c r="BX24" i="12" s="1"/>
  <c r="CG24" i="12" s="1"/>
  <c r="BW117" i="12"/>
  <c r="BX117" i="12" s="1"/>
  <c r="CG117" i="12" s="1"/>
  <c r="BW86" i="12"/>
  <c r="BX86" i="12" s="1"/>
  <c r="CG86" i="12" s="1"/>
  <c r="BW41" i="12"/>
  <c r="BX41" i="12" s="1"/>
  <c r="CG41" i="12" s="1"/>
  <c r="BW99" i="12"/>
  <c r="BX99" i="12" s="1"/>
  <c r="CG99" i="12" s="1"/>
  <c r="BW74" i="12"/>
  <c r="BX74" i="12" s="1"/>
  <c r="CG74" i="12" s="1"/>
  <c r="BW110" i="12"/>
  <c r="BX110" i="12" s="1"/>
  <c r="CG110" i="12" s="1"/>
  <c r="BW91" i="12"/>
  <c r="BX91" i="12" s="1"/>
  <c r="CG91" i="12" s="1"/>
  <c r="BW5" i="12"/>
  <c r="BX5" i="12" s="1"/>
  <c r="CG5" i="12" s="1"/>
  <c r="BW6" i="12"/>
  <c r="BX6" i="12" s="1"/>
  <c r="CG6" i="12" s="1"/>
  <c r="BW119" i="12"/>
  <c r="BX119" i="12" s="1"/>
  <c r="CG119" i="12" s="1"/>
  <c r="BW101" i="12"/>
  <c r="BX101" i="12" s="1"/>
  <c r="CG101" i="12" s="1"/>
  <c r="BW102" i="12"/>
  <c r="BX102" i="12" s="1"/>
  <c r="CG102" i="12" s="1"/>
  <c r="BW30" i="12"/>
  <c r="BX30" i="12" s="1"/>
  <c r="CG30" i="12" s="1"/>
  <c r="BW107" i="12"/>
  <c r="BX107" i="12" s="1"/>
  <c r="CG107" i="12" s="1"/>
  <c r="BW27" i="12"/>
  <c r="BX27" i="12" s="1"/>
  <c r="CG27" i="12" s="1"/>
  <c r="BW122" i="12"/>
  <c r="BX122" i="12" s="1"/>
  <c r="CG122" i="12" s="1"/>
  <c r="BW98" i="12"/>
  <c r="BX98" i="12" s="1"/>
  <c r="CG98" i="12" s="1"/>
  <c r="BW51" i="12"/>
  <c r="BX51" i="12" s="1"/>
  <c r="CG51" i="12" s="1"/>
  <c r="BW35" i="12"/>
  <c r="BX35" i="12" s="1"/>
  <c r="CG35" i="12" s="1"/>
  <c r="BW104" i="12"/>
  <c r="BX104" i="12" s="1"/>
  <c r="CG104" i="12" s="1"/>
  <c r="BW17" i="12"/>
  <c r="BX17" i="12" s="1"/>
  <c r="CG17" i="12" s="1"/>
  <c r="BW128" i="12"/>
  <c r="BX128" i="12" s="1"/>
  <c r="CG128" i="12" s="1"/>
  <c r="BW28" i="12"/>
  <c r="BX28" i="12" s="1"/>
  <c r="CG28" i="12" s="1"/>
  <c r="BW15" i="12"/>
  <c r="BX15" i="12" s="1"/>
  <c r="CG15" i="12" s="1"/>
  <c r="BW111" i="12"/>
  <c r="BX111" i="12" s="1"/>
  <c r="CG111" i="12" s="1"/>
  <c r="BW116" i="12"/>
  <c r="BX116" i="12" s="1"/>
  <c r="CG116" i="12" s="1"/>
  <c r="BW63" i="12"/>
  <c r="BX63" i="12" s="1"/>
  <c r="CG63" i="12" s="1"/>
  <c r="BW130" i="12"/>
  <c r="BX130" i="12" s="1"/>
  <c r="CG130" i="12" s="1"/>
  <c r="BW103" i="12"/>
  <c r="BX103" i="12" s="1"/>
  <c r="CG103" i="12" s="1"/>
  <c r="BW56" i="12"/>
  <c r="BX56" i="12" s="1"/>
  <c r="CG56" i="12" s="1"/>
  <c r="BW48" i="12"/>
  <c r="BX48" i="12" s="1"/>
  <c r="CG48" i="12" s="1"/>
  <c r="BW114" i="12"/>
  <c r="BX114" i="12" s="1"/>
  <c r="CG114" i="12" s="1"/>
  <c r="BW46" i="12"/>
  <c r="BX46" i="12" s="1"/>
  <c r="CG46" i="12" s="1"/>
  <c r="BW26" i="12"/>
  <c r="BX26" i="12" s="1"/>
  <c r="CG26" i="12" s="1"/>
  <c r="BW132" i="12"/>
  <c r="BX132" i="12" s="1"/>
  <c r="CG132" i="12" s="1"/>
  <c r="BW131" i="12"/>
  <c r="BX131" i="12" s="1"/>
  <c r="CG131" i="12" s="1"/>
  <c r="BW32" i="12"/>
  <c r="BX32" i="12" s="1"/>
  <c r="CG32" i="12" s="1"/>
  <c r="BW45" i="12"/>
  <c r="BX45" i="12" s="1"/>
  <c r="CG45" i="12" s="1"/>
  <c r="BW106" i="12"/>
  <c r="BX106" i="12" s="1"/>
  <c r="CG106" i="12" s="1"/>
  <c r="BW8" i="12"/>
  <c r="BX8" i="12" s="1"/>
  <c r="CG8" i="12" s="1"/>
  <c r="BW36" i="12"/>
  <c r="BX36" i="12" s="1"/>
  <c r="CG36" i="12" s="1"/>
  <c r="BW84" i="12"/>
  <c r="BX84" i="12" s="1"/>
  <c r="CG84" i="12" s="1"/>
  <c r="CE2" i="12"/>
  <c r="CF2" i="12" s="1"/>
  <c r="BW2" i="12"/>
  <c r="BX2" i="12" s="1"/>
  <c r="CA127" i="11"/>
  <c r="BX127" i="11"/>
  <c r="BD127" i="11"/>
  <c r="BP127" i="11"/>
  <c r="BY43" i="12" l="1"/>
  <c r="BZ43" i="12" s="1"/>
  <c r="CG43" i="12"/>
  <c r="CH43" i="12" s="1"/>
  <c r="BO42" i="12"/>
  <c r="CG42" i="12"/>
  <c r="CH42" i="12" s="1"/>
  <c r="BY42" i="12"/>
  <c r="BZ42" i="12" s="1"/>
  <c r="CH61" i="12"/>
  <c r="CH7" i="12"/>
  <c r="CH57" i="12"/>
  <c r="CH81" i="12"/>
  <c r="CH16" i="12"/>
  <c r="CH125" i="12"/>
  <c r="CH46" i="12"/>
  <c r="CH52" i="12"/>
  <c r="CH77" i="12"/>
  <c r="CH116" i="12"/>
  <c r="BY29" i="12"/>
  <c r="BZ29" i="12" s="1"/>
  <c r="CG29" i="12"/>
  <c r="CH29" i="12" s="1"/>
  <c r="CH95" i="12"/>
  <c r="CH22" i="12"/>
  <c r="CH58" i="12"/>
  <c r="CH10" i="12"/>
  <c r="CH35" i="12"/>
  <c r="CH26" i="12"/>
  <c r="CH19" i="12"/>
  <c r="CH71" i="12"/>
  <c r="CH54" i="12"/>
  <c r="CH33" i="12"/>
  <c r="CH83" i="12"/>
  <c r="CH25" i="12"/>
  <c r="CH72" i="12"/>
  <c r="CH124" i="12"/>
  <c r="CH131" i="12"/>
  <c r="CH96" i="12"/>
  <c r="CH70" i="12"/>
  <c r="CH82" i="12"/>
  <c r="CH136" i="12"/>
  <c r="CH14" i="12"/>
  <c r="CH127" i="12"/>
  <c r="CH84" i="12"/>
  <c r="CH37" i="12"/>
  <c r="CH6" i="12"/>
  <c r="CH110" i="12"/>
  <c r="CH107" i="12"/>
  <c r="CH105" i="12"/>
  <c r="CH87" i="12"/>
  <c r="CH41" i="12"/>
  <c r="CH21" i="12"/>
  <c r="CH132" i="12"/>
  <c r="CH20" i="12"/>
  <c r="CH112" i="12"/>
  <c r="CH109" i="12"/>
  <c r="CH90" i="12"/>
  <c r="CH9" i="12"/>
  <c r="CH15" i="12"/>
  <c r="CH134" i="12"/>
  <c r="CH12" i="12"/>
  <c r="CH80" i="12"/>
  <c r="CH28" i="12"/>
  <c r="CH30" i="12"/>
  <c r="CH47" i="12"/>
  <c r="CH13" i="12"/>
  <c r="CH11" i="12"/>
  <c r="CH88" i="12"/>
  <c r="CH103" i="12"/>
  <c r="CH40" i="12"/>
  <c r="CH78" i="12"/>
  <c r="CH56" i="12"/>
  <c r="CH60" i="12"/>
  <c r="CH117" i="12"/>
  <c r="CH93" i="12"/>
  <c r="CH39" i="12"/>
  <c r="CH75" i="12"/>
  <c r="CH85" i="12"/>
  <c r="CH23" i="12"/>
  <c r="CH3" i="12"/>
  <c r="CH66" i="12"/>
  <c r="CH121" i="12"/>
  <c r="CH27" i="12"/>
  <c r="CH123" i="12"/>
  <c r="CH113" i="12"/>
  <c r="CH89" i="12"/>
  <c r="CH100" i="12"/>
  <c r="CH68" i="12"/>
  <c r="CH118" i="12"/>
  <c r="CH99" i="12"/>
  <c r="CH120" i="12"/>
  <c r="CH98" i="12"/>
  <c r="CH135" i="12"/>
  <c r="CH63" i="12"/>
  <c r="CH44" i="12"/>
  <c r="CH86" i="12"/>
  <c r="CH8" i="12"/>
  <c r="CH115" i="12"/>
  <c r="CH91" i="12"/>
  <c r="CH17" i="12"/>
  <c r="CH48" i="12"/>
  <c r="CH129" i="12"/>
  <c r="CH5" i="12"/>
  <c r="CH18" i="12"/>
  <c r="CH74" i="12"/>
  <c r="CH50" i="12"/>
  <c r="CH126" i="12"/>
  <c r="CH119" i="12"/>
  <c r="CH111" i="12"/>
  <c r="CH104" i="12"/>
  <c r="CH92" i="12"/>
  <c r="CH130" i="12"/>
  <c r="CH106" i="12"/>
  <c r="CH79" i="12"/>
  <c r="CH133" i="12"/>
  <c r="CH24" i="12"/>
  <c r="CH34" i="12"/>
  <c r="CH4" i="12"/>
  <c r="CH108" i="12"/>
  <c r="CH128" i="12"/>
  <c r="CH137" i="12"/>
  <c r="CH51" i="12"/>
  <c r="CH31" i="12"/>
  <c r="CH65" i="12"/>
  <c r="CH45" i="12"/>
  <c r="CH59" i="12"/>
  <c r="CH76" i="12"/>
  <c r="CH122" i="12"/>
  <c r="CH114" i="12"/>
  <c r="CH64" i="12"/>
  <c r="CH38" i="12"/>
  <c r="CH62" i="12"/>
  <c r="CH36" i="12"/>
  <c r="CH94" i="12"/>
  <c r="CH73" i="12"/>
  <c r="CH32" i="12"/>
  <c r="CH102" i="12"/>
  <c r="CH97" i="12"/>
  <c r="CH53" i="12"/>
  <c r="CH67" i="12"/>
  <c r="CH101" i="12"/>
  <c r="CH55" i="12"/>
  <c r="CH69" i="12"/>
  <c r="CH49" i="12"/>
  <c r="BY32" i="12"/>
  <c r="BZ32" i="12" s="1"/>
  <c r="BY107" i="12"/>
  <c r="BZ107" i="12" s="1"/>
  <c r="BY4" i="12"/>
  <c r="BZ4" i="12" s="1"/>
  <c r="BY83" i="12"/>
  <c r="BZ83" i="12" s="1"/>
  <c r="BY53" i="12"/>
  <c r="BZ53" i="12" s="1"/>
  <c r="BY130" i="12"/>
  <c r="BZ130" i="12" s="1"/>
  <c r="BY74" i="12"/>
  <c r="BZ74" i="12" s="1"/>
  <c r="BY70" i="12"/>
  <c r="BZ70" i="12" s="1"/>
  <c r="BY133" i="12"/>
  <c r="BZ133" i="12" s="1"/>
  <c r="BY49" i="12"/>
  <c r="BZ49" i="12" s="1"/>
  <c r="BY104" i="12"/>
  <c r="BZ104" i="12" s="1"/>
  <c r="BY75" i="12"/>
  <c r="BZ75" i="12" s="1"/>
  <c r="BY113" i="12"/>
  <c r="BZ113" i="12" s="1"/>
  <c r="BY57" i="12"/>
  <c r="BZ57" i="12" s="1"/>
  <c r="BY14" i="12"/>
  <c r="BZ14" i="12" s="1"/>
  <c r="BY26" i="12"/>
  <c r="BZ26" i="12" s="1"/>
  <c r="BY101" i="12"/>
  <c r="BZ101" i="12" s="1"/>
  <c r="BY38" i="12"/>
  <c r="BZ38" i="12" s="1"/>
  <c r="BY34" i="12"/>
  <c r="BZ34" i="12" s="1"/>
  <c r="BY94" i="12"/>
  <c r="BZ94" i="12" s="1"/>
  <c r="BY37" i="12"/>
  <c r="BZ37" i="12" s="1"/>
  <c r="BY36" i="12"/>
  <c r="BZ36" i="12" s="1"/>
  <c r="BY51" i="12"/>
  <c r="BZ51" i="12" s="1"/>
  <c r="BY126" i="12"/>
  <c r="BZ126" i="12" s="1"/>
  <c r="BY68" i="12"/>
  <c r="BZ68" i="12" s="1"/>
  <c r="BY118" i="12"/>
  <c r="BZ118" i="12" s="1"/>
  <c r="BY77" i="12"/>
  <c r="BZ77" i="12" s="1"/>
  <c r="BY8" i="12"/>
  <c r="BZ8" i="12" s="1"/>
  <c r="BY114" i="12"/>
  <c r="BZ114" i="12" s="1"/>
  <c r="BY111" i="12"/>
  <c r="BZ111" i="12" s="1"/>
  <c r="BY98" i="12"/>
  <c r="BZ98" i="12" s="1"/>
  <c r="BY6" i="12"/>
  <c r="BZ6" i="12" s="1"/>
  <c r="BY117" i="12"/>
  <c r="BZ117" i="12" s="1"/>
  <c r="BY92" i="12"/>
  <c r="BZ92" i="12" s="1"/>
  <c r="BY112" i="12"/>
  <c r="BZ112" i="12" s="1"/>
  <c r="BY87" i="12"/>
  <c r="BZ87" i="12" s="1"/>
  <c r="BY90" i="12"/>
  <c r="BZ90" i="12" s="1"/>
  <c r="BY9" i="12"/>
  <c r="BZ9" i="12" s="1"/>
  <c r="BY13" i="12"/>
  <c r="BZ13" i="12" s="1"/>
  <c r="BY21" i="12"/>
  <c r="BZ21" i="12" s="1"/>
  <c r="BY60" i="12"/>
  <c r="BZ60" i="12" s="1"/>
  <c r="BY10" i="12"/>
  <c r="BZ10" i="12" s="1"/>
  <c r="BY55" i="12"/>
  <c r="BZ55" i="12" s="1"/>
  <c r="BY71" i="12"/>
  <c r="BZ71" i="12" s="1"/>
  <c r="BY103" i="12"/>
  <c r="BZ103" i="12" s="1"/>
  <c r="BY110" i="12"/>
  <c r="BZ110" i="12" s="1"/>
  <c r="BY3" i="12"/>
  <c r="BZ3" i="12" s="1"/>
  <c r="BY135" i="12"/>
  <c r="BZ135" i="12" s="1"/>
  <c r="BY120" i="12"/>
  <c r="BZ120" i="12" s="1"/>
  <c r="BY124" i="12"/>
  <c r="BZ124" i="12" s="1"/>
  <c r="BY17" i="12"/>
  <c r="BZ17" i="12" s="1"/>
  <c r="BY96" i="12"/>
  <c r="BZ96" i="12" s="1"/>
  <c r="BY88" i="12"/>
  <c r="BZ88" i="12" s="1"/>
  <c r="BY136" i="12"/>
  <c r="BZ136" i="12" s="1"/>
  <c r="BY123" i="12"/>
  <c r="BZ123" i="12" s="1"/>
  <c r="BY63" i="12"/>
  <c r="BZ63" i="12" s="1"/>
  <c r="BY99" i="12"/>
  <c r="BZ99" i="12" s="1"/>
  <c r="BY54" i="12"/>
  <c r="BZ54" i="12" s="1"/>
  <c r="BY85" i="12"/>
  <c r="BZ85" i="12" s="1"/>
  <c r="BY52" i="12"/>
  <c r="BZ52" i="12" s="1"/>
  <c r="BY84" i="12"/>
  <c r="BZ84" i="12" s="1"/>
  <c r="BY35" i="12"/>
  <c r="BZ35" i="12" s="1"/>
  <c r="BY47" i="12"/>
  <c r="BZ47" i="12" s="1"/>
  <c r="BY19" i="12"/>
  <c r="BZ19" i="12" s="1"/>
  <c r="BY69" i="12"/>
  <c r="BZ69" i="12" s="1"/>
  <c r="BY64" i="12"/>
  <c r="BZ64" i="12" s="1"/>
  <c r="BY86" i="12"/>
  <c r="BZ86" i="12" s="1"/>
  <c r="BY7" i="12"/>
  <c r="BZ7" i="12" s="1"/>
  <c r="BY95" i="12"/>
  <c r="BZ95" i="12" s="1"/>
  <c r="BY16" i="12"/>
  <c r="BZ16" i="12" s="1"/>
  <c r="BY108" i="12"/>
  <c r="BZ108" i="12" s="1"/>
  <c r="BY106" i="12"/>
  <c r="BZ106" i="12" s="1"/>
  <c r="BY48" i="12"/>
  <c r="BZ48" i="12" s="1"/>
  <c r="BY15" i="12"/>
  <c r="BZ15" i="12" s="1"/>
  <c r="BY122" i="12"/>
  <c r="BZ122" i="12" s="1"/>
  <c r="BY5" i="12"/>
  <c r="BZ5" i="12" s="1"/>
  <c r="BY24" i="12"/>
  <c r="BZ24" i="12" s="1"/>
  <c r="BY66" i="12"/>
  <c r="BZ66" i="12" s="1"/>
  <c r="BY18" i="12"/>
  <c r="BZ18" i="12" s="1"/>
  <c r="BY59" i="12"/>
  <c r="BZ59" i="12" s="1"/>
  <c r="BY12" i="12"/>
  <c r="BZ12" i="12" s="1"/>
  <c r="BY65" i="12"/>
  <c r="BZ65" i="12" s="1"/>
  <c r="BY62" i="12"/>
  <c r="BZ62" i="12" s="1"/>
  <c r="BY80" i="12"/>
  <c r="BZ80" i="12" s="1"/>
  <c r="BY78" i="12"/>
  <c r="BZ78" i="12" s="1"/>
  <c r="BY67" i="12"/>
  <c r="BZ67" i="12" s="1"/>
  <c r="BY31" i="12"/>
  <c r="BZ31" i="12" s="1"/>
  <c r="BY76" i="12"/>
  <c r="BZ76" i="12" s="1"/>
  <c r="BY128" i="12"/>
  <c r="BZ128" i="12" s="1"/>
  <c r="BY20" i="12"/>
  <c r="BZ20" i="12" s="1"/>
  <c r="BY129" i="12"/>
  <c r="BZ129" i="12" s="1"/>
  <c r="BY58" i="12"/>
  <c r="BZ58" i="12" s="1"/>
  <c r="BY50" i="12"/>
  <c r="BZ50" i="12" s="1"/>
  <c r="BY131" i="12"/>
  <c r="BZ131" i="12" s="1"/>
  <c r="BY30" i="12"/>
  <c r="BZ30" i="12" s="1"/>
  <c r="BY82" i="12"/>
  <c r="BZ82" i="12" s="1"/>
  <c r="BY22" i="12"/>
  <c r="BZ22" i="12" s="1"/>
  <c r="BY44" i="12"/>
  <c r="BZ44" i="12" s="1"/>
  <c r="BY115" i="12"/>
  <c r="BZ115" i="12" s="1"/>
  <c r="BY132" i="12"/>
  <c r="BZ132" i="12" s="1"/>
  <c r="BY102" i="12"/>
  <c r="BZ102" i="12" s="1"/>
  <c r="BY127" i="12"/>
  <c r="BZ127" i="12" s="1"/>
  <c r="BY23" i="12"/>
  <c r="BZ23" i="12" s="1"/>
  <c r="BY25" i="12"/>
  <c r="BZ25" i="12" s="1"/>
  <c r="BY81" i="12"/>
  <c r="BZ81" i="12" s="1"/>
  <c r="BY116" i="12"/>
  <c r="BZ116" i="12" s="1"/>
  <c r="BY41" i="12"/>
  <c r="BZ41" i="12" s="1"/>
  <c r="BY33" i="12"/>
  <c r="BZ33" i="12" s="1"/>
  <c r="BY125" i="12"/>
  <c r="BZ125" i="12" s="1"/>
  <c r="BY39" i="12"/>
  <c r="BZ39" i="12" s="1"/>
  <c r="BY46" i="12"/>
  <c r="BZ46" i="12" s="1"/>
  <c r="BY119" i="12"/>
  <c r="BZ119" i="12" s="1"/>
  <c r="BY72" i="12"/>
  <c r="BZ72" i="12" s="1"/>
  <c r="BY11" i="12"/>
  <c r="BZ11" i="12" s="1"/>
  <c r="BY61" i="12"/>
  <c r="BZ61" i="12" s="1"/>
  <c r="BY45" i="12"/>
  <c r="BZ45" i="12" s="1"/>
  <c r="BY56" i="12"/>
  <c r="BZ56" i="12" s="1"/>
  <c r="BY28" i="12"/>
  <c r="BZ28" i="12" s="1"/>
  <c r="BY27" i="12"/>
  <c r="BZ27" i="12" s="1"/>
  <c r="BY91" i="12"/>
  <c r="BZ91" i="12" s="1"/>
  <c r="BY97" i="12"/>
  <c r="BZ97" i="12" s="1"/>
  <c r="BY105" i="12"/>
  <c r="BZ105" i="12" s="1"/>
  <c r="BY89" i="12"/>
  <c r="BZ89" i="12" s="1"/>
  <c r="BY100" i="12"/>
  <c r="BZ100" i="12" s="1"/>
  <c r="BY134" i="12"/>
  <c r="BZ134" i="12" s="1"/>
  <c r="BY73" i="12"/>
  <c r="BZ73" i="12" s="1"/>
  <c r="BY109" i="12"/>
  <c r="BZ109" i="12" s="1"/>
  <c r="BY79" i="12"/>
  <c r="BZ79" i="12" s="1"/>
  <c r="BY137" i="12"/>
  <c r="BZ137" i="12" s="1"/>
  <c r="BY121" i="12"/>
  <c r="BZ121" i="12" s="1"/>
  <c r="BY40" i="12"/>
  <c r="BZ40" i="12" s="1"/>
  <c r="BY93" i="12"/>
  <c r="BZ93" i="12" s="1"/>
  <c r="BX138" i="12"/>
  <c r="BY2" i="12"/>
  <c r="BZ2" i="12" s="1"/>
  <c r="CG2" i="12"/>
  <c r="CH2" i="12" s="1"/>
  <c r="CF138" i="12"/>
  <c r="BW138" i="12"/>
  <c r="CE138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BO75" i="12" l="1"/>
  <c r="BO109" i="12"/>
  <c r="BO137" i="12"/>
  <c r="BO79" i="12"/>
  <c r="BO78" i="12"/>
  <c r="BO25" i="12"/>
  <c r="BO128" i="12"/>
  <c r="BO84" i="12"/>
  <c r="BO131" i="12"/>
  <c r="BO52" i="12"/>
  <c r="BO93" i="12"/>
  <c r="BO91" i="12"/>
  <c r="BO107" i="12"/>
  <c r="BO129" i="12"/>
  <c r="BO15" i="12"/>
  <c r="BO43" i="12"/>
  <c r="BO29" i="12"/>
  <c r="BO41" i="12"/>
  <c r="BO133" i="12"/>
  <c r="BO10" i="12"/>
  <c r="BO125" i="12"/>
  <c r="BO44" i="12"/>
  <c r="BO45" i="12"/>
  <c r="BO86" i="12"/>
  <c r="BO56" i="12"/>
  <c r="BO120" i="12"/>
  <c r="BO136" i="12"/>
  <c r="BO31" i="12"/>
  <c r="BO83" i="12"/>
  <c r="BO27" i="12"/>
  <c r="BO23" i="12"/>
  <c r="BO54" i="12"/>
  <c r="BO115" i="12"/>
  <c r="BO20" i="12"/>
  <c r="BO105" i="12"/>
  <c r="BO9" i="12"/>
  <c r="BO92" i="12"/>
  <c r="BO81" i="12"/>
  <c r="BO70" i="12"/>
  <c r="BO130" i="12"/>
  <c r="BO123" i="12"/>
  <c r="BO71" i="12"/>
  <c r="BO5" i="12"/>
  <c r="BO111" i="12"/>
  <c r="BO16" i="12"/>
  <c r="BO77" i="12"/>
  <c r="BO87" i="12"/>
  <c r="BO116" i="12"/>
  <c r="BO36" i="12"/>
  <c r="BO11" i="12"/>
  <c r="BO119" i="12"/>
  <c r="BO98" i="12"/>
  <c r="BO69" i="12"/>
  <c r="BO106" i="12"/>
  <c r="BO90" i="12"/>
  <c r="BO47" i="12"/>
  <c r="BO49" i="12"/>
  <c r="BO46" i="12"/>
  <c r="BO134" i="12"/>
  <c r="BO26" i="12"/>
  <c r="BO114" i="12"/>
  <c r="BO132" i="12"/>
  <c r="BO59" i="12"/>
  <c r="BO97" i="12"/>
  <c r="BO64" i="12"/>
  <c r="BO4" i="12"/>
  <c r="BO30" i="12"/>
  <c r="BO53" i="12"/>
  <c r="BO48" i="12"/>
  <c r="BO50" i="12"/>
  <c r="BO6" i="12"/>
  <c r="BO74" i="12"/>
  <c r="BO55" i="12"/>
  <c r="BO126" i="12"/>
  <c r="BO103" i="12"/>
  <c r="BO118" i="12"/>
  <c r="BO3" i="12"/>
  <c r="BO35" i="12"/>
  <c r="BO82" i="12"/>
  <c r="BO73" i="12"/>
  <c r="BO122" i="12"/>
  <c r="BO19" i="12"/>
  <c r="BO72" i="12"/>
  <c r="BO66" i="12"/>
  <c r="BO65" i="12"/>
  <c r="BO124" i="12"/>
  <c r="BO63" i="12"/>
  <c r="BO108" i="12"/>
  <c r="BO110" i="12"/>
  <c r="BO21" i="12"/>
  <c r="BO62" i="12"/>
  <c r="BO14" i="12"/>
  <c r="BO135" i="12"/>
  <c r="BO32" i="12"/>
  <c r="BO8" i="12"/>
  <c r="BO40" i="12"/>
  <c r="BO104" i="12"/>
  <c r="BO12" i="12"/>
  <c r="BO60" i="12"/>
  <c r="BO85" i="12"/>
  <c r="BO28" i="12"/>
  <c r="BO127" i="12"/>
  <c r="BO58" i="12"/>
  <c r="BO17" i="12"/>
  <c r="BO100" i="12"/>
  <c r="BO57" i="12"/>
  <c r="BO51" i="12"/>
  <c r="BO101" i="12"/>
  <c r="BO112" i="12"/>
  <c r="BO37" i="12"/>
  <c r="BO99" i="12"/>
  <c r="BO95" i="12"/>
  <c r="BO67" i="12"/>
  <c r="BO24" i="12"/>
  <c r="BO113" i="12"/>
  <c r="BO117" i="12"/>
  <c r="BO96" i="12"/>
  <c r="BO68" i="12"/>
  <c r="BO80" i="12"/>
  <c r="BO39" i="12"/>
  <c r="BO33" i="12"/>
  <c r="BO121" i="12"/>
  <c r="BO38" i="12"/>
  <c r="BO88" i="12"/>
  <c r="BO18" i="12"/>
  <c r="BO7" i="12"/>
  <c r="BO13" i="12"/>
  <c r="BO22" i="12"/>
  <c r="BO89" i="12"/>
  <c r="BO34" i="12"/>
  <c r="BO94" i="12"/>
  <c r="BO61" i="12"/>
  <c r="BO102" i="12"/>
  <c r="BO2" i="12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R12" i="11" l="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<sst xmlns="http://schemas.openxmlformats.org/spreadsheetml/2006/main" count="678" uniqueCount="292">
  <si>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</si>
  <si>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</si>
  <si>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</si>
  <si>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</si>
  <si>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</si>
  <si>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</si>
  <si>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</si>
  <si>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</si>
  <si>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</si>
  <si>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</si>
  <si>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</si>
  <si>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</si>
  <si>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</si>
  <si>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</si>
  <si>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</si>
  <si>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</si>
  <si>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</si>
  <si>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</si>
  <si>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</si>
  <si>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</si>
  <si>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</si>
  <si>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</si>
  <si>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</si>
  <si>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</si>
  <si>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</si>
  <si>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</si>
  <si>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</si>
  <si>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</si>
  <si>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</si>
  <si>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</si>
  <si>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</si>
  <si>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</si>
  <si>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</si>
  <si>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</si>
  <si>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</si>
  <si>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</si>
  <si>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</si>
  <si>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</si>
  <si>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</si>
  <si>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</si>
  <si>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</si>
  <si>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</si>
  <si>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</si>
  <si>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</si>
  <si>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</si>
  <si>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</si>
  <si>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</si>
  <si>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</si>
  <si>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</si>
  <si>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</si>
  <si>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</si>
  <si>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</si>
  <si>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</si>
  <si>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</si>
  <si>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</si>
  <si>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</si>
  <si>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</si>
  <si>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</si>
  <si>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</si>
  <si>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</si>
  <si>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</si>
  <si>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</si>
  <si>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</si>
  <si>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</si>
  <si>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</si>
  <si>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</si>
  <si>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</si>
  <si>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</si>
  <si>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</si>
  <si>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</si>
  <si>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</si>
  <si>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</si>
  <si>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</si>
  <si>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</si>
  <si>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</si>
  <si>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</si>
  <si>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</si>
  <si>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</si>
  <si>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</si>
  <si>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</si>
  <si>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</si>
  <si>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</si>
  <si>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</si>
  <si>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</si>
  <si>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</si>
  <si>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</si>
  <si>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</si>
  <si>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</si>
  <si>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</si>
  <si>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</si>
  <si>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</si>
  <si>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</si>
  <si>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</si>
  <si>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</si>
  <si>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</si>
  <si>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</si>
  <si>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</si>
  <si>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</si>
  <si>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</si>
  <si>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</si>
  <si>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</si>
  <si>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</si>
  <si>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</si>
  <si>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</si>
  <si>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</si>
  <si>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</si>
  <si>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</si>
  <si>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</si>
  <si>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</si>
  <si>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</si>
  <si>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</si>
  <si>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</si>
  <si>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</si>
  <si>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</si>
  <si>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</si>
  <si>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</si>
  <si>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</si>
  <si>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</si>
  <si>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</si>
  <si>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</si>
  <si>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</si>
  <si>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</si>
  <si>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</si>
  <si>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</si>
  <si>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</si>
  <si>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</si>
  <si>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</si>
  <si>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</si>
  <si>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</si>
  <si>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</si>
  <si>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</si>
  <si>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</si>
  <si>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</si>
  <si>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</si>
  <si>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</si>
  <si>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</si>
  <si>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</si>
  <si>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</si>
  <si>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</si>
  <si>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</si>
  <si>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</si>
  <si>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</si>
  <si>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</si>
  <si>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</si>
  <si>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</si>
  <si>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</si>
  <si>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</si>
  <si>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</si>
  <si>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</si>
  <si>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</si>
  <si>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</si>
  <si>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</si>
  <si>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</si>
  <si>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</si>
  <si>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</si>
  <si>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</si>
  <si>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</si>
  <si>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</si>
  <si>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</si>
  <si>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</si>
  <si>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</si>
  <si>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</si>
  <si>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</si>
  <si>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</si>
  <si>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</si>
  <si>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</si>
  <si>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</si>
  <si>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</si>
  <si>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</si>
  <si>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</si>
  <si>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</si>
  <si>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</si>
  <si>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</si>
  <si>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</si>
  <si>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</si>
  <si>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</si>
  <si>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</si>
  <si>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</si>
  <si>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</si>
  <si>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</si>
  <si>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</si>
  <si>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</si>
  <si>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</si>
  <si>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</si>
  <si>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</si>
  <si>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</si>
  <si>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</si>
  <si>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</si>
  <si>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</si>
  <si>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</si>
  <si>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</si>
  <si>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</si>
  <si>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</si>
  <si>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</si>
  <si>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</si>
  <si>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</si>
  <si>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</si>
  <si>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</si>
  <si>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</si>
  <si>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</si>
  <si>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</si>
  <si>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</si>
  <si>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</si>
  <si>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</si>
  <si>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</si>
  <si>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</si>
  <si>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</si>
  <si>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</si>
  <si>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</si>
  <si>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</si>
  <si>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</si>
  <si>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</si>
  <si>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</si>
  <si>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</si>
  <si>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</si>
  <si>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</si>
  <si>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</si>
  <si>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</si>
  <si>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</si>
  <si>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</si>
  <si>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</si>
  <si>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</si>
  <si>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</si>
  <si>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</si>
  <si>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</si>
  <si>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</si>
  <si>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</si>
  <si>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</si>
  <si>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</si>
  <si>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</si>
  <si>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</si>
  <si>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</si>
  <si>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</si>
  <si>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</si>
  <si>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</si>
  <si>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</si>
  <si>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</si>
  <si>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</si>
  <si>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</si>
  <si>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</si>
  <si>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</si>
  <si>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</si>
  <si>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</si>
  <si>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</si>
  <si>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</si>
  <si>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</si>
  <si>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</si>
  <si>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</si>
  <si>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</si>
  <si>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</si>
  <si>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</si>
  <si>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</si>
  <si>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</si>
  <si>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</si>
  <si>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</si>
  <si>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</si>
  <si>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</si>
  <si>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</si>
  <si>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</si>
  <si>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</si>
  <si>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</si>
  <si>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</si>
  <si>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</si>
  <si>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</si>
  <si>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</si>
  <si>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</si>
  <si>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</si>
  <si>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</si>
  <si>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</si>
  <si>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</si>
  <si>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</si>
  <si>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</si>
  <si>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</si>
  <si>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</si>
  <si>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</si>
  <si>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</si>
  <si>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</si>
  <si>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</si>
  <si>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</si>
  <si>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</si>
  <si>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</si>
  <si>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RFP</t>
  </si>
  <si>
    <t>ZEST</t>
  </si>
  <si>
    <t>CVE</t>
  </si>
  <si>
    <t>FSI</t>
  </si>
  <si>
    <t>HBM</t>
  </si>
  <si>
    <t>PACB</t>
  </si>
  <si>
    <t>FNV</t>
  </si>
  <si>
    <t>MNP</t>
  </si>
  <si>
    <t>NPV</t>
  </si>
  <si>
    <t>settled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</si>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</sst>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DB4E2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1" fontId="7" fillId="16" borderId="0" xfId="0" applyNumberFormat="1" applyFon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2" fontId="6" fillId="17" borderId="0" xfId="0" applyNumberFormat="1" applyFont="1" applyFill="1"/>
    <xf numFmtId="0" fontId="0" fillId="7" borderId="0" xfId="0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J2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4" sqref="O24"/>
    </sheetView>
  </sheetViews>
  <sheetFormatPr baseColWidth="10" defaultRowHeight="16" x14ac:dyDescent="0.2"/>
  <sheetData>
    <row r="1" spans="1:88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103</v>
      </c>
      <c r="BF1" s="59" t="s">
        <v>104</v>
      </c>
      <c r="BG1" s="60" t="s">
        <v>105</v>
      </c>
      <c r="BH1" s="41" t="s">
        <v>4</v>
      </c>
      <c r="BI1" s="40" t="s">
        <v>5</v>
      </c>
      <c r="BJ1" s="40" t="s">
        <v>6</v>
      </c>
      <c r="BK1" s="40" t="s">
        <v>3</v>
      </c>
      <c r="BL1" s="41" t="s">
        <v>16</v>
      </c>
      <c r="BM1" s="40" t="s">
        <v>10</v>
      </c>
      <c r="BN1" s="40" t="s">
        <v>109</v>
      </c>
      <c r="BO1" s="40" t="s">
        <v>110</v>
      </c>
      <c r="BP1" s="40" t="s">
        <v>111</v>
      </c>
      <c r="BQ1" s="40" t="s">
        <v>21</v>
      </c>
      <c r="BR1" s="68" t="s">
        <v>35</v>
      </c>
      <c r="BS1" s="40" t="s">
        <v>65</v>
      </c>
      <c r="BT1" s="41" t="s">
        <v>66</v>
      </c>
      <c r="BU1" s="41" t="s">
        <v>67</v>
      </c>
      <c r="BV1" s="41" t="s">
        <v>84</v>
      </c>
      <c r="BW1" s="41" t="s">
        <v>85</v>
      </c>
      <c r="BX1" s="41" t="s">
        <v>86</v>
      </c>
      <c r="BY1" s="41" t="s">
        <v>87</v>
      </c>
      <c r="BZ1" s="41" t="s">
        <v>88</v>
      </c>
      <c r="CA1" s="40" t="s">
        <v>244</v>
      </c>
      <c r="CB1" s="41" t="s">
        <v>234</v>
      </c>
      <c r="CC1" s="41" t="s">
        <v>235</v>
      </c>
      <c r="CD1" s="41" t="s">
        <v>236</v>
      </c>
      <c r="CE1" s="41" t="s">
        <v>237</v>
      </c>
      <c r="CF1" s="41" t="s">
        <v>238</v>
      </c>
      <c r="CG1" s="41" t="s">
        <v>239</v>
      </c>
      <c r="CH1" s="41" t="s">
        <v>240</v>
      </c>
      <c r="CI1" s="41" t="s">
        <v>250</v>
      </c>
      <c r="CJ1" s="41" t="s">
        <v>256</v>
      </c>
    </row>
    <row r="2" spans="1:88" x14ac:dyDescent="0.2">
      <c r="A2" s="33" t="s">
        <v>182</v>
      </c>
      <c r="B2">
        <v>1</v>
      </c>
      <c r="C2">
        <v>1</v>
      </c>
      <c r="D2">
        <v>0.47023571713943202</v>
      </c>
      <c r="E2">
        <v>0.52976428286056698</v>
      </c>
      <c r="F2">
        <v>0.87922129519268899</v>
      </c>
      <c r="G2">
        <v>0.87922129519268899</v>
      </c>
      <c r="H2">
        <v>0.19431675720852401</v>
      </c>
      <c r="I2">
        <v>0.27162557459256098</v>
      </c>
      <c r="J2">
        <v>0.229742031047278</v>
      </c>
      <c r="K2">
        <v>0.44943752190664599</v>
      </c>
      <c r="L2">
        <v>0.87446175972080598</v>
      </c>
      <c r="M2">
        <v>-1.5615389158741699</v>
      </c>
      <c r="N2" s="21">
        <v>0</v>
      </c>
      <c r="O2">
        <v>1.00176378643968</v>
      </c>
      <c r="P2">
        <v>0.98491113340680703</v>
      </c>
      <c r="Q2">
        <v>1.0128965643072201</v>
      </c>
      <c r="R2">
        <v>0.99014387880885602</v>
      </c>
      <c r="S2">
        <v>150.17999267578099</v>
      </c>
      <c r="T2" s="27">
        <f>IF(C2,P2,R2)</f>
        <v>0.98491113340680703</v>
      </c>
      <c r="U2" s="27">
        <f>IF(D2 = 0,O2,Q2)</f>
        <v>1.0128965643072201</v>
      </c>
      <c r="V2" s="39">
        <f>S2*T2^(1-N2)</f>
        <v>147.91394680132944</v>
      </c>
      <c r="W2" s="38">
        <f>S2*U2^(N2+1)</f>
        <v>152.11679860898204</v>
      </c>
      <c r="X2" s="44">
        <f>0.5 * (D2-MAX($D$3:$D$137))/(MIN($D$3:$D$137)-MAX($D$3:$D$137)) + 0.75</f>
        <v>1.015391513766597</v>
      </c>
      <c r="Y2" s="44">
        <f>AVERAGE(D2, F2, G2, H2, I2, J2, K2)</f>
        <v>0.4819714560399741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PERCENTILE($L$2:$L$137, 0.05)</f>
        <v>-6.9945855688661379E-2</v>
      </c>
      <c r="AG2" s="22">
        <f>PERCENTILE($L$2:$L$137, 0.95)</f>
        <v>0.9572877100120103</v>
      </c>
      <c r="AH2" s="22">
        <f>MIN(MAX(L2,AF2), AG2)</f>
        <v>0.87446175972080598</v>
      </c>
      <c r="AI2" s="22">
        <f>AH2-$AH$138+1</f>
        <v>1.9444076154094674</v>
      </c>
      <c r="AJ2" s="22">
        <f>PERCENTILE($M$2:$M$137, 0.02)</f>
        <v>-2.2999038293317828</v>
      </c>
      <c r="AK2" s="22">
        <f>PERCENTILE($M$2:$M$137, 0.98)</f>
        <v>1.2514354598520292</v>
      </c>
      <c r="AL2" s="22">
        <f>MIN(MAX(M2,AJ2), AK2)</f>
        <v>-1.5615389158741699</v>
      </c>
      <c r="AM2" s="22">
        <f>AL2-$AL$138 + 1</f>
        <v>1.7383649134576129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14.293851089763978</v>
      </c>
      <c r="AS2" s="17">
        <f>(AM2^4) *Z2*AC2*AO2*(M2 &gt; 0)</f>
        <v>0</v>
      </c>
      <c r="AT2" s="17">
        <f>(AM2^4)*AA2*AP2*AQ2</f>
        <v>9.1319555948695417</v>
      </c>
      <c r="AU2" s="17">
        <f>MIN(AR2, 0.05*AR$138)</f>
        <v>14.293851089763978</v>
      </c>
      <c r="AV2" s="17">
        <f>MIN(AS2, 0.05*AS$138)</f>
        <v>0</v>
      </c>
      <c r="AW2" s="17">
        <f>MIN(AT2, 0.05*AT$138)</f>
        <v>9.1319555948695417</v>
      </c>
      <c r="AX2" s="14">
        <f>AU2/$AU$138</f>
        <v>2.0053918535216111E-2</v>
      </c>
      <c r="AY2" s="14">
        <f>AV2/$AV$138</f>
        <v>0</v>
      </c>
      <c r="AZ2" s="67">
        <f>AW2/$AW$138</f>
        <v>9.213448380973458E-4</v>
      </c>
      <c r="BA2" s="21">
        <f>N2</f>
        <v>0</v>
      </c>
      <c r="BB2" s="66">
        <v>2853</v>
      </c>
      <c r="BC2" s="15">
        <f>$D$144*AX2</f>
        <v>2405.1406494270486</v>
      </c>
      <c r="BD2" s="19">
        <f>BC2-BB2</f>
        <v>-447.85935057295137</v>
      </c>
      <c r="BE2" s="63">
        <f>(IF(BD2 &gt; 0, V2, W2))</f>
        <v>152.11679860898204</v>
      </c>
      <c r="BF2" s="46">
        <f>BD2/BE2</f>
        <v>-2.944180752345301</v>
      </c>
      <c r="BG2" s="64">
        <f>BB2/BC2</f>
        <v>1.1862092142842624</v>
      </c>
      <c r="BH2" s="66">
        <v>0</v>
      </c>
      <c r="BI2" s="66">
        <v>601</v>
      </c>
      <c r="BJ2" s="66">
        <v>0</v>
      </c>
      <c r="BK2" s="10">
        <f>SUM(BH2:BJ2)</f>
        <v>601</v>
      </c>
      <c r="BL2" s="15">
        <f>AY2*$D$143</f>
        <v>0</v>
      </c>
      <c r="BM2" s="9">
        <f>BL2-BK2</f>
        <v>-601</v>
      </c>
      <c r="BN2" s="48">
        <f>IF(BM2&gt;0,V2,W2)</f>
        <v>152.11679860898204</v>
      </c>
      <c r="BO2" s="46">
        <f>BM2/BN2</f>
        <v>-3.9509114410491728</v>
      </c>
      <c r="BP2" s="64" t="e">
        <f>BK2/BL2</f>
        <v>#DIV/0!</v>
      </c>
      <c r="BQ2" s="16">
        <f>BB2+BK2+BS2</f>
        <v>3454</v>
      </c>
      <c r="BR2" s="69">
        <f>BC2+BL2+BT2</f>
        <v>2413.9757014830157</v>
      </c>
      <c r="BS2" s="66">
        <v>0</v>
      </c>
      <c r="BT2" s="15">
        <f>AZ2*$D$146</f>
        <v>8.8350520559668766</v>
      </c>
      <c r="BU2" s="37">
        <f>BT2-BS2</f>
        <v>8.8350520559668766</v>
      </c>
      <c r="BV2" s="54">
        <f>BU2*(BU2&lt;&gt;0)</f>
        <v>8.8350520559668766</v>
      </c>
      <c r="BW2" s="26">
        <f>BV2/$BV$138</f>
        <v>1.5519149931436599E-2</v>
      </c>
      <c r="BX2" s="47">
        <f>BW2 * $BU$138</f>
        <v>8.8350520559668766</v>
      </c>
      <c r="BY2" s="48">
        <f>IF(BX2&gt;0, V2, W2)</f>
        <v>147.91394680132944</v>
      </c>
      <c r="BZ2" s="65">
        <f>BX2/BY2</f>
        <v>5.9731027715957528E-2</v>
      </c>
      <c r="CA2" s="66">
        <v>0</v>
      </c>
      <c r="CB2" s="15">
        <f>AZ2*$CA$141</f>
        <v>8.1969746883425607</v>
      </c>
      <c r="CC2" s="37">
        <f>CB2-CA2</f>
        <v>8.1969746883425607</v>
      </c>
      <c r="CD2" s="54">
        <f>CC2*(CC2&lt;&gt;0)</f>
        <v>8.1969746883425607</v>
      </c>
      <c r="CE2" s="26">
        <f>CD2/$CD$138</f>
        <v>1.3756198344187219E-3</v>
      </c>
      <c r="CF2" s="47">
        <f>CE2 * $CC$138</f>
        <v>8.1969746883425607</v>
      </c>
      <c r="CG2" s="48">
        <f>IF(BX2&gt;0,V2,W2)</f>
        <v>147.91394680132944</v>
      </c>
      <c r="CH2" s="65">
        <f>CF2/CG2</f>
        <v>5.5417185908454757E-2</v>
      </c>
      <c r="CI2" s="70">
        <f>N2</f>
        <v>0</v>
      </c>
      <c r="CJ2" s="1">
        <f>BQ2+BS2</f>
        <v>3454</v>
      </c>
    </row>
    <row r="3" spans="1:88" x14ac:dyDescent="0.2">
      <c r="A3" s="25" t="s">
        <v>183</v>
      </c>
      <c r="B3">
        <v>1</v>
      </c>
      <c r="C3">
        <v>1</v>
      </c>
      <c r="D3">
        <v>0.959248901318417</v>
      </c>
      <c r="E3">
        <v>4.0751098681582103E-2</v>
      </c>
      <c r="F3">
        <v>0.53714739769566899</v>
      </c>
      <c r="G3">
        <v>0.53714739769566899</v>
      </c>
      <c r="H3">
        <v>0.951734224822398</v>
      </c>
      <c r="I3">
        <v>0.82448809026326697</v>
      </c>
      <c r="J3">
        <v>0.88582929137730004</v>
      </c>
      <c r="K3">
        <v>0.68979772300719799</v>
      </c>
      <c r="L3">
        <v>0.93591268579877895</v>
      </c>
      <c r="M3">
        <v>-0.68804860663672995</v>
      </c>
      <c r="N3" s="21">
        <v>0</v>
      </c>
      <c r="O3">
        <v>1.00134555123116</v>
      </c>
      <c r="P3">
        <v>0.99607105259753204</v>
      </c>
      <c r="Q3">
        <v>1.0201730685458099</v>
      </c>
      <c r="R3">
        <v>0.99458403552986596</v>
      </c>
      <c r="S3">
        <v>378</v>
      </c>
      <c r="T3" s="27">
        <f>IF(C3,P3,R3)</f>
        <v>0.99607105259753204</v>
      </c>
      <c r="U3" s="27">
        <f>IF(D3 = 0,O3,Q3)</f>
        <v>1.0201730685458099</v>
      </c>
      <c r="V3" s="39">
        <f>S3*T3^(1-N3)</f>
        <v>376.5148578818671</v>
      </c>
      <c r="W3" s="38">
        <f>S3*U3^(N3+1)</f>
        <v>385.62541991031617</v>
      </c>
      <c r="X3" s="44">
        <f>0.5 * (D3-MAX($D$3:$D$137))/(MIN($D$3:$D$137)-MAX($D$3:$D$137)) + 0.75</f>
        <v>0.76647257671654745</v>
      </c>
      <c r="Y3" s="44">
        <f>AVERAGE(D3, F3, G3, H3, I3, J3, K3)</f>
        <v>0.76934186088284551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PERCENTILE($L$2:$L$137, 0.05)</f>
        <v>-6.9945855688661379E-2</v>
      </c>
      <c r="AG3" s="22">
        <f>PERCENTILE($L$2:$L$137, 0.95)</f>
        <v>0.9572877100120103</v>
      </c>
      <c r="AH3" s="22">
        <f>MIN(MAX(L3,AF3), AG3)</f>
        <v>0.93591268579877895</v>
      </c>
      <c r="AI3" s="22">
        <f>AH3-$AH$138+1</f>
        <v>2.0058585414874406</v>
      </c>
      <c r="AJ3" s="22">
        <f>PERCENTILE($M$2:$M$137, 0.02)</f>
        <v>-2.2999038293317828</v>
      </c>
      <c r="AK3" s="22">
        <f>PERCENTILE($M$2:$M$137, 0.98)</f>
        <v>1.2514354598520292</v>
      </c>
      <c r="AL3" s="22">
        <f>MIN(MAX(M3,AJ3), AK3)</f>
        <v>-0.68804860663672995</v>
      </c>
      <c r="AM3" s="22">
        <f>AL3-$AL$138 + 1</f>
        <v>2.6118552226950529</v>
      </c>
      <c r="AN3" s="46">
        <v>1</v>
      </c>
      <c r="AO3" s="51">
        <v>1</v>
      </c>
      <c r="AP3" s="51">
        <v>1</v>
      </c>
      <c r="AQ3" s="21">
        <v>1</v>
      </c>
      <c r="AR3" s="17">
        <f>(AI3^4)*AB3*AE3*AN3</f>
        <v>16.188298677615485</v>
      </c>
      <c r="AS3" s="17">
        <f>(AM3^4) *Z3*AC3*AO3*(M3 &gt; 0)</f>
        <v>0</v>
      </c>
      <c r="AT3" s="17">
        <f>(AM3^4)*AA3*AP3*AQ3</f>
        <v>46.536787482803682</v>
      </c>
      <c r="AU3" s="17">
        <f>MIN(AR3, 0.05*AR$138)</f>
        <v>16.188298677615485</v>
      </c>
      <c r="AV3" s="17">
        <f>MIN(AS3, 0.05*AS$138)</f>
        <v>0</v>
      </c>
      <c r="AW3" s="17">
        <f>MIN(AT3, 0.05*AT$138)</f>
        <v>46.536787482803682</v>
      </c>
      <c r="AX3" s="14">
        <f>AU3/$AU$138</f>
        <v>2.2711781511221E-2</v>
      </c>
      <c r="AY3" s="14">
        <f>AV3/$AV$138</f>
        <v>0</v>
      </c>
      <c r="AZ3" s="67">
        <f>AW3/$AW$138</f>
        <v>4.695207777072735E-3</v>
      </c>
      <c r="BA3" s="21">
        <f>N3</f>
        <v>0</v>
      </c>
      <c r="BB3" s="66">
        <v>2268</v>
      </c>
      <c r="BC3" s="15">
        <f>$D$144*AX3</f>
        <v>2723.907990232326</v>
      </c>
      <c r="BD3" s="19">
        <f>BC3-BB3</f>
        <v>455.90799023232603</v>
      </c>
      <c r="BE3" s="63">
        <f>(IF(BD3 &gt; 0, V3, W3))</f>
        <v>376.5148578818671</v>
      </c>
      <c r="BF3" s="46">
        <f>BD3/BE3</f>
        <v>1.2108632121374845</v>
      </c>
      <c r="BG3" s="64">
        <f>BB3/BC3</f>
        <v>0.83262724296592672</v>
      </c>
      <c r="BH3" s="66">
        <v>1512</v>
      </c>
      <c r="BI3" s="66">
        <v>0</v>
      </c>
      <c r="BJ3" s="66">
        <v>0</v>
      </c>
      <c r="BK3" s="10">
        <f>SUM(BH3:BJ3)</f>
        <v>1512</v>
      </c>
      <c r="BL3" s="15">
        <f>AY3*$D$143</f>
        <v>0</v>
      </c>
      <c r="BM3" s="9">
        <f>BL3-BK3</f>
        <v>-1512</v>
      </c>
      <c r="BN3" s="48">
        <f>IF(BM3&gt;0,V3,W3)</f>
        <v>385.62541991031617</v>
      </c>
      <c r="BO3" s="46">
        <f>BM3/BN3</f>
        <v>-3.9209033479993138</v>
      </c>
      <c r="BP3" s="64" t="e">
        <f>BK3/BL3</f>
        <v>#DIV/0!</v>
      </c>
      <c r="BQ3" s="16">
        <f>BB3+BK3+BS3</f>
        <v>3780</v>
      </c>
      <c r="BR3" s="69">
        <f>BC3+BL3+BT3</f>
        <v>2768.9317461690098</v>
      </c>
      <c r="BS3" s="66">
        <v>0</v>
      </c>
      <c r="BT3" s="15">
        <f>AZ3*$D$146</f>
        <v>45.023755936683571</v>
      </c>
      <c r="BU3" s="37">
        <f>BT3-BS3</f>
        <v>45.023755936683571</v>
      </c>
      <c r="BV3" s="54">
        <f>BU3*(BU3&lt;&gt;0)</f>
        <v>45.023755936683571</v>
      </c>
      <c r="BW3" s="26">
        <f>BV3/$BV$138</f>
        <v>7.9086168868230222E-2</v>
      </c>
      <c r="BX3" s="47">
        <f>BW3 * $BU$138</f>
        <v>45.023755936683571</v>
      </c>
      <c r="BY3" s="48">
        <f>IF(BX3&gt;0, V3, W3)</f>
        <v>376.5148578818671</v>
      </c>
      <c r="BZ3" s="65">
        <f>BX3/BY3</f>
        <v>0.11958029011118051</v>
      </c>
      <c r="CA3" s="66">
        <v>0</v>
      </c>
      <c r="CB3" s="15">
        <f>AZ3*$CA$141</f>
        <v>41.772089790671856</v>
      </c>
      <c r="CC3" s="37">
        <f>CB3-CA3</f>
        <v>41.772089790671856</v>
      </c>
      <c r="CD3" s="54">
        <f>CC3*(CC3&lt;&gt;0)</f>
        <v>41.772089790671856</v>
      </c>
      <c r="CE3" s="26">
        <f>CD3/$CD$138</f>
        <v>7.0102101599617108E-3</v>
      </c>
      <c r="CF3" s="47">
        <f>CE3 * $CC$138</f>
        <v>41.772089790671856</v>
      </c>
      <c r="CG3" s="48">
        <f>IF(BX3&gt;0,V3,W3)</f>
        <v>376.5148578818671</v>
      </c>
      <c r="CH3" s="65">
        <f>CF3/CG3</f>
        <v>0.11094406745504316</v>
      </c>
      <c r="CI3" s="70">
        <f>N3</f>
        <v>0</v>
      </c>
      <c r="CJ3" s="1">
        <f>BQ3+BS3</f>
        <v>3780</v>
      </c>
    </row>
    <row r="4" spans="1:88" x14ac:dyDescent="0.2">
      <c r="A4" s="25" t="s">
        <v>184</v>
      </c>
      <c r="B4">
        <v>0</v>
      </c>
      <c r="C4">
        <v>0</v>
      </c>
      <c r="D4">
        <v>0.167364016736401</v>
      </c>
      <c r="E4">
        <v>0.832635983263598</v>
      </c>
      <c r="F4">
        <v>0.16056910569105601</v>
      </c>
      <c r="G4">
        <v>0.16056910569105601</v>
      </c>
      <c r="H4">
        <v>0.58152173913043403</v>
      </c>
      <c r="I4">
        <v>0.13315217391304299</v>
      </c>
      <c r="J4">
        <v>0.27826405398992998</v>
      </c>
      <c r="K4">
        <v>0.21137788506636901</v>
      </c>
      <c r="L4">
        <v>-7.7006702181234704E-2</v>
      </c>
      <c r="M4">
        <v>-1.8099249425110999</v>
      </c>
      <c r="N4" s="21">
        <v>0</v>
      </c>
      <c r="O4">
        <v>1.00013578378194</v>
      </c>
      <c r="P4">
        <v>0.98881329242960103</v>
      </c>
      <c r="Q4">
        <v>1.0238498169800201</v>
      </c>
      <c r="R4">
        <v>0.97960298673549795</v>
      </c>
      <c r="S4">
        <v>95.279998779296804</v>
      </c>
      <c r="T4" s="27">
        <f>IF(C4,P4,R4)</f>
        <v>0.97960298673549795</v>
      </c>
      <c r="U4" s="27">
        <f>IF(D4 = 0,O4,Q4)</f>
        <v>1.0238498169800201</v>
      </c>
      <c r="V4" s="39">
        <f>S4*T4^(1-N4)</f>
        <v>93.336571380353746</v>
      </c>
      <c r="W4" s="38">
        <f>S4*U4^(N4+1)</f>
        <v>97.552409312039572</v>
      </c>
      <c r="X4" s="44">
        <f>0.5 * (D4-MAX($D$3:$D$137))/(MIN($D$3:$D$137)-MAX($D$3:$D$137)) + 0.75</f>
        <v>1.1695601623142597</v>
      </c>
      <c r="Y4" s="44">
        <f>AVERAGE(D4, F4, G4, H4, I4, J4, K4)</f>
        <v>0.24183115431689844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PERCENTILE($L$2:$L$137, 0.05)</f>
        <v>-6.9945855688661379E-2</v>
      </c>
      <c r="AG4" s="22">
        <f>PERCENTILE($L$2:$L$137, 0.95)</f>
        <v>0.9572877100120103</v>
      </c>
      <c r="AH4" s="22">
        <f>MIN(MAX(L4,AF4), AG4)</f>
        <v>-6.9945855688661379E-2</v>
      </c>
      <c r="AI4" s="22">
        <f>AH4-$AH$138+1</f>
        <v>1</v>
      </c>
      <c r="AJ4" s="22">
        <f>PERCENTILE($M$2:$M$137, 0.02)</f>
        <v>-2.2999038293317828</v>
      </c>
      <c r="AK4" s="22">
        <f>PERCENTILE($M$2:$M$137, 0.98)</f>
        <v>1.2514354598520292</v>
      </c>
      <c r="AL4" s="22">
        <f>MIN(MAX(M4,AJ4), AK4)</f>
        <v>-1.8099249425110999</v>
      </c>
      <c r="AM4" s="22">
        <f>AL4-$AL$138 + 1</f>
        <v>1.4899788868206829</v>
      </c>
      <c r="AN4" s="46">
        <v>1</v>
      </c>
      <c r="AO4" s="51">
        <v>1</v>
      </c>
      <c r="AP4" s="51">
        <v>1</v>
      </c>
      <c r="AQ4" s="21">
        <v>2</v>
      </c>
      <c r="AR4" s="17">
        <f>(AI4^4)*AB4*AE4*AN4</f>
        <v>1</v>
      </c>
      <c r="AS4" s="17">
        <f>(AM4^4) *Z4*AC4*AO4*(M4 &gt; 0)</f>
        <v>0</v>
      </c>
      <c r="AT4" s="17">
        <f>(AM4^4)*AA4*AP4*AQ4</f>
        <v>9.8571293013123675</v>
      </c>
      <c r="AU4" s="17">
        <f>MIN(AR4, 0.05*AR$138)</f>
        <v>1</v>
      </c>
      <c r="AV4" s="17">
        <f>MIN(AS4, 0.05*AS$138)</f>
        <v>0</v>
      </c>
      <c r="AW4" s="17">
        <f>MIN(AT4, 0.05*AT$138)</f>
        <v>9.8571293013123675</v>
      </c>
      <c r="AX4" s="14">
        <f>AU4/$AU$138</f>
        <v>1.4029751960671394E-3</v>
      </c>
      <c r="AY4" s="14">
        <f>AV4/$AV$138</f>
        <v>0</v>
      </c>
      <c r="AZ4" s="67">
        <f>AW4/$AW$138</f>
        <v>9.9450934751856837E-4</v>
      </c>
      <c r="BA4" s="21">
        <f>N4</f>
        <v>0</v>
      </c>
      <c r="BB4" s="66">
        <v>191</v>
      </c>
      <c r="BC4" s="15">
        <f>$D$144*AX4</f>
        <v>168.26400627255748</v>
      </c>
      <c r="BD4" s="19">
        <f>BC4-BB4</f>
        <v>-22.735993727442519</v>
      </c>
      <c r="BE4" s="63">
        <f>(IF(BD4 &gt; 0, V4, W4))</f>
        <v>97.552409312039572</v>
      </c>
      <c r="BF4" s="46">
        <f>BD4/BE4</f>
        <v>-0.23306439982140476</v>
      </c>
      <c r="BG4" s="64">
        <f>BB4/BC4</f>
        <v>1.1351209580176898</v>
      </c>
      <c r="BH4" s="66">
        <v>0</v>
      </c>
      <c r="BI4" s="66">
        <v>476</v>
      </c>
      <c r="BJ4" s="66">
        <v>0</v>
      </c>
      <c r="BK4" s="10">
        <f>SUM(BH4:BJ4)</f>
        <v>476</v>
      </c>
      <c r="BL4" s="15">
        <f>AY4*$D$143</f>
        <v>0</v>
      </c>
      <c r="BM4" s="9">
        <f>BL4-BK4</f>
        <v>-476</v>
      </c>
      <c r="BN4" s="48">
        <f>IF(BM4&gt;0,V4,W4)</f>
        <v>97.552409312039572</v>
      </c>
      <c r="BO4" s="46">
        <f>BM4/BN4</f>
        <v>-4.8794284360258624</v>
      </c>
      <c r="BP4" s="64" t="e">
        <f>BK4/BL4</f>
        <v>#DIV/0!</v>
      </c>
      <c r="BQ4" s="16">
        <f>BB4+BK4+BS4</f>
        <v>667</v>
      </c>
      <c r="BR4" s="69">
        <f>BC4+BL4+BT4</f>
        <v>177.80065475871729</v>
      </c>
      <c r="BS4" s="66">
        <v>0</v>
      </c>
      <c r="BT4" s="15">
        <f>AZ4*$D$146</f>
        <v>9.5366484861598071</v>
      </c>
      <c r="BU4" s="37">
        <f>BT4-BS4</f>
        <v>9.5366484861598071</v>
      </c>
      <c r="BV4" s="54">
        <f>BU4*(BU4&lt;&gt;0)</f>
        <v>9.5366484861598071</v>
      </c>
      <c r="BW4" s="26">
        <f>BV4/$BV$138</f>
        <v>1.6751534316107122E-2</v>
      </c>
      <c r="BX4" s="47">
        <f>BW4 * $BU$138</f>
        <v>9.5366484861598071</v>
      </c>
      <c r="BY4" s="48">
        <f>IF(BX4&gt;0, V4, W4)</f>
        <v>93.336571380353746</v>
      </c>
      <c r="BZ4" s="65">
        <f>BX4/BY4</f>
        <v>0.10217483184910689</v>
      </c>
      <c r="CA4" s="66">
        <v>0</v>
      </c>
      <c r="CB4" s="15">
        <f>AZ4*$CA$141</f>
        <v>8.8479010375358236</v>
      </c>
      <c r="CC4" s="37">
        <f>CB4-CA4</f>
        <v>8.8479010375358236</v>
      </c>
      <c r="CD4" s="54">
        <f>CC4*(CC4&lt;&gt;0)</f>
        <v>8.8479010375358236</v>
      </c>
      <c r="CE4" s="26">
        <f>CD4/$CD$138</f>
        <v>1.4848585756300936E-3</v>
      </c>
      <c r="CF4" s="47">
        <f>CE4 * $CC$138</f>
        <v>8.8479010375358236</v>
      </c>
      <c r="CG4" s="48">
        <f>IF(BX4&gt;0,V4,W4)</f>
        <v>93.336571380353746</v>
      </c>
      <c r="CH4" s="65">
        <f>CF4/CG4</f>
        <v>9.4795650908151993E-2</v>
      </c>
      <c r="CI4" s="70">
        <f>N4</f>
        <v>0</v>
      </c>
      <c r="CJ4" s="1">
        <f>BQ4+BS4</f>
        <v>667</v>
      </c>
    </row>
    <row r="5" spans="1:88" x14ac:dyDescent="0.2">
      <c r="A5" s="25" t="s">
        <v>262</v>
      </c>
      <c r="B5">
        <v>1</v>
      </c>
      <c r="C5">
        <v>1</v>
      </c>
      <c r="D5">
        <v>0.68477826608070302</v>
      </c>
      <c r="E5">
        <v>0.31522173391929598</v>
      </c>
      <c r="F5">
        <v>0.98649185538339201</v>
      </c>
      <c r="G5">
        <v>0.98649185538339201</v>
      </c>
      <c r="H5">
        <v>0.216046803175929</v>
      </c>
      <c r="I5">
        <v>0.55829502716255697</v>
      </c>
      <c r="J5">
        <v>0.34730081463695001</v>
      </c>
      <c r="K5">
        <v>0.58532847616305905</v>
      </c>
      <c r="L5">
        <v>0.81152471215956001</v>
      </c>
      <c r="M5">
        <v>-1.5977007841611801</v>
      </c>
      <c r="N5" s="21">
        <v>0</v>
      </c>
      <c r="O5">
        <v>1.0059286062298201</v>
      </c>
      <c r="P5">
        <v>0.98722864099416596</v>
      </c>
      <c r="Q5">
        <v>1.0128400354602101</v>
      </c>
      <c r="R5">
        <v>0.99448168348733401</v>
      </c>
      <c r="S5">
        <v>292.89001464843699</v>
      </c>
      <c r="T5" s="27">
        <f>IF(C5,P5,R5)</f>
        <v>0.98722864099416596</v>
      </c>
      <c r="U5" s="27">
        <f>IF(D5 = 0,O5,Q5)</f>
        <v>1.0128400354602101</v>
      </c>
      <c r="V5" s="39">
        <f>S5*T5^(1-N5)</f>
        <v>289.14941112213779</v>
      </c>
      <c r="W5" s="38">
        <f>S5*U5^(N5+1)</f>
        <v>296.65073282246436</v>
      </c>
      <c r="X5" s="44">
        <f>0.5 * (D5-MAX($D$3:$D$137))/(MIN($D$3:$D$137)-MAX($D$3:$D$137)) + 0.75</f>
        <v>0.90618443109022684</v>
      </c>
      <c r="Y5" s="44">
        <f>AVERAGE(D5, F5, G5, H5, I5, J5, K5)</f>
        <v>0.62353329971228322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PERCENTILE($L$2:$L$137, 0.05)</f>
        <v>-6.9945855688661379E-2</v>
      </c>
      <c r="AG5" s="22">
        <f>PERCENTILE($L$2:$L$137, 0.95)</f>
        <v>0.9572877100120103</v>
      </c>
      <c r="AH5" s="22">
        <f>MIN(MAX(L5,AF5), AG5)</f>
        <v>0.81152471215956001</v>
      </c>
      <c r="AI5" s="22">
        <f>AH5-$AH$138+1</f>
        <v>1.8814705678482215</v>
      </c>
      <c r="AJ5" s="22">
        <f>PERCENTILE($M$2:$M$137, 0.02)</f>
        <v>-2.2999038293317828</v>
      </c>
      <c r="AK5" s="22">
        <f>PERCENTILE($M$2:$M$137, 0.98)</f>
        <v>1.2514354598520292</v>
      </c>
      <c r="AL5" s="22">
        <f>MIN(MAX(M5,AJ5), AK5)</f>
        <v>-1.5977007841611801</v>
      </c>
      <c r="AM5" s="22">
        <f>AL5-$AL$138 + 1</f>
        <v>1.7022030451706027</v>
      </c>
      <c r="AN5" s="46">
        <v>1</v>
      </c>
      <c r="AO5" s="74">
        <v>1</v>
      </c>
      <c r="AP5" s="51">
        <v>1</v>
      </c>
      <c r="AQ5" s="21">
        <v>2</v>
      </c>
      <c r="AR5" s="17">
        <f>(AI5^4)*AB5*AE5*AN5</f>
        <v>12.531115008260661</v>
      </c>
      <c r="AS5" s="17">
        <f>(AM5^4) *Z5*AC5*AO5*(M5 &gt; 0)</f>
        <v>0</v>
      </c>
      <c r="AT5" s="17">
        <f>(AM5^4)*AA5*AP5*AQ5</f>
        <v>16.790956949037714</v>
      </c>
      <c r="AU5" s="17">
        <f>MIN(AR5, 0.05*AR$138)</f>
        <v>12.531115008260661</v>
      </c>
      <c r="AV5" s="17">
        <f>MIN(AS5, 0.05*AS$138)</f>
        <v>0</v>
      </c>
      <c r="AW5" s="17">
        <f>MIN(AT5, 0.05*AT$138)</f>
        <v>16.790956949037714</v>
      </c>
      <c r="AX5" s="14">
        <f>AU5/$AU$138</f>
        <v>1.7580843535654374E-2</v>
      </c>
      <c r="AY5" s="14">
        <f>AV5/$AV$138</f>
        <v>0</v>
      </c>
      <c r="AZ5" s="67">
        <f>AW5/$AW$138</f>
        <v>1.6940798004320195E-3</v>
      </c>
      <c r="BA5" s="21">
        <f>N5</f>
        <v>0</v>
      </c>
      <c r="BB5" s="66">
        <v>293</v>
      </c>
      <c r="BC5" s="15">
        <f>$D$144*AX5</f>
        <v>2108.5356143521108</v>
      </c>
      <c r="BD5" s="19">
        <f>BC5-BB5</f>
        <v>1815.5356143521108</v>
      </c>
      <c r="BE5" s="63">
        <f>(IF(BD5 &gt; 0, V5, W5))</f>
        <v>289.14941112213779</v>
      </c>
      <c r="BF5" s="46">
        <f>BD5/BE5</f>
        <v>6.2788840112325932</v>
      </c>
      <c r="BG5" s="64">
        <f>BB5/BC5</f>
        <v>0.1389589997938119</v>
      </c>
      <c r="BH5" s="66">
        <v>0</v>
      </c>
      <c r="BI5" s="66">
        <v>0</v>
      </c>
      <c r="BJ5" s="66">
        <v>0</v>
      </c>
      <c r="BK5" s="10">
        <f>SUM(BH5:BJ5)</f>
        <v>0</v>
      </c>
      <c r="BL5" s="15">
        <f>AY5*$D$143</f>
        <v>0</v>
      </c>
      <c r="BM5" s="9">
        <f>BL5-BK5</f>
        <v>0</v>
      </c>
      <c r="BN5" s="48">
        <f>IF(BM5&gt;0,V5,W5)</f>
        <v>296.65073282246436</v>
      </c>
      <c r="BO5" s="46">
        <f>BM5/BN5</f>
        <v>0</v>
      </c>
      <c r="BP5" s="64" t="e">
        <f>BK5/BL5</f>
        <v>#DIV/0!</v>
      </c>
      <c r="BQ5" s="16">
        <f>BB5+BK5+BS5</f>
        <v>293</v>
      </c>
      <c r="BR5" s="69">
        <f>BC5+BL5+BT5</f>
        <v>2124.7806537823935</v>
      </c>
      <c r="BS5" s="66">
        <v>0</v>
      </c>
      <c r="BT5" s="15">
        <f>AZ5*$D$146</f>
        <v>16.245039430282763</v>
      </c>
      <c r="BU5" s="37">
        <f>BT5-BS5</f>
        <v>16.245039430282763</v>
      </c>
      <c r="BV5" s="54">
        <f>BU5*(BU5&lt;&gt;0)</f>
        <v>16.245039430282763</v>
      </c>
      <c r="BW5" s="26">
        <f>BV5/$BV$138</f>
        <v>2.853511229629848E-2</v>
      </c>
      <c r="BX5" s="47">
        <f>BW5 * $BU$138</f>
        <v>16.245039430282763</v>
      </c>
      <c r="BY5" s="48">
        <f>IF(BX5&gt;0, V5, W5)</f>
        <v>289.14941112213779</v>
      </c>
      <c r="BZ5" s="65">
        <f>BX5/BY5</f>
        <v>5.6182163287964632E-2</v>
      </c>
      <c r="CA5" s="66">
        <v>0</v>
      </c>
      <c r="CB5" s="15">
        <f>AZ5*$CA$141</f>
        <v>15.071804464493569</v>
      </c>
      <c r="CC5" s="37">
        <f>CB5-CA5</f>
        <v>15.071804464493569</v>
      </c>
      <c r="CD5" s="54">
        <f>CC5*(CC5&lt;&gt;0)</f>
        <v>15.071804464493569</v>
      </c>
      <c r="CE5" s="26">
        <f>CD5/$CD$138</f>
        <v>2.5293567383249112E-3</v>
      </c>
      <c r="CF5" s="47">
        <f>CE5 * $CC$138</f>
        <v>15.071804464493569</v>
      </c>
      <c r="CG5" s="48">
        <f>IF(BX5&gt;0,V5,W5)</f>
        <v>289.14941112213779</v>
      </c>
      <c r="CH5" s="65">
        <f>CF5/CG5</f>
        <v>5.212462444935495E-2</v>
      </c>
      <c r="CI5" s="70">
        <f>N5</f>
        <v>0</v>
      </c>
      <c r="CJ5" s="1">
        <f>BQ5+BS5</f>
        <v>293</v>
      </c>
    </row>
    <row r="6" spans="1:88" x14ac:dyDescent="0.2">
      <c r="A6" s="25" t="s">
        <v>185</v>
      </c>
      <c r="B6">
        <v>1</v>
      </c>
      <c r="C6">
        <v>1</v>
      </c>
      <c r="D6">
        <v>0.487015581302437</v>
      </c>
      <c r="E6">
        <v>0.51298441869756295</v>
      </c>
      <c r="F6">
        <v>0.78903456495828295</v>
      </c>
      <c r="G6">
        <v>0.78903456495828295</v>
      </c>
      <c r="H6">
        <v>6.6861679899707399E-2</v>
      </c>
      <c r="I6">
        <v>0.42290012536564903</v>
      </c>
      <c r="J6">
        <v>0.16815413409055399</v>
      </c>
      <c r="K6">
        <v>0.36425186895618999</v>
      </c>
      <c r="L6">
        <v>0.88911550028269704</v>
      </c>
      <c r="M6">
        <v>-1.97723782784862</v>
      </c>
      <c r="N6" s="21">
        <v>0</v>
      </c>
      <c r="O6">
        <v>1.0120202881748299</v>
      </c>
      <c r="P6">
        <v>0.99570617633686098</v>
      </c>
      <c r="Q6">
        <v>1.0095522932516099</v>
      </c>
      <c r="R6">
        <v>0.97702429319459905</v>
      </c>
      <c r="S6">
        <v>330.88000488281199</v>
      </c>
      <c r="T6" s="27">
        <f>IF(C6,P6,R6)</f>
        <v>0.99570617633686098</v>
      </c>
      <c r="U6" s="27">
        <f>IF(D6 = 0,O6,Q6)</f>
        <v>1.0095522932516099</v>
      </c>
      <c r="V6" s="39">
        <f>S6*T6^(1-N6)</f>
        <v>329.45926448818659</v>
      </c>
      <c r="W6" s="38">
        <f>S6*U6^(N6+1)</f>
        <v>334.04066772054671</v>
      </c>
      <c r="X6" s="44">
        <f>0.5 * (D6-MAX($D$3:$D$137))/(MIN($D$3:$D$137)-MAX($D$3:$D$137)) + 0.75</f>
        <v>1.0068501776913499</v>
      </c>
      <c r="Y6" s="44">
        <f>AVERAGE(D6, F6, G6, H6, I6, J6, K6)</f>
        <v>0.44103607421872909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PERCENTILE($L$2:$L$137, 0.05)</f>
        <v>-6.9945855688661379E-2</v>
      </c>
      <c r="AG6" s="22">
        <f>PERCENTILE($L$2:$L$137, 0.95)</f>
        <v>0.9572877100120103</v>
      </c>
      <c r="AH6" s="22">
        <f>MIN(MAX(L6,AF6), AG6)</f>
        <v>0.88911550028269704</v>
      </c>
      <c r="AI6" s="22">
        <f>AH6-$AH$138+1</f>
        <v>1.9590613559713583</v>
      </c>
      <c r="AJ6" s="22">
        <f>PERCENTILE($M$2:$M$137, 0.02)</f>
        <v>-2.2999038293317828</v>
      </c>
      <c r="AK6" s="22">
        <f>PERCENTILE($M$2:$M$137, 0.98)</f>
        <v>1.2514354598520292</v>
      </c>
      <c r="AL6" s="22">
        <f>MIN(MAX(M6,AJ6), AK6)</f>
        <v>-1.97723782784862</v>
      </c>
      <c r="AM6" s="22">
        <f>AL6-$AL$138 + 1</f>
        <v>1.3226660014831628</v>
      </c>
      <c r="AN6" s="46">
        <v>1</v>
      </c>
      <c r="AO6" s="51">
        <v>1</v>
      </c>
      <c r="AP6" s="51">
        <v>1</v>
      </c>
      <c r="AQ6" s="21">
        <v>1</v>
      </c>
      <c r="AR6" s="17">
        <f>(AI6^4)*AB6*AE6*AN6</f>
        <v>14.729640645408065</v>
      </c>
      <c r="AS6" s="17">
        <f>(AM6^4) *Z6*AC6*AO6*(M6 &gt; 0)</f>
        <v>0</v>
      </c>
      <c r="AT6" s="17">
        <f>(AM6^4)*AA6*AP6*AQ6</f>
        <v>3.0605590378130847</v>
      </c>
      <c r="AU6" s="17">
        <f>MIN(AR6, 0.05*AR$138)</f>
        <v>14.729640645408065</v>
      </c>
      <c r="AV6" s="17">
        <f>MIN(AS6, 0.05*AS$138)</f>
        <v>0</v>
      </c>
      <c r="AW6" s="17">
        <f>MIN(AT6, 0.05*AT$138)</f>
        <v>3.0605590378130847</v>
      </c>
      <c r="AX6" s="14">
        <f>AU6/$AU$138</f>
        <v>2.0665320472489885E-2</v>
      </c>
      <c r="AY6" s="14">
        <f>AV6/$AV$138</f>
        <v>0</v>
      </c>
      <c r="AZ6" s="67">
        <f>AW6/$AW$138</f>
        <v>3.0878712033657771E-4</v>
      </c>
      <c r="BA6" s="21">
        <f>N6</f>
        <v>0</v>
      </c>
      <c r="BB6" s="66">
        <v>0</v>
      </c>
      <c r="BC6" s="15">
        <f>$D$144*AX6</f>
        <v>2478.4683459514599</v>
      </c>
      <c r="BD6" s="19">
        <f>BC6-BB6</f>
        <v>2478.4683459514599</v>
      </c>
      <c r="BE6" s="63">
        <f>(IF(BD6 &gt; 0, V6, W6))</f>
        <v>329.45926448818659</v>
      </c>
      <c r="BF6" s="46">
        <f>BD6/BE6</f>
        <v>7.522837003238469</v>
      </c>
      <c r="BG6" s="64">
        <f>BB6/BC6</f>
        <v>0</v>
      </c>
      <c r="BH6" s="66">
        <v>0</v>
      </c>
      <c r="BI6" s="66">
        <v>0</v>
      </c>
      <c r="BJ6" s="66">
        <v>0</v>
      </c>
      <c r="BK6" s="10">
        <f>SUM(BH6:BJ6)</f>
        <v>0</v>
      </c>
      <c r="BL6" s="15">
        <f>AY6*$D$143</f>
        <v>0</v>
      </c>
      <c r="BM6" s="9">
        <f>BL6-BK6</f>
        <v>0</v>
      </c>
      <c r="BN6" s="48">
        <f>IF(BM6&gt;0,V6,W6)</f>
        <v>334.04066772054671</v>
      </c>
      <c r="BO6" s="46">
        <f>BM6/BN6</f>
        <v>0</v>
      </c>
      <c r="BP6" s="64" t="e">
        <f>BK6/BL6</f>
        <v>#DIV/0!</v>
      </c>
      <c r="BQ6" s="16">
        <f>BB6+BK6+BS6</f>
        <v>0</v>
      </c>
      <c r="BR6" s="69">
        <f>BC6+BL6+BT6</f>
        <v>2481.4293982845033</v>
      </c>
      <c r="BS6" s="66">
        <v>0</v>
      </c>
      <c r="BT6" s="15">
        <f>AZ6*$D$146</f>
        <v>2.9610523330435443</v>
      </c>
      <c r="BU6" s="37">
        <f>BT6-BS6</f>
        <v>2.9610523330435443</v>
      </c>
      <c r="BV6" s="54">
        <f>BU6*(BU6&lt;&gt;0)</f>
        <v>2.9610523330435443</v>
      </c>
      <c r="BW6" s="26">
        <f>BV6/$BV$138</f>
        <v>5.2012161128465436E-3</v>
      </c>
      <c r="BX6" s="47">
        <f>BW6 * $BU$138</f>
        <v>2.9610523330435443</v>
      </c>
      <c r="BY6" s="48">
        <f>IF(BX6&gt;0, V6, W6)</f>
        <v>329.45926448818659</v>
      </c>
      <c r="BZ6" s="65">
        <f>BX6/BY6</f>
        <v>8.9876128924270045E-3</v>
      </c>
      <c r="CA6" s="66">
        <v>0</v>
      </c>
      <c r="CB6" s="15">
        <f>AZ6*$CA$141</f>
        <v>2.7472018128544478</v>
      </c>
      <c r="CC6" s="37">
        <f>CB6-CA6</f>
        <v>2.7472018128544478</v>
      </c>
      <c r="CD6" s="54">
        <f>CC6*(CC6&lt;&gt;0)</f>
        <v>2.7472018128544478</v>
      </c>
      <c r="CE6" s="26">
        <f>CD6/$CD$138</f>
        <v>4.6103659540246643E-4</v>
      </c>
      <c r="CF6" s="47">
        <f>CE6 * $CC$138</f>
        <v>2.7472018128544478</v>
      </c>
      <c r="CG6" s="48">
        <f>IF(BX6&gt;0,V6,W6)</f>
        <v>329.45926448818659</v>
      </c>
      <c r="CH6" s="65">
        <f>CF6/CG6</f>
        <v>8.338517410102924E-3</v>
      </c>
      <c r="CI6" s="70">
        <f>N6</f>
        <v>0</v>
      </c>
      <c r="CJ6" s="1">
        <f>BQ6+BS6</f>
        <v>0</v>
      </c>
    </row>
    <row r="7" spans="1:88" x14ac:dyDescent="0.2">
      <c r="A7" s="25" t="s">
        <v>186</v>
      </c>
      <c r="B7">
        <v>1</v>
      </c>
      <c r="C7">
        <v>1</v>
      </c>
      <c r="D7">
        <v>0.56426735218508906</v>
      </c>
      <c r="E7">
        <v>0.43573264781491</v>
      </c>
      <c r="F7">
        <v>0.72222222222222199</v>
      </c>
      <c r="G7">
        <v>0.72222222222222199</v>
      </c>
      <c r="H7">
        <v>0.33532934131736503</v>
      </c>
      <c r="I7">
        <v>0.38622754491017902</v>
      </c>
      <c r="J7">
        <v>0.35987974134890299</v>
      </c>
      <c r="K7">
        <v>0.50981677741102505</v>
      </c>
      <c r="L7">
        <v>0.80970946888838302</v>
      </c>
      <c r="M7">
        <v>-1.0185458434481799E-2</v>
      </c>
      <c r="N7" s="21">
        <v>0</v>
      </c>
      <c r="O7">
        <v>1.04094149795444</v>
      </c>
      <c r="P7">
        <v>0.95788667676286798</v>
      </c>
      <c r="Q7">
        <v>1.0306340161466701</v>
      </c>
      <c r="R7">
        <v>0.97266688276065805</v>
      </c>
      <c r="S7">
        <v>15.319999694824199</v>
      </c>
      <c r="T7" s="27">
        <f>IF(C7,P7,R7)</f>
        <v>0.95788667676286798</v>
      </c>
      <c r="U7" s="27">
        <f>IF(D7 = 0,O7,Q7)</f>
        <v>1.0306340161466701</v>
      </c>
      <c r="V7" s="39">
        <f>S7*T7^(1-N7)</f>
        <v>14.674823595683304</v>
      </c>
      <c r="W7" s="38">
        <f>S7*U7^(N7+1)</f>
        <v>15.789312812842423</v>
      </c>
      <c r="X7" s="44">
        <f>0.5 * (D7-MAX($D$3:$D$137))/(MIN($D$3:$D$137)-MAX($D$3:$D$137)) + 0.75</f>
        <v>0.96752725283886665</v>
      </c>
      <c r="Y7" s="44">
        <f>AVERAGE(D7, F7, G7, H7, I7, J7, K7)</f>
        <v>0.51428074308814364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PERCENTILE($L$2:$L$137, 0.05)</f>
        <v>-6.9945855688661379E-2</v>
      </c>
      <c r="AG7" s="22">
        <f>PERCENTILE($L$2:$L$137, 0.95)</f>
        <v>0.9572877100120103</v>
      </c>
      <c r="AH7" s="22">
        <f>MIN(MAX(L7,AF7), AG7)</f>
        <v>0.80970946888838302</v>
      </c>
      <c r="AI7" s="22">
        <f>AH7-$AH$138+1</f>
        <v>1.8796553245770444</v>
      </c>
      <c r="AJ7" s="22">
        <f>PERCENTILE($M$2:$M$137, 0.02)</f>
        <v>-2.2999038293317828</v>
      </c>
      <c r="AK7" s="22">
        <f>PERCENTILE($M$2:$M$137, 0.98)</f>
        <v>1.2514354598520292</v>
      </c>
      <c r="AL7" s="22">
        <f>MIN(MAX(M7,AJ7), AK7)</f>
        <v>-1.0185458434481799E-2</v>
      </c>
      <c r="AM7" s="22">
        <f>AL7-$AL$138 + 1</f>
        <v>3.289718370897301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12.48282485850873</v>
      </c>
      <c r="AS7" s="17">
        <f>(AM7^4) *Z7*AC7*AO7*(M7 &gt; 0)</f>
        <v>0</v>
      </c>
      <c r="AT7" s="17">
        <f>(AM7^4)*AA7*AP7*AQ7</f>
        <v>117.12102925931576</v>
      </c>
      <c r="AU7" s="17">
        <f>MIN(AR7, 0.05*AR$138)</f>
        <v>12.48282485850873</v>
      </c>
      <c r="AV7" s="17">
        <f>MIN(AS7, 0.05*AS$138)</f>
        <v>0</v>
      </c>
      <c r="AW7" s="17">
        <f>MIN(AT7, 0.05*AT$138)</f>
        <v>117.12102925931576</v>
      </c>
      <c r="AX7" s="14">
        <f>AU7/$AU$138</f>
        <v>1.7513093653338047E-2</v>
      </c>
      <c r="AY7" s="14">
        <f>AV7/$AV$138</f>
        <v>0</v>
      </c>
      <c r="AZ7" s="67">
        <f>AW7/$AW$138</f>
        <v>1.1816620724847092E-2</v>
      </c>
      <c r="BA7" s="21">
        <f>N7</f>
        <v>0</v>
      </c>
      <c r="BB7" s="66">
        <v>3141</v>
      </c>
      <c r="BC7" s="15">
        <f>$D$144*AX7</f>
        <v>2100.4101202913494</v>
      </c>
      <c r="BD7" s="19">
        <f>BC7-BB7</f>
        <v>-1040.5898797086506</v>
      </c>
      <c r="BE7" s="63">
        <f>(IF(BD7 &gt; 0, V7, W7))</f>
        <v>15.789312812842423</v>
      </c>
      <c r="BF7" s="46">
        <f>BD7/BE7</f>
        <v>-65.904697186205254</v>
      </c>
      <c r="BG7" s="64">
        <f>BB7/BC7</f>
        <v>1.4954222366650518</v>
      </c>
      <c r="BH7" s="66">
        <v>199</v>
      </c>
      <c r="BI7" s="66">
        <v>3646</v>
      </c>
      <c r="BJ7" s="66">
        <v>107</v>
      </c>
      <c r="BK7" s="10">
        <f>SUM(BH7:BJ7)</f>
        <v>3952</v>
      </c>
      <c r="BL7" s="15">
        <f>AY7*$D$143</f>
        <v>0</v>
      </c>
      <c r="BM7" s="9">
        <f>BL7-BK7</f>
        <v>-3952</v>
      </c>
      <c r="BN7" s="48">
        <f>IF(BM7&gt;0,V7,W7)</f>
        <v>15.789312812842423</v>
      </c>
      <c r="BO7" s="46">
        <f>BM7/BN7</f>
        <v>-250.29588347794302</v>
      </c>
      <c r="BP7" s="64" t="e">
        <f>BK7/BL7</f>
        <v>#DIV/0!</v>
      </c>
      <c r="BQ7" s="16">
        <f>BB7+BK7+BS7</f>
        <v>7093</v>
      </c>
      <c r="BR7" s="69">
        <f>BC7+BL7+BT7</f>
        <v>2213.7232414081254</v>
      </c>
      <c r="BS7" s="66">
        <v>0</v>
      </c>
      <c r="BT7" s="15">
        <f>AZ7*$D$146</f>
        <v>113.31312111677622</v>
      </c>
      <c r="BU7" s="37">
        <f>BT7-BS7</f>
        <v>113.31312111677622</v>
      </c>
      <c r="BV7" s="54">
        <f>BU7*(BU7&lt;&gt;0)</f>
        <v>113.31312111677622</v>
      </c>
      <c r="BW7" s="26">
        <f>BV7/$BV$138</f>
        <v>0.19903938365848578</v>
      </c>
      <c r="BX7" s="47">
        <f>BW7 * $BU$138</f>
        <v>113.31312111677622</v>
      </c>
      <c r="BY7" s="48">
        <f>IF(BX7&gt;0, V7, W7)</f>
        <v>14.674823595683304</v>
      </c>
      <c r="BZ7" s="65">
        <f>BX7/BY7</f>
        <v>7.7216002208100152</v>
      </c>
      <c r="CA7" s="66">
        <v>0</v>
      </c>
      <c r="CB7" s="15">
        <f>AZ7*$CA$141</f>
        <v>105.12952043378337</v>
      </c>
      <c r="CC7" s="37">
        <f>CB7-CA7</f>
        <v>105.12952043378337</v>
      </c>
      <c r="CD7" s="54">
        <f>CC7*(CC7&lt;&gt;0)</f>
        <v>105.12952043378337</v>
      </c>
      <c r="CE7" s="26">
        <f>CD7/$CD$138</f>
        <v>1.764288154961751E-2</v>
      </c>
      <c r="CF7" s="47">
        <f>CE7 * $CC$138</f>
        <v>105.12952043378337</v>
      </c>
      <c r="CG7" s="48">
        <f>IF(BX7&gt;0,V7,W7)</f>
        <v>14.674823595683304</v>
      </c>
      <c r="CH7" s="65">
        <f>CF7/CG7</f>
        <v>7.1639375934105205</v>
      </c>
      <c r="CI7" s="70">
        <f>N7</f>
        <v>0</v>
      </c>
      <c r="CJ7" s="1">
        <f>BQ7+BS7</f>
        <v>7093</v>
      </c>
    </row>
    <row r="8" spans="1:88" x14ac:dyDescent="0.2">
      <c r="A8" s="25" t="s">
        <v>274</v>
      </c>
      <c r="B8">
        <v>1</v>
      </c>
      <c r="C8">
        <v>1</v>
      </c>
      <c r="D8">
        <v>0.98242109468637595</v>
      </c>
      <c r="E8">
        <v>1.7578905313623602E-2</v>
      </c>
      <c r="F8">
        <v>0.98529996027016198</v>
      </c>
      <c r="G8">
        <v>0.98529996027016198</v>
      </c>
      <c r="H8">
        <v>0.98286669452569997</v>
      </c>
      <c r="I8">
        <v>0.77893857083159201</v>
      </c>
      <c r="J8">
        <v>0.87498158743588395</v>
      </c>
      <c r="K8">
        <v>0.92850380900548801</v>
      </c>
      <c r="L8">
        <v>0.16706490846729699</v>
      </c>
      <c r="M8">
        <v>0.67672590397103505</v>
      </c>
      <c r="N8" s="21">
        <v>0</v>
      </c>
      <c r="O8">
        <v>1.0132930345036999</v>
      </c>
      <c r="P8">
        <v>0.992027765582982</v>
      </c>
      <c r="Q8">
        <v>1.0246533636197099</v>
      </c>
      <c r="R8">
        <v>0.98748259362007795</v>
      </c>
      <c r="S8">
        <v>9.4399995803833008</v>
      </c>
      <c r="T8" s="27">
        <f>IF(C8,P8,R8)</f>
        <v>0.992027765582982</v>
      </c>
      <c r="U8" s="27">
        <f>IF(D8 = 0,O8,Q8)</f>
        <v>1.0246533636197099</v>
      </c>
      <c r="V8" s="39">
        <f>S8*T8^(1-N8)</f>
        <v>9.3647416908319343</v>
      </c>
      <c r="W8" s="38">
        <f>S8*U8^(N8+1)</f>
        <v>9.6727273226083987</v>
      </c>
      <c r="X8" s="44">
        <f>0.5 * (D8-MAX($D$3:$D$137))/(MIN($D$3:$D$137)-MAX($D$3:$D$137)) + 0.75</f>
        <v>0.75467739832692071</v>
      </c>
      <c r="Y8" s="44">
        <f>AVERAGE(D8, F8, G8, H8, I8, J8, K8)</f>
        <v>0.9311873824321949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PERCENTILE($L$2:$L$137, 0.05)</f>
        <v>-6.9945855688661379E-2</v>
      </c>
      <c r="AG8" s="22">
        <f>PERCENTILE($L$2:$L$137, 0.95)</f>
        <v>0.9572877100120103</v>
      </c>
      <c r="AH8" s="22">
        <f>MIN(MAX(L8,AF8), AG8)</f>
        <v>0.16706490846729699</v>
      </c>
      <c r="AI8" s="22">
        <f>AH8-$AH$138+1</f>
        <v>1.2370107641559585</v>
      </c>
      <c r="AJ8" s="22">
        <f>PERCENTILE($M$2:$M$137, 0.02)</f>
        <v>-2.2999038293317828</v>
      </c>
      <c r="AK8" s="22">
        <f>PERCENTILE($M$2:$M$137, 0.98)</f>
        <v>1.2514354598520292</v>
      </c>
      <c r="AL8" s="22">
        <f>MIN(MAX(M8,AJ8), AK8)</f>
        <v>0.67672590397103505</v>
      </c>
      <c r="AM8" s="22">
        <f>AL8-$AL$138 + 1</f>
        <v>3.976629733302818</v>
      </c>
      <c r="AN8" s="46">
        <v>0</v>
      </c>
      <c r="AO8" s="75">
        <v>0.25</v>
      </c>
      <c r="AP8" s="51">
        <v>0.54</v>
      </c>
      <c r="AQ8" s="50">
        <v>1</v>
      </c>
      <c r="AR8" s="17">
        <f>(AI8^4)*AB8*AE8*AN8</f>
        <v>0</v>
      </c>
      <c r="AS8" s="17">
        <f>(AM8^4) *Z8*AC8*AO8*(M8 &gt; 0)</f>
        <v>62.517360014232601</v>
      </c>
      <c r="AT8" s="17">
        <f>(AM8^4)*AA8*AP8*AQ8</f>
        <v>135.03749763074242</v>
      </c>
      <c r="AU8" s="17">
        <f>MIN(AR8, 0.05*AR$138)</f>
        <v>0</v>
      </c>
      <c r="AV8" s="17">
        <f>MIN(AS8, 0.05*AS$138)</f>
        <v>62.517360014232601</v>
      </c>
      <c r="AW8" s="17">
        <f>MIN(AT8, 0.05*AT$138)</f>
        <v>135.03749763074242</v>
      </c>
      <c r="AX8" s="14">
        <f>AU8/$AU$138</f>
        <v>0</v>
      </c>
      <c r="AY8" s="14">
        <f>AV8/$AV$138</f>
        <v>1.8267045613536318E-2</v>
      </c>
      <c r="AZ8" s="67">
        <f>AW8/$AW$138</f>
        <v>1.362425606422854E-2</v>
      </c>
      <c r="BA8" s="21">
        <f>N8</f>
        <v>0</v>
      </c>
      <c r="BB8" s="66">
        <v>0</v>
      </c>
      <c r="BC8" s="15">
        <f>$D$144*AX8</f>
        <v>0</v>
      </c>
      <c r="BD8" s="19">
        <f>BC8-BB8</f>
        <v>0</v>
      </c>
      <c r="BE8" s="63">
        <f>(IF(BD8 &gt; 0, V8, W8))</f>
        <v>9.6727273226083987</v>
      </c>
      <c r="BF8" s="46">
        <f>BD8/BE8</f>
        <v>0</v>
      </c>
      <c r="BG8" s="64" t="e">
        <f>BB8/BC8</f>
        <v>#DIV/0!</v>
      </c>
      <c r="BH8" s="66">
        <v>0</v>
      </c>
      <c r="BI8" s="66">
        <v>670</v>
      </c>
      <c r="BJ8" s="66">
        <v>0</v>
      </c>
      <c r="BK8" s="10">
        <f>SUM(BH8:BJ8)</f>
        <v>670</v>
      </c>
      <c r="BL8" s="15">
        <f>AY8*$D$143</f>
        <v>3186.7801825663205</v>
      </c>
      <c r="BM8" s="9">
        <f>BL8-BK8</f>
        <v>2516.7801825663205</v>
      </c>
      <c r="BN8" s="48">
        <f>IF(BM8&gt;0,V8,W8)</f>
        <v>9.3647416908319343</v>
      </c>
      <c r="BO8" s="46">
        <f>BM8/BN8</f>
        <v>268.75062502046842</v>
      </c>
      <c r="BP8" s="64">
        <f>BK8/BL8</f>
        <v>0.21024355669880176</v>
      </c>
      <c r="BQ8" s="16">
        <f>BB8+BK8+BS8</f>
        <v>813</v>
      </c>
      <c r="BR8" s="69">
        <f>BC8+BL8+BT8</f>
        <v>3317.4272612430273</v>
      </c>
      <c r="BS8" s="66">
        <v>143</v>
      </c>
      <c r="BT8" s="15">
        <f>AZ8*$D$146</f>
        <v>130.64707867670674</v>
      </c>
      <c r="BU8" s="37">
        <f>BT8-BS8</f>
        <v>-12.352921323293259</v>
      </c>
      <c r="BV8" s="54">
        <f>BU8*(BU8&lt;&gt;0)</f>
        <v>-12.352921323293259</v>
      </c>
      <c r="BW8" s="26">
        <f>BV8/$BV$138</f>
        <v>-2.1698439001042034E-2</v>
      </c>
      <c r="BX8" s="47">
        <f>BW8 * $BU$138</f>
        <v>-12.352921323293259</v>
      </c>
      <c r="BY8" s="48">
        <f>IF(BX8&gt;0, V8, W8)</f>
        <v>9.6727273226083987</v>
      </c>
      <c r="BZ8" s="65">
        <f>BX8/BY8</f>
        <v>-1.2770877242058039</v>
      </c>
      <c r="CA8" s="66">
        <v>0</v>
      </c>
      <c r="CB8" s="15">
        <f>AZ8*$CA$141</f>
        <v>121.21160013942527</v>
      </c>
      <c r="CC8" s="37">
        <f>CB8-CA8</f>
        <v>121.21160013942527</v>
      </c>
      <c r="CD8" s="54">
        <f>CC8*(CC8&lt;&gt;0)</f>
        <v>121.21160013942527</v>
      </c>
      <c r="CE8" s="26">
        <f>CD8/$CD$138</f>
        <v>2.0341783115489866E-2</v>
      </c>
      <c r="CF8" s="47">
        <f>CE8 * $CC$138</f>
        <v>121.21160013942527</v>
      </c>
      <c r="CG8" s="48">
        <f>IF(BX8&gt;0,V8,W8)</f>
        <v>9.6727273226083987</v>
      </c>
      <c r="CH8" s="65">
        <f>CF8/CG8</f>
        <v>12.531274385882172</v>
      </c>
      <c r="CI8" s="70">
        <f>N8</f>
        <v>0</v>
      </c>
      <c r="CJ8" s="1">
        <f>BQ8+BS8</f>
        <v>956</v>
      </c>
    </row>
    <row r="9" spans="1:88" x14ac:dyDescent="0.2">
      <c r="A9" s="25" t="s">
        <v>145</v>
      </c>
      <c r="B9">
        <v>1</v>
      </c>
      <c r="C9">
        <v>1</v>
      </c>
      <c r="D9">
        <v>0.79864163004394695</v>
      </c>
      <c r="E9">
        <v>0.201358369956052</v>
      </c>
      <c r="F9">
        <v>0.93087008343265798</v>
      </c>
      <c r="G9">
        <v>0.93087008343265798</v>
      </c>
      <c r="H9">
        <v>0.181780192227329</v>
      </c>
      <c r="I9">
        <v>0.48056832427914697</v>
      </c>
      <c r="J9">
        <v>0.29556353355214299</v>
      </c>
      <c r="K9">
        <v>0.52452955220591202</v>
      </c>
      <c r="L9">
        <v>0.91888914933091004</v>
      </c>
      <c r="M9">
        <v>-2.1985592604445801</v>
      </c>
      <c r="N9" s="21">
        <v>0</v>
      </c>
      <c r="O9">
        <v>1.0243803740174999</v>
      </c>
      <c r="P9">
        <v>0.98021678465915296</v>
      </c>
      <c r="Q9">
        <v>1.0139348188435999</v>
      </c>
      <c r="R9">
        <v>0.98145245522468805</v>
      </c>
      <c r="S9">
        <v>75.25</v>
      </c>
      <c r="T9" s="27">
        <f>IF(C9,P9,R9)</f>
        <v>0.98021678465915296</v>
      </c>
      <c r="U9" s="27">
        <f>IF(D9 = 0,O9,Q9)</f>
        <v>1.0139348188435999</v>
      </c>
      <c r="V9" s="39">
        <f>S9*T9^(1-N9)</f>
        <v>73.761313045601256</v>
      </c>
      <c r="W9" s="38">
        <f>S9*U9^(N9+1)</f>
        <v>76.298595117980895</v>
      </c>
      <c r="X9" s="44">
        <f>0.5 * (D9-MAX($D$3:$D$137))/(MIN($D$3:$D$137)-MAX($D$3:$D$137)) + 0.75</f>
        <v>0.84822536486533795</v>
      </c>
      <c r="Y9" s="44">
        <f>AVERAGE(D9, F9, G9, H9, I9, J9, K9)</f>
        <v>0.59183191416768488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PERCENTILE($L$2:$L$137, 0.05)</f>
        <v>-6.9945855688661379E-2</v>
      </c>
      <c r="AG9" s="22">
        <f>PERCENTILE($L$2:$L$137, 0.95)</f>
        <v>0.9572877100120103</v>
      </c>
      <c r="AH9" s="22">
        <f>MIN(MAX(L9,AF9), AG9)</f>
        <v>0.91888914933091004</v>
      </c>
      <c r="AI9" s="22">
        <f>AH9-$AH$138+1</f>
        <v>1.9888350050195713</v>
      </c>
      <c r="AJ9" s="22">
        <f>PERCENTILE($M$2:$M$137, 0.02)</f>
        <v>-2.2999038293317828</v>
      </c>
      <c r="AK9" s="22">
        <f>PERCENTILE($M$2:$M$137, 0.98)</f>
        <v>1.2514354598520292</v>
      </c>
      <c r="AL9" s="22">
        <f>MIN(MAX(M9,AJ9), AK9)</f>
        <v>-2.1985592604445801</v>
      </c>
      <c r="AM9" s="22">
        <f>AL9-$AL$138 + 1</f>
        <v>1.1013445688872028</v>
      </c>
      <c r="AN9" s="46">
        <v>1</v>
      </c>
      <c r="AO9" s="51">
        <v>1</v>
      </c>
      <c r="AP9" s="51">
        <v>1</v>
      </c>
      <c r="AQ9" s="21">
        <v>1</v>
      </c>
      <c r="AR9" s="17">
        <f>(AI9^4)*AB9*AE9*AN9</f>
        <v>15.64570081250727</v>
      </c>
      <c r="AS9" s="17">
        <f>(AM9^4) *Z9*AC9*AO9*(M9 &gt; 0)</f>
        <v>0</v>
      </c>
      <c r="AT9" s="17">
        <f>(AM9^4)*AA9*AP9*AQ9</f>
        <v>1.4712716205577296</v>
      </c>
      <c r="AU9" s="17">
        <f>MIN(AR9, 0.05*AR$138)</f>
        <v>15.64570081250727</v>
      </c>
      <c r="AV9" s="17">
        <f>MIN(AS9, 0.05*AS$138)</f>
        <v>0</v>
      </c>
      <c r="AW9" s="17">
        <f>MIN(AT9, 0.05*AT$138)</f>
        <v>1.4712716205577296</v>
      </c>
      <c r="AX9" s="14">
        <f>AU9/$AU$138</f>
        <v>2.195053016503519E-2</v>
      </c>
      <c r="AY9" s="14">
        <f>AV9/$AV$138</f>
        <v>0</v>
      </c>
      <c r="AZ9" s="67">
        <f>AW9/$AW$138</f>
        <v>1.4844011219256769E-4</v>
      </c>
      <c r="BA9" s="21">
        <f>N9</f>
        <v>0</v>
      </c>
      <c r="BB9" s="66">
        <v>3311</v>
      </c>
      <c r="BC9" s="15">
        <f>$D$144*AX9</f>
        <v>2632.6082996542809</v>
      </c>
      <c r="BD9" s="19">
        <f>BC9-BB9</f>
        <v>-678.39170034571907</v>
      </c>
      <c r="BE9" s="63">
        <f>(IF(BD9 &gt; 0, V9, W9))</f>
        <v>76.298595117980895</v>
      </c>
      <c r="BF9" s="46">
        <f>BD9/BE9</f>
        <v>-8.8912738078167575</v>
      </c>
      <c r="BG9" s="64">
        <f>BB9/BC9</f>
        <v>1.2576880504535395</v>
      </c>
      <c r="BH9" s="66">
        <v>1354</v>
      </c>
      <c r="BI9" s="66">
        <v>0</v>
      </c>
      <c r="BJ9" s="66">
        <v>301</v>
      </c>
      <c r="BK9" s="10">
        <f>SUM(BH9:BJ9)</f>
        <v>1655</v>
      </c>
      <c r="BL9" s="15">
        <f>AY9*$D$143</f>
        <v>0</v>
      </c>
      <c r="BM9" s="9">
        <f>BL9-BK9</f>
        <v>-1655</v>
      </c>
      <c r="BN9" s="48">
        <f>IF(BM9&gt;0,V9,W9)</f>
        <v>76.298595117980895</v>
      </c>
      <c r="BO9" s="46">
        <f>BM9/BN9</f>
        <v>-21.691094016093814</v>
      </c>
      <c r="BP9" s="64" t="e">
        <f>BK9/BL9</f>
        <v>#DIV/0!</v>
      </c>
      <c r="BQ9" s="16">
        <f>BB9+BK9+BS9</f>
        <v>4966</v>
      </c>
      <c r="BR9" s="69">
        <f>BC9+BL9+BT9</f>
        <v>2634.0317364221291</v>
      </c>
      <c r="BS9" s="66">
        <v>0</v>
      </c>
      <c r="BT9" s="15">
        <f>AZ9*$D$146</f>
        <v>1.4234367678481892</v>
      </c>
      <c r="BU9" s="37">
        <f>BT9-BS9</f>
        <v>1.4234367678481892</v>
      </c>
      <c r="BV9" s="54">
        <f>BU9*(BU9&lt;&gt;0)</f>
        <v>1.4234367678481892</v>
      </c>
      <c r="BW9" s="26">
        <f>BV9/$BV$138</f>
        <v>2.5003280657793533E-3</v>
      </c>
      <c r="BX9" s="47">
        <f>BW9 * $BU$138</f>
        <v>1.4234367678481892</v>
      </c>
      <c r="BY9" s="48">
        <f>IF(BX9&gt;0, V9, W9)</f>
        <v>73.761313045601256</v>
      </c>
      <c r="BZ9" s="65">
        <f>BX9/BY9</f>
        <v>1.9297877289252995E-2</v>
      </c>
      <c r="CA9" s="66">
        <v>0</v>
      </c>
      <c r="CB9" s="15">
        <f>AZ9*$CA$141</f>
        <v>1.3206345681492266</v>
      </c>
      <c r="CC9" s="37">
        <f>CB9-CA9</f>
        <v>1.3206345681492266</v>
      </c>
      <c r="CD9" s="54">
        <f>CC9*(CC9&lt;&gt;0)</f>
        <v>1.3206345681492266</v>
      </c>
      <c r="CE9" s="26">
        <f>CD9/$CD$138</f>
        <v>2.2162946392267275E-4</v>
      </c>
      <c r="CF9" s="47">
        <f>CE9 * $CC$138</f>
        <v>1.3206345681492266</v>
      </c>
      <c r="CG9" s="48">
        <f>IF(BX9&gt;0,V9,W9)</f>
        <v>73.761313045601256</v>
      </c>
      <c r="CH9" s="65">
        <f>CF9/CG9</f>
        <v>1.7904162949658641E-2</v>
      </c>
      <c r="CI9" s="70">
        <f>N9</f>
        <v>0</v>
      </c>
      <c r="CJ9" s="1">
        <f>BQ9+BS9</f>
        <v>4966</v>
      </c>
    </row>
    <row r="10" spans="1:88" x14ac:dyDescent="0.2">
      <c r="A10" s="25" t="s">
        <v>198</v>
      </c>
      <c r="B10">
        <v>0</v>
      </c>
      <c r="C10">
        <v>0</v>
      </c>
      <c r="D10">
        <v>4.7942469037155398E-2</v>
      </c>
      <c r="E10">
        <v>0.95205753096284396</v>
      </c>
      <c r="F10">
        <v>4.1351888667991998E-2</v>
      </c>
      <c r="G10">
        <v>4.1351888667991998E-2</v>
      </c>
      <c r="H10">
        <v>0.11199331383201</v>
      </c>
      <c r="I10">
        <v>1.6088591725867098E-2</v>
      </c>
      <c r="J10">
        <v>4.2447787954970201E-2</v>
      </c>
      <c r="K10">
        <v>4.1896255223068099E-2</v>
      </c>
      <c r="L10">
        <v>0.53947990171536597</v>
      </c>
      <c r="M10">
        <v>0.63009002618076704</v>
      </c>
      <c r="N10" s="21">
        <v>0</v>
      </c>
      <c r="O10">
        <v>0.99614517894238497</v>
      </c>
      <c r="P10">
        <v>0.99213140261668997</v>
      </c>
      <c r="Q10">
        <v>1.01835997042969</v>
      </c>
      <c r="R10">
        <v>0.99117576386244299</v>
      </c>
      <c r="S10">
        <v>28.129999160766602</v>
      </c>
      <c r="T10" s="27">
        <f>IF(C10,P10,R10)</f>
        <v>0.99117576386244299</v>
      </c>
      <c r="U10" s="27">
        <f>IF(D10 = 0,O10,Q10)</f>
        <v>1.01835997042969</v>
      </c>
      <c r="V10" s="39">
        <f>S10*T10^(1-N10)</f>
        <v>27.881773405622717</v>
      </c>
      <c r="W10" s="38">
        <f>S10*U10^(N10+1)</f>
        <v>28.646465113545478</v>
      </c>
      <c r="X10" s="44">
        <f>0.5 * (D10-MAX($D$3:$D$137))/(MIN($D$3:$D$137)-MAX($D$3:$D$137)) + 0.75</f>
        <v>1.2303484716603077</v>
      </c>
      <c r="Y10" s="44">
        <f>AVERAGE(D10, F10, G10, H10, I10, J10, K10)</f>
        <v>4.9010313587007824E-2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PERCENTILE($L$2:$L$137, 0.05)</f>
        <v>-6.9945855688661379E-2</v>
      </c>
      <c r="AG10" s="22">
        <f>PERCENTILE($L$2:$L$137, 0.95)</f>
        <v>0.9572877100120103</v>
      </c>
      <c r="AH10" s="22">
        <f>MIN(MAX(L10,AF10), AG10)</f>
        <v>0.53947990171536597</v>
      </c>
      <c r="AI10" s="22">
        <f>AH10-$AH$138+1</f>
        <v>1.6094257574040274</v>
      </c>
      <c r="AJ10" s="22">
        <f>PERCENTILE($M$2:$M$137, 0.02)</f>
        <v>-2.2999038293317828</v>
      </c>
      <c r="AK10" s="22">
        <f>PERCENTILE($M$2:$M$137, 0.98)</f>
        <v>1.2514354598520292</v>
      </c>
      <c r="AL10" s="22">
        <f>MIN(MAX(M10,AJ10), AK10)</f>
        <v>0.63009002618076704</v>
      </c>
      <c r="AM10" s="22">
        <f>AL10-$AL$138 + 1</f>
        <v>3.9299938555125498</v>
      </c>
      <c r="AN10" s="46">
        <v>0</v>
      </c>
      <c r="AO10" s="75">
        <v>0.25</v>
      </c>
      <c r="AP10" s="51">
        <v>0.54</v>
      </c>
      <c r="AQ10" s="50">
        <v>1</v>
      </c>
      <c r="AR10" s="17">
        <f>(AI10^4)*AB10*AE10*AN10</f>
        <v>0</v>
      </c>
      <c r="AS10" s="17">
        <f>(AM10^4) *Z10*AC10*AO10*(M10 &gt; 0)</f>
        <v>59.635861042467397</v>
      </c>
      <c r="AT10" s="17">
        <f>(AM10^4)*AA10*AP10*AQ10</f>
        <v>128.81345985172959</v>
      </c>
      <c r="AU10" s="17">
        <f>MIN(AR10, 0.05*AR$138)</f>
        <v>0</v>
      </c>
      <c r="AV10" s="17">
        <f>MIN(AS10, 0.05*AS$138)</f>
        <v>59.635861042467397</v>
      </c>
      <c r="AW10" s="17">
        <f>MIN(AT10, 0.05*AT$138)</f>
        <v>128.81345985172959</v>
      </c>
      <c r="AX10" s="14">
        <f>AU10/$AU$138</f>
        <v>0</v>
      </c>
      <c r="AY10" s="14">
        <f>AV10/$AV$138</f>
        <v>1.7425095903238094E-2</v>
      </c>
      <c r="AZ10" s="67">
        <f>AW10/$AW$138</f>
        <v>1.2996298008558838E-2</v>
      </c>
      <c r="BA10" s="21">
        <f>N10</f>
        <v>0</v>
      </c>
      <c r="BB10" s="66">
        <v>0</v>
      </c>
      <c r="BC10" s="15">
        <f>$D$144*AX10</f>
        <v>0</v>
      </c>
      <c r="BD10" s="19">
        <f>BC10-BB10</f>
        <v>0</v>
      </c>
      <c r="BE10" s="63">
        <f>(IF(BD10 &gt; 0, V10, W10))</f>
        <v>28.646465113545478</v>
      </c>
      <c r="BF10" s="46">
        <f>BD10/BE10</f>
        <v>0</v>
      </c>
      <c r="BG10" s="64" t="e">
        <f>BB10/BC10</f>
        <v>#DIV/0!</v>
      </c>
      <c r="BH10" s="66">
        <v>0</v>
      </c>
      <c r="BI10" s="66">
        <v>563</v>
      </c>
      <c r="BJ10" s="66">
        <v>0</v>
      </c>
      <c r="BK10" s="10">
        <f>SUM(BH10:BJ10)</f>
        <v>563</v>
      </c>
      <c r="BL10" s="15">
        <f>AY10*$D$143</f>
        <v>3039.8977195637872</v>
      </c>
      <c r="BM10" s="9">
        <f>BL10-BK10</f>
        <v>2476.8977195637872</v>
      </c>
      <c r="BN10" s="48">
        <f>IF(BM10&gt;0,V10,W10)</f>
        <v>27.881773405622717</v>
      </c>
      <c r="BO10" s="46">
        <f>BM10/BN10</f>
        <v>88.835730910297443</v>
      </c>
      <c r="BP10" s="64">
        <f>BK10/BL10</f>
        <v>0.18520359957399757</v>
      </c>
      <c r="BQ10" s="16">
        <f>BB10+BK10+BS10</f>
        <v>676</v>
      </c>
      <c r="BR10" s="69">
        <f>BC10+BL10+BT10</f>
        <v>3164.5231200572603</v>
      </c>
      <c r="BS10" s="66">
        <v>113</v>
      </c>
      <c r="BT10" s="15">
        <f>AZ10*$D$146</f>
        <v>124.62540049347325</v>
      </c>
      <c r="BU10" s="37">
        <f>BT10-BS10</f>
        <v>11.625400493473251</v>
      </c>
      <c r="BV10" s="54">
        <f>BU10*(BU10&lt;&gt;0)</f>
        <v>11.625400493473251</v>
      </c>
      <c r="BW10" s="26">
        <f>BV10/$BV$138</f>
        <v>2.0420517290485198E-2</v>
      </c>
      <c r="BX10" s="47">
        <f>BW10 * $BU$138</f>
        <v>11.625400493473251</v>
      </c>
      <c r="BY10" s="48">
        <f>IF(BX10&gt;0, V10, W10)</f>
        <v>27.881773405622717</v>
      </c>
      <c r="BZ10" s="65">
        <f>BX10/BY10</f>
        <v>0.41695340982610668</v>
      </c>
      <c r="CA10" s="66">
        <v>0</v>
      </c>
      <c r="CB10" s="15">
        <f>AZ10*$CA$141</f>
        <v>115.62481430764583</v>
      </c>
      <c r="CC10" s="37">
        <f>CB10-CA10</f>
        <v>115.62481430764583</v>
      </c>
      <c r="CD10" s="54">
        <f>CC10*(CC10&lt;&gt;0)</f>
        <v>115.62481430764583</v>
      </c>
      <c r="CE10" s="26">
        <f>CD10/$CD$138</f>
        <v>1.9404206302940347E-2</v>
      </c>
      <c r="CF10" s="47">
        <f>CE10 * $CC$138</f>
        <v>115.62481430764582</v>
      </c>
      <c r="CG10" s="48">
        <f>IF(BX10&gt;0,V10,W10)</f>
        <v>27.881773405622717</v>
      </c>
      <c r="CH10" s="65">
        <f>CF10/CG10</f>
        <v>4.1469677206518218</v>
      </c>
      <c r="CI10" s="70">
        <f>N10</f>
        <v>0</v>
      </c>
      <c r="CJ10" s="1">
        <f>BQ10+BS10</f>
        <v>789</v>
      </c>
    </row>
    <row r="11" spans="1:88" x14ac:dyDescent="0.2">
      <c r="A11" s="25" t="s">
        <v>223</v>
      </c>
      <c r="B11">
        <v>1</v>
      </c>
      <c r="C11">
        <v>1</v>
      </c>
      <c r="D11">
        <v>0.88174190970834998</v>
      </c>
      <c r="E11">
        <v>0.11825809029165001</v>
      </c>
      <c r="F11">
        <v>0.98490266189908604</v>
      </c>
      <c r="G11">
        <v>0.98490266189908604</v>
      </c>
      <c r="H11">
        <v>0.85624738821562896</v>
      </c>
      <c r="I11">
        <v>0.88926034266610898</v>
      </c>
      <c r="J11">
        <v>0.87259775718918198</v>
      </c>
      <c r="K11">
        <v>0.92705116030497303</v>
      </c>
      <c r="L11">
        <v>0.70065250323426698</v>
      </c>
      <c r="M11">
        <v>-1.05446194521822</v>
      </c>
      <c r="N11" s="21">
        <v>0</v>
      </c>
      <c r="O11">
        <v>1.0117487950559401</v>
      </c>
      <c r="P11">
        <v>0.99433000804545701</v>
      </c>
      <c r="Q11">
        <v>1.00500806712853</v>
      </c>
      <c r="R11">
        <v>0.99778247517032803</v>
      </c>
      <c r="S11">
        <v>287.04998779296801</v>
      </c>
      <c r="T11" s="27">
        <f>IF(C11,P11,R11)</f>
        <v>0.99433000804545701</v>
      </c>
      <c r="U11" s="27">
        <f>IF(D11 = 0,O11,Q11)</f>
        <v>1.00500806712853</v>
      </c>
      <c r="V11" s="39">
        <f>S11*T11^(1-N11)</f>
        <v>285.42241667163023</v>
      </c>
      <c r="W11" s="38">
        <f>S11*U11^(N11+1)</f>
        <v>288.48755340107891</v>
      </c>
      <c r="X11" s="44">
        <f>0.5 * (D11-MAX($D$3:$D$137))/(MIN($D$3:$D$137)-MAX($D$3:$D$137)) + 0.75</f>
        <v>0.80592541477840129</v>
      </c>
      <c r="Y11" s="44">
        <f>AVERAGE(D11, F11, G11, H11, I11, J11, K11)</f>
        <v>0.91381484026891646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PERCENTILE($L$2:$L$137, 0.05)</f>
        <v>-6.9945855688661379E-2</v>
      </c>
      <c r="AG11" s="22">
        <f>PERCENTILE($L$2:$L$137, 0.95)</f>
        <v>0.9572877100120103</v>
      </c>
      <c r="AH11" s="22">
        <f>MIN(MAX(L11,AF11), AG11)</f>
        <v>0.70065250323426698</v>
      </c>
      <c r="AI11" s="22">
        <f>AH11-$AH$138+1</f>
        <v>1.7705983589229284</v>
      </c>
      <c r="AJ11" s="22">
        <f>PERCENTILE($M$2:$M$137, 0.02)</f>
        <v>-2.2999038293317828</v>
      </c>
      <c r="AK11" s="22">
        <f>PERCENTILE($M$2:$M$137, 0.98)</f>
        <v>1.2514354598520292</v>
      </c>
      <c r="AL11" s="22">
        <f>MIN(MAX(M11,AJ11), AK11)</f>
        <v>-1.05446194521822</v>
      </c>
      <c r="AM11" s="22">
        <f>AL11-$AL$138 + 1</f>
        <v>2.2454418841135628</v>
      </c>
      <c r="AN11" s="46">
        <v>1</v>
      </c>
      <c r="AO11" s="74">
        <v>1</v>
      </c>
      <c r="AP11" s="51">
        <v>1</v>
      </c>
      <c r="AQ11" s="21">
        <v>1</v>
      </c>
      <c r="AR11" s="17">
        <f>(AI11^4)*AB11*AE11*AN11</f>
        <v>9.8283413001950084</v>
      </c>
      <c r="AS11" s="17">
        <f>(AM11^4) *Z11*AC11*AO11*(M11 &gt; 0)</f>
        <v>0</v>
      </c>
      <c r="AT11" s="17">
        <f>(AM11^4)*AA11*AP11*AQ11</f>
        <v>25.421857326814568</v>
      </c>
      <c r="AU11" s="17">
        <f>MIN(AR11, 0.05*AR$138)</f>
        <v>9.8283413001950084</v>
      </c>
      <c r="AV11" s="17">
        <f>MIN(AS11, 0.05*AS$138)</f>
        <v>0</v>
      </c>
      <c r="AW11" s="17">
        <f>MIN(AT11, 0.05*AT$138)</f>
        <v>25.421857326814568</v>
      </c>
      <c r="AX11" s="14">
        <f>AU11/$AU$138</f>
        <v>1.3788919062655855E-2</v>
      </c>
      <c r="AY11" s="14">
        <f>AV11/$AV$138</f>
        <v>0</v>
      </c>
      <c r="AZ11" s="67">
        <f>AW11/$AW$138</f>
        <v>2.5648719794549549E-3</v>
      </c>
      <c r="BA11" s="21">
        <f>N11</f>
        <v>0</v>
      </c>
      <c r="BB11" s="66">
        <v>0</v>
      </c>
      <c r="BC11" s="15">
        <f>$D$144*AX11</f>
        <v>1653.7560821848485</v>
      </c>
      <c r="BD11" s="19">
        <f>BC11-BB11</f>
        <v>1653.7560821848485</v>
      </c>
      <c r="BE11" s="63">
        <f>(IF(BD11 &gt; 0, V11, W11))</f>
        <v>285.42241667163023</v>
      </c>
      <c r="BF11" s="46">
        <f>BD11/BE11</f>
        <v>5.7940651665333087</v>
      </c>
      <c r="BG11" s="64">
        <f>BB11/BC11</f>
        <v>0</v>
      </c>
      <c r="BH11" s="66">
        <v>0</v>
      </c>
      <c r="BI11" s="66">
        <v>0</v>
      </c>
      <c r="BJ11" s="66">
        <v>0</v>
      </c>
      <c r="BK11" s="10">
        <f>SUM(BH11:BJ11)</f>
        <v>0</v>
      </c>
      <c r="BL11" s="15">
        <f>AY11*$D$143</f>
        <v>0</v>
      </c>
      <c r="BM11" s="9">
        <f>BL11-BK11</f>
        <v>0</v>
      </c>
      <c r="BN11" s="48">
        <f>IF(BM11&gt;0,V11,W11)</f>
        <v>288.48755340107891</v>
      </c>
      <c r="BO11" s="46">
        <f>BM11/BN11</f>
        <v>0</v>
      </c>
      <c r="BP11" s="64" t="e">
        <f>BK11/BL11</f>
        <v>#DIV/0!</v>
      </c>
      <c r="BQ11" s="16">
        <f>BB11+BK11+BS11</f>
        <v>0</v>
      </c>
      <c r="BR11" s="69">
        <f>BC11+BL11+BT11</f>
        <v>1678.3514090574358</v>
      </c>
      <c r="BS11" s="66">
        <v>0</v>
      </c>
      <c r="BT11" s="15">
        <f>AZ11*$D$146</f>
        <v>24.595326872587396</v>
      </c>
      <c r="BU11" s="37">
        <f>BT11-BS11</f>
        <v>24.595326872587396</v>
      </c>
      <c r="BV11" s="54">
        <f>BU11*(BU11&lt;&gt;0)</f>
        <v>24.595326872587396</v>
      </c>
      <c r="BW11" s="26">
        <f>BV11/$BV$138</f>
        <v>4.320275227926812E-2</v>
      </c>
      <c r="BX11" s="47">
        <f>BW11 * $BU$138</f>
        <v>24.595326872587396</v>
      </c>
      <c r="BY11" s="48">
        <f>IF(BX11&gt;0, V11, W11)</f>
        <v>285.42241667163023</v>
      </c>
      <c r="BZ11" s="65">
        <f>BX11/BY11</f>
        <v>8.6171672005999331E-2</v>
      </c>
      <c r="CA11" s="66">
        <v>0</v>
      </c>
      <c r="CB11" s="15">
        <f>AZ11*$CA$141</f>
        <v>22.81902478321587</v>
      </c>
      <c r="CC11" s="37">
        <f>CB11-CA11</f>
        <v>22.81902478321587</v>
      </c>
      <c r="CD11" s="54">
        <f>CC11*(CC11&lt;&gt;0)</f>
        <v>22.81902478321587</v>
      </c>
      <c r="CE11" s="26">
        <f>CD11/$CD$138</f>
        <v>3.8294986000781813E-3</v>
      </c>
      <c r="CF11" s="47">
        <f>CE11 * $CC$138</f>
        <v>22.81902478321587</v>
      </c>
      <c r="CG11" s="48">
        <f>IF(BX11&gt;0,V11,W11)</f>
        <v>285.42241667163023</v>
      </c>
      <c r="CH11" s="65">
        <f>CF11/CG11</f>
        <v>7.9948257215789964E-2</v>
      </c>
      <c r="CI11" s="70">
        <f>N11</f>
        <v>0</v>
      </c>
      <c r="CJ11" s="1">
        <f>BQ11+BS11</f>
        <v>0</v>
      </c>
    </row>
    <row r="12" spans="1:88" x14ac:dyDescent="0.2">
      <c r="A12" s="25" t="s">
        <v>146</v>
      </c>
      <c r="B12">
        <v>1</v>
      </c>
      <c r="C12">
        <v>1</v>
      </c>
      <c r="D12">
        <v>0.85799632352941102</v>
      </c>
      <c r="E12">
        <v>0.14200367647058801</v>
      </c>
      <c r="F12">
        <v>0.988127853881278</v>
      </c>
      <c r="G12">
        <v>0.988127853881278</v>
      </c>
      <c r="H12">
        <v>0.51742497579864399</v>
      </c>
      <c r="I12">
        <v>0.72071636011616602</v>
      </c>
      <c r="J12">
        <v>0.61066901443482002</v>
      </c>
      <c r="K12">
        <v>0.77680052952175205</v>
      </c>
      <c r="L12">
        <v>0.69908063584150404</v>
      </c>
      <c r="M12">
        <v>1.24388660833697</v>
      </c>
      <c r="N12" s="21">
        <v>0</v>
      </c>
      <c r="O12">
        <v>1.00559127147908</v>
      </c>
      <c r="P12">
        <v>0.99258305624175003</v>
      </c>
      <c r="Q12">
        <v>1.0144694238729199</v>
      </c>
      <c r="R12">
        <v>0.98838969261757603</v>
      </c>
      <c r="S12">
        <v>33.900001525878899</v>
      </c>
      <c r="T12" s="27">
        <f>IF(C12,P12,R12)</f>
        <v>0.99258305624175003</v>
      </c>
      <c r="U12" s="27">
        <f>IF(D12 = 0,O12,Q12)</f>
        <v>1.0144694238729199</v>
      </c>
      <c r="V12" s="39">
        <f>S12*T12^(1-N12)</f>
        <v>33.648567121156866</v>
      </c>
      <c r="W12" s="38">
        <f>S12*U12^(N12+1)</f>
        <v>34.390515017249477</v>
      </c>
      <c r="X12" s="44">
        <f>0.5 * (D12-MAX($D$3:$D$137))/(MIN($D$3:$D$137)-MAX($D$3:$D$137)) + 0.75</f>
        <v>0.81801246327222765</v>
      </c>
      <c r="Y12" s="44">
        <f>AVERAGE(D12, F12, G12, H12, I12, J12, K12)</f>
        <v>0.77998041588047851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PERCENTILE($L$2:$L$137, 0.05)</f>
        <v>-6.9945855688661379E-2</v>
      </c>
      <c r="AG12" s="22">
        <f>PERCENTILE($L$2:$L$137, 0.95)</f>
        <v>0.9572877100120103</v>
      </c>
      <c r="AH12" s="22">
        <f>MIN(MAX(L12,AF12), AG12)</f>
        <v>0.69908063584150404</v>
      </c>
      <c r="AI12" s="22">
        <f>AH12-$AH$138+1</f>
        <v>1.7690264915301654</v>
      </c>
      <c r="AJ12" s="22">
        <f>PERCENTILE($M$2:$M$137, 0.02)</f>
        <v>-2.2999038293317828</v>
      </c>
      <c r="AK12" s="22">
        <f>PERCENTILE($M$2:$M$137, 0.98)</f>
        <v>1.2514354598520292</v>
      </c>
      <c r="AL12" s="22">
        <f>MIN(MAX(M12,AJ12), AK12)</f>
        <v>1.24388660833697</v>
      </c>
      <c r="AM12" s="22">
        <f>AL12-$AL$138 + 1</f>
        <v>4.5437904376687523</v>
      </c>
      <c r="AN12" s="46">
        <v>0</v>
      </c>
      <c r="AO12" s="75">
        <v>0.25</v>
      </c>
      <c r="AP12" s="51">
        <v>0.54</v>
      </c>
      <c r="AQ12" s="50">
        <v>1</v>
      </c>
      <c r="AR12" s="17">
        <f>(AI12^4)*AB12*AE12*AN12</f>
        <v>0</v>
      </c>
      <c r="AS12" s="17">
        <f>(AM12^4) *Z12*AC12*AO12*(M12 &gt; 0)</f>
        <v>106.56465460263699</v>
      </c>
      <c r="AT12" s="17">
        <f>(AM12^4)*AA12*AP12*AQ12</f>
        <v>230.1796539416959</v>
      </c>
      <c r="AU12" s="17">
        <f>MIN(AR12, 0.05*AR$138)</f>
        <v>0</v>
      </c>
      <c r="AV12" s="17">
        <f>MIN(AS12, 0.05*AS$138)</f>
        <v>106.56465460263699</v>
      </c>
      <c r="AW12" s="17">
        <f>MIN(AT12, 0.05*AT$138)</f>
        <v>230.1796539416959</v>
      </c>
      <c r="AX12" s="14">
        <f>AU12/$AU$138</f>
        <v>0</v>
      </c>
      <c r="AY12" s="14">
        <f>AV12/$AV$138</f>
        <v>3.1137293800857047E-2</v>
      </c>
      <c r="AZ12" s="67">
        <f>AW12/$AW$138</f>
        <v>2.3223375737105145E-2</v>
      </c>
      <c r="BA12" s="21">
        <f>N12</f>
        <v>0</v>
      </c>
      <c r="BB12" s="66">
        <v>0</v>
      </c>
      <c r="BC12" s="15">
        <f>$D$144*AX12</f>
        <v>0</v>
      </c>
      <c r="BD12" s="19">
        <f>BC12-BB12</f>
        <v>0</v>
      </c>
      <c r="BE12" s="63">
        <f>(IF(BD12 &gt; 0, V12, W12))</f>
        <v>34.390515017249477</v>
      </c>
      <c r="BF12" s="46">
        <f>BD12/BE12</f>
        <v>0</v>
      </c>
      <c r="BG12" s="64" t="e">
        <f>BB12/BC12</f>
        <v>#DIV/0!</v>
      </c>
      <c r="BH12" s="66">
        <v>0</v>
      </c>
      <c r="BI12" s="66">
        <v>1864</v>
      </c>
      <c r="BJ12" s="66">
        <v>0</v>
      </c>
      <c r="BK12" s="10">
        <f>SUM(BH12:BJ12)</f>
        <v>1864</v>
      </c>
      <c r="BL12" s="15">
        <f>AY12*$D$143</f>
        <v>5432.0612606225859</v>
      </c>
      <c r="BM12" s="9">
        <f>BL12-BK12</f>
        <v>3568.0612606225859</v>
      </c>
      <c r="BN12" s="48">
        <f>IF(BM12&gt;0,V12,W12)</f>
        <v>33.648567121156866</v>
      </c>
      <c r="BO12" s="46">
        <f>BM12/BN12</f>
        <v>106.0390253105052</v>
      </c>
      <c r="BP12" s="64">
        <f>BK12/BL12</f>
        <v>0.34314782373907932</v>
      </c>
      <c r="BQ12" s="16">
        <f>BB12+BK12+BS12</f>
        <v>2101</v>
      </c>
      <c r="BR12" s="69">
        <f>BC12+BL12+BT12</f>
        <v>5654.7571775784081</v>
      </c>
      <c r="BS12" s="66">
        <v>237</v>
      </c>
      <c r="BT12" s="15">
        <f>AZ12*$D$146</f>
        <v>222.69591695582236</v>
      </c>
      <c r="BU12" s="37">
        <f>BT12-BS12</f>
        <v>-14.304083044177645</v>
      </c>
      <c r="BV12" s="54">
        <f>BU12*(BU12&lt;&gt;0)</f>
        <v>-14.304083044177645</v>
      </c>
      <c r="BW12" s="26">
        <f>BV12/$BV$138</f>
        <v>-2.5125738703983158E-2</v>
      </c>
      <c r="BX12" s="47">
        <f>BW12 * $BU$138</f>
        <v>-14.304083044177645</v>
      </c>
      <c r="BY12" s="48">
        <f>IF(BX12&gt;0, V12, W12)</f>
        <v>34.390515017249477</v>
      </c>
      <c r="BZ12" s="65">
        <f>BX12/BY12</f>
        <v>-0.41593105066914676</v>
      </c>
      <c r="CA12" s="66">
        <v>0</v>
      </c>
      <c r="CB12" s="15">
        <f>AZ12*$CA$141</f>
        <v>206.61256808909019</v>
      </c>
      <c r="CC12" s="37">
        <f>CB12-CA12</f>
        <v>206.61256808909019</v>
      </c>
      <c r="CD12" s="54">
        <f>CC12*(CC12&lt;&gt;0)</f>
        <v>206.61256808909019</v>
      </c>
      <c r="CE12" s="26">
        <f>CD12/$CD$138</f>
        <v>3.4673810461773043E-2</v>
      </c>
      <c r="CF12" s="47">
        <f>CE12 * $CC$138</f>
        <v>206.61256808909019</v>
      </c>
      <c r="CG12" s="48">
        <f>IF(BX12&gt;0,V12,W12)</f>
        <v>34.390515017249477</v>
      </c>
      <c r="CH12" s="65">
        <f>CF12/CG12</f>
        <v>6.0078358229139095</v>
      </c>
      <c r="CI12" s="70">
        <f>N12</f>
        <v>0</v>
      </c>
      <c r="CJ12" s="1">
        <f>BQ12+BS12</f>
        <v>2338</v>
      </c>
    </row>
    <row r="13" spans="1:88" x14ac:dyDescent="0.2">
      <c r="A13" s="25" t="s">
        <v>147</v>
      </c>
      <c r="B13">
        <v>0</v>
      </c>
      <c r="C13">
        <v>0</v>
      </c>
      <c r="D13">
        <v>0.10307630842988399</v>
      </c>
      <c r="E13">
        <v>0.89692369157011498</v>
      </c>
      <c r="F13">
        <v>7.3897497020262201E-2</v>
      </c>
      <c r="G13">
        <v>7.3897497020262201E-2</v>
      </c>
      <c r="H13">
        <v>1.50438779774341E-2</v>
      </c>
      <c r="I13">
        <v>0.16255745925616299</v>
      </c>
      <c r="J13">
        <v>4.9451942139530303E-2</v>
      </c>
      <c r="K13">
        <v>6.0451424688770697E-2</v>
      </c>
      <c r="L13">
        <v>0.78913793596652304</v>
      </c>
      <c r="M13">
        <v>-2.5247886953412899</v>
      </c>
      <c r="N13" s="21">
        <v>0</v>
      </c>
      <c r="O13">
        <v>1.0059183511715399</v>
      </c>
      <c r="P13">
        <v>0.97746818891798204</v>
      </c>
      <c r="Q13">
        <v>1.02773564336251</v>
      </c>
      <c r="R13">
        <v>0.98413055275175898</v>
      </c>
      <c r="S13">
        <v>93.199996948242102</v>
      </c>
      <c r="T13" s="27">
        <f>IF(C13,P13,R13)</f>
        <v>0.98413055275175898</v>
      </c>
      <c r="U13" s="27">
        <f>IF(D13 = 0,O13,Q13)</f>
        <v>1.02773564336251</v>
      </c>
      <c r="V13" s="39">
        <f>S13*T13^(1-N13)</f>
        <v>91.720964513135755</v>
      </c>
      <c r="W13" s="38">
        <f>S13*U13^(N13+1)</f>
        <v>95.784958824985566</v>
      </c>
      <c r="X13" s="44">
        <f>0.5 * (D13-MAX($D$3:$D$137))/(MIN($D$3:$D$137)-MAX($D$3:$D$137)) + 0.75</f>
        <v>1.2022840816987825</v>
      </c>
      <c r="Y13" s="44">
        <f>AVERAGE(D13, F13, G13, H13, I13, J13, K13)</f>
        <v>7.6910858076043795E-2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PERCENTILE($L$2:$L$137, 0.05)</f>
        <v>-6.9945855688661379E-2</v>
      </c>
      <c r="AG13" s="22">
        <f>PERCENTILE($L$2:$L$137, 0.95)</f>
        <v>0.9572877100120103</v>
      </c>
      <c r="AH13" s="22">
        <f>MIN(MAX(L13,AF13), AG13)</f>
        <v>0.78913793596652304</v>
      </c>
      <c r="AI13" s="22">
        <f>AH13-$AH$138+1</f>
        <v>1.8590837916551846</v>
      </c>
      <c r="AJ13" s="22">
        <f>PERCENTILE($M$2:$M$137, 0.02)</f>
        <v>-2.2999038293317828</v>
      </c>
      <c r="AK13" s="22">
        <f>PERCENTILE($M$2:$M$137, 0.98)</f>
        <v>1.2514354598520292</v>
      </c>
      <c r="AL13" s="22">
        <f>MIN(MAX(M13,AJ13), AK13)</f>
        <v>-2.2999038293317828</v>
      </c>
      <c r="AM13" s="22">
        <f>AL13-$AL$138 + 1</f>
        <v>1</v>
      </c>
      <c r="AN13" s="46">
        <v>1</v>
      </c>
      <c r="AO13" s="51">
        <v>1</v>
      </c>
      <c r="AP13" s="51">
        <v>1</v>
      </c>
      <c r="AQ13" s="21">
        <v>2</v>
      </c>
      <c r="AR13" s="17">
        <f>(AI13^4)*AB13*AE13*AN13</f>
        <v>11.945266903931707</v>
      </c>
      <c r="AS13" s="17">
        <f>(AM13^4) *Z13*AC13*AO13*(M13 &gt; 0)</f>
        <v>0</v>
      </c>
      <c r="AT13" s="17">
        <f>(AM13^4)*AA13*AP13*AQ13</f>
        <v>2</v>
      </c>
      <c r="AU13" s="17">
        <f>MIN(AR13, 0.05*AR$138)</f>
        <v>11.945266903931707</v>
      </c>
      <c r="AV13" s="17">
        <f>MIN(AS13, 0.05*AS$138)</f>
        <v>0</v>
      </c>
      <c r="AW13" s="17">
        <f>MIN(AT13, 0.05*AT$138)</f>
        <v>2</v>
      </c>
      <c r="AX13" s="14">
        <f>AU13/$AU$138</f>
        <v>1.6758913176617898E-2</v>
      </c>
      <c r="AY13" s="14">
        <f>AV13/$AV$138</f>
        <v>0</v>
      </c>
      <c r="AZ13" s="67">
        <f>AW13/$AW$138</f>
        <v>2.0178478279394394E-4</v>
      </c>
      <c r="BA13" s="21">
        <f>N13</f>
        <v>0</v>
      </c>
      <c r="BB13" s="66">
        <v>2982</v>
      </c>
      <c r="BC13" s="15">
        <f>$D$144*AX13</f>
        <v>2009.958465250538</v>
      </c>
      <c r="BD13" s="19">
        <f>BC13-BB13</f>
        <v>-972.04153474946202</v>
      </c>
      <c r="BE13" s="63">
        <f>(IF(BD13 &gt; 0, V13, W13))</f>
        <v>95.784958824985566</v>
      </c>
      <c r="BF13" s="46">
        <f>BD13/BE13</f>
        <v>-10.14816466670448</v>
      </c>
      <c r="BG13" s="64">
        <f>BB13/BC13</f>
        <v>1.4836127470068385</v>
      </c>
      <c r="BH13" s="66">
        <v>0</v>
      </c>
      <c r="BI13" s="66">
        <v>4753</v>
      </c>
      <c r="BJ13" s="66">
        <v>0</v>
      </c>
      <c r="BK13" s="10">
        <f>SUM(BH13:BJ13)</f>
        <v>4753</v>
      </c>
      <c r="BL13" s="15">
        <f>AY13*$D$143</f>
        <v>0</v>
      </c>
      <c r="BM13" s="9">
        <f>BL13-BK13</f>
        <v>-4753</v>
      </c>
      <c r="BN13" s="48">
        <f>IF(BM13&gt;0,V13,W13)</f>
        <v>95.784958824985566</v>
      </c>
      <c r="BO13" s="46">
        <f>BM13/BN13</f>
        <v>-49.621569589902847</v>
      </c>
      <c r="BP13" s="64" t="e">
        <f>BK13/BL13</f>
        <v>#DIV/0!</v>
      </c>
      <c r="BQ13" s="16">
        <f>BB13+BK13+BS13</f>
        <v>7735</v>
      </c>
      <c r="BR13" s="69">
        <f>BC13+BL13+BT13</f>
        <v>2011.893440068184</v>
      </c>
      <c r="BS13" s="66">
        <v>0</v>
      </c>
      <c r="BT13" s="15">
        <f>AZ13*$D$146</f>
        <v>1.9349748176459665</v>
      </c>
      <c r="BU13" s="37">
        <f>BT13-BS13</f>
        <v>1.9349748176459665</v>
      </c>
      <c r="BV13" s="54">
        <f>BU13*(BU13&lt;&gt;0)</f>
        <v>1.9349748176459665</v>
      </c>
      <c r="BW13" s="26">
        <f>BV13/$BV$138</f>
        <v>3.3988667093728473E-3</v>
      </c>
      <c r="BX13" s="47">
        <f>BW13 * $BU$138</f>
        <v>1.9349748176459665</v>
      </c>
      <c r="BY13" s="48">
        <f>IF(BX13&gt;0, V13, W13)</f>
        <v>91.720964513135755</v>
      </c>
      <c r="BZ13" s="65">
        <f>BX13/BY13</f>
        <v>2.1096319995292358E-2</v>
      </c>
      <c r="CA13" s="66">
        <v>0</v>
      </c>
      <c r="CB13" s="15">
        <f>AZ13*$CA$141</f>
        <v>1.7952287663220208</v>
      </c>
      <c r="CC13" s="37">
        <f>CB13-CA13</f>
        <v>1.7952287663220208</v>
      </c>
      <c r="CD13" s="54">
        <f>CC13*(CC13&lt;&gt;0)</f>
        <v>1.7952287663220208</v>
      </c>
      <c r="CE13" s="26">
        <f>CD13/$CD$138</f>
        <v>3.0127606735003484E-4</v>
      </c>
      <c r="CF13" s="47">
        <f>CE13 * $CC$138</f>
        <v>1.7952287663220208</v>
      </c>
      <c r="CG13" s="48">
        <f>IF(BX13&gt;0,V13,W13)</f>
        <v>91.720964513135755</v>
      </c>
      <c r="CH13" s="65">
        <f>CF13/CG13</f>
        <v>1.9572720106589354E-2</v>
      </c>
      <c r="CI13" s="70">
        <f>N13</f>
        <v>0</v>
      </c>
      <c r="CJ13" s="1">
        <f>BQ13+BS13</f>
        <v>7735</v>
      </c>
    </row>
    <row r="14" spans="1:88" x14ac:dyDescent="0.2">
      <c r="A14" s="25" t="s">
        <v>187</v>
      </c>
      <c r="B14">
        <v>1</v>
      </c>
      <c r="C14">
        <v>1</v>
      </c>
      <c r="D14">
        <v>0.80179329872581395</v>
      </c>
      <c r="E14">
        <v>0.19820670127418499</v>
      </c>
      <c r="F14">
        <v>0.91092358180965705</v>
      </c>
      <c r="G14">
        <v>0.91092358180965705</v>
      </c>
      <c r="H14">
        <v>0.95370831259333</v>
      </c>
      <c r="I14">
        <v>0.80338476854156204</v>
      </c>
      <c r="J14">
        <v>0.87532550058190095</v>
      </c>
      <c r="K14">
        <v>0.89294716542435904</v>
      </c>
      <c r="L14">
        <v>0.83793241744826197</v>
      </c>
      <c r="M14">
        <v>-2.1595417028488599</v>
      </c>
      <c r="N14" s="21">
        <v>0</v>
      </c>
      <c r="O14">
        <v>1.03670967718989</v>
      </c>
      <c r="P14">
        <v>0.98238210914882795</v>
      </c>
      <c r="Q14">
        <v>1.00527130849444</v>
      </c>
      <c r="R14">
        <v>0.99127071323702598</v>
      </c>
      <c r="S14">
        <v>136.03999328613199</v>
      </c>
      <c r="T14" s="27">
        <f>IF(C14,P14,R14)</f>
        <v>0.98238210914882795</v>
      </c>
      <c r="U14" s="27">
        <f>IF(D14 = 0,O14,Q14)</f>
        <v>1.00527130849444</v>
      </c>
      <c r="V14" s="39">
        <f>S14*T14^(1-N14)</f>
        <v>133.64325553302274</v>
      </c>
      <c r="W14" s="38">
        <f>S14*U14^(N14+1)</f>
        <v>136.75710205832473</v>
      </c>
      <c r="X14" s="44">
        <f>0.5 * (D14-MAX($D$3:$D$137))/(MIN($D$3:$D$137)-MAX($D$3:$D$137)) + 0.75</f>
        <v>0.84662109315323386</v>
      </c>
      <c r="Y14" s="44">
        <f>AVERAGE(D14, F14, G14, H14, I14, J14, K14)</f>
        <v>0.87842945849803999</v>
      </c>
      <c r="Z14" s="22">
        <f>AI14^N14</f>
        <v>1</v>
      </c>
      <c r="AA14" s="22">
        <f>(Z14+AB14)/2</f>
        <v>1</v>
      </c>
      <c r="AB14" s="22">
        <f>AM14^N14</f>
        <v>1</v>
      </c>
      <c r="AC14" s="22">
        <v>1</v>
      </c>
      <c r="AD14" s="22">
        <v>1</v>
      </c>
      <c r="AE14" s="22">
        <v>1</v>
      </c>
      <c r="AF14" s="22">
        <f>PERCENTILE($L$2:$L$137, 0.05)</f>
        <v>-6.9945855688661379E-2</v>
      </c>
      <c r="AG14" s="22">
        <f>PERCENTILE($L$2:$L$137, 0.95)</f>
        <v>0.9572877100120103</v>
      </c>
      <c r="AH14" s="22">
        <f>MIN(MAX(L14,AF14), AG14)</f>
        <v>0.83793241744826197</v>
      </c>
      <c r="AI14" s="22">
        <f>AH14-$AH$138+1</f>
        <v>1.9078782731369235</v>
      </c>
      <c r="AJ14" s="22">
        <f>PERCENTILE($M$2:$M$137, 0.02)</f>
        <v>-2.2999038293317828</v>
      </c>
      <c r="AK14" s="22">
        <f>PERCENTILE($M$2:$M$137, 0.98)</f>
        <v>1.2514354598520292</v>
      </c>
      <c r="AL14" s="22">
        <f>MIN(MAX(M14,AJ14), AK14)</f>
        <v>-2.1595417028488599</v>
      </c>
      <c r="AM14" s="22">
        <f>AL14-$AL$138 + 1</f>
        <v>1.1403621264829229</v>
      </c>
      <c r="AN14" s="46">
        <v>1</v>
      </c>
      <c r="AO14" s="51">
        <v>1</v>
      </c>
      <c r="AP14" s="51">
        <v>1</v>
      </c>
      <c r="AQ14" s="21">
        <v>1</v>
      </c>
      <c r="AR14" s="17">
        <f>(AI14^4)*AB14*AE14*AN14</f>
        <v>13.24959639718597</v>
      </c>
      <c r="AS14" s="17">
        <f>(AM14^4) *Z14*AC14*AO14*(M14 &gt; 0)</f>
        <v>0</v>
      </c>
      <c r="AT14" s="17">
        <f>(AM14^4)*AA14*AP14*AQ14</f>
        <v>1.6911072080314968</v>
      </c>
      <c r="AU14" s="17">
        <f>MIN(AR14, 0.05*AR$138)</f>
        <v>13.24959639718597</v>
      </c>
      <c r="AV14" s="17">
        <f>MIN(AS14, 0.05*AS$138)</f>
        <v>0</v>
      </c>
      <c r="AW14" s="17">
        <f>MIN(AT14, 0.05*AT$138)</f>
        <v>1.6911072080314968</v>
      </c>
      <c r="AX14" s="14">
        <f>AU14/$AU$138</f>
        <v>1.858885510315245E-2</v>
      </c>
      <c r="AY14" s="14">
        <f>AV14/$AV$138</f>
        <v>0</v>
      </c>
      <c r="AZ14" s="67">
        <f>AW14/$AW$138</f>
        <v>1.7061985032695428E-4</v>
      </c>
      <c r="BA14" s="21">
        <f>N14</f>
        <v>0</v>
      </c>
      <c r="BB14" s="66">
        <v>3129</v>
      </c>
      <c r="BC14" s="15">
        <f>$D$144*AX14</f>
        <v>2229.4301712849551</v>
      </c>
      <c r="BD14" s="19">
        <f>BC14-BB14</f>
        <v>-899.56982871504488</v>
      </c>
      <c r="BE14" s="63">
        <f>(IF(BD14 &gt; 0, V14, W14))</f>
        <v>136.75710205832473</v>
      </c>
      <c r="BF14" s="46">
        <f>BD14/BE14</f>
        <v>-6.5778655380646534</v>
      </c>
      <c r="BG14" s="64">
        <f>BB14/BC14</f>
        <v>1.4034976472021856</v>
      </c>
      <c r="BH14" s="66">
        <v>0</v>
      </c>
      <c r="BI14" s="66">
        <v>0</v>
      </c>
      <c r="BJ14" s="66">
        <v>0</v>
      </c>
      <c r="BK14" s="10">
        <f>SUM(BH14:BJ14)</f>
        <v>0</v>
      </c>
      <c r="BL14" s="15">
        <f>AY14*$D$143</f>
        <v>0</v>
      </c>
      <c r="BM14" s="9">
        <f>BL14-BK14</f>
        <v>0</v>
      </c>
      <c r="BN14" s="48">
        <f>IF(BM14&gt;0,V14,W14)</f>
        <v>136.75710205832473</v>
      </c>
      <c r="BO14" s="46">
        <f>BM14/BN14</f>
        <v>0</v>
      </c>
      <c r="BP14" s="64" t="e">
        <f>BK14/BL14</f>
        <v>#DIV/0!</v>
      </c>
      <c r="BQ14" s="16">
        <f>BB14+BK14+BS14</f>
        <v>3129</v>
      </c>
      <c r="BR14" s="69">
        <f>BC14+BL14+BT14</f>
        <v>2231.0662962156953</v>
      </c>
      <c r="BS14" s="66">
        <v>0</v>
      </c>
      <c r="BT14" s="15">
        <f>AZ14*$D$146</f>
        <v>1.6361249307402626</v>
      </c>
      <c r="BU14" s="37">
        <f>BT14-BS14</f>
        <v>1.6361249307402626</v>
      </c>
      <c r="BV14" s="54">
        <f>BU14*(BU14&lt;&gt;0)</f>
        <v>1.6361249307402626</v>
      </c>
      <c r="BW14" s="26">
        <f>BV14/$BV$138</f>
        <v>2.8739239956793584E-3</v>
      </c>
      <c r="BX14" s="47">
        <f>BW14 * $BU$138</f>
        <v>1.6361249307402626</v>
      </c>
      <c r="BY14" s="48">
        <f>IF(BX14&gt;0, V14, W14)</f>
        <v>133.64325553302274</v>
      </c>
      <c r="BZ14" s="65">
        <f>BX14/BY14</f>
        <v>1.22424803572372E-2</v>
      </c>
      <c r="CA14" s="66">
        <v>0</v>
      </c>
      <c r="CB14" s="15">
        <f>AZ14*$CA$141</f>
        <v>1.5179621533963306</v>
      </c>
      <c r="CC14" s="37">
        <f>CB14-CA14</f>
        <v>1.5179621533963306</v>
      </c>
      <c r="CD14" s="54">
        <f>CC14*(CC14&lt;&gt;0)</f>
        <v>1.5179621533963306</v>
      </c>
      <c r="CE14" s="26">
        <f>CD14/$CD$138</f>
        <v>2.5474506455151335E-4</v>
      </c>
      <c r="CF14" s="47">
        <f>CE14 * $CC$138</f>
        <v>1.5179621533963306</v>
      </c>
      <c r="CG14" s="48">
        <f>IF(BX14&gt;0,V14,W14)</f>
        <v>133.64325553302274</v>
      </c>
      <c r="CH14" s="65">
        <f>CF14/CG14</f>
        <v>1.1358314696406418E-2</v>
      </c>
      <c r="CI14" s="70">
        <f>N14</f>
        <v>0</v>
      </c>
      <c r="CJ14" s="1">
        <f>BQ14+BS14</f>
        <v>3129</v>
      </c>
    </row>
    <row r="15" spans="1:88" x14ac:dyDescent="0.2">
      <c r="A15" s="25" t="s">
        <v>199</v>
      </c>
      <c r="B15">
        <v>1</v>
      </c>
      <c r="C15">
        <v>1</v>
      </c>
      <c r="D15">
        <v>0.55733120255693103</v>
      </c>
      <c r="E15">
        <v>0.44266879744306797</v>
      </c>
      <c r="F15">
        <v>0.61938816050854195</v>
      </c>
      <c r="G15">
        <v>0.61938816050854195</v>
      </c>
      <c r="H15">
        <v>0.52549101546176302</v>
      </c>
      <c r="I15">
        <v>0.19264521521103201</v>
      </c>
      <c r="J15">
        <v>0.31817185570866402</v>
      </c>
      <c r="K15">
        <v>0.44392778740801803</v>
      </c>
      <c r="L15">
        <v>0.47969759829052799</v>
      </c>
      <c r="M15">
        <v>0.82472313122963703</v>
      </c>
      <c r="N15" s="21">
        <v>0</v>
      </c>
      <c r="O15">
        <v>0.99275368745442505</v>
      </c>
      <c r="P15">
        <v>0.99954741179306394</v>
      </c>
      <c r="Q15">
        <v>0.996492355865783</v>
      </c>
      <c r="R15">
        <v>0.99615785505950805</v>
      </c>
      <c r="S15">
        <v>4.1199998855590803</v>
      </c>
      <c r="T15" s="27">
        <f>IF(C15,P15,R15)</f>
        <v>0.99954741179306394</v>
      </c>
      <c r="U15" s="27">
        <f>IF(D15 = 0,O15,Q15)</f>
        <v>0.996492355865783</v>
      </c>
      <c r="V15" s="39">
        <f>S15*T15^(1-N15)</f>
        <v>4.1181352221982985</v>
      </c>
      <c r="W15" s="38">
        <f>S15*U15^(N15+1)</f>
        <v>4.105548392127524</v>
      </c>
      <c r="X15" s="44">
        <f>0.5 * (D15-MAX($D$3:$D$137))/(MIN($D$3:$D$137)-MAX($D$3:$D$137)) + 0.75</f>
        <v>0.97105791223317306</v>
      </c>
      <c r="Y15" s="44">
        <f>AVERAGE(D15, F15, G15, H15, I15, J15, K15)</f>
        <v>0.46804905676621311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PERCENTILE($L$2:$L$137, 0.05)</f>
        <v>-6.9945855688661379E-2</v>
      </c>
      <c r="AG15" s="22">
        <f>PERCENTILE($L$2:$L$137, 0.95)</f>
        <v>0.9572877100120103</v>
      </c>
      <c r="AH15" s="22">
        <f>MIN(MAX(L15,AF15), AG15)</f>
        <v>0.47969759829052799</v>
      </c>
      <c r="AI15" s="22">
        <f>AH15-$AH$138+1</f>
        <v>1.5496434539791895</v>
      </c>
      <c r="AJ15" s="22">
        <f>PERCENTILE($M$2:$M$137, 0.02)</f>
        <v>-2.2999038293317828</v>
      </c>
      <c r="AK15" s="22">
        <f>PERCENTILE($M$2:$M$137, 0.98)</f>
        <v>1.2514354598520292</v>
      </c>
      <c r="AL15" s="22">
        <f>MIN(MAX(M15,AJ15), AK15)</f>
        <v>0.82472313122963703</v>
      </c>
      <c r="AM15" s="22">
        <f>AL15-$AL$138 + 1</f>
        <v>4.1246269605614199</v>
      </c>
      <c r="AN15" s="46">
        <v>0</v>
      </c>
      <c r="AO15" s="75">
        <v>0.25</v>
      </c>
      <c r="AP15" s="51">
        <v>0.54</v>
      </c>
      <c r="AQ15" s="50">
        <v>1</v>
      </c>
      <c r="AR15" s="17">
        <f>(AI15^4)*AB15*AE15*AN15</f>
        <v>0</v>
      </c>
      <c r="AS15" s="17">
        <f>(AM15^4) *Z15*AC15*AO15*(M15 &gt; 0)</f>
        <v>72.356693652555421</v>
      </c>
      <c r="AT15" s="17">
        <f>(AM15^4)*AA15*AP15*AQ15</f>
        <v>156.29045828951973</v>
      </c>
      <c r="AU15" s="17">
        <f>MIN(AR15, 0.05*AR$138)</f>
        <v>0</v>
      </c>
      <c r="AV15" s="17">
        <f>MIN(AS15, 0.05*AS$138)</f>
        <v>72.356693652555421</v>
      </c>
      <c r="AW15" s="17">
        <f>MIN(AT15, 0.05*AT$138)</f>
        <v>156.29045828951973</v>
      </c>
      <c r="AX15" s="14">
        <f>AU15/$AU$138</f>
        <v>0</v>
      </c>
      <c r="AY15" s="14">
        <f>AV15/$AV$138</f>
        <v>2.1142015963166037E-2</v>
      </c>
      <c r="AZ15" s="67">
        <f>AW15/$AW$138</f>
        <v>1.5768518089358349E-2</v>
      </c>
      <c r="BA15" s="21">
        <f>N15</f>
        <v>0</v>
      </c>
      <c r="BB15" s="66">
        <v>0</v>
      </c>
      <c r="BC15" s="15">
        <f>$D$144*AX15</f>
        <v>0</v>
      </c>
      <c r="BD15" s="19">
        <f>BC15-BB15</f>
        <v>0</v>
      </c>
      <c r="BE15" s="63">
        <f>(IF(BD15 &gt; 0, V15, W15))</f>
        <v>4.105548392127524</v>
      </c>
      <c r="BF15" s="46">
        <f>BD15/BE15</f>
        <v>0</v>
      </c>
      <c r="BG15" s="64" t="e">
        <f>BB15/BC15</f>
        <v>#DIV/0!</v>
      </c>
      <c r="BH15" s="66">
        <v>0</v>
      </c>
      <c r="BI15" s="66">
        <v>1137</v>
      </c>
      <c r="BJ15" s="66">
        <v>0</v>
      </c>
      <c r="BK15" s="10">
        <f>SUM(BH15:BJ15)</f>
        <v>1137</v>
      </c>
      <c r="BL15" s="15">
        <f>AY15*$D$143</f>
        <v>3688.3335661565252</v>
      </c>
      <c r="BM15" s="9">
        <f>BL15-BK15</f>
        <v>2551.3335661565252</v>
      </c>
      <c r="BN15" s="48">
        <f>IF(BM15&gt;0,V15,W15)</f>
        <v>4.1181352221982985</v>
      </c>
      <c r="BO15" s="46">
        <f>BM15/BN15</f>
        <v>619.53613188898635</v>
      </c>
      <c r="BP15" s="64">
        <f>BK15/BL15</f>
        <v>0.30826929820906229</v>
      </c>
      <c r="BQ15" s="16">
        <f>BB15+BK15+BS15</f>
        <v>1285</v>
      </c>
      <c r="BR15" s="69">
        <f>BC15+BL15+BT15</f>
        <v>3839.5426166708094</v>
      </c>
      <c r="BS15" s="66">
        <v>148</v>
      </c>
      <c r="BT15" s="15">
        <f>AZ15*$D$146</f>
        <v>151.209050514284</v>
      </c>
      <c r="BU15" s="37">
        <f>BT15-BS15</f>
        <v>3.2090505142840016</v>
      </c>
      <c r="BV15" s="54">
        <f>BU15*(BU15&lt;&gt;0)</f>
        <v>3.2090505142840016</v>
      </c>
      <c r="BW15" s="26">
        <f>BV15/$BV$138</f>
        <v>5.636835612654126E-3</v>
      </c>
      <c r="BX15" s="47">
        <f>BW15 * $BU$138</f>
        <v>3.2090505142840016</v>
      </c>
      <c r="BY15" s="48">
        <f>IF(BX15&gt;0, V15, W15)</f>
        <v>4.1181352221982985</v>
      </c>
      <c r="BZ15" s="65">
        <f>BX15/BY15</f>
        <v>0.77924845619104777</v>
      </c>
      <c r="CA15" s="66">
        <v>0</v>
      </c>
      <c r="CB15" s="15">
        <f>AZ15*$CA$141</f>
        <v>140.2885633114989</v>
      </c>
      <c r="CC15" s="37">
        <f>CB15-CA15</f>
        <v>140.2885633114989</v>
      </c>
      <c r="CD15" s="54">
        <f>CC15*(CC15&lt;&gt;0)</f>
        <v>140.2885633114989</v>
      </c>
      <c r="CE15" s="26">
        <f>CD15/$CD$138</f>
        <v>2.3543287318900586E-2</v>
      </c>
      <c r="CF15" s="47">
        <f>CE15 * $CC$138</f>
        <v>140.2885633114989</v>
      </c>
      <c r="CG15" s="48">
        <f>IF(BX15&gt;0,V15,W15)</f>
        <v>4.1181352221982985</v>
      </c>
      <c r="CH15" s="65">
        <f>CF15/CG15</f>
        <v>34.066040997219019</v>
      </c>
      <c r="CI15" s="70">
        <f>N15</f>
        <v>0</v>
      </c>
      <c r="CJ15" s="1">
        <f>BQ15+BS15</f>
        <v>1433</v>
      </c>
    </row>
    <row r="16" spans="1:88" x14ac:dyDescent="0.2">
      <c r="A16" s="25" t="s">
        <v>188</v>
      </c>
      <c r="B16">
        <v>1</v>
      </c>
      <c r="C16">
        <v>1</v>
      </c>
      <c r="D16">
        <v>0.87015581302436995</v>
      </c>
      <c r="E16">
        <v>0.12984418697562899</v>
      </c>
      <c r="F16">
        <v>0.99761620977353904</v>
      </c>
      <c r="G16">
        <v>0.99761620977353904</v>
      </c>
      <c r="H16">
        <v>0.86209778520685298</v>
      </c>
      <c r="I16">
        <v>0.92895946510656002</v>
      </c>
      <c r="J16">
        <v>0.89490440685880401</v>
      </c>
      <c r="K16">
        <v>0.94486567430514601</v>
      </c>
      <c r="L16">
        <v>0.92438024711601596</v>
      </c>
      <c r="M16">
        <v>-1.3827550853563599</v>
      </c>
      <c r="N16" s="21">
        <v>-2</v>
      </c>
      <c r="O16">
        <v>1.0260003639097099</v>
      </c>
      <c r="P16">
        <v>0.97352521832455796</v>
      </c>
      <c r="Q16">
        <v>1.02741330398669</v>
      </c>
      <c r="R16">
        <v>0.977885669702376</v>
      </c>
      <c r="S16">
        <v>596.21002197265602</v>
      </c>
      <c r="T16" s="27">
        <f>IF(C16,P16,R16)</f>
        <v>0.97352521832455796</v>
      </c>
      <c r="U16" s="27">
        <f>IF(D16 = 0,O16,Q16)</f>
        <v>1.02741330398669</v>
      </c>
      <c r="V16" s="39">
        <f>S16*T16^(1-N16)</f>
        <v>550.09904385000709</v>
      </c>
      <c r="W16" s="38">
        <f>S16*U16^(N16+1)</f>
        <v>580.30202612636197</v>
      </c>
      <c r="X16" s="44">
        <f>0.5 * (D16-MAX($D$3:$D$137))/(MIN($D$3:$D$137)-MAX($D$3:$D$137)) + 0.75</f>
        <v>0.81182300397321494</v>
      </c>
      <c r="Y16" s="44">
        <f>AVERAGE(D16, F16, G16, H16, I16, J16, K16)</f>
        <v>0.92803079486411577</v>
      </c>
      <c r="Z16" s="22">
        <f>AI16^N16</f>
        <v>0.25142453342063414</v>
      </c>
      <c r="AA16" s="22">
        <f>(Z16+AB16)/2</f>
        <v>0.26174968633625229</v>
      </c>
      <c r="AB16" s="22">
        <f>AM16^N16</f>
        <v>0.27207483925187043</v>
      </c>
      <c r="AC16" s="22">
        <v>1</v>
      </c>
      <c r="AD16" s="22">
        <v>1</v>
      </c>
      <c r="AE16" s="22">
        <v>1</v>
      </c>
      <c r="AF16" s="22">
        <f>PERCENTILE($L$2:$L$137, 0.05)</f>
        <v>-6.9945855688661379E-2</v>
      </c>
      <c r="AG16" s="22">
        <f>PERCENTILE($L$2:$L$137, 0.95)</f>
        <v>0.9572877100120103</v>
      </c>
      <c r="AH16" s="22">
        <f>MIN(MAX(L16,AF16), AG16)</f>
        <v>0.92438024711601596</v>
      </c>
      <c r="AI16" s="22">
        <f>AH16-$AH$138+1</f>
        <v>1.9943261028046773</v>
      </c>
      <c r="AJ16" s="22">
        <f>PERCENTILE($M$2:$M$137, 0.02)</f>
        <v>-2.2999038293317828</v>
      </c>
      <c r="AK16" s="22">
        <f>PERCENTILE($M$2:$M$137, 0.98)</f>
        <v>1.2514354598520292</v>
      </c>
      <c r="AL16" s="22">
        <f>MIN(MAX(M16,AJ16), AK16)</f>
        <v>-1.3827550853563599</v>
      </c>
      <c r="AM16" s="22">
        <f>AL16-$AL$138 + 1</f>
        <v>1.9171487439754229</v>
      </c>
      <c r="AN16" s="46">
        <v>1</v>
      </c>
      <c r="AO16" s="51">
        <v>1</v>
      </c>
      <c r="AP16" s="51">
        <v>1</v>
      </c>
      <c r="AQ16" s="21">
        <v>1</v>
      </c>
      <c r="AR16" s="17">
        <f>(AI16^4)*AB16*AE16*AN16</f>
        <v>4.3040080558198071</v>
      </c>
      <c r="AS16" s="17">
        <f>(AM16^4) *Z16*AC16*AO16*(M16 &gt; 0)</f>
        <v>0</v>
      </c>
      <c r="AT16" s="17">
        <f>(AM16^4)*AA16*AP16*AQ16</f>
        <v>3.535976804287932</v>
      </c>
      <c r="AU16" s="17">
        <f>MIN(AR16, 0.05*AR$138)</f>
        <v>4.3040080558198071</v>
      </c>
      <c r="AV16" s="17">
        <f>MIN(AS16, 0.05*AS$138)</f>
        <v>0</v>
      </c>
      <c r="AW16" s="17">
        <f>MIN(AT16, 0.05*AT$138)</f>
        <v>3.535976804287932</v>
      </c>
      <c r="AX16" s="14">
        <f>AU16/$AU$138</f>
        <v>6.0384165459883409E-3</v>
      </c>
      <c r="AY16" s="14">
        <f>AV16/$AV$138</f>
        <v>0</v>
      </c>
      <c r="AZ16" s="67">
        <f>AW16/$AW$138</f>
        <v>3.5675315570883218E-4</v>
      </c>
      <c r="BA16" s="21">
        <f>N16</f>
        <v>-2</v>
      </c>
      <c r="BB16" s="66">
        <v>1192</v>
      </c>
      <c r="BC16" s="15">
        <f>$D$144*AX16</f>
        <v>724.20963850160183</v>
      </c>
      <c r="BD16" s="19">
        <f>BC16-BB16</f>
        <v>-467.79036149839817</v>
      </c>
      <c r="BE16" s="63">
        <f>(IF(BD16 &gt; 0, V16, W16))</f>
        <v>580.30202612636197</v>
      </c>
      <c r="BF16" s="46">
        <f>BD16/BE16</f>
        <v>-0.80611533380470368</v>
      </c>
      <c r="BG16" s="64">
        <f>BB16/BC16</f>
        <v>1.6459322503167202</v>
      </c>
      <c r="BH16" s="66">
        <v>0</v>
      </c>
      <c r="BI16" s="66">
        <v>0</v>
      </c>
      <c r="BJ16" s="66">
        <v>0</v>
      </c>
      <c r="BK16" s="10">
        <f>SUM(BH16:BJ16)</f>
        <v>0</v>
      </c>
      <c r="BL16" s="15">
        <f>AY16*$D$143</f>
        <v>0</v>
      </c>
      <c r="BM16" s="9">
        <f>BL16-BK16</f>
        <v>0</v>
      </c>
      <c r="BN16" s="48">
        <f>IF(BM16&gt;0,V16,W16)</f>
        <v>580.30202612636197</v>
      </c>
      <c r="BO16" s="46">
        <f>BM16/BN16</f>
        <v>0</v>
      </c>
      <c r="BP16" s="64" t="e">
        <f>BK16/BL16</f>
        <v>#DIV/0!</v>
      </c>
      <c r="BQ16" s="16">
        <f>BB16+BK16+BS16</f>
        <v>1192</v>
      </c>
      <c r="BR16" s="69">
        <f>BC16+BL16+BT16</f>
        <v>727.63065153764057</v>
      </c>
      <c r="BS16" s="66">
        <v>0</v>
      </c>
      <c r="BT16" s="15">
        <f>AZ16*$D$146</f>
        <v>3.4210130360387043</v>
      </c>
      <c r="BU16" s="37">
        <f>BT16-BS16</f>
        <v>3.4210130360387043</v>
      </c>
      <c r="BV16" s="54">
        <f>BU16*(BU16&lt;&gt;0)</f>
        <v>3.4210130360387043</v>
      </c>
      <c r="BW16" s="26">
        <f>BV16/$BV$138</f>
        <v>6.0091569226044198E-3</v>
      </c>
      <c r="BX16" s="47">
        <f>BW16 * $BU$138</f>
        <v>3.4210130360387043</v>
      </c>
      <c r="BY16" s="48">
        <f>IF(BX16&gt;0, V16, W16)</f>
        <v>550.09904385000709</v>
      </c>
      <c r="BZ16" s="65">
        <f>BX16/BY16</f>
        <v>6.2189038033876234E-3</v>
      </c>
      <c r="CA16" s="66">
        <v>0</v>
      </c>
      <c r="CB16" s="15">
        <f>AZ16*$CA$141</f>
        <v>3.1739436380525525</v>
      </c>
      <c r="CC16" s="37">
        <f>CB16-CA16</f>
        <v>3.1739436380525525</v>
      </c>
      <c r="CD16" s="54">
        <f>CC16*(CC16&lt;&gt;0)</f>
        <v>3.1739436380525525</v>
      </c>
      <c r="CE16" s="26">
        <f>CD16/$CD$138</f>
        <v>5.3265259291840599E-4</v>
      </c>
      <c r="CF16" s="47">
        <f>CE16 * $CC$138</f>
        <v>3.1739436380525525</v>
      </c>
      <c r="CG16" s="48">
        <f>IF(BX16&gt;0,V16,W16)</f>
        <v>550.09904385000709</v>
      </c>
      <c r="CH16" s="65">
        <f>CF16/CG16</f>
        <v>5.7697675964657313E-3</v>
      </c>
      <c r="CI16" s="70">
        <f>N16</f>
        <v>-2</v>
      </c>
      <c r="CJ16" s="1">
        <f>BQ16+BS16</f>
        <v>1192</v>
      </c>
    </row>
    <row r="17" spans="1:88" x14ac:dyDescent="0.2">
      <c r="A17" s="25" t="s">
        <v>189</v>
      </c>
      <c r="B17">
        <v>1</v>
      </c>
      <c r="C17">
        <v>1</v>
      </c>
      <c r="D17">
        <v>0.97083499800239703</v>
      </c>
      <c r="E17">
        <v>2.9165001997602798E-2</v>
      </c>
      <c r="F17">
        <v>0.94358363130711098</v>
      </c>
      <c r="G17">
        <v>0.94358363130711098</v>
      </c>
      <c r="H17">
        <v>0.81863769327204305</v>
      </c>
      <c r="I17">
        <v>0.94943585457584601</v>
      </c>
      <c r="J17">
        <v>0.881614415660124</v>
      </c>
      <c r="K17">
        <v>0.91207287633240997</v>
      </c>
      <c r="L17">
        <v>0.86474703231119299</v>
      </c>
      <c r="M17">
        <v>-0.91727963407963498</v>
      </c>
      <c r="N17" s="21">
        <v>0</v>
      </c>
      <c r="O17">
        <v>1.0119457854859899</v>
      </c>
      <c r="P17">
        <v>0.99384207476870201</v>
      </c>
      <c r="Q17">
        <v>1.0216183431908901</v>
      </c>
      <c r="R17">
        <v>0.99147390242480604</v>
      </c>
      <c r="S17">
        <v>187.30999755859301</v>
      </c>
      <c r="T17" s="27">
        <f>IF(C17,P17,R17)</f>
        <v>0.99384207476870201</v>
      </c>
      <c r="U17" s="27">
        <f>IF(D17 = 0,O17,Q17)</f>
        <v>1.0216183431908901</v>
      </c>
      <c r="V17" s="39">
        <f>S17*T17^(1-N17)</f>
        <v>186.15655659855258</v>
      </c>
      <c r="W17" s="38">
        <f>S17*U17^(N17+1)</f>
        <v>191.35932936889947</v>
      </c>
      <c r="X17" s="44">
        <f>0.5 * (D17-MAX($D$3:$D$137))/(MIN($D$3:$D$137)-MAX($D$3:$D$137)) + 0.75</f>
        <v>0.7605749875217338</v>
      </c>
      <c r="Y17" s="44">
        <f>AVERAGE(D17, F17, G17, H17, I17, J17, K17)</f>
        <v>0.91710901435100589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PERCENTILE($L$2:$L$137, 0.05)</f>
        <v>-6.9945855688661379E-2</v>
      </c>
      <c r="AG17" s="22">
        <f>PERCENTILE($L$2:$L$137, 0.95)</f>
        <v>0.9572877100120103</v>
      </c>
      <c r="AH17" s="22">
        <f>MIN(MAX(L17,AF17), AG17)</f>
        <v>0.86474703231119299</v>
      </c>
      <c r="AI17" s="22">
        <f>AH17-$AH$138+1</f>
        <v>1.9346928879998544</v>
      </c>
      <c r="AJ17" s="22">
        <f>PERCENTILE($M$2:$M$137, 0.02)</f>
        <v>-2.2999038293317828</v>
      </c>
      <c r="AK17" s="22">
        <f>PERCENTILE($M$2:$M$137, 0.98)</f>
        <v>1.2514354598520292</v>
      </c>
      <c r="AL17" s="22">
        <f>MIN(MAX(M17,AJ17), AK17)</f>
        <v>-0.91727963407963498</v>
      </c>
      <c r="AM17" s="22">
        <f>AL17-$AL$138 + 1</f>
        <v>2.3826241952521476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14.010322770924276</v>
      </c>
      <c r="AS17" s="17">
        <f>(AM17^4) *Z17*AC17*AO17*(M17 &gt; 0)</f>
        <v>0</v>
      </c>
      <c r="AT17" s="17">
        <f>(AM17^4)*AA17*AP17*AQ17</f>
        <v>32.227171535956536</v>
      </c>
      <c r="AU17" s="17">
        <f>MIN(AR17, 0.05*AR$138)</f>
        <v>14.010322770924276</v>
      </c>
      <c r="AV17" s="17">
        <f>MIN(AS17, 0.05*AS$138)</f>
        <v>0</v>
      </c>
      <c r="AW17" s="17">
        <f>MIN(AT17, 0.05*AT$138)</f>
        <v>32.227171535956536</v>
      </c>
      <c r="AX17" s="14">
        <f>AU17/$AU$138</f>
        <v>1.9656135336501394E-2</v>
      </c>
      <c r="AY17" s="14">
        <f>AV17/$AV$138</f>
        <v>0</v>
      </c>
      <c r="AZ17" s="67">
        <f>AW17/$AW$138</f>
        <v>3.2514764042230813E-3</v>
      </c>
      <c r="BA17" s="21">
        <f>N17</f>
        <v>0</v>
      </c>
      <c r="BB17" s="66">
        <v>187</v>
      </c>
      <c r="BC17" s="15">
        <f>$D$144*AX17</f>
        <v>2357.433038607357</v>
      </c>
      <c r="BD17" s="19">
        <f>BC17-BB17</f>
        <v>2170.433038607357</v>
      </c>
      <c r="BE17" s="63">
        <f>(IF(BD17 &gt; 0, V17, W17))</f>
        <v>186.15655659855258</v>
      </c>
      <c r="BF17" s="46">
        <f>BD17/BE17</f>
        <v>11.659181273361783</v>
      </c>
      <c r="BG17" s="64">
        <f>BB17/BC17</f>
        <v>7.9323568024001825E-2</v>
      </c>
      <c r="BH17" s="66">
        <v>0</v>
      </c>
      <c r="BI17" s="66">
        <v>0</v>
      </c>
      <c r="BJ17" s="66">
        <v>0</v>
      </c>
      <c r="BK17" s="10">
        <f>SUM(BH17:BJ17)</f>
        <v>0</v>
      </c>
      <c r="BL17" s="15">
        <f>AY17*$D$143</f>
        <v>0</v>
      </c>
      <c r="BM17" s="9">
        <f>BL17-BK17</f>
        <v>0</v>
      </c>
      <c r="BN17" s="48">
        <f>IF(BM17&gt;0,V17,W17)</f>
        <v>191.35932936889947</v>
      </c>
      <c r="BO17" s="46">
        <f>BM17/BN17</f>
        <v>0</v>
      </c>
      <c r="BP17" s="64" t="e">
        <f>BK17/BL17</f>
        <v>#DIV/0!</v>
      </c>
      <c r="BQ17" s="16">
        <f>BB17+BK17+BS17</f>
        <v>187</v>
      </c>
      <c r="BR17" s="69">
        <f>BC17+BL17+BT17</f>
        <v>2388.6124212903733</v>
      </c>
      <c r="BS17" s="66">
        <v>0</v>
      </c>
      <c r="BT17" s="15">
        <f>AZ17*$D$146</f>
        <v>31.179382683016392</v>
      </c>
      <c r="BU17" s="37">
        <f>BT17-BS17</f>
        <v>31.179382683016392</v>
      </c>
      <c r="BV17" s="54">
        <f>BU17*(BU17&lt;&gt;0)</f>
        <v>31.179382683016392</v>
      </c>
      <c r="BW17" s="26">
        <f>BV17/$BV$138</f>
        <v>5.4767930235405445E-2</v>
      </c>
      <c r="BX17" s="47">
        <f>BW17 * $BU$138</f>
        <v>31.179382683016392</v>
      </c>
      <c r="BY17" s="48">
        <f>IF(BX17&gt;0, V17, W17)</f>
        <v>186.15655659855258</v>
      </c>
      <c r="BZ17" s="65">
        <f>BX17/BY17</f>
        <v>0.16749011290671253</v>
      </c>
      <c r="CA17" s="66">
        <v>0</v>
      </c>
      <c r="CB17" s="15">
        <f>AZ17*$CA$141</f>
        <v>28.9275726992717</v>
      </c>
      <c r="CC17" s="37">
        <f>CB17-CA17</f>
        <v>28.9275726992717</v>
      </c>
      <c r="CD17" s="54">
        <f>CC17*(CC17&lt;&gt;0)</f>
        <v>28.9275726992717</v>
      </c>
      <c r="CE17" s="26">
        <f>CD17/$CD$138</f>
        <v>4.8546377510839843E-3</v>
      </c>
      <c r="CF17" s="47">
        <f>CE17 * $CC$138</f>
        <v>28.9275726992717</v>
      </c>
      <c r="CG17" s="48">
        <f>IF(BX17&gt;0,V17,W17)</f>
        <v>186.15655659855258</v>
      </c>
      <c r="CH17" s="65">
        <f>CF17/CG17</f>
        <v>0.15539378911941379</v>
      </c>
      <c r="CI17" s="70">
        <f>N17</f>
        <v>0</v>
      </c>
      <c r="CJ17" s="1">
        <f>BQ17+BS17</f>
        <v>187</v>
      </c>
    </row>
    <row r="18" spans="1:88" x14ac:dyDescent="0.2">
      <c r="A18" s="25" t="s">
        <v>148</v>
      </c>
      <c r="B18">
        <v>1</v>
      </c>
      <c r="C18">
        <v>1</v>
      </c>
      <c r="D18">
        <v>0.68641114982578399</v>
      </c>
      <c r="E18">
        <v>0.31358885017421601</v>
      </c>
      <c r="F18">
        <v>0.65116279069767402</v>
      </c>
      <c r="G18">
        <v>0.65116279069767402</v>
      </c>
      <c r="H18">
        <v>0.903954802259887</v>
      </c>
      <c r="I18">
        <v>0.16384180790960401</v>
      </c>
      <c r="J18">
        <v>0.38484488962545499</v>
      </c>
      <c r="K18">
        <v>0.500596316720618</v>
      </c>
      <c r="L18">
        <v>0.39918658504475202</v>
      </c>
      <c r="M18">
        <v>-0.43589961775651798</v>
      </c>
      <c r="N18" s="21">
        <v>0</v>
      </c>
      <c r="O18">
        <v>1.0047505006740201</v>
      </c>
      <c r="P18">
        <v>0.98615288660289102</v>
      </c>
      <c r="Q18">
        <v>1.01296214854866</v>
      </c>
      <c r="R18">
        <v>0.98714335305527501</v>
      </c>
      <c r="S18">
        <v>34.9799995422363</v>
      </c>
      <c r="T18" s="27">
        <f>IF(C18,P18,R18)</f>
        <v>0.98615288660289102</v>
      </c>
      <c r="U18" s="27">
        <f>IF(D18 = 0,O18,Q18)</f>
        <v>1.01296214854866</v>
      </c>
      <c r="V18" s="39">
        <f>S18*T18^(1-N18)</f>
        <v>34.495627521944137</v>
      </c>
      <c r="W18" s="38">
        <f>S18*U18^(N18+1)</f>
        <v>35.433415492534827</v>
      </c>
      <c r="X18" s="44">
        <f>0.5 * (D18-MAX($D$3:$D$137))/(MIN($D$3:$D$137)-MAX($D$3:$D$137)) + 0.75</f>
        <v>0.90535325577777737</v>
      </c>
      <c r="Y18" s="44">
        <f>AVERAGE(D18, F18, G18, H18, I18, J18, K18)</f>
        <v>0.56313922110524228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PERCENTILE($L$2:$L$137, 0.05)</f>
        <v>-6.9945855688661379E-2</v>
      </c>
      <c r="AG18" s="22">
        <f>PERCENTILE($L$2:$L$137, 0.95)</f>
        <v>0.9572877100120103</v>
      </c>
      <c r="AH18" s="22">
        <f>MIN(MAX(L18,AF18), AG18)</f>
        <v>0.39918658504475202</v>
      </c>
      <c r="AI18" s="22">
        <f>AH18-$AH$138+1</f>
        <v>1.4691324407334134</v>
      </c>
      <c r="AJ18" s="22">
        <f>PERCENTILE($M$2:$M$137, 0.02)</f>
        <v>-2.2999038293317828</v>
      </c>
      <c r="AK18" s="22">
        <f>PERCENTILE($M$2:$M$137, 0.98)</f>
        <v>1.2514354598520292</v>
      </c>
      <c r="AL18" s="22">
        <f>MIN(MAX(M18,AJ18), AK18)</f>
        <v>-0.43589961775651798</v>
      </c>
      <c r="AM18" s="22">
        <f>AL18-$AL$138 + 1</f>
        <v>2.8640042115752649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4.6584752768304138</v>
      </c>
      <c r="AS18" s="17">
        <f>(AM18^4) *Z18*AC18*AO18*(M18 &gt; 0)</f>
        <v>0</v>
      </c>
      <c r="AT18" s="17">
        <f>(AM18^4)*AA18*AP18*AQ18</f>
        <v>67.281336383326575</v>
      </c>
      <c r="AU18" s="17">
        <f>MIN(AR18, 0.05*AR$138)</f>
        <v>4.6584752768304138</v>
      </c>
      <c r="AV18" s="17">
        <f>MIN(AS18, 0.05*AS$138)</f>
        <v>0</v>
      </c>
      <c r="AW18" s="17">
        <f>MIN(AT18, 0.05*AT$138)</f>
        <v>67.281336383326575</v>
      </c>
      <c r="AX18" s="14">
        <f>AU18/$AU$138</f>
        <v>6.5357252648850714E-3</v>
      </c>
      <c r="AY18" s="14">
        <f>AV18/$AV$138</f>
        <v>0</v>
      </c>
      <c r="AZ18" s="67">
        <f>AW18/$AW$138</f>
        <v>6.7881749240979155E-3</v>
      </c>
      <c r="BA18" s="21">
        <f>N18</f>
        <v>0</v>
      </c>
      <c r="BB18" s="66">
        <v>979</v>
      </c>
      <c r="BC18" s="15">
        <f>$D$144*AX18</f>
        <v>783.85371320114666</v>
      </c>
      <c r="BD18" s="19">
        <f>BC18-BB18</f>
        <v>-195.14628679885334</v>
      </c>
      <c r="BE18" s="63">
        <f>(IF(BD18 &gt; 0, V18, W18))</f>
        <v>35.433415492534827</v>
      </c>
      <c r="BF18" s="46">
        <f>BD18/BE18</f>
        <v>-5.5074083061500829</v>
      </c>
      <c r="BG18" s="64">
        <f>BB18/BC18</f>
        <v>1.2489575331625384</v>
      </c>
      <c r="BH18" s="66">
        <v>770</v>
      </c>
      <c r="BI18" s="66">
        <v>630</v>
      </c>
      <c r="BJ18" s="66">
        <v>70</v>
      </c>
      <c r="BK18" s="10">
        <f>SUM(BH18:BJ18)</f>
        <v>1470</v>
      </c>
      <c r="BL18" s="15">
        <f>AY18*$D$143</f>
        <v>0</v>
      </c>
      <c r="BM18" s="9">
        <f>BL18-BK18</f>
        <v>-1470</v>
      </c>
      <c r="BN18" s="48">
        <f>IF(BM18&gt;0,V18,W18)</f>
        <v>35.433415492534827</v>
      </c>
      <c r="BO18" s="46">
        <f>BM18/BN18</f>
        <v>-41.486263166182837</v>
      </c>
      <c r="BP18" s="64" t="e">
        <f>BK18/BL18</f>
        <v>#DIV/0!</v>
      </c>
      <c r="BQ18" s="16">
        <f>BB18+BK18+BS18</f>
        <v>2484</v>
      </c>
      <c r="BR18" s="69">
        <f>BC18+BL18+BT18</f>
        <v>848.94755900079883</v>
      </c>
      <c r="BS18" s="66">
        <v>35</v>
      </c>
      <c r="BT18" s="15">
        <f>AZ18*$D$146</f>
        <v>65.093845799652129</v>
      </c>
      <c r="BU18" s="37">
        <f>BT18-BS18</f>
        <v>30.093845799652129</v>
      </c>
      <c r="BV18" s="54">
        <f>BU18*(BU18&lt;&gt;0)</f>
        <v>30.093845799652129</v>
      </c>
      <c r="BW18" s="26">
        <f>BV18/$BV$138</f>
        <v>5.2861137888023997E-2</v>
      </c>
      <c r="BX18" s="47">
        <f>BW18 * $BU$138</f>
        <v>30.093845799652133</v>
      </c>
      <c r="BY18" s="48">
        <f>IF(BX18&gt;0, V18, W18)</f>
        <v>34.495627521944137</v>
      </c>
      <c r="BZ18" s="65">
        <f>BX18/BY18</f>
        <v>0.87239595164657191</v>
      </c>
      <c r="CA18" s="66">
        <v>0</v>
      </c>
      <c r="CB18" s="15">
        <f>AZ18*$CA$141</f>
        <v>60.392695255968128</v>
      </c>
      <c r="CC18" s="37">
        <f>CB18-CA18</f>
        <v>60.392695255968128</v>
      </c>
      <c r="CD18" s="54">
        <f>CC18*(CC18&lt;&gt;0)</f>
        <v>60.392695255968128</v>
      </c>
      <c r="CE18" s="26">
        <f>CD18/$CD$138</f>
        <v>1.0135128215811725E-2</v>
      </c>
      <c r="CF18" s="47">
        <f>CE18 * $CC$138</f>
        <v>60.392695255968135</v>
      </c>
      <c r="CG18" s="48">
        <f>IF(BX18&gt;0,V18,W18)</f>
        <v>34.495627521944137</v>
      </c>
      <c r="CH18" s="65">
        <f>CF18/CG18</f>
        <v>1.7507347914616069</v>
      </c>
      <c r="CI18" s="70">
        <f>N18</f>
        <v>0</v>
      </c>
      <c r="CJ18" s="1">
        <f>BQ18+BS18</f>
        <v>2519</v>
      </c>
    </row>
    <row r="19" spans="1:88" x14ac:dyDescent="0.2">
      <c r="A19" s="25" t="s">
        <v>251</v>
      </c>
      <c r="B19">
        <v>1</v>
      </c>
      <c r="C19">
        <v>1</v>
      </c>
      <c r="D19">
        <v>0.27866560127846501</v>
      </c>
      <c r="E19">
        <v>0.72133439872153404</v>
      </c>
      <c r="F19">
        <v>0.21176003178386901</v>
      </c>
      <c r="G19">
        <v>0.21176003178386901</v>
      </c>
      <c r="H19">
        <v>0.227956539908065</v>
      </c>
      <c r="I19">
        <v>0.23088173840367701</v>
      </c>
      <c r="J19">
        <v>0.22941447690688799</v>
      </c>
      <c r="K19">
        <v>0.220410564450714</v>
      </c>
      <c r="L19">
        <v>0.42055151692888998</v>
      </c>
      <c r="M19">
        <v>1.2690494467205</v>
      </c>
      <c r="N19" s="21">
        <v>0</v>
      </c>
      <c r="O19">
        <v>1</v>
      </c>
      <c r="P19">
        <v>0.97877810890346695</v>
      </c>
      <c r="Q19">
        <v>1.0376012621105599</v>
      </c>
      <c r="R19">
        <v>1</v>
      </c>
      <c r="S19">
        <v>0.83999997377395597</v>
      </c>
      <c r="T19" s="27">
        <f>IF(C19,P19,R19)</f>
        <v>0.97877810890346695</v>
      </c>
      <c r="U19" s="27">
        <f>IF(D19 = 0,O19,Q19)</f>
        <v>1.0376012621105599</v>
      </c>
      <c r="V19" s="39">
        <f>S19*T19^(1-N19)</f>
        <v>0.82217358580943445</v>
      </c>
      <c r="W19" s="38">
        <f>S19*U19^(N19+1)</f>
        <v>0.8715850329606939</v>
      </c>
      <c r="X19" s="44">
        <f>0.5 * (D19-MAX($D$3:$D$137))/(MIN($D$3:$D$137)-MAX($D$3:$D$137)) + 0.75</f>
        <v>1.1129051006256645</v>
      </c>
      <c r="Y19" s="44">
        <f>AVERAGE(D19, F19, G19, H19, I19, J19, K19)</f>
        <v>0.230121283502221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PERCENTILE($L$2:$L$137, 0.05)</f>
        <v>-6.9945855688661379E-2</v>
      </c>
      <c r="AG19" s="22">
        <f>PERCENTILE($L$2:$L$137, 0.95)</f>
        <v>0.9572877100120103</v>
      </c>
      <c r="AH19" s="22">
        <f>MIN(MAX(L19,AF19), AG19)</f>
        <v>0.42055151692888998</v>
      </c>
      <c r="AI19" s="22">
        <f>AH19-$AH$138+1</f>
        <v>1.4904973726175514</v>
      </c>
      <c r="AJ19" s="22">
        <f>PERCENTILE($M$2:$M$137, 0.02)</f>
        <v>-2.2999038293317828</v>
      </c>
      <c r="AK19" s="22">
        <f>PERCENTILE($M$2:$M$137, 0.98)</f>
        <v>1.2514354598520292</v>
      </c>
      <c r="AL19" s="22">
        <f>MIN(MAX(M19,AJ19), AK19)</f>
        <v>1.2514354598520292</v>
      </c>
      <c r="AM19" s="22">
        <f>AL19-$AL$138 + 1</f>
        <v>4.5513392891838116</v>
      </c>
      <c r="AN19" s="46">
        <v>0</v>
      </c>
      <c r="AO19" s="75">
        <v>0.25</v>
      </c>
      <c r="AP19" s="51">
        <v>0.54</v>
      </c>
      <c r="AQ19" s="50">
        <v>1</v>
      </c>
      <c r="AR19" s="17">
        <f>(AI19^4)*AB19*AE19*AN19</f>
        <v>0</v>
      </c>
      <c r="AS19" s="17">
        <f>(AM19^4) *Z19*AC19*AO19*(M19 &gt; 0)</f>
        <v>107.27458846059511</v>
      </c>
      <c r="AT19" s="17">
        <f>(AM19^4)*AA19*AP19*AQ19</f>
        <v>231.71311107488546</v>
      </c>
      <c r="AU19" s="17">
        <f>MIN(AR19, 0.05*AR$138)</f>
        <v>0</v>
      </c>
      <c r="AV19" s="17">
        <f>MIN(AS19, 0.05*AS$138)</f>
        <v>107.27458846059511</v>
      </c>
      <c r="AW19" s="17">
        <f>MIN(AT19, 0.05*AT$138)</f>
        <v>231.71311107488546</v>
      </c>
      <c r="AX19" s="14">
        <f>AU19/$AU$138</f>
        <v>0</v>
      </c>
      <c r="AY19" s="14">
        <f>AV19/$AV$138</f>
        <v>3.1344730489849711E-2</v>
      </c>
      <c r="AZ19" s="67">
        <f>AW19/$AW$138</f>
        <v>2.3378089894377386E-2</v>
      </c>
      <c r="BA19" s="21">
        <f>N19</f>
        <v>0</v>
      </c>
      <c r="BB19" s="66">
        <v>0</v>
      </c>
      <c r="BC19" s="15">
        <f>$D$144*AX19</f>
        <v>0</v>
      </c>
      <c r="BD19" s="19">
        <f>BC19-BB19</f>
        <v>0</v>
      </c>
      <c r="BE19" s="63">
        <f>(IF(BD19 &gt; 0, V19, W19))</f>
        <v>0.8715850329606939</v>
      </c>
      <c r="BF19" s="46">
        <f>BD19/BE19</f>
        <v>0</v>
      </c>
      <c r="BG19" s="64" t="e">
        <f>BB19/BC19</f>
        <v>#DIV/0!</v>
      </c>
      <c r="BH19" s="66">
        <v>0</v>
      </c>
      <c r="BI19" s="66">
        <v>1717</v>
      </c>
      <c r="BJ19" s="66">
        <v>121</v>
      </c>
      <c r="BK19" s="10">
        <f>SUM(BH19:BJ19)</f>
        <v>1838</v>
      </c>
      <c r="BL19" s="15">
        <f>AY19*$D$143</f>
        <v>5468.2496593163041</v>
      </c>
      <c r="BM19" s="9">
        <f>BL19-BK19</f>
        <v>3630.2496593163041</v>
      </c>
      <c r="BN19" s="48">
        <f>IF(BM19&gt;0,V19,W19)</f>
        <v>0.82217358580943445</v>
      </c>
      <c r="BO19" s="46">
        <f>BM19/BN19</f>
        <v>4415.4296878101513</v>
      </c>
      <c r="BP19" s="64">
        <f>BK19/BL19</f>
        <v>0.33612218068145144</v>
      </c>
      <c r="BQ19" s="16">
        <f>BB19+BK19+BS19</f>
        <v>2042</v>
      </c>
      <c r="BR19" s="69">
        <f>BC19+BL19+BT19</f>
        <v>5692.4291767404575</v>
      </c>
      <c r="BS19" s="66">
        <v>204</v>
      </c>
      <c r="BT19" s="15">
        <f>AZ19*$D$146</f>
        <v>224.17951742415306</v>
      </c>
      <c r="BU19" s="37">
        <f>BT19-BS19</f>
        <v>20.179517424153062</v>
      </c>
      <c r="BV19" s="54">
        <f>BU19*(BU19&lt;&gt;0)</f>
        <v>20.179517424153062</v>
      </c>
      <c r="BW19" s="26">
        <f>BV19/$BV$138</f>
        <v>3.5446192559552107E-2</v>
      </c>
      <c r="BX19" s="47">
        <f>BW19 * $BU$138</f>
        <v>20.179517424153062</v>
      </c>
      <c r="BY19" s="48">
        <f>IF(BX19&gt;0, V19, W19)</f>
        <v>0.82217358580943445</v>
      </c>
      <c r="BZ19" s="65">
        <f>BX19/BY19</f>
        <v>24.544108169427769</v>
      </c>
      <c r="CA19" s="66">
        <v>0</v>
      </c>
      <c r="CB19" s="15">
        <f>AZ19*$CA$141</f>
        <v>207.989021267802</v>
      </c>
      <c r="CC19" s="37">
        <f>CB19-CA19</f>
        <v>207.989021267802</v>
      </c>
      <c r="CD19" s="54">
        <f>CC19*(CC19&lt;&gt;0)</f>
        <v>207.989021267802</v>
      </c>
      <c r="CE19" s="26">
        <f>CD19/$CD$138</f>
        <v>3.4904807429041652E-2</v>
      </c>
      <c r="CF19" s="47">
        <f>CE19 * $CC$138</f>
        <v>207.989021267802</v>
      </c>
      <c r="CG19" s="48">
        <f>IF(BX19&gt;0,V19,W19)</f>
        <v>0.82217358580943445</v>
      </c>
      <c r="CH19" s="65">
        <f>CF19/CG19</f>
        <v>252.97458451311795</v>
      </c>
      <c r="CI19" s="70">
        <f>N19</f>
        <v>0</v>
      </c>
      <c r="CJ19" s="1">
        <f>BQ19+BS19</f>
        <v>2246</v>
      </c>
    </row>
    <row r="20" spans="1:88" x14ac:dyDescent="0.2">
      <c r="A20" s="32" t="s">
        <v>149</v>
      </c>
      <c r="B20">
        <v>1</v>
      </c>
      <c r="C20">
        <v>1</v>
      </c>
      <c r="D20">
        <v>0.34802259887005599</v>
      </c>
      <c r="E20">
        <v>0.65197740112994296</v>
      </c>
      <c r="F20">
        <v>0.19354838709677399</v>
      </c>
      <c r="G20">
        <v>0.19354838709677399</v>
      </c>
      <c r="H20">
        <v>5.93548387096774E-2</v>
      </c>
      <c r="I20">
        <v>0.30193548387096703</v>
      </c>
      <c r="J20">
        <v>0.133870579089991</v>
      </c>
      <c r="K20">
        <v>0.16096718504893701</v>
      </c>
      <c r="L20">
        <v>-0.13690896919592899</v>
      </c>
      <c r="M20">
        <v>-0.59670217010693805</v>
      </c>
      <c r="N20" s="21">
        <v>0</v>
      </c>
      <c r="O20">
        <v>0.98888461303858699</v>
      </c>
      <c r="P20">
        <v>0.988263116208009</v>
      </c>
      <c r="Q20">
        <v>1.0086368802079599</v>
      </c>
      <c r="R20">
        <v>0.98851969901422798</v>
      </c>
      <c r="S20">
        <v>12.7200002670288</v>
      </c>
      <c r="T20" s="27">
        <f>IF(C20,P20,R20)</f>
        <v>0.988263116208009</v>
      </c>
      <c r="U20" s="27">
        <f>IF(D20 = 0,O20,Q20)</f>
        <v>1.0086368802079599</v>
      </c>
      <c r="V20" s="39">
        <f>S20*T20^(1-N20)</f>
        <v>12.570707102060588</v>
      </c>
      <c r="W20" s="38">
        <f>S20*U20^(N20+1)</f>
        <v>12.829861385580346</v>
      </c>
      <c r="X20" s="44">
        <f>0.5 * (D20-MAX($D$3:$D$137))/(MIN($D$3:$D$137)-MAX($D$3:$D$137)) + 0.75</f>
        <v>1.0776007966190824</v>
      </c>
      <c r="Y20" s="44">
        <f>AVERAGE(D20, F20, G20, H20, I20, J20, K20)</f>
        <v>0.19874963711188234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PERCENTILE($L$2:$L$137, 0.05)</f>
        <v>-6.9945855688661379E-2</v>
      </c>
      <c r="AG20" s="22">
        <f>PERCENTILE($L$2:$L$137, 0.95)</f>
        <v>0.9572877100120103</v>
      </c>
      <c r="AH20" s="22">
        <f>MIN(MAX(L20,AF20), AG20)</f>
        <v>-6.9945855688661379E-2</v>
      </c>
      <c r="AI20" s="22">
        <f>AH20-$AH$138+1</f>
        <v>1</v>
      </c>
      <c r="AJ20" s="22">
        <f>PERCENTILE($M$2:$M$137, 0.02)</f>
        <v>-2.2999038293317828</v>
      </c>
      <c r="AK20" s="22">
        <f>PERCENTILE($M$2:$M$137, 0.98)</f>
        <v>1.2514354598520292</v>
      </c>
      <c r="AL20" s="22">
        <f>MIN(MAX(M20,AJ20), AK20)</f>
        <v>-0.59670217010693805</v>
      </c>
      <c r="AM20" s="22">
        <f>AL20-$AL$138 + 1</f>
        <v>2.7032016592248449</v>
      </c>
      <c r="AN20" s="46">
        <v>1</v>
      </c>
      <c r="AO20" s="51">
        <v>1</v>
      </c>
      <c r="AP20" s="51">
        <v>1</v>
      </c>
      <c r="AQ20" s="21">
        <v>1</v>
      </c>
      <c r="AR20" s="17">
        <f>(AI20^4)*AB20*AE20*AN20</f>
        <v>1</v>
      </c>
      <c r="AS20" s="17">
        <f>(AM20^4) *Z20*AC20*AO20*(M20 &gt; 0)</f>
        <v>0</v>
      </c>
      <c r="AT20" s="17">
        <f>(AM20^4)*AA20*AP20*AQ20</f>
        <v>53.396621750837923</v>
      </c>
      <c r="AU20" s="17">
        <f>MIN(AR20, 0.05*AR$138)</f>
        <v>1</v>
      </c>
      <c r="AV20" s="17">
        <f>MIN(AS20, 0.05*AS$138)</f>
        <v>0</v>
      </c>
      <c r="AW20" s="17">
        <f>MIN(AT20, 0.05*AT$138)</f>
        <v>53.396621750837923</v>
      </c>
      <c r="AX20" s="14">
        <f>AU20/$AU$138</f>
        <v>1.4029751960671394E-3</v>
      </c>
      <c r="AY20" s="14">
        <f>AV20/$AV$138</f>
        <v>0</v>
      </c>
      <c r="AZ20" s="67">
        <f>AW20/$AW$138</f>
        <v>5.3873128609616067E-3</v>
      </c>
      <c r="BA20" s="21">
        <f>N20</f>
        <v>0</v>
      </c>
      <c r="BB20" s="66">
        <v>254</v>
      </c>
      <c r="BC20" s="15">
        <f>$D$144*AX20</f>
        <v>168.26400627255748</v>
      </c>
      <c r="BD20" s="19">
        <f>BC20-BB20</f>
        <v>-85.735993727442519</v>
      </c>
      <c r="BE20" s="63">
        <f>(IF(BD20 &gt; 0, V20, W20))</f>
        <v>12.829861385580346</v>
      </c>
      <c r="BF20" s="46">
        <f>BD20/BE20</f>
        <v>-6.6825346861348294</v>
      </c>
      <c r="BG20" s="64">
        <f>BB20/BC20</f>
        <v>1.5095325829135768</v>
      </c>
      <c r="BH20" s="66">
        <v>51</v>
      </c>
      <c r="BI20" s="66">
        <v>280</v>
      </c>
      <c r="BJ20" s="66">
        <v>0</v>
      </c>
      <c r="BK20" s="10">
        <f>SUM(BH20:BJ20)</f>
        <v>331</v>
      </c>
      <c r="BL20" s="15">
        <f>AY20*$D$143</f>
        <v>0</v>
      </c>
      <c r="BM20" s="9">
        <f>BL20-BK20</f>
        <v>-331</v>
      </c>
      <c r="BN20" s="48">
        <f>IF(BM20&gt;0,V20,W20)</f>
        <v>12.829861385580346</v>
      </c>
      <c r="BO20" s="46">
        <f>BM20/BN20</f>
        <v>-25.799187540094188</v>
      </c>
      <c r="BP20" s="64" t="e">
        <f>BK20/BL20</f>
        <v>#DIV/0!</v>
      </c>
      <c r="BQ20" s="16">
        <f>BB20+BK20+BS20</f>
        <v>598</v>
      </c>
      <c r="BR20" s="69">
        <f>BC20+BL20+BT20</f>
        <v>219.9245654901766</v>
      </c>
      <c r="BS20" s="66">
        <v>13</v>
      </c>
      <c r="BT20" s="15">
        <f>AZ20*$D$146</f>
        <v>51.660559217619131</v>
      </c>
      <c r="BU20" s="37">
        <f>BT20-BS20</f>
        <v>38.660559217619131</v>
      </c>
      <c r="BV20" s="54">
        <f>BU20*(BU20&lt;&gt;0)</f>
        <v>38.660559217619131</v>
      </c>
      <c r="BW20" s="26">
        <f>BV20/$BV$138</f>
        <v>6.7908939430210855E-2</v>
      </c>
      <c r="BX20" s="47">
        <f>BW20 * $BU$138</f>
        <v>38.660559217619131</v>
      </c>
      <c r="BY20" s="48">
        <f>IF(BX20&gt;0, V20, W20)</f>
        <v>12.570707102060588</v>
      </c>
      <c r="BZ20" s="65">
        <f>BX20/BY20</f>
        <v>3.0754482547192512</v>
      </c>
      <c r="CA20" s="66">
        <v>0</v>
      </c>
      <c r="CB20" s="15">
        <f>AZ20*$CA$141</f>
        <v>47.929575695760171</v>
      </c>
      <c r="CC20" s="37">
        <f>CB20-CA20</f>
        <v>47.929575695760171</v>
      </c>
      <c r="CD20" s="54">
        <f>CC20*(CC20&lt;&gt;0)</f>
        <v>47.929575695760171</v>
      </c>
      <c r="CE20" s="26">
        <f>CD20/$CD$138</f>
        <v>8.0435621054348906E-3</v>
      </c>
      <c r="CF20" s="47">
        <f>CE20 * $CC$138</f>
        <v>47.929575695760171</v>
      </c>
      <c r="CG20" s="48">
        <f>IF(BX20&gt;0,V20,W20)</f>
        <v>12.570707102060588</v>
      </c>
      <c r="CH20" s="65">
        <f>CF20/CG20</f>
        <v>3.8127986999158994</v>
      </c>
      <c r="CI20" s="70">
        <f>N20</f>
        <v>0</v>
      </c>
      <c r="CJ20" s="1">
        <f>BQ20+BS20</f>
        <v>611</v>
      </c>
    </row>
    <row r="21" spans="1:88" x14ac:dyDescent="0.2">
      <c r="A21" s="32" t="s">
        <v>200</v>
      </c>
      <c r="B21">
        <v>1</v>
      </c>
      <c r="C21">
        <v>1</v>
      </c>
      <c r="D21">
        <v>0.94646424290850895</v>
      </c>
      <c r="E21">
        <v>5.3535757091490097E-2</v>
      </c>
      <c r="F21">
        <v>0.77353992848629305</v>
      </c>
      <c r="G21">
        <v>0.77353992848629305</v>
      </c>
      <c r="H21">
        <v>0.66945256999582103</v>
      </c>
      <c r="I21">
        <v>0.74550773088173805</v>
      </c>
      <c r="J21">
        <v>0.70645740592800899</v>
      </c>
      <c r="K21">
        <v>0.739238128927455</v>
      </c>
      <c r="L21">
        <v>0.55437247755809704</v>
      </c>
      <c r="M21">
        <v>0.83771039456985796</v>
      </c>
      <c r="N21" s="21">
        <v>0</v>
      </c>
      <c r="O21">
        <v>1.00749550119915</v>
      </c>
      <c r="P21">
        <v>1.01060679376761</v>
      </c>
      <c r="Q21">
        <v>1.00215605357198</v>
      </c>
      <c r="R21">
        <v>0.99467213635353602</v>
      </c>
      <c r="S21">
        <v>8.1999998092651296</v>
      </c>
      <c r="T21" s="27">
        <f>IF(C21,P21,R21)</f>
        <v>1.01060679376761</v>
      </c>
      <c r="U21" s="27">
        <f>IF(D21 = 0,O21,Q21)</f>
        <v>1.00215605357198</v>
      </c>
      <c r="V21" s="39">
        <f>S21*T21^(1-N21)</f>
        <v>8.2869755161364456</v>
      </c>
      <c r="W21" s="38">
        <f>S21*U21^(N21+1)</f>
        <v>8.217679448144132</v>
      </c>
      <c r="X21" s="44">
        <f>0.5 * (D21-MAX($D$3:$D$137))/(MIN($D$3:$D$137)-MAX($D$3:$D$137)) + 0.75</f>
        <v>0.77298026134530695</v>
      </c>
      <c r="Y21" s="44">
        <f>AVERAGE(D21, F21, G21, H21, I21, J21, K21)</f>
        <v>0.76488570508773113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PERCENTILE($L$2:$L$137, 0.05)</f>
        <v>-6.9945855688661379E-2</v>
      </c>
      <c r="AG21" s="22">
        <f>PERCENTILE($L$2:$L$137, 0.95)</f>
        <v>0.9572877100120103</v>
      </c>
      <c r="AH21" s="22">
        <f>MIN(MAX(L21,AF21), AG21)</f>
        <v>0.55437247755809704</v>
      </c>
      <c r="AI21" s="22">
        <f>AH21-$AH$138+1</f>
        <v>1.6243183332467583</v>
      </c>
      <c r="AJ21" s="22">
        <f>PERCENTILE($M$2:$M$137, 0.02)</f>
        <v>-2.2999038293317828</v>
      </c>
      <c r="AK21" s="22">
        <f>PERCENTILE($M$2:$M$137, 0.98)</f>
        <v>1.2514354598520292</v>
      </c>
      <c r="AL21" s="22">
        <f>MIN(MAX(M21,AJ21), AK21)</f>
        <v>0.83771039456985796</v>
      </c>
      <c r="AM21" s="22">
        <f>AL21-$AL$138 + 1</f>
        <v>4.1376142239016414</v>
      </c>
      <c r="AN21" s="46">
        <v>0</v>
      </c>
      <c r="AO21" s="75">
        <v>0.25</v>
      </c>
      <c r="AP21" s="51">
        <v>0.54</v>
      </c>
      <c r="AQ21" s="50">
        <v>1</v>
      </c>
      <c r="AR21" s="17">
        <f>(AI21^4)*AB21*AE21*AN21</f>
        <v>0</v>
      </c>
      <c r="AS21" s="17">
        <f>(AM21^4) *Z21*AC21*AO21*(M21 &gt; 0)</f>
        <v>73.272328553047643</v>
      </c>
      <c r="AT21" s="17">
        <f>(AM21^4)*AA21*AP21*AQ21</f>
        <v>158.26822967458293</v>
      </c>
      <c r="AU21" s="17">
        <f>MIN(AR21, 0.05*AR$138)</f>
        <v>0</v>
      </c>
      <c r="AV21" s="17">
        <f>MIN(AS21, 0.05*AS$138)</f>
        <v>73.272328553047643</v>
      </c>
      <c r="AW21" s="17">
        <f>MIN(AT21, 0.05*AT$138)</f>
        <v>158.26822967458293</v>
      </c>
      <c r="AX21" s="14">
        <f>AU21/$AU$138</f>
        <v>0</v>
      </c>
      <c r="AY21" s="14">
        <f>AV21/$AV$138</f>
        <v>2.1409556762854786E-2</v>
      </c>
      <c r="AZ21" s="67">
        <f>AW21/$AW$138</f>
        <v>1.5968060174033873E-2</v>
      </c>
      <c r="BA21" s="21">
        <f>N21</f>
        <v>0</v>
      </c>
      <c r="BB21" s="66">
        <v>0</v>
      </c>
      <c r="BC21" s="15">
        <f>$D$144*AX21</f>
        <v>0</v>
      </c>
      <c r="BD21" s="19">
        <f>BC21-BB21</f>
        <v>0</v>
      </c>
      <c r="BE21" s="63">
        <f>(IF(BD21 &gt; 0, V21, W21))</f>
        <v>8.217679448144132</v>
      </c>
      <c r="BF21" s="46">
        <f>BD21/BE21</f>
        <v>0</v>
      </c>
      <c r="BG21" s="64" t="e">
        <f>BB21/BC21</f>
        <v>#DIV/0!</v>
      </c>
      <c r="BH21" s="66">
        <v>0</v>
      </c>
      <c r="BI21" s="66">
        <v>779</v>
      </c>
      <c r="BJ21" s="66">
        <v>0</v>
      </c>
      <c r="BK21" s="10">
        <f>SUM(BH21:BJ21)</f>
        <v>779</v>
      </c>
      <c r="BL21" s="15">
        <f>AY21*$D$143</f>
        <v>3735.0074364973461</v>
      </c>
      <c r="BM21" s="9">
        <f>BL21-BK21</f>
        <v>2956.0074364973461</v>
      </c>
      <c r="BN21" s="48">
        <f>IF(BM21&gt;0,V21,W21)</f>
        <v>8.2869755161364456</v>
      </c>
      <c r="BO21" s="46">
        <f>BM21/BN21</f>
        <v>356.70522143348819</v>
      </c>
      <c r="BP21" s="64">
        <f>BK21/BL21</f>
        <v>0.20856718848478081</v>
      </c>
      <c r="BQ21" s="16">
        <f>BB21+BK21+BS21</f>
        <v>927</v>
      </c>
      <c r="BR21" s="69">
        <f>BC21+BL21+BT21</f>
        <v>3888.1299559242093</v>
      </c>
      <c r="BS21" s="66">
        <v>148</v>
      </c>
      <c r="BT21" s="15">
        <f>AZ21*$D$146</f>
        <v>153.12251942686302</v>
      </c>
      <c r="BU21" s="37">
        <f>BT21-BS21</f>
        <v>5.1225194268630219</v>
      </c>
      <c r="BV21" s="54">
        <f>BU21*(BU21&lt;&gt;0)</f>
        <v>5.1225194268630219</v>
      </c>
      <c r="BW21" s="26">
        <f>BV21/$BV$138</f>
        <v>8.9979262723748638E-3</v>
      </c>
      <c r="BX21" s="47">
        <f>BW21 * $BU$138</f>
        <v>5.1225194268630219</v>
      </c>
      <c r="BY21" s="48">
        <f>IF(BX21&gt;0, V21, W21)</f>
        <v>8.2869755161364456</v>
      </c>
      <c r="BZ21" s="65">
        <f>BX21/BY21</f>
        <v>0.61814101138448196</v>
      </c>
      <c r="CA21" s="66">
        <v>0</v>
      </c>
      <c r="CB21" s="15">
        <f>AZ21*$CA$141</f>
        <v>142.06383935333585</v>
      </c>
      <c r="CC21" s="37">
        <f>CB21-CA21</f>
        <v>142.06383935333585</v>
      </c>
      <c r="CD21" s="54">
        <f>CC21*(CC21&lt;&gt;0)</f>
        <v>142.06383935333585</v>
      </c>
      <c r="CE21" s="26">
        <f>CD21/$CD$138</f>
        <v>2.3841214911405211E-2</v>
      </c>
      <c r="CF21" s="47">
        <f>CE21 * $CC$138</f>
        <v>142.06383935333585</v>
      </c>
      <c r="CG21" s="48">
        <f>IF(BX21&gt;0,V21,W21)</f>
        <v>8.2869755161364456</v>
      </c>
      <c r="CH21" s="65">
        <f>CF21/CG21</f>
        <v>17.143026316019437</v>
      </c>
      <c r="CI21" s="70">
        <f>N21</f>
        <v>0</v>
      </c>
      <c r="CJ21" s="1">
        <f>BQ21+BS21</f>
        <v>1075</v>
      </c>
    </row>
    <row r="22" spans="1:88" x14ac:dyDescent="0.2">
      <c r="A22" s="32" t="s">
        <v>258</v>
      </c>
      <c r="B22">
        <v>1</v>
      </c>
      <c r="C22">
        <v>1</v>
      </c>
      <c r="D22">
        <v>0.79424690371554096</v>
      </c>
      <c r="E22">
        <v>0.20575309628445801</v>
      </c>
      <c r="F22">
        <v>0.86015097338100899</v>
      </c>
      <c r="G22">
        <v>0.86015097338100899</v>
      </c>
      <c r="H22">
        <v>0.61805265357292105</v>
      </c>
      <c r="I22">
        <v>0.66527371500208898</v>
      </c>
      <c r="J22">
        <v>0.64122865259543405</v>
      </c>
      <c r="K22">
        <v>0.74266644578151997</v>
      </c>
      <c r="L22">
        <v>-4.6377785397955298E-2</v>
      </c>
      <c r="M22">
        <v>0.43326525531041699</v>
      </c>
      <c r="N22" s="21">
        <v>0</v>
      </c>
      <c r="O22">
        <v>1.01014020604219</v>
      </c>
      <c r="P22">
        <v>0.98923165256289503</v>
      </c>
      <c r="Q22">
        <v>1.01588291719072</v>
      </c>
      <c r="R22">
        <v>0.992886127032925</v>
      </c>
      <c r="S22">
        <v>16.870000839233398</v>
      </c>
      <c r="T22" s="27">
        <f>IF(C22,P22,R22)</f>
        <v>0.98923165256289503</v>
      </c>
      <c r="U22" s="27">
        <f>IF(D22 = 0,O22,Q22)</f>
        <v>1.01588291719072</v>
      </c>
      <c r="V22" s="39">
        <f>S22*T22^(1-N22)</f>
        <v>16.688338808932279</v>
      </c>
      <c r="W22" s="38">
        <f>S22*U22^(N22+1)</f>
        <v>17.137945665570321</v>
      </c>
      <c r="X22" s="44">
        <f>0.5 * (D22-MAX($D$3:$D$137))/(MIN($D$3:$D$137)-MAX($D$3:$D$137)) + 0.75</f>
        <v>0.85046238145647401</v>
      </c>
      <c r="Y22" s="44">
        <f>AVERAGE(D22, F22, G22, H22, I22, J22, K22)</f>
        <v>0.74025290248993181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PERCENTILE($L$2:$L$137, 0.05)</f>
        <v>-6.9945855688661379E-2</v>
      </c>
      <c r="AG22" s="22">
        <f>PERCENTILE($L$2:$L$137, 0.95)</f>
        <v>0.9572877100120103</v>
      </c>
      <c r="AH22" s="22">
        <f>MIN(MAX(L22,AF22), AG22)</f>
        <v>-4.6377785397955298E-2</v>
      </c>
      <c r="AI22" s="22">
        <f>AH22-$AH$138+1</f>
        <v>1.0235680702907062</v>
      </c>
      <c r="AJ22" s="22">
        <f>PERCENTILE($M$2:$M$137, 0.02)</f>
        <v>-2.2999038293317828</v>
      </c>
      <c r="AK22" s="22">
        <f>PERCENTILE($M$2:$M$137, 0.98)</f>
        <v>1.2514354598520292</v>
      </c>
      <c r="AL22" s="22">
        <f>MIN(MAX(M22,AJ22), AK22)</f>
        <v>0.43326525531041699</v>
      </c>
      <c r="AM22" s="22">
        <f>AL22-$AL$138 + 1</f>
        <v>3.7331690846421997</v>
      </c>
      <c r="AN22" s="46">
        <v>0</v>
      </c>
      <c r="AO22" s="75">
        <v>0.25</v>
      </c>
      <c r="AP22" s="51">
        <v>0.54</v>
      </c>
      <c r="AQ22" s="50">
        <v>1</v>
      </c>
      <c r="AR22" s="17">
        <f>(AI22^4)*AB22*AE22*AN22</f>
        <v>0</v>
      </c>
      <c r="AS22" s="17">
        <f>(AM22^4) *Z22*AC22*AO22*(M22 &gt; 0)</f>
        <v>48.556866332447534</v>
      </c>
      <c r="AT22" s="17">
        <f>(AM22^4)*AA22*AP22*AQ22</f>
        <v>104.88283127808668</v>
      </c>
      <c r="AU22" s="17">
        <f>MIN(AR22, 0.05*AR$138)</f>
        <v>0</v>
      </c>
      <c r="AV22" s="17">
        <f>MIN(AS22, 0.05*AS$138)</f>
        <v>48.556866332447534</v>
      </c>
      <c r="AW22" s="17">
        <f>MIN(AT22, 0.05*AT$138)</f>
        <v>104.88283127808668</v>
      </c>
      <c r="AX22" s="14">
        <f>AU22/$AU$138</f>
        <v>0</v>
      </c>
      <c r="AY22" s="14">
        <f>AV22/$AV$138</f>
        <v>1.4187907038033505E-2</v>
      </c>
      <c r="AZ22" s="67">
        <f>AW22/$AW$138</f>
        <v>1.0581879664131296E-2</v>
      </c>
      <c r="BA22" s="21">
        <f>N22</f>
        <v>0</v>
      </c>
      <c r="BB22" s="66">
        <v>0</v>
      </c>
      <c r="BC22" s="15">
        <f>$D$144*AX22</f>
        <v>0</v>
      </c>
      <c r="BD22" s="19">
        <f>BC22-BB22</f>
        <v>0</v>
      </c>
      <c r="BE22" s="63">
        <f>(IF(BD22 &gt; 0, V22, W22))</f>
        <v>17.137945665570321</v>
      </c>
      <c r="BF22" s="46">
        <f>BD22/BE22</f>
        <v>0</v>
      </c>
      <c r="BG22" s="64" t="e">
        <f>BB22/BC22</f>
        <v>#DIV/0!</v>
      </c>
      <c r="BH22" s="66">
        <v>0</v>
      </c>
      <c r="BI22" s="66">
        <v>84</v>
      </c>
      <c r="BJ22" s="66">
        <v>0</v>
      </c>
      <c r="BK22" s="10">
        <f>SUM(BH22:BJ22)</f>
        <v>84</v>
      </c>
      <c r="BL22" s="15">
        <f>AY22*$D$143</f>
        <v>2475.1534505061909</v>
      </c>
      <c r="BM22" s="9">
        <f>BL22-BK22</f>
        <v>2391.1534505061909</v>
      </c>
      <c r="BN22" s="48">
        <f>IF(BM22&gt;0,V22,W22)</f>
        <v>16.688338808932279</v>
      </c>
      <c r="BO22" s="46">
        <f>BM22/BN22</f>
        <v>143.28289219693622</v>
      </c>
      <c r="BP22" s="64">
        <f>BK22/BL22</f>
        <v>3.3937289820484162E-2</v>
      </c>
      <c r="BQ22" s="16">
        <f>BB22+BK22+BS22</f>
        <v>151</v>
      </c>
      <c r="BR22" s="69">
        <f>BC22+BL22+BT22</f>
        <v>2576.6262691694451</v>
      </c>
      <c r="BS22" s="66">
        <v>67</v>
      </c>
      <c r="BT22" s="15">
        <f>AZ22*$D$146</f>
        <v>101.47281866325423</v>
      </c>
      <c r="BU22" s="37">
        <f>BT22-BS22</f>
        <v>34.47281866325423</v>
      </c>
      <c r="BV22" s="54">
        <f>BU22*(BU22&lt;&gt;0)</f>
        <v>34.47281866325423</v>
      </c>
      <c r="BW22" s="26">
        <f>BV22/$BV$138</f>
        <v>6.0552992557973216E-2</v>
      </c>
      <c r="BX22" s="47">
        <f>BW22 * $BU$138</f>
        <v>34.47281866325423</v>
      </c>
      <c r="BY22" s="48">
        <f>IF(BX22&gt;0, V22, W22)</f>
        <v>16.688338808932279</v>
      </c>
      <c r="BZ22" s="65">
        <f>BX22/BY22</f>
        <v>2.0656830531750092</v>
      </c>
      <c r="CA22" s="66">
        <v>0</v>
      </c>
      <c r="CB22" s="15">
        <f>AZ22*$CA$141</f>
        <v>94.144337901860112</v>
      </c>
      <c r="CC22" s="37">
        <f>CB22-CA22</f>
        <v>94.144337901860112</v>
      </c>
      <c r="CD22" s="54">
        <f>CC22*(CC22&lt;&gt;0)</f>
        <v>94.144337901860112</v>
      </c>
      <c r="CE22" s="26">
        <f>CD22/$CD$138</f>
        <v>1.5799343469999595E-2</v>
      </c>
      <c r="CF22" s="47">
        <f>CE22 * $CC$138</f>
        <v>94.144337901860112</v>
      </c>
      <c r="CG22" s="48">
        <f>IF(BX22&gt;0,V22,W22)</f>
        <v>16.688338808932279</v>
      </c>
      <c r="CH22" s="65">
        <f>CF22/CG22</f>
        <v>5.6413246986254988</v>
      </c>
      <c r="CI22" s="70">
        <f>N22</f>
        <v>0</v>
      </c>
      <c r="CJ22" s="1">
        <f>BQ22+BS22</f>
        <v>218</v>
      </c>
    </row>
    <row r="23" spans="1:88" x14ac:dyDescent="0.2">
      <c r="A23" s="32" t="s">
        <v>259</v>
      </c>
      <c r="B23">
        <v>0</v>
      </c>
      <c r="C23">
        <v>0</v>
      </c>
      <c r="D23">
        <v>0.20603621730382199</v>
      </c>
      <c r="E23">
        <v>0.79396378269617696</v>
      </c>
      <c r="F23">
        <v>0.28403088175538399</v>
      </c>
      <c r="G23">
        <v>0.28403088175538399</v>
      </c>
      <c r="H23">
        <v>0.382365231926452</v>
      </c>
      <c r="I23">
        <v>0.111157542833263</v>
      </c>
      <c r="J23">
        <v>0.20616202280200699</v>
      </c>
      <c r="K23">
        <v>0.24198425800230799</v>
      </c>
      <c r="L23">
        <v>0.11941750040013201</v>
      </c>
      <c r="M23">
        <v>0.200880882916498</v>
      </c>
      <c r="N23" s="21">
        <v>0</v>
      </c>
      <c r="O23">
        <v>1</v>
      </c>
      <c r="P23">
        <v>0.97908626112067498</v>
      </c>
      <c r="Q23">
        <v>1.0056782111977101</v>
      </c>
      <c r="R23">
        <v>0.98478589499653801</v>
      </c>
      <c r="S23">
        <v>0.77020001411437899</v>
      </c>
      <c r="T23" s="27">
        <f>IF(C23,P23,R23)</f>
        <v>0.98478589499653801</v>
      </c>
      <c r="U23" s="27">
        <f>IF(D23 = 0,O23,Q23)</f>
        <v>1.0056782111977101</v>
      </c>
      <c r="V23" s="39">
        <f>S23*T23^(1-N23)</f>
        <v>0.75848211022597489</v>
      </c>
      <c r="W23" s="38">
        <f>S23*U23^(N23+1)</f>
        <v>0.77457337245899971</v>
      </c>
      <c r="X23" s="44">
        <f>0.5 * (D23-MAX($D$3:$D$137))/(MIN($D$3:$D$137)-MAX($D$3:$D$137)) + 0.75</f>
        <v>1.1498751244255769</v>
      </c>
      <c r="Y23" s="44">
        <f>AVERAGE(D23, F23, G23, H23, I23, J23, K23)</f>
        <v>0.24510957662551713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PERCENTILE($L$2:$L$137, 0.05)</f>
        <v>-6.9945855688661379E-2</v>
      </c>
      <c r="AG23" s="22">
        <f>PERCENTILE($L$2:$L$137, 0.95)</f>
        <v>0.9572877100120103</v>
      </c>
      <c r="AH23" s="22">
        <f>MIN(MAX(L23,AF23), AG23)</f>
        <v>0.11941750040013201</v>
      </c>
      <c r="AI23" s="22">
        <f>AH23-$AH$138+1</f>
        <v>1.1893633560887933</v>
      </c>
      <c r="AJ23" s="22">
        <f>PERCENTILE($M$2:$M$137, 0.02)</f>
        <v>-2.2999038293317828</v>
      </c>
      <c r="AK23" s="22">
        <f>PERCENTILE($M$2:$M$137, 0.98)</f>
        <v>1.2514354598520292</v>
      </c>
      <c r="AL23" s="22">
        <f>MIN(MAX(M23,AJ23), AK23)</f>
        <v>0.200880882916498</v>
      </c>
      <c r="AM23" s="22">
        <f>AL23-$AL$138 + 1</f>
        <v>3.5007847122482807</v>
      </c>
      <c r="AN23" s="46">
        <v>0</v>
      </c>
      <c r="AO23" s="75">
        <v>0.25</v>
      </c>
      <c r="AP23" s="51">
        <v>0.54</v>
      </c>
      <c r="AQ23" s="50">
        <v>1</v>
      </c>
      <c r="AR23" s="17">
        <f>(AI23^4)*AB23*AE23*AN23</f>
        <v>0</v>
      </c>
      <c r="AS23" s="17">
        <f>(AM23^4) *Z23*AC23*AO23*(M23 &gt; 0)</f>
        <v>37.549280854170966</v>
      </c>
      <c r="AT23" s="17">
        <f>(AM23^4)*AA23*AP23*AQ23</f>
        <v>81.106446645009299</v>
      </c>
      <c r="AU23" s="17">
        <f>MIN(AR23, 0.05*AR$138)</f>
        <v>0</v>
      </c>
      <c r="AV23" s="17">
        <f>MIN(AS23, 0.05*AS$138)</f>
        <v>37.549280854170966</v>
      </c>
      <c r="AW23" s="17">
        <f>MIN(AT23, 0.05*AT$138)</f>
        <v>81.106446645009299</v>
      </c>
      <c r="AX23" s="14">
        <f>AU23/$AU$138</f>
        <v>0</v>
      </c>
      <c r="AY23" s="14">
        <f>AV23/$AV$138</f>
        <v>1.0971583348408712E-2</v>
      </c>
      <c r="AZ23" s="67">
        <f>AW23/$AW$138</f>
        <v>8.1830233597259029E-3</v>
      </c>
      <c r="BA23" s="21">
        <f>N23</f>
        <v>0</v>
      </c>
      <c r="BB23" s="66">
        <v>0</v>
      </c>
      <c r="BC23" s="15">
        <f>$D$144*AX23</f>
        <v>0</v>
      </c>
      <c r="BD23" s="19">
        <f>BC23-BB23</f>
        <v>0</v>
      </c>
      <c r="BE23" s="63">
        <f>(IF(BD23 &gt; 0, V23, W23))</f>
        <v>0.77457337245899971</v>
      </c>
      <c r="BF23" s="46">
        <f>BD23/BE23</f>
        <v>0</v>
      </c>
      <c r="BG23" s="64" t="e">
        <f>BB23/BC23</f>
        <v>#DIV/0!</v>
      </c>
      <c r="BH23" s="66">
        <v>0</v>
      </c>
      <c r="BI23" s="66">
        <v>174</v>
      </c>
      <c r="BJ23" s="66">
        <v>93</v>
      </c>
      <c r="BK23" s="10">
        <f>SUM(BH23:BJ23)</f>
        <v>267</v>
      </c>
      <c r="BL23" s="15">
        <f>AY23*$D$143</f>
        <v>1914.0492187841439</v>
      </c>
      <c r="BM23" s="9">
        <f>BL23-BK23</f>
        <v>1647.0492187841439</v>
      </c>
      <c r="BN23" s="48">
        <f>IF(BM23&gt;0,V23,W23)</f>
        <v>0.75848211022597489</v>
      </c>
      <c r="BO23" s="46">
        <f>BM23/BN23</f>
        <v>2171.5070092997157</v>
      </c>
      <c r="BP23" s="64">
        <f>BK23/BL23</f>
        <v>0.1394948454719496</v>
      </c>
      <c r="BQ23" s="16">
        <f>BB23+BK23+BS23</f>
        <v>307</v>
      </c>
      <c r="BR23" s="69">
        <f>BC23+BL23+BT23</f>
        <v>1992.5186846875636</v>
      </c>
      <c r="BS23" s="66">
        <v>40</v>
      </c>
      <c r="BT23" s="15">
        <f>AZ23*$D$146</f>
        <v>78.469465903419589</v>
      </c>
      <c r="BU23" s="37">
        <f>BT23-BS23</f>
        <v>38.469465903419589</v>
      </c>
      <c r="BV23" s="54">
        <f>BU23*(BU23&lt;&gt;0)</f>
        <v>38.469465903419589</v>
      </c>
      <c r="BW23" s="26">
        <f>BV23/$BV$138</f>
        <v>6.7573275783276834E-2</v>
      </c>
      <c r="BX23" s="47">
        <f>BW23 * $BU$138</f>
        <v>38.469465903419589</v>
      </c>
      <c r="BY23" s="48">
        <f>IF(BX23&gt;0, V23, W23)</f>
        <v>0.75848211022597489</v>
      </c>
      <c r="BZ23" s="65">
        <f>BX23/BY23</f>
        <v>50.719015497884804</v>
      </c>
      <c r="CA23" s="66">
        <v>0</v>
      </c>
      <c r="CB23" s="15">
        <f>AZ23*$CA$141</f>
        <v>72.802313075641422</v>
      </c>
      <c r="CC23" s="37">
        <f>CB23-CA23</f>
        <v>72.802313075641422</v>
      </c>
      <c r="CD23" s="54">
        <f>CC23*(CC23&lt;&gt;0)</f>
        <v>72.802313075641422</v>
      </c>
      <c r="CE23" s="26">
        <f>CD23/$CD$138</f>
        <v>1.2217715640971915E-2</v>
      </c>
      <c r="CF23" s="47">
        <f>CE23 * $CC$138</f>
        <v>72.802313075641422</v>
      </c>
      <c r="CG23" s="48">
        <f>IF(BX23&gt;0,V23,W23)</f>
        <v>0.75848211022597489</v>
      </c>
      <c r="CH23" s="65">
        <f>CF23/CG23</f>
        <v>95.984219132012754</v>
      </c>
      <c r="CI23" s="70">
        <f>N23</f>
        <v>0</v>
      </c>
      <c r="CJ23" s="1">
        <f>BQ23+BS23</f>
        <v>347</v>
      </c>
    </row>
    <row r="24" spans="1:88" x14ac:dyDescent="0.2">
      <c r="A24" s="32" t="s">
        <v>265</v>
      </c>
      <c r="B24">
        <v>1</v>
      </c>
      <c r="C24">
        <v>1</v>
      </c>
      <c r="D24">
        <v>0.84778266080703102</v>
      </c>
      <c r="E24">
        <v>0.15221733919296801</v>
      </c>
      <c r="F24">
        <v>0.96817820206841598</v>
      </c>
      <c r="G24">
        <v>0.96817820206841598</v>
      </c>
      <c r="H24">
        <v>0.14375261178437099</v>
      </c>
      <c r="I24">
        <v>0.70580860844128701</v>
      </c>
      <c r="J24">
        <v>0.31853073773707802</v>
      </c>
      <c r="K24">
        <v>0.55533279838832705</v>
      </c>
      <c r="L24">
        <v>0.19522679260558201</v>
      </c>
      <c r="M24">
        <v>0.28645964774350402</v>
      </c>
      <c r="N24" s="21">
        <v>0</v>
      </c>
      <c r="O24">
        <v>1.0172076217824899</v>
      </c>
      <c r="P24">
        <v>0.98591888318015797</v>
      </c>
      <c r="Q24">
        <v>1.01778291590395</v>
      </c>
      <c r="R24">
        <v>0.98628171422431998</v>
      </c>
      <c r="S24">
        <v>5.2899999618530202</v>
      </c>
      <c r="T24" s="27">
        <f>IF(C24,P24,R24)</f>
        <v>0.98591888318015797</v>
      </c>
      <c r="U24" s="27">
        <f>IF(D24 = 0,O24,Q24)</f>
        <v>1.01778291590395</v>
      </c>
      <c r="V24" s="39">
        <f>S24*T24^(1-N24)</f>
        <v>5.2155108544132078</v>
      </c>
      <c r="W24" s="38">
        <f>S24*U24^(N24+1)</f>
        <v>5.3840715863065514</v>
      </c>
      <c r="X24" s="44">
        <f>0.5 * (D24-MAX($D$3:$D$137))/(MIN($D$3:$D$137)-MAX($D$3:$D$137)) + 0.75</f>
        <v>0.82321145207354385</v>
      </c>
      <c r="Y24" s="44">
        <f>AVERAGE(D24, F24, G24, H24, I24, J24, K24)</f>
        <v>0.6439376887564181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PERCENTILE($L$2:$L$137, 0.05)</f>
        <v>-6.9945855688661379E-2</v>
      </c>
      <c r="AG24" s="22">
        <f>PERCENTILE($L$2:$L$137, 0.95)</f>
        <v>0.9572877100120103</v>
      </c>
      <c r="AH24" s="22">
        <f>MIN(MAX(L24,AF24), AG24)</f>
        <v>0.19522679260558201</v>
      </c>
      <c r="AI24" s="22">
        <f>AH24-$AH$138+1</f>
        <v>1.2651726482942434</v>
      </c>
      <c r="AJ24" s="22">
        <f>PERCENTILE($M$2:$M$137, 0.02)</f>
        <v>-2.2999038293317828</v>
      </c>
      <c r="AK24" s="22">
        <f>PERCENTILE($M$2:$M$137, 0.98)</f>
        <v>1.2514354598520292</v>
      </c>
      <c r="AL24" s="22">
        <f>MIN(MAX(M24,AJ24), AK24)</f>
        <v>0.28645964774350402</v>
      </c>
      <c r="AM24" s="22">
        <f>AL24-$AL$138 + 1</f>
        <v>3.5863634770752868</v>
      </c>
      <c r="AN24" s="46">
        <v>0</v>
      </c>
      <c r="AO24" s="75">
        <v>0.25</v>
      </c>
      <c r="AP24" s="51">
        <v>0.54</v>
      </c>
      <c r="AQ24" s="50">
        <v>1</v>
      </c>
      <c r="AR24" s="17">
        <f>(AI24^4)*AB24*AE24*AN24</f>
        <v>0</v>
      </c>
      <c r="AS24" s="17">
        <f>(AM24^4) *Z24*AC24*AO24*(M24 &gt; 0)</f>
        <v>41.357780226759978</v>
      </c>
      <c r="AT24" s="17">
        <f>(AM24^4)*AA24*AP24*AQ24</f>
        <v>89.332805289801556</v>
      </c>
      <c r="AU24" s="17">
        <f>MIN(AR24, 0.05*AR$138)</f>
        <v>0</v>
      </c>
      <c r="AV24" s="17">
        <f>MIN(AS24, 0.05*AS$138)</f>
        <v>41.357780226759978</v>
      </c>
      <c r="AW24" s="17">
        <f>MIN(AT24, 0.05*AT$138)</f>
        <v>89.332805289801556</v>
      </c>
      <c r="AX24" s="14">
        <f>AU24/$AU$138</f>
        <v>0</v>
      </c>
      <c r="AY24" s="14">
        <f>AV24/$AV$138</f>
        <v>1.2084394761788447E-2</v>
      </c>
      <c r="AZ24" s="67">
        <f>AW24/$AW$138</f>
        <v>9.0130003558881473E-3</v>
      </c>
      <c r="BA24" s="21">
        <f>N24</f>
        <v>0</v>
      </c>
      <c r="BB24" s="66">
        <v>0</v>
      </c>
      <c r="BC24" s="15">
        <f>$D$144*AX24</f>
        <v>0</v>
      </c>
      <c r="BD24" s="19">
        <f>BC24-BB24</f>
        <v>0</v>
      </c>
      <c r="BE24" s="63">
        <f>(IF(BD24 &gt; 0, V24, W24))</f>
        <v>5.3840715863065514</v>
      </c>
      <c r="BF24" s="46">
        <f>BD24/BE24</f>
        <v>0</v>
      </c>
      <c r="BG24" s="64" t="e">
        <f>BB24/BC24</f>
        <v>#DIV/0!</v>
      </c>
      <c r="BH24" s="66">
        <v>0</v>
      </c>
      <c r="BI24" s="66">
        <v>317</v>
      </c>
      <c r="BJ24" s="66">
        <v>0</v>
      </c>
      <c r="BK24" s="10">
        <f>SUM(BH24:BJ24)</f>
        <v>317</v>
      </c>
      <c r="BL24" s="15">
        <f>AY24*$D$143</f>
        <v>2108.1849008270178</v>
      </c>
      <c r="BM24" s="9">
        <f>BL24-BK24</f>
        <v>1791.1849008270178</v>
      </c>
      <c r="BN24" s="48">
        <f>IF(BM24&gt;0,V24,W24)</f>
        <v>5.2155108544132078</v>
      </c>
      <c r="BO24" s="46">
        <f>BM24/BN24</f>
        <v>343.43421973925552</v>
      </c>
      <c r="BP24" s="64">
        <f>BK24/BL24</f>
        <v>0.15036631743052725</v>
      </c>
      <c r="BQ24" s="16">
        <f>BB24+BK24+BS24</f>
        <v>407</v>
      </c>
      <c r="BR24" s="69">
        <f>BC24+BL24+BT24</f>
        <v>2194.6132651397361</v>
      </c>
      <c r="BS24" s="66">
        <v>90</v>
      </c>
      <c r="BT24" s="15">
        <f>AZ24*$D$146</f>
        <v>86.428364312718202</v>
      </c>
      <c r="BU24" s="37">
        <f>BT24-BS24</f>
        <v>-3.5716356872817983</v>
      </c>
      <c r="BV24" s="54">
        <f>BU24*(BU24&lt;&gt;0)</f>
        <v>-3.5716356872817983</v>
      </c>
      <c r="BW24" s="26">
        <f>BV24/$BV$138</f>
        <v>-6.273732104833638E-3</v>
      </c>
      <c r="BX24" s="47">
        <f>BW24 * $BU$138</f>
        <v>-3.5716356872817983</v>
      </c>
      <c r="BY24" s="48">
        <f>IF(BX24&gt;0, V24, W24)</f>
        <v>5.3840715863065514</v>
      </c>
      <c r="BZ24" s="65">
        <f>BX24/BY24</f>
        <v>-0.66337076504807846</v>
      </c>
      <c r="CA24" s="66">
        <v>0</v>
      </c>
      <c r="CB24" s="15">
        <f>AZ24*$CA$141</f>
        <v>80.18641091624788</v>
      </c>
      <c r="CC24" s="37">
        <f>CB24-CA24</f>
        <v>80.18641091624788</v>
      </c>
      <c r="CD24" s="54">
        <f>CC24*(CC24&lt;&gt;0)</f>
        <v>80.18641091624788</v>
      </c>
      <c r="CE24" s="26">
        <f>CD24/$CD$138</f>
        <v>1.3456918131528904E-2</v>
      </c>
      <c r="CF24" s="47">
        <f>CE24 * $CC$138</f>
        <v>80.18641091624788</v>
      </c>
      <c r="CG24" s="48">
        <f>IF(BX24&gt;0,V24,W24)</f>
        <v>5.3840715863065514</v>
      </c>
      <c r="CH24" s="65">
        <f>CF24/CG24</f>
        <v>14.893266114846625</v>
      </c>
      <c r="CI24" s="70">
        <f>N24</f>
        <v>0</v>
      </c>
      <c r="CJ24" s="1">
        <f>BQ24+BS24</f>
        <v>497</v>
      </c>
    </row>
    <row r="25" spans="1:88" x14ac:dyDescent="0.2">
      <c r="A25" s="32" t="s">
        <v>167</v>
      </c>
      <c r="B25">
        <v>1</v>
      </c>
      <c r="C25">
        <v>1</v>
      </c>
      <c r="D25">
        <v>0.72280701754385901</v>
      </c>
      <c r="E25">
        <v>0.27719298245613999</v>
      </c>
      <c r="F25">
        <v>0.76409666283083999</v>
      </c>
      <c r="G25">
        <v>0.76409666283083999</v>
      </c>
      <c r="H25">
        <v>0.59865771812080504</v>
      </c>
      <c r="I25">
        <v>0.72483221476509996</v>
      </c>
      <c r="J25">
        <v>0.658730900832597</v>
      </c>
      <c r="K25">
        <v>0.70946041681671002</v>
      </c>
      <c r="L25">
        <v>0.40734519773730599</v>
      </c>
      <c r="M25">
        <v>0.46803530229676299</v>
      </c>
      <c r="N25" s="21">
        <v>0</v>
      </c>
      <c r="O25">
        <v>0.99763559872951801</v>
      </c>
      <c r="P25">
        <v>0.98190947926845296</v>
      </c>
      <c r="Q25">
        <v>1.0261865227617399</v>
      </c>
      <c r="R25">
        <v>0.984997839271744</v>
      </c>
      <c r="S25">
        <v>41.060001373291001</v>
      </c>
      <c r="T25" s="27">
        <f>IF(C25,P25,R25)</f>
        <v>0.98190947926845296</v>
      </c>
      <c r="U25" s="27">
        <f>IF(D25 = 0,O25,Q25)</f>
        <v>1.0261865227617399</v>
      </c>
      <c r="V25" s="39">
        <f>S25*T25^(1-N25)</f>
        <v>40.317204567210133</v>
      </c>
      <c r="W25" s="38">
        <f>S25*U25^(N25+1)</f>
        <v>42.135220033849762</v>
      </c>
      <c r="X25" s="44">
        <f>0.5 * (D25-MAX($D$3:$D$137))/(MIN($D$3:$D$137)-MAX($D$3:$D$137)) + 0.75</f>
        <v>0.88682692356731185</v>
      </c>
      <c r="Y25" s="44">
        <f>AVERAGE(D25, F25, G25, H25, I25, J25, K25)</f>
        <v>0.70609737053439303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PERCENTILE($L$2:$L$137, 0.05)</f>
        <v>-6.9945855688661379E-2</v>
      </c>
      <c r="AG25" s="22">
        <f>PERCENTILE($L$2:$L$137, 0.95)</f>
        <v>0.9572877100120103</v>
      </c>
      <c r="AH25" s="22">
        <f>MIN(MAX(L25,AF25), AG25)</f>
        <v>0.40734519773730599</v>
      </c>
      <c r="AI25" s="22">
        <f>AH25-$AH$138+1</f>
        <v>1.4772910534259673</v>
      </c>
      <c r="AJ25" s="22">
        <f>PERCENTILE($M$2:$M$137, 0.02)</f>
        <v>-2.2999038293317828</v>
      </c>
      <c r="AK25" s="22">
        <f>PERCENTILE($M$2:$M$137, 0.98)</f>
        <v>1.2514354598520292</v>
      </c>
      <c r="AL25" s="22">
        <f>MIN(MAX(M25,AJ25), AK25)</f>
        <v>0.46803530229676299</v>
      </c>
      <c r="AM25" s="22">
        <f>AL25-$AL$138 + 1</f>
        <v>3.767939131628546</v>
      </c>
      <c r="AN25" s="46">
        <v>1</v>
      </c>
      <c r="AO25" s="51">
        <v>1</v>
      </c>
      <c r="AP25" s="51">
        <v>1</v>
      </c>
      <c r="AQ25" s="21">
        <v>1</v>
      </c>
      <c r="AR25" s="17">
        <f>(AI25^4)*AB25*AE25*AN25</f>
        <v>4.7628211211168141</v>
      </c>
      <c r="AS25" s="17">
        <f>(AM25^4) *Z25*AC25*AO25*(M25 &gt; 0)</f>
        <v>201.56518145192405</v>
      </c>
      <c r="AT25" s="17">
        <f>(AM25^4)*AA25*AP25*AQ25</f>
        <v>201.56518145192405</v>
      </c>
      <c r="AU25" s="17">
        <f>MIN(AR25, 0.05*AR$138)</f>
        <v>4.7628211211168141</v>
      </c>
      <c r="AV25" s="17">
        <f>MIN(AS25, 0.05*AS$138)</f>
        <v>177.30362032585126</v>
      </c>
      <c r="AW25" s="17">
        <f>MIN(AT25, 0.05*AT$138)</f>
        <v>201.56518145192405</v>
      </c>
      <c r="AX25" s="14">
        <f>AU25/$AU$138</f>
        <v>6.6821198962315745E-3</v>
      </c>
      <c r="AY25" s="14">
        <f>AV25/$AV$138</f>
        <v>5.1806623299514042E-2</v>
      </c>
      <c r="AZ25" s="67">
        <f>AW25/$AW$138</f>
        <v>2.0336393179049197E-2</v>
      </c>
      <c r="BA25" s="21">
        <f>N25</f>
        <v>0</v>
      </c>
      <c r="BB25" s="66">
        <v>1026</v>
      </c>
      <c r="BC25" s="15">
        <f>$D$144*AX25</f>
        <v>801.41136299866878</v>
      </c>
      <c r="BD25" s="19">
        <f>BC25-BB25</f>
        <v>-224.58863700133122</v>
      </c>
      <c r="BE25" s="63">
        <f>(IF(BD25 &gt; 0, V25, W25))</f>
        <v>42.135220033849762</v>
      </c>
      <c r="BF25" s="46">
        <f>BD25/BE25</f>
        <v>-5.330187829110792</v>
      </c>
      <c r="BG25" s="64">
        <f>BB25/BC25</f>
        <v>1.2802413933351033</v>
      </c>
      <c r="BH25" s="66">
        <v>1437</v>
      </c>
      <c r="BI25" s="66">
        <v>2751</v>
      </c>
      <c r="BJ25" s="66">
        <v>0</v>
      </c>
      <c r="BK25" s="10">
        <f>SUM(BH25:BJ25)</f>
        <v>4188</v>
      </c>
      <c r="BL25" s="15">
        <f>AY25*$D$143</f>
        <v>9037.9322387102166</v>
      </c>
      <c r="BM25" s="9">
        <f>BL25-BK25</f>
        <v>4849.9322387102166</v>
      </c>
      <c r="BN25" s="48">
        <f>IF(BM25&gt;0,V25,W25)</f>
        <v>40.317204567210133</v>
      </c>
      <c r="BO25" s="46">
        <f>BM25/BN25</f>
        <v>120.29435797378305</v>
      </c>
      <c r="BP25" s="64">
        <f>BK25/BL25</f>
        <v>0.46338032742295271</v>
      </c>
      <c r="BQ25" s="16">
        <f>BB25+BK25+BS25</f>
        <v>5419</v>
      </c>
      <c r="BR25" s="69">
        <f>BC25+BL25+BT25</f>
        <v>10034.355376820742</v>
      </c>
      <c r="BS25" s="66">
        <v>205</v>
      </c>
      <c r="BT25" s="15">
        <f>AZ25*$D$146</f>
        <v>195.01177511185645</v>
      </c>
      <c r="BU25" s="37">
        <f>BT25-BS25</f>
        <v>-9.9882248881435487</v>
      </c>
      <c r="BV25" s="54">
        <f>BU25*(BU25&lt;&gt;0)</f>
        <v>-9.9882248881435487</v>
      </c>
      <c r="BW25" s="26">
        <f>BV25/$BV$138</f>
        <v>-1.7544747739581111E-2</v>
      </c>
      <c r="BX25" s="47">
        <f>BW25 * $BU$138</f>
        <v>-9.9882248881435505</v>
      </c>
      <c r="BY25" s="48">
        <f>IF(BX25&gt;0, V25, W25)</f>
        <v>42.135220033849762</v>
      </c>
      <c r="BZ25" s="65">
        <f>BX25/BY25</f>
        <v>-0.23705168455556674</v>
      </c>
      <c r="CA25" s="66">
        <v>152</v>
      </c>
      <c r="CB25" s="15">
        <f>AZ25*$CA$141</f>
        <v>180.92780601570595</v>
      </c>
      <c r="CC25" s="37">
        <f>CB25-CA25</f>
        <v>28.927806015705954</v>
      </c>
      <c r="CD25" s="54">
        <f>CC25*(CC25&lt;&gt;0)</f>
        <v>28.927806015705954</v>
      </c>
      <c r="CE25" s="26">
        <f>CD25/$CD$138</f>
        <v>4.8546769063488055E-3</v>
      </c>
      <c r="CF25" s="47">
        <f>CE25 * $CC$138</f>
        <v>28.927806015705954</v>
      </c>
      <c r="CG25" s="48">
        <f>IF(BX25&gt;0,V25,W25)</f>
        <v>42.135220033849762</v>
      </c>
      <c r="CH25" s="65">
        <f>CF25/CG25</f>
        <v>0.68654693134310207</v>
      </c>
      <c r="CI25" s="70">
        <f>N25</f>
        <v>0</v>
      </c>
      <c r="CJ25" s="1">
        <f>BQ25+BS25</f>
        <v>5624</v>
      </c>
    </row>
    <row r="26" spans="1:88" x14ac:dyDescent="0.2">
      <c r="A26" s="32" t="s">
        <v>218</v>
      </c>
      <c r="B26">
        <v>1</v>
      </c>
      <c r="C26">
        <v>1</v>
      </c>
      <c r="D26">
        <v>0.12405113863363899</v>
      </c>
      <c r="E26">
        <v>0.87594886136635997</v>
      </c>
      <c r="F26">
        <v>0.94994040524433798</v>
      </c>
      <c r="G26">
        <v>0.94994040524433798</v>
      </c>
      <c r="H26">
        <v>1.9431675720852401E-2</v>
      </c>
      <c r="I26">
        <v>9.8412035102381903E-2</v>
      </c>
      <c r="J26">
        <v>4.3729975453213298E-2</v>
      </c>
      <c r="K26">
        <v>0.20381577613950799</v>
      </c>
      <c r="L26">
        <v>0.201775662362814</v>
      </c>
      <c r="M26">
        <v>0.59249238251415104</v>
      </c>
      <c r="N26" s="21">
        <v>0</v>
      </c>
      <c r="O26">
        <v>1.0053229738937499</v>
      </c>
      <c r="P26">
        <v>0.97673656567876799</v>
      </c>
      <c r="Q26">
        <v>1.01530313315976</v>
      </c>
      <c r="R26">
        <v>1</v>
      </c>
      <c r="S26">
        <v>14</v>
      </c>
      <c r="T26" s="27">
        <f>IF(C26,P26,R26)</f>
        <v>0.97673656567876799</v>
      </c>
      <c r="U26" s="27">
        <f>IF(D26 = 0,O26,Q26)</f>
        <v>1.01530313315976</v>
      </c>
      <c r="V26" s="39">
        <f>S26*T26^(1-N26)</f>
        <v>13.674311919502752</v>
      </c>
      <c r="W26" s="38">
        <f>S26*U26^(N26+1)</f>
        <v>14.214243864236639</v>
      </c>
      <c r="X26" s="44">
        <f>0.5 * (D26-MAX($D$3:$D$137))/(MIN($D$3:$D$137)-MAX($D$3:$D$137)) + 0.75</f>
        <v>1.1916074116047242</v>
      </c>
      <c r="Y26" s="44">
        <f>AVERAGE(D26, F26, G26, H26, I26, J26, K26)</f>
        <v>0.34133163021975299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PERCENTILE($L$2:$L$137, 0.05)</f>
        <v>-6.9945855688661379E-2</v>
      </c>
      <c r="AG26" s="22">
        <f>PERCENTILE($L$2:$L$137, 0.95)</f>
        <v>0.9572877100120103</v>
      </c>
      <c r="AH26" s="22">
        <f>MIN(MAX(L26,AF26), AG26)</f>
        <v>0.201775662362814</v>
      </c>
      <c r="AI26" s="22">
        <f>AH26-$AH$138+1</f>
        <v>1.2717215180514754</v>
      </c>
      <c r="AJ26" s="22">
        <f>PERCENTILE($M$2:$M$137, 0.02)</f>
        <v>-2.2999038293317828</v>
      </c>
      <c r="AK26" s="22">
        <f>PERCENTILE($M$2:$M$137, 0.98)</f>
        <v>1.2514354598520292</v>
      </c>
      <c r="AL26" s="22">
        <f>MIN(MAX(M26,AJ26), AK26)</f>
        <v>0.59249238251415104</v>
      </c>
      <c r="AM26" s="22">
        <f>AL26-$AL$138 + 1</f>
        <v>3.8923962118459339</v>
      </c>
      <c r="AN26" s="46">
        <v>0</v>
      </c>
      <c r="AO26" s="75">
        <v>0.25</v>
      </c>
      <c r="AP26" s="51">
        <v>0.54</v>
      </c>
      <c r="AQ26" s="50">
        <v>1</v>
      </c>
      <c r="AR26" s="17">
        <f>(AI26^4)*AB26*AE26*AN26</f>
        <v>0</v>
      </c>
      <c r="AS26" s="17">
        <f>(AM26^4) *Z26*AC26*AO26*(M26 &gt; 0)</f>
        <v>57.386293285170758</v>
      </c>
      <c r="AT26" s="17">
        <f>(AM26^4)*AA26*AP26*AQ26</f>
        <v>123.95439349596884</v>
      </c>
      <c r="AU26" s="17">
        <f>MIN(AR26, 0.05*AR$138)</f>
        <v>0</v>
      </c>
      <c r="AV26" s="17">
        <f>MIN(AS26, 0.05*AS$138)</f>
        <v>57.386293285170758</v>
      </c>
      <c r="AW26" s="17">
        <f>MIN(AT26, 0.05*AT$138)</f>
        <v>123.95439349596884</v>
      </c>
      <c r="AX26" s="14">
        <f>AU26/$AU$138</f>
        <v>0</v>
      </c>
      <c r="AY26" s="14">
        <f>AV26/$AV$138</f>
        <v>1.6767791167018858E-2</v>
      </c>
      <c r="AZ26" s="67">
        <f>AW26/$AW$138</f>
        <v>1.2506055183969566E-2</v>
      </c>
      <c r="BA26" s="21">
        <f>N26</f>
        <v>0</v>
      </c>
      <c r="BB26" s="66">
        <v>0</v>
      </c>
      <c r="BC26" s="15">
        <f>$D$144*AX26</f>
        <v>0</v>
      </c>
      <c r="BD26" s="19">
        <f>BC26-BB26</f>
        <v>0</v>
      </c>
      <c r="BE26" s="63">
        <f>(IF(BD26 &gt; 0, V26, W26))</f>
        <v>14.214243864236639</v>
      </c>
      <c r="BF26" s="46">
        <f>BD26/BE26</f>
        <v>0</v>
      </c>
      <c r="BG26" s="64" t="e">
        <f>BB26/BC26</f>
        <v>#DIV/0!</v>
      </c>
      <c r="BH26" s="66">
        <v>0</v>
      </c>
      <c r="BI26" s="66">
        <v>0</v>
      </c>
      <c r="BJ26" s="66">
        <v>0</v>
      </c>
      <c r="BK26" s="10">
        <f>SUM(BH26:BJ26)</f>
        <v>0</v>
      </c>
      <c r="BL26" s="15">
        <f>AY26*$D$143</f>
        <v>2925.2275232109496</v>
      </c>
      <c r="BM26" s="9">
        <f>BL26-BK26</f>
        <v>2925.2275232109496</v>
      </c>
      <c r="BN26" s="48">
        <f>IF(BM26&gt;0,V26,W26)</f>
        <v>13.674311919502752</v>
      </c>
      <c r="BO26" s="46">
        <f>BM26/BN26</f>
        <v>213.92136879947094</v>
      </c>
      <c r="BP26" s="64">
        <f>BK26/BL26</f>
        <v>0</v>
      </c>
      <c r="BQ26" s="16">
        <f>BB26+BK26+BS26</f>
        <v>182</v>
      </c>
      <c r="BR26" s="69">
        <f>BC26+BL26+BT26</f>
        <v>3045.151838186589</v>
      </c>
      <c r="BS26" s="66">
        <v>182</v>
      </c>
      <c r="BT26" s="15">
        <f>AZ26*$D$146</f>
        <v>119.92431497563935</v>
      </c>
      <c r="BU26" s="37">
        <f>BT26-BS26</f>
        <v>-62.075685024360652</v>
      </c>
      <c r="BV26" s="54">
        <f>BU26*(BU26&lt;&gt;0)</f>
        <v>-62.075685024360652</v>
      </c>
      <c r="BW26" s="26">
        <f>BV26/$BV$138</f>
        <v>-0.10903861764335238</v>
      </c>
      <c r="BX26" s="47">
        <f>BW26 * $BU$138</f>
        <v>-62.075685024360652</v>
      </c>
      <c r="BY26" s="48">
        <f>IF(BX26&gt;0, V26, W26)</f>
        <v>14.214243864236639</v>
      </c>
      <c r="BZ26" s="65">
        <f>BX26/BY26</f>
        <v>-4.3671464776641749</v>
      </c>
      <c r="CA26" s="66">
        <v>0</v>
      </c>
      <c r="CB26" s="15">
        <f>AZ26*$CA$141</f>
        <v>111.26324645798124</v>
      </c>
      <c r="CC26" s="37">
        <f>CB26-CA26</f>
        <v>111.26324645798124</v>
      </c>
      <c r="CD26" s="54">
        <f>CC26*(CC26&lt;&gt;0)</f>
        <v>111.26324645798124</v>
      </c>
      <c r="CE26" s="26">
        <f>CD26/$CD$138</f>
        <v>1.8672246101612118E-2</v>
      </c>
      <c r="CF26" s="47">
        <f>CE26 * $CC$138</f>
        <v>111.26324645798124</v>
      </c>
      <c r="CG26" s="48">
        <f>IF(BX26&gt;0,V26,W26)</f>
        <v>14.214243864236639</v>
      </c>
      <c r="CH26" s="65">
        <f>CF26/CG26</f>
        <v>7.8275881236230997</v>
      </c>
      <c r="CI26" s="70">
        <f>N26</f>
        <v>0</v>
      </c>
      <c r="CJ26" s="1">
        <f>BQ26+BS26</f>
        <v>364</v>
      </c>
    </row>
    <row r="27" spans="1:88" x14ac:dyDescent="0.2">
      <c r="A27" s="32" t="s">
        <v>213</v>
      </c>
      <c r="B27">
        <v>0</v>
      </c>
      <c r="C27">
        <v>0</v>
      </c>
      <c r="D27">
        <v>0.20420070011668601</v>
      </c>
      <c r="E27">
        <v>0.79579929988331299</v>
      </c>
      <c r="F27">
        <v>0.25947187141216899</v>
      </c>
      <c r="G27">
        <v>0.25947187141216899</v>
      </c>
      <c r="H27">
        <v>0.19410977242302499</v>
      </c>
      <c r="I27">
        <v>0.131191432396251</v>
      </c>
      <c r="J27">
        <v>0.15957925644107701</v>
      </c>
      <c r="K27">
        <v>0.203485449866394</v>
      </c>
      <c r="L27">
        <v>0.70309571800501602</v>
      </c>
      <c r="M27">
        <v>-0.37501282588986001</v>
      </c>
      <c r="N27" s="21">
        <v>0</v>
      </c>
      <c r="O27">
        <v>1.0098954534490701</v>
      </c>
      <c r="P27">
        <v>0.98129040315373794</v>
      </c>
      <c r="Q27">
        <v>1.0213440965765701</v>
      </c>
      <c r="R27">
        <v>0.98548487277827801</v>
      </c>
      <c r="S27">
        <v>135.80000305175699</v>
      </c>
      <c r="T27" s="27">
        <f>IF(C27,P27,R27)</f>
        <v>0.98548487277827801</v>
      </c>
      <c r="U27" s="27">
        <f>IF(D27 = 0,O27,Q27)</f>
        <v>1.0213440965765701</v>
      </c>
      <c r="V27" s="39">
        <f>S27*T27^(1-N27)</f>
        <v>133.82884873075051</v>
      </c>
      <c r="W27" s="38">
        <f>S27*U27^(N27+1)</f>
        <v>138.69853143199219</v>
      </c>
      <c r="X27" s="44">
        <f>0.5 * (D27-MAX($D$3:$D$137))/(MIN($D$3:$D$137)-MAX($D$3:$D$137)) + 0.75</f>
        <v>1.1508094448118997</v>
      </c>
      <c r="Y27" s="44">
        <f>AVERAGE(D27, F27, G27, H27, I27, J27, K27)</f>
        <v>0.20164433629539585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PERCENTILE($L$2:$L$137, 0.05)</f>
        <v>-6.9945855688661379E-2</v>
      </c>
      <c r="AG27" s="22">
        <f>PERCENTILE($L$2:$L$137, 0.95)</f>
        <v>0.9572877100120103</v>
      </c>
      <c r="AH27" s="22">
        <f>MIN(MAX(L27,AF27), AG27)</f>
        <v>0.70309571800501602</v>
      </c>
      <c r="AI27" s="22">
        <f>AH27-$AH$138+1</f>
        <v>1.7730415736936775</v>
      </c>
      <c r="AJ27" s="22">
        <f>PERCENTILE($M$2:$M$137, 0.02)</f>
        <v>-2.2999038293317828</v>
      </c>
      <c r="AK27" s="22">
        <f>PERCENTILE($M$2:$M$137, 0.98)</f>
        <v>1.2514354598520292</v>
      </c>
      <c r="AL27" s="22">
        <f>MIN(MAX(M27,AJ27), AK27)</f>
        <v>-0.37501282588986001</v>
      </c>
      <c r="AM27" s="22">
        <f>AL27-$AL$138 + 1</f>
        <v>2.9248910034419229</v>
      </c>
      <c r="AN27" s="46">
        <v>1</v>
      </c>
      <c r="AO27" s="76">
        <v>1</v>
      </c>
      <c r="AP27" s="51">
        <v>1</v>
      </c>
      <c r="AQ27" s="21">
        <v>2</v>
      </c>
      <c r="AR27" s="17">
        <f>(AI27^4)*AB27*AE27*AN27</f>
        <v>9.8827014465288983</v>
      </c>
      <c r="AS27" s="17">
        <f>(AM27^4) *Z27*AC27*AO27*(M27 &gt; 0)</f>
        <v>0</v>
      </c>
      <c r="AT27" s="17">
        <f>(AM27^4)*AA27*AP27*AQ27</f>
        <v>146.37561821288881</v>
      </c>
      <c r="AU27" s="17">
        <f>MIN(AR27, 0.05*AR$138)</f>
        <v>9.8827014465288983</v>
      </c>
      <c r="AV27" s="17">
        <f>MIN(AS27, 0.05*AS$138)</f>
        <v>0</v>
      </c>
      <c r="AW27" s="17">
        <f>MIN(AT27, 0.05*AT$138)</f>
        <v>146.37561821288881</v>
      </c>
      <c r="AX27" s="14">
        <f>AU27/$AU$138</f>
        <v>1.3865184999616883E-2</v>
      </c>
      <c r="AY27" s="14">
        <f>AV27/$AV$138</f>
        <v>0</v>
      </c>
      <c r="AZ27" s="67">
        <f>AW27/$AW$138</f>
        <v>1.4768186163708516E-2</v>
      </c>
      <c r="BA27" s="21">
        <f>N27</f>
        <v>0</v>
      </c>
      <c r="BB27" s="66">
        <v>1358</v>
      </c>
      <c r="BC27" s="15">
        <f>$D$144*AX27</f>
        <v>1662.9029381885514</v>
      </c>
      <c r="BD27" s="19">
        <f>BC27-BB27</f>
        <v>304.90293818855139</v>
      </c>
      <c r="BE27" s="63">
        <f>(IF(BD27 &gt; 0, V27, W27))</f>
        <v>133.82884873075051</v>
      </c>
      <c r="BF27" s="46">
        <f>BD27/BE27</f>
        <v>2.2783050222750094</v>
      </c>
      <c r="BG27" s="64">
        <f>BB27/BC27</f>
        <v>0.81664417616539242</v>
      </c>
      <c r="BH27" s="66">
        <v>0</v>
      </c>
      <c r="BI27" s="66">
        <v>1086</v>
      </c>
      <c r="BJ27" s="66">
        <v>0</v>
      </c>
      <c r="BK27" s="10">
        <f>SUM(BH27:BJ27)</f>
        <v>1086</v>
      </c>
      <c r="BL27" s="15">
        <f>AY27*$D$143</f>
        <v>0</v>
      </c>
      <c r="BM27" s="9">
        <f>BL27-BK27</f>
        <v>-1086</v>
      </c>
      <c r="BN27" s="48">
        <f>IF(BM27&gt;0,V27,W27)</f>
        <v>138.69853143199219</v>
      </c>
      <c r="BO27" s="46">
        <f>BM27/BN27</f>
        <v>-7.8299314981031101</v>
      </c>
      <c r="BP27" s="64" t="e">
        <f>BK27/BL27</f>
        <v>#DIV/0!</v>
      </c>
      <c r="BQ27" s="16">
        <f>BB27+BK27+BS27</f>
        <v>2580</v>
      </c>
      <c r="BR27" s="69">
        <f>BC27+BL27+BT27</f>
        <v>1804.5195057682015</v>
      </c>
      <c r="BS27" s="66">
        <v>136</v>
      </c>
      <c r="BT27" s="15">
        <f>AZ27*$D$146</f>
        <v>141.61656757965005</v>
      </c>
      <c r="BU27" s="37">
        <f>BT27-BS27</f>
        <v>5.6165675796500523</v>
      </c>
      <c r="BV27" s="54">
        <f>BU27*(BU27&lt;&gt;0)</f>
        <v>5.6165675796500523</v>
      </c>
      <c r="BW27" s="26">
        <f>BV27/$BV$138</f>
        <v>9.8657431576498148E-3</v>
      </c>
      <c r="BX27" s="47">
        <f>BW27 * $BU$138</f>
        <v>5.6165675796500523</v>
      </c>
      <c r="BY27" s="48">
        <f>IF(BX27&gt;0, V27, W27)</f>
        <v>133.82884873075051</v>
      </c>
      <c r="BZ27" s="65">
        <f>BX27/BY27</f>
        <v>4.1968287352975683E-2</v>
      </c>
      <c r="CA27" s="66">
        <v>0</v>
      </c>
      <c r="CB27" s="15">
        <f>AZ27*$CA$141</f>
        <v>131.38886025197374</v>
      </c>
      <c r="CC27" s="37">
        <f>CB27-CA27</f>
        <v>131.38886025197374</v>
      </c>
      <c r="CD27" s="54">
        <f>CC27*(CC27&lt;&gt;0)</f>
        <v>131.38886025197374</v>
      </c>
      <c r="CE27" s="26">
        <f>CD27/$CD$138</f>
        <v>2.2049735305554638E-2</v>
      </c>
      <c r="CF27" s="47">
        <f>CE27 * $CC$138</f>
        <v>131.38886025197374</v>
      </c>
      <c r="CG27" s="48">
        <f>IF(BX27&gt;0,V27,W27)</f>
        <v>133.82884873075051</v>
      </c>
      <c r="CH27" s="65">
        <f>CF27/CG27</f>
        <v>0.98176784376524251</v>
      </c>
      <c r="CI27" s="70">
        <f>N27</f>
        <v>0</v>
      </c>
      <c r="CJ27" s="1">
        <f>BQ27+BS27</f>
        <v>2716</v>
      </c>
    </row>
    <row r="28" spans="1:88" x14ac:dyDescent="0.2">
      <c r="A28" s="32" t="s">
        <v>253</v>
      </c>
      <c r="B28">
        <v>0</v>
      </c>
      <c r="C28">
        <v>0</v>
      </c>
      <c r="D28">
        <v>0.16300439472632799</v>
      </c>
      <c r="E28">
        <v>0.83699560527367101</v>
      </c>
      <c r="F28">
        <v>5.6019070321811602E-2</v>
      </c>
      <c r="G28">
        <v>5.6019070321811602E-2</v>
      </c>
      <c r="H28">
        <v>0.45131633932302501</v>
      </c>
      <c r="I28">
        <v>0.18219807772670199</v>
      </c>
      <c r="J28">
        <v>0.28675594060334197</v>
      </c>
      <c r="K28">
        <v>0.12674305188788801</v>
      </c>
      <c r="L28">
        <v>0.57851925156977901</v>
      </c>
      <c r="M28">
        <v>0.44004573471078001</v>
      </c>
      <c r="N28" s="21">
        <v>0</v>
      </c>
      <c r="O28">
        <v>1.0015371552429</v>
      </c>
      <c r="P28">
        <v>0.98977088689903203</v>
      </c>
      <c r="Q28">
        <v>1.0314668726234799</v>
      </c>
      <c r="R28">
        <v>0.96993805613596096</v>
      </c>
      <c r="S28">
        <v>23.600000381469702</v>
      </c>
      <c r="T28" s="27">
        <f>IF(C28,P28,R28)</f>
        <v>0.96993805613596096</v>
      </c>
      <c r="U28" s="27">
        <f>IF(D28 = 0,O28,Q28)</f>
        <v>1.0314668726234799</v>
      </c>
      <c r="V28" s="39">
        <f>S28*T28^(1-N28)</f>
        <v>22.890538494810659</v>
      </c>
      <c r="W28" s="38">
        <f>S28*U28^(N28+1)</f>
        <v>24.342618587387488</v>
      </c>
      <c r="X28" s="44">
        <f>0.5 * (D28-MAX($D$3:$D$137))/(MIN($D$3:$D$137)-MAX($D$3:$D$137)) + 0.75</f>
        <v>1.1717793100014726</v>
      </c>
      <c r="Y28" s="44">
        <f>AVERAGE(D28, F28, G28, H28, I28, J28, K28)</f>
        <v>0.18886513498727259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PERCENTILE($L$2:$L$137, 0.05)</f>
        <v>-6.9945855688661379E-2</v>
      </c>
      <c r="AG28" s="22">
        <f>PERCENTILE($L$2:$L$137, 0.95)</f>
        <v>0.9572877100120103</v>
      </c>
      <c r="AH28" s="22">
        <f>MIN(MAX(L28,AF28), AG28)</f>
        <v>0.57851925156977901</v>
      </c>
      <c r="AI28" s="22">
        <f>AH28-$AH$138+1</f>
        <v>1.6484651072584404</v>
      </c>
      <c r="AJ28" s="22">
        <f>PERCENTILE($M$2:$M$137, 0.02)</f>
        <v>-2.2999038293317828</v>
      </c>
      <c r="AK28" s="22">
        <f>PERCENTILE($M$2:$M$137, 0.98)</f>
        <v>1.2514354598520292</v>
      </c>
      <c r="AL28" s="22">
        <f>MIN(MAX(M28,AJ28), AK28)</f>
        <v>0.44004573471078001</v>
      </c>
      <c r="AM28" s="22">
        <f>AL28-$AL$138 + 1</f>
        <v>3.7399495640425631</v>
      </c>
      <c r="AN28" s="46">
        <v>0</v>
      </c>
      <c r="AO28" s="75">
        <v>0.25</v>
      </c>
      <c r="AP28" s="51">
        <v>0.54</v>
      </c>
      <c r="AQ28" s="50">
        <v>1</v>
      </c>
      <c r="AR28" s="17">
        <f>(AI28^4)*AB28*AE28*AN28</f>
        <v>0</v>
      </c>
      <c r="AS28" s="17">
        <f>(AM28^4) *Z28*AC28*AO28*(M28 &gt; 0)</f>
        <v>48.910600005658274</v>
      </c>
      <c r="AT28" s="17">
        <f>(AM28^4)*AA28*AP28*AQ28</f>
        <v>105.64689601222187</v>
      </c>
      <c r="AU28" s="17">
        <f>MIN(AR28, 0.05*AR$138)</f>
        <v>0</v>
      </c>
      <c r="AV28" s="17">
        <f>MIN(AS28, 0.05*AS$138)</f>
        <v>48.910600005658274</v>
      </c>
      <c r="AW28" s="17">
        <f>MIN(AT28, 0.05*AT$138)</f>
        <v>105.64689601222187</v>
      </c>
      <c r="AX28" s="14">
        <f>AU28/$AU$138</f>
        <v>0</v>
      </c>
      <c r="AY28" s="14">
        <f>AV28/$AV$138</f>
        <v>1.4291265035589916E-2</v>
      </c>
      <c r="AZ28" s="67">
        <f>AW28/$AW$138</f>
        <v>1.0658967982340287E-2</v>
      </c>
      <c r="BA28" s="21">
        <f>N28</f>
        <v>0</v>
      </c>
      <c r="BB28" s="66">
        <v>0</v>
      </c>
      <c r="BC28" s="15">
        <f>$D$144*AX28</f>
        <v>0</v>
      </c>
      <c r="BD28" s="19">
        <f>BC28-BB28</f>
        <v>0</v>
      </c>
      <c r="BE28" s="63">
        <f>(IF(BD28 &gt; 0, V28, W28))</f>
        <v>24.342618587387488</v>
      </c>
      <c r="BF28" s="46">
        <f>BD28/BE28</f>
        <v>0</v>
      </c>
      <c r="BG28" s="64" t="e">
        <f>BB28/BC28</f>
        <v>#DIV/0!</v>
      </c>
      <c r="BH28" s="66">
        <v>0</v>
      </c>
      <c r="BI28" s="66">
        <v>71</v>
      </c>
      <c r="BJ28" s="66">
        <v>0</v>
      </c>
      <c r="BK28" s="10">
        <f>SUM(BH28:BJ28)</f>
        <v>71</v>
      </c>
      <c r="BL28" s="15">
        <f>AY28*$D$143</f>
        <v>2493.1847854735938</v>
      </c>
      <c r="BM28" s="9">
        <f>BL28-BK28</f>
        <v>2422.1847854735938</v>
      </c>
      <c r="BN28" s="48">
        <f>IF(BM28&gt;0,V28,W28)</f>
        <v>22.890538494810659</v>
      </c>
      <c r="BO28" s="46">
        <f>BM28/BN28</f>
        <v>105.81598095749075</v>
      </c>
      <c r="BP28" s="64">
        <f>BK28/BL28</f>
        <v>2.8477632469794321E-2</v>
      </c>
      <c r="BQ28" s="16">
        <f>BB28+BK28+BS28</f>
        <v>142</v>
      </c>
      <c r="BR28" s="69">
        <f>BC28+BL28+BT28</f>
        <v>2595.3968271466497</v>
      </c>
      <c r="BS28" s="66">
        <v>71</v>
      </c>
      <c r="BT28" s="15">
        <f>AZ28*$D$146</f>
        <v>102.21204167305571</v>
      </c>
      <c r="BU28" s="37">
        <f>BT28-BS28</f>
        <v>31.212041673055708</v>
      </c>
      <c r="BV28" s="54">
        <f>BU28*(BU28&lt;&gt;0)</f>
        <v>31.212041673055708</v>
      </c>
      <c r="BW28" s="26">
        <f>BV28/$BV$138</f>
        <v>5.48252971597675E-2</v>
      </c>
      <c r="BX28" s="47">
        <f>BW28 * $BU$138</f>
        <v>31.212041673055708</v>
      </c>
      <c r="BY28" s="48">
        <f>IF(BX28&gt;0, V28, W28)</f>
        <v>22.890538494810659</v>
      </c>
      <c r="BZ28" s="65">
        <f>BX28/BY28</f>
        <v>1.3635346184683053</v>
      </c>
      <c r="CA28" s="66">
        <v>0</v>
      </c>
      <c r="CB28" s="15">
        <f>AZ28*$CA$141</f>
        <v>94.830173396885954</v>
      </c>
      <c r="CC28" s="37">
        <f>CB28-CA28</f>
        <v>94.830173396885954</v>
      </c>
      <c r="CD28" s="54">
        <f>CC28*(CC28&lt;&gt;0)</f>
        <v>94.830173396885954</v>
      </c>
      <c r="CE28" s="26">
        <f>CD28/$CD$138</f>
        <v>1.5914440679150144E-2</v>
      </c>
      <c r="CF28" s="47">
        <f>CE28 * $CC$138</f>
        <v>94.830173396885954</v>
      </c>
      <c r="CG28" s="48">
        <f>IF(BX28&gt;0,V28,W28)</f>
        <v>22.890538494810659</v>
      </c>
      <c r="CH28" s="65">
        <f>CF28/CG28</f>
        <v>4.1427672581133983</v>
      </c>
      <c r="CI28" s="70">
        <f>N28</f>
        <v>0</v>
      </c>
      <c r="CJ28" s="1">
        <f>BQ28+BS28</f>
        <v>213</v>
      </c>
    </row>
    <row r="29" spans="1:88" x14ac:dyDescent="0.2">
      <c r="A29" s="32" t="s">
        <v>283</v>
      </c>
      <c r="B29">
        <v>0</v>
      </c>
      <c r="C29">
        <v>1</v>
      </c>
      <c r="D29">
        <v>0.64362764682381102</v>
      </c>
      <c r="E29">
        <v>0.35637235317618798</v>
      </c>
      <c r="F29">
        <v>0.81922924116011098</v>
      </c>
      <c r="G29">
        <v>0.81922924116011098</v>
      </c>
      <c r="H29">
        <v>0.47053907229419101</v>
      </c>
      <c r="I29">
        <v>0.70162975344755496</v>
      </c>
      <c r="J29">
        <v>0.57458177249301501</v>
      </c>
      <c r="K29">
        <v>0.68608613851606404</v>
      </c>
      <c r="L29">
        <v>0.21115595038430901</v>
      </c>
      <c r="M29">
        <v>-0.47311915542010402</v>
      </c>
      <c r="N29" s="21">
        <v>0</v>
      </c>
      <c r="O29">
        <v>1.0162421190019899</v>
      </c>
      <c r="P29">
        <v>0.984116430705398</v>
      </c>
      <c r="Q29">
        <v>1.02799931655118</v>
      </c>
      <c r="R29">
        <v>0.98381144754953498</v>
      </c>
      <c r="S29">
        <v>20.520000457763601</v>
      </c>
      <c r="T29" s="27">
        <f>IF(C29,P29,R29)</f>
        <v>0.984116430705398</v>
      </c>
      <c r="U29" s="27">
        <f>IF(D29 = 0,O29,Q29)</f>
        <v>1.02799931655118</v>
      </c>
      <c r="V29" s="39">
        <f>S29*T29^(1-N29)</f>
        <v>20.19406960856745</v>
      </c>
      <c r="W29" s="38">
        <f>S29*U29^(N29+1)</f>
        <v>21.094546446210884</v>
      </c>
      <c r="X29" s="44">
        <f>0.5 * (D29-MAX($D$3:$D$137))/(MIN($D$3:$D$137)-MAX($D$3:$D$137)) + 0.75</f>
        <v>0.92713104098904653</v>
      </c>
      <c r="Y29" s="44">
        <f>AVERAGE(D29, F29, G29, H29, I29, J29, K29)</f>
        <v>0.67356040941355111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PERCENTILE($L$2:$L$137, 0.05)</f>
        <v>-6.9945855688661379E-2</v>
      </c>
      <c r="AG29" s="22">
        <f>PERCENTILE($L$2:$L$137, 0.95)</f>
        <v>0.9572877100120103</v>
      </c>
      <c r="AH29" s="22">
        <f>MIN(MAX(L29,AF29), AG29)</f>
        <v>0.21115595038430901</v>
      </c>
      <c r="AI29" s="22">
        <f>AH29-$AH$138+1</f>
        <v>1.2811018060729704</v>
      </c>
      <c r="AJ29" s="22">
        <f>PERCENTILE($M$2:$M$137, 0.02)</f>
        <v>-2.2999038293317828</v>
      </c>
      <c r="AK29" s="22">
        <f>PERCENTILE($M$2:$M$137, 0.98)</f>
        <v>1.2514354598520292</v>
      </c>
      <c r="AL29" s="22">
        <f>MIN(MAX(M29,AJ29), AK29)</f>
        <v>-0.47311915542010402</v>
      </c>
      <c r="AM29" s="22">
        <f>AL29-$AL$138 + 1</f>
        <v>2.8267846739116789</v>
      </c>
      <c r="AN29" s="46">
        <v>0</v>
      </c>
      <c r="AO29" s="75">
        <v>0.25</v>
      </c>
      <c r="AP29" s="51">
        <v>0.54</v>
      </c>
      <c r="AQ29" s="50">
        <v>1</v>
      </c>
      <c r="AR29" s="17">
        <f>(AI29^4)*AB29*AE29*AN29</f>
        <v>0</v>
      </c>
      <c r="AS29" s="17">
        <f>(AM29^4) *Z29*AC29*AO29*(M29 &gt; 0)</f>
        <v>0</v>
      </c>
      <c r="AT29" s="17">
        <f>(AM29^4)*AA29*AP29*AQ29</f>
        <v>34.479794748835182</v>
      </c>
      <c r="AU29" s="17">
        <f>MIN(AR29, 0.05*AR$138)</f>
        <v>0</v>
      </c>
      <c r="AV29" s="17">
        <f>MIN(AS29, 0.05*AS$138)</f>
        <v>0</v>
      </c>
      <c r="AW29" s="17">
        <f>MIN(AT29, 0.05*AT$138)</f>
        <v>34.479794748835182</v>
      </c>
      <c r="AX29" s="14">
        <f>AU29/$AU$138</f>
        <v>0</v>
      </c>
      <c r="AY29" s="14">
        <f>AV29/$AV$138</f>
        <v>0</v>
      </c>
      <c r="AZ29" s="67">
        <f>AW29/$AW$138</f>
        <v>3.4787489470867383E-3</v>
      </c>
      <c r="BA29" s="21">
        <f>N29</f>
        <v>0</v>
      </c>
      <c r="BB29" s="66">
        <v>0</v>
      </c>
      <c r="BC29" s="15">
        <f>$D$144*AX29</f>
        <v>0</v>
      </c>
      <c r="BD29" s="19">
        <f>BC29-BB29</f>
        <v>0</v>
      </c>
      <c r="BE29" s="63">
        <f>(IF(BD29 &gt; 0, V29, W29))</f>
        <v>21.094546446210884</v>
      </c>
      <c r="BF29" s="46">
        <f>BD29/BE29</f>
        <v>0</v>
      </c>
      <c r="BG29" s="64" t="e">
        <f>BB29/BC29</f>
        <v>#DIV/0!</v>
      </c>
      <c r="BH29" s="66">
        <v>0</v>
      </c>
      <c r="BI29" s="66">
        <v>21</v>
      </c>
      <c r="BJ29" s="66">
        <v>0</v>
      </c>
      <c r="BK29" s="10">
        <f>SUM(BH29:BJ29)</f>
        <v>21</v>
      </c>
      <c r="BL29" s="15">
        <f>AY29*$D$143</f>
        <v>0</v>
      </c>
      <c r="BM29" s="9">
        <f>BL29-BK29</f>
        <v>-21</v>
      </c>
      <c r="BN29" s="48">
        <f>IF(BM29&gt;0,V29,W29)</f>
        <v>21.094546446210884</v>
      </c>
      <c r="BO29" s="46">
        <f>BM29/BN29</f>
        <v>-0.99551796733568232</v>
      </c>
      <c r="BP29" s="64" t="e">
        <f>BK29/BL29</f>
        <v>#DIV/0!</v>
      </c>
      <c r="BQ29" s="16">
        <f>BB29+BK29+BS29</f>
        <v>21</v>
      </c>
      <c r="BR29" s="69">
        <f>BC29+BL29+BT29</f>
        <v>33.358767278298856</v>
      </c>
      <c r="BS29" s="66">
        <v>0</v>
      </c>
      <c r="BT29" s="15">
        <f>AZ29*$D$146</f>
        <v>33.358767278298856</v>
      </c>
      <c r="BU29" s="37">
        <f>BT29-BS29</f>
        <v>33.358767278298856</v>
      </c>
      <c r="BV29" s="54">
        <f>BU29*(BU29&lt;&gt;0)</f>
        <v>33.358767278298856</v>
      </c>
      <c r="BW29" s="26">
        <f>BV29/$BV$138</f>
        <v>5.8596113258912313E-2</v>
      </c>
      <c r="BX29" s="47">
        <f>BW29 * $BU$138</f>
        <v>33.358767278298856</v>
      </c>
      <c r="BY29" s="48">
        <f>IF(BX29&gt;0, V29, W29)</f>
        <v>20.19406960856745</v>
      </c>
      <c r="BZ29" s="65">
        <f>BX29/BY29</f>
        <v>1.6519090963292613</v>
      </c>
      <c r="CA29" s="66">
        <v>0</v>
      </c>
      <c r="CB29" s="15">
        <f>AZ29*$CA$141</f>
        <v>30.94955969499394</v>
      </c>
      <c r="CC29" s="37">
        <f>CB29-CA29</f>
        <v>30.94955969499394</v>
      </c>
      <c r="CD29" s="54">
        <f>CC29*(CC29&lt;&gt;0)</f>
        <v>30.94955969499394</v>
      </c>
      <c r="CE29" s="26">
        <f>CD29/$CD$138</f>
        <v>5.1939684824827241E-3</v>
      </c>
      <c r="CF29" s="47">
        <f>CE29 * $CC$138</f>
        <v>30.94955969499394</v>
      </c>
      <c r="CG29" s="48">
        <f>IF(BX29&gt;0,V29,W29)</f>
        <v>20.19406960856745</v>
      </c>
      <c r="CH29" s="65">
        <f>CF29/CG29</f>
        <v>1.5326063688452085</v>
      </c>
      <c r="CI29" s="70">
        <f>N29</f>
        <v>0</v>
      </c>
      <c r="CJ29" s="1">
        <f>BQ29+BS29</f>
        <v>21</v>
      </c>
    </row>
    <row r="30" spans="1:88" x14ac:dyDescent="0.2">
      <c r="A30" s="32" t="s">
        <v>150</v>
      </c>
      <c r="B30">
        <v>0</v>
      </c>
      <c r="C30">
        <v>0</v>
      </c>
      <c r="D30">
        <v>0.20304568527918701</v>
      </c>
      <c r="E30">
        <v>0.79695431472081202</v>
      </c>
      <c r="F30">
        <v>0.152119700748129</v>
      </c>
      <c r="G30">
        <v>0.152119700748129</v>
      </c>
      <c r="H30">
        <v>0.132743362831858</v>
      </c>
      <c r="I30">
        <v>0.104719764011799</v>
      </c>
      <c r="J30">
        <v>0.11790188136702801</v>
      </c>
      <c r="K30">
        <v>0.13392236150544001</v>
      </c>
      <c r="L30">
        <v>0.639464811348055</v>
      </c>
      <c r="M30">
        <v>-0.33671241881459302</v>
      </c>
      <c r="N30" s="21">
        <v>0</v>
      </c>
      <c r="O30">
        <v>1.01176736463763</v>
      </c>
      <c r="P30">
        <v>0.96427591320836703</v>
      </c>
      <c r="Q30">
        <v>1.0349691612057501</v>
      </c>
      <c r="R30">
        <v>0.98926430146312405</v>
      </c>
      <c r="S30">
        <v>72.330001831054602</v>
      </c>
      <c r="T30" s="27">
        <f>IF(C30,P30,R30)</f>
        <v>0.98926430146312405</v>
      </c>
      <c r="U30" s="27">
        <f>IF(D30 = 0,O30,Q30)</f>
        <v>1.0349691612057501</v>
      </c>
      <c r="V30" s="39">
        <f>S30*T30^(1-N30)</f>
        <v>71.553488736224708</v>
      </c>
      <c r="W30" s="38">
        <f>S30*U30^(N30+1)</f>
        <v>74.859321325096957</v>
      </c>
      <c r="X30" s="44">
        <f>0.5 * (D30-MAX($D$3:$D$137))/(MIN($D$3:$D$137)-MAX($D$3:$D$137)) + 0.75</f>
        <v>1.1513973738799268</v>
      </c>
      <c r="Y30" s="44">
        <f>AVERAGE(D30, F30, G30, H30, I30, J30, K30)</f>
        <v>0.14236749378451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v>1</v>
      </c>
      <c r="AD30" s="22">
        <v>1</v>
      </c>
      <c r="AE30" s="22">
        <v>1</v>
      </c>
      <c r="AF30" s="22">
        <f>PERCENTILE($L$2:$L$137, 0.05)</f>
        <v>-6.9945855688661379E-2</v>
      </c>
      <c r="AG30" s="22">
        <f>PERCENTILE($L$2:$L$137, 0.95)</f>
        <v>0.9572877100120103</v>
      </c>
      <c r="AH30" s="22">
        <f>MIN(MAX(L30,AF30), AG30)</f>
        <v>0.639464811348055</v>
      </c>
      <c r="AI30" s="22">
        <f>AH30-$AH$138+1</f>
        <v>1.7094106670367164</v>
      </c>
      <c r="AJ30" s="22">
        <f>PERCENTILE($M$2:$M$137, 0.02)</f>
        <v>-2.2999038293317828</v>
      </c>
      <c r="AK30" s="22">
        <f>PERCENTILE($M$2:$M$137, 0.98)</f>
        <v>1.2514354598520292</v>
      </c>
      <c r="AL30" s="22">
        <f>MIN(MAX(M30,AJ30), AK30)</f>
        <v>-0.33671241881459302</v>
      </c>
      <c r="AM30" s="22">
        <f>AL30-$AL$138 + 1</f>
        <v>2.9631914105171897</v>
      </c>
      <c r="AN30" s="46">
        <v>1</v>
      </c>
      <c r="AO30" s="51">
        <v>1</v>
      </c>
      <c r="AP30" s="51">
        <v>1</v>
      </c>
      <c r="AQ30" s="21">
        <v>1</v>
      </c>
      <c r="AR30" s="17">
        <f>(AI30^4)*AB30*AE30*AN30</f>
        <v>8.538579745411047</v>
      </c>
      <c r="AS30" s="17">
        <f>(AM30^4) *Z30*AC30*AO30*(M30 &gt; 0)</f>
        <v>0</v>
      </c>
      <c r="AT30" s="17">
        <f>(AM30^4)*AA30*AP30*AQ30</f>
        <v>77.097238822318161</v>
      </c>
      <c r="AU30" s="17">
        <f>MIN(AR30, 0.05*AR$138)</f>
        <v>8.538579745411047</v>
      </c>
      <c r="AV30" s="17">
        <f>MIN(AS30, 0.05*AS$138)</f>
        <v>0</v>
      </c>
      <c r="AW30" s="17">
        <f>MIN(AT30, 0.05*AT$138)</f>
        <v>77.097238822318161</v>
      </c>
      <c r="AX30" s="14">
        <f>AU30/$AU$138</f>
        <v>1.1979415592452969E-2</v>
      </c>
      <c r="AY30" s="14">
        <f>AV30/$AV$138</f>
        <v>0</v>
      </c>
      <c r="AZ30" s="67">
        <f>AW30/$AW$138</f>
        <v>7.7785247948871468E-3</v>
      </c>
      <c r="BA30" s="21">
        <f>N30</f>
        <v>0</v>
      </c>
      <c r="BB30" s="66">
        <v>2242</v>
      </c>
      <c r="BC30" s="15">
        <f>$D$144*AX30</f>
        <v>1436.7356358405766</v>
      </c>
      <c r="BD30" s="19">
        <f>BC30-BB30</f>
        <v>-805.26436415942339</v>
      </c>
      <c r="BE30" s="63">
        <f>(IF(BD30 &gt; 0, V30, W30))</f>
        <v>74.859321325096957</v>
      </c>
      <c r="BF30" s="46">
        <f>BD30/BE30</f>
        <v>-10.757035328470906</v>
      </c>
      <c r="BG30" s="64">
        <f>BB30/BC30</f>
        <v>1.5604819314503153</v>
      </c>
      <c r="BH30" s="66">
        <v>2315</v>
      </c>
      <c r="BI30" s="66">
        <v>2025</v>
      </c>
      <c r="BJ30" s="66">
        <v>0</v>
      </c>
      <c r="BK30" s="10">
        <f>SUM(BH30:BJ30)</f>
        <v>4340</v>
      </c>
      <c r="BL30" s="15">
        <f>AY30*$D$143</f>
        <v>0</v>
      </c>
      <c r="BM30" s="9">
        <f>BL30-BK30</f>
        <v>-4340</v>
      </c>
      <c r="BN30" s="48">
        <f>IF(BM30&gt;0,V30,W30)</f>
        <v>74.859321325096957</v>
      </c>
      <c r="BO30" s="46">
        <f>BM30/BN30</f>
        <v>-57.975412055265238</v>
      </c>
      <c r="BP30" s="64" t="e">
        <f>BK30/BL30</f>
        <v>#DIV/0!</v>
      </c>
      <c r="BQ30" s="16">
        <f>BB30+BK30+BS30</f>
        <v>6799</v>
      </c>
      <c r="BR30" s="69">
        <f>BC30+BL30+BT30</f>
        <v>1511.3262436561879</v>
      </c>
      <c r="BS30" s="66">
        <v>217</v>
      </c>
      <c r="BT30" s="15">
        <f>AZ30*$D$146</f>
        <v>74.590607815611307</v>
      </c>
      <c r="BU30" s="37">
        <f>BT30-BS30</f>
        <v>-142.40939218438871</v>
      </c>
      <c r="BV30" s="54">
        <f>BU30*(BU30&lt;&gt;0)</f>
        <v>-142.40939218438871</v>
      </c>
      <c r="BW30" s="26">
        <f>BV30/$BV$138</f>
        <v>-0.25014823851113366</v>
      </c>
      <c r="BX30" s="47">
        <f>BW30 * $BU$138</f>
        <v>-142.40939218438871</v>
      </c>
      <c r="BY30" s="48">
        <f>IF(BX30&gt;0, V30, W30)</f>
        <v>74.859321325096957</v>
      </c>
      <c r="BZ30" s="65">
        <f>BX30/BY30</f>
        <v>-1.9023601825875125</v>
      </c>
      <c r="CA30" s="66">
        <v>485</v>
      </c>
      <c r="CB30" s="15">
        <f>AZ30*$CA$141</f>
        <v>69.203590468912225</v>
      </c>
      <c r="CC30" s="37">
        <f>CB30-CA30</f>
        <v>-415.79640953108776</v>
      </c>
      <c r="CD30" s="54">
        <f>CC30*(CC30&lt;&gt;0)</f>
        <v>-415.79640953108776</v>
      </c>
      <c r="CE30" s="26">
        <f>CD30/$CD$138</f>
        <v>-6.9779133128774928E-2</v>
      </c>
      <c r="CF30" s="47">
        <f>CE30 * $CC$138</f>
        <v>-415.7964095310877</v>
      </c>
      <c r="CG30" s="48">
        <f>IF(BX30&gt;0,V30,W30)</f>
        <v>74.859321325096957</v>
      </c>
      <c r="CH30" s="65">
        <f>CF30/CG30</f>
        <v>-5.5543705469273323</v>
      </c>
      <c r="CI30" s="70">
        <f>N30</f>
        <v>0</v>
      </c>
      <c r="CJ30" s="1">
        <f>BQ30+BS30</f>
        <v>7016</v>
      </c>
    </row>
    <row r="31" spans="1:88" x14ac:dyDescent="0.2">
      <c r="A31" s="32" t="s">
        <v>151</v>
      </c>
      <c r="B31">
        <v>1</v>
      </c>
      <c r="C31">
        <v>1</v>
      </c>
      <c r="D31">
        <v>0.81976744186046502</v>
      </c>
      <c r="E31">
        <v>0.18023255813953401</v>
      </c>
      <c r="F31">
        <v>0.79608938547485997</v>
      </c>
      <c r="G31">
        <v>0.79608938547485997</v>
      </c>
      <c r="H31">
        <v>0.93589743589743501</v>
      </c>
      <c r="I31">
        <v>0.75213675213675202</v>
      </c>
      <c r="J31">
        <v>0.83900110713217202</v>
      </c>
      <c r="K31">
        <v>0.817263651332652</v>
      </c>
      <c r="L31">
        <v>1.22525394473333E-2</v>
      </c>
      <c r="M31">
        <v>-0.68434839784911405</v>
      </c>
      <c r="N31" s="21">
        <v>0</v>
      </c>
      <c r="O31">
        <v>1</v>
      </c>
      <c r="P31">
        <v>0.98018761111060804</v>
      </c>
      <c r="Q31">
        <v>1.01949838155225</v>
      </c>
      <c r="R31">
        <v>0.98520241431404298</v>
      </c>
      <c r="S31">
        <v>31.4699993133544</v>
      </c>
      <c r="T31" s="27">
        <f>IF(C31,P31,R31)</f>
        <v>0.98018761111060804</v>
      </c>
      <c r="U31" s="27">
        <f>IF(D31 = 0,O31,Q31)</f>
        <v>1.01949838155225</v>
      </c>
      <c r="V31" s="39">
        <f>S31*T31^(1-N31)</f>
        <v>30.846503448609326</v>
      </c>
      <c r="W31" s="38">
        <f>S31*U31^(N31+1)</f>
        <v>32.083613367415232</v>
      </c>
      <c r="X31" s="44">
        <f>0.5 * (D31-MAX($D$3:$D$137))/(MIN($D$3:$D$137)-MAX($D$3:$D$137)) + 0.75</f>
        <v>0.83747184166429001</v>
      </c>
      <c r="Y31" s="44">
        <f>AVERAGE(D31, F31, G31, H31, I31, J31, K31)</f>
        <v>0.82232073704417097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PERCENTILE($L$2:$L$137, 0.05)</f>
        <v>-6.9945855688661379E-2</v>
      </c>
      <c r="AG31" s="22">
        <f>PERCENTILE($L$2:$L$137, 0.95)</f>
        <v>0.9572877100120103</v>
      </c>
      <c r="AH31" s="22">
        <f>MIN(MAX(L31,AF31), AG31)</f>
        <v>1.22525394473333E-2</v>
      </c>
      <c r="AI31" s="22">
        <f>AH31-$AH$138+1</f>
        <v>1.0821983951359946</v>
      </c>
      <c r="AJ31" s="22">
        <f>PERCENTILE($M$2:$M$137, 0.02)</f>
        <v>-2.2999038293317828</v>
      </c>
      <c r="AK31" s="22">
        <f>PERCENTILE($M$2:$M$137, 0.98)</f>
        <v>1.2514354598520292</v>
      </c>
      <c r="AL31" s="22">
        <f>MIN(MAX(M31,AJ31), AK31)</f>
        <v>-0.68434839784911405</v>
      </c>
      <c r="AM31" s="22">
        <f>AL31-$AL$138 + 1</f>
        <v>2.6155554314826688</v>
      </c>
      <c r="AN31" s="46">
        <v>1</v>
      </c>
      <c r="AO31" s="51">
        <v>1</v>
      </c>
      <c r="AP31" s="51">
        <v>1</v>
      </c>
      <c r="AQ31" s="21">
        <v>1</v>
      </c>
      <c r="AR31" s="17">
        <f>(AI31^4)*AB31*AE31*AN31</f>
        <v>1.3716002077118514</v>
      </c>
      <c r="AS31" s="17">
        <f>(AM31^4) *Z31*AC31*AO31*(M31 &gt; 0)</f>
        <v>0</v>
      </c>
      <c r="AT31" s="17">
        <f>(AM31^4)*AA31*AP31*AQ31</f>
        <v>46.801062620754443</v>
      </c>
      <c r="AU31" s="17">
        <f>MIN(AR31, 0.05*AR$138)</f>
        <v>1.3716002077118514</v>
      </c>
      <c r="AV31" s="17">
        <f>MIN(AS31, 0.05*AS$138)</f>
        <v>0</v>
      </c>
      <c r="AW31" s="17">
        <f>MIN(AT31, 0.05*AT$138)</f>
        <v>46.801062620754443</v>
      </c>
      <c r="AX31" s="14">
        <f>AU31/$AU$138</f>
        <v>1.9243210703402639E-3</v>
      </c>
      <c r="AY31" s="14">
        <f>AV31/$AV$138</f>
        <v>0</v>
      </c>
      <c r="AZ31" s="67">
        <f>AW31/$AW$138</f>
        <v>4.721871127727352E-3</v>
      </c>
      <c r="BA31" s="21">
        <f>N31</f>
        <v>0</v>
      </c>
      <c r="BB31" s="66">
        <v>252</v>
      </c>
      <c r="BC31" s="15">
        <f>$D$144*AX31</f>
        <v>230.79094595386809</v>
      </c>
      <c r="BD31" s="19">
        <f>BC31-BB31</f>
        <v>-21.209054046131911</v>
      </c>
      <c r="BE31" s="63">
        <f>(IF(BD31 &gt; 0, V31, W31))</f>
        <v>32.083613367415232</v>
      </c>
      <c r="BF31" s="46">
        <f>BD31/BE31</f>
        <v>-0.66105565489927809</v>
      </c>
      <c r="BG31" s="64">
        <f>BB31/BC31</f>
        <v>1.0918972534146609</v>
      </c>
      <c r="BH31" s="66">
        <v>63</v>
      </c>
      <c r="BI31" s="66">
        <v>346</v>
      </c>
      <c r="BJ31" s="66">
        <v>31</v>
      </c>
      <c r="BK31" s="10">
        <f>SUM(BH31:BJ31)</f>
        <v>440</v>
      </c>
      <c r="BL31" s="15">
        <f>AY31*$D$143</f>
        <v>0</v>
      </c>
      <c r="BM31" s="9">
        <f>BL31-BK31</f>
        <v>-440</v>
      </c>
      <c r="BN31" s="48">
        <f>IF(BM31&gt;0,V31,W31)</f>
        <v>32.083613367415232</v>
      </c>
      <c r="BO31" s="46">
        <f>BM31/BN31</f>
        <v>-13.714166012450235</v>
      </c>
      <c r="BP31" s="64" t="e">
        <f>BK31/BL31</f>
        <v>#DIV/0!</v>
      </c>
      <c r="BQ31" s="16">
        <f>BB31+BK31+BS31</f>
        <v>692</v>
      </c>
      <c r="BR31" s="69">
        <f>BC31+BL31+BT31</f>
        <v>276.07038475898401</v>
      </c>
      <c r="BS31" s="66">
        <v>0</v>
      </c>
      <c r="BT31" s="15">
        <f>AZ31*$D$146</f>
        <v>45.279438805115895</v>
      </c>
      <c r="BU31" s="37">
        <f>BT31-BS31</f>
        <v>45.279438805115895</v>
      </c>
      <c r="BV31" s="54">
        <f>BU31*(BU31&lt;&gt;0)</f>
        <v>45.279438805115895</v>
      </c>
      <c r="BW31" s="26">
        <f>BV31/$BV$138</f>
        <v>7.9535286852478113E-2</v>
      </c>
      <c r="BX31" s="47">
        <f>BW31 * $BU$138</f>
        <v>45.279438805115895</v>
      </c>
      <c r="BY31" s="48">
        <f>IF(BX31&gt;0, V31, W31)</f>
        <v>30.846503448609326</v>
      </c>
      <c r="BZ31" s="65">
        <f>BX31/BY31</f>
        <v>1.4678953444610676</v>
      </c>
      <c r="CA31" s="66">
        <v>0</v>
      </c>
      <c r="CB31" s="15">
        <f>AZ31*$CA$141</f>
        <v>42.009306955608317</v>
      </c>
      <c r="CC31" s="37">
        <f>CB31-CA31</f>
        <v>42.009306955608317</v>
      </c>
      <c r="CD31" s="54">
        <f>CC31*(CC31&lt;&gt;0)</f>
        <v>42.009306955608317</v>
      </c>
      <c r="CE31" s="26">
        <f>CD31/$CD$138</f>
        <v>7.0500200470918067E-3</v>
      </c>
      <c r="CF31" s="47">
        <f>CE31 * $CC$138</f>
        <v>42.009306955608317</v>
      </c>
      <c r="CG31" s="48">
        <f>IF(BX31&gt;0,V31,W31)</f>
        <v>30.846503448609326</v>
      </c>
      <c r="CH31" s="65">
        <f>CF31/CG31</f>
        <v>1.3618822965006834</v>
      </c>
      <c r="CI31" s="70">
        <f>N31</f>
        <v>0</v>
      </c>
      <c r="CJ31" s="1">
        <f>BQ31+BS31</f>
        <v>692</v>
      </c>
    </row>
    <row r="32" spans="1:88" x14ac:dyDescent="0.2">
      <c r="A32" s="32" t="s">
        <v>164</v>
      </c>
      <c r="B32">
        <v>0</v>
      </c>
      <c r="C32">
        <v>0</v>
      </c>
      <c r="D32">
        <v>0.269534679543459</v>
      </c>
      <c r="E32">
        <v>0.73046532045654</v>
      </c>
      <c r="F32">
        <v>0.155247181266261</v>
      </c>
      <c r="G32">
        <v>0.155247181266261</v>
      </c>
      <c r="H32">
        <v>0.15354713313896901</v>
      </c>
      <c r="I32">
        <v>0.21574344023323599</v>
      </c>
      <c r="J32">
        <v>0.18200765572181801</v>
      </c>
      <c r="K32">
        <v>0.16809573319894999</v>
      </c>
      <c r="L32">
        <v>0.35830501845141</v>
      </c>
      <c r="M32">
        <v>-1.42616628058241</v>
      </c>
      <c r="N32" s="21">
        <v>0</v>
      </c>
      <c r="O32">
        <v>1.0065422911441999</v>
      </c>
      <c r="P32">
        <v>0.97365440147353099</v>
      </c>
      <c r="Q32">
        <v>1.03234331955081</v>
      </c>
      <c r="R32">
        <v>0.98645057710278305</v>
      </c>
      <c r="S32">
        <v>43.860000610351499</v>
      </c>
      <c r="T32" s="27">
        <f>IF(C32,P32,R32)</f>
        <v>0.98645057710278305</v>
      </c>
      <c r="U32" s="27">
        <f>IF(D32 = 0,O32,Q32)</f>
        <v>1.03234331955081</v>
      </c>
      <c r="V32" s="39">
        <f>S32*T32^(1-N32)</f>
        <v>43.265722913809654</v>
      </c>
      <c r="W32" s="38">
        <f>S32*U32^(N32+1)</f>
        <v>45.278578625590818</v>
      </c>
      <c r="X32" s="44">
        <f>0.5 * (D32-MAX($D$3:$D$137))/(MIN($D$3:$D$137)-MAX($D$3:$D$137)) + 0.75</f>
        <v>1.1175529494078622</v>
      </c>
      <c r="Y32" s="44">
        <f>AVERAGE(D32, F32, G32, H32, I32, J32, K32)</f>
        <v>0.18563185776699345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PERCENTILE($L$2:$L$137, 0.05)</f>
        <v>-6.9945855688661379E-2</v>
      </c>
      <c r="AG32" s="22">
        <f>PERCENTILE($L$2:$L$137, 0.95)</f>
        <v>0.9572877100120103</v>
      </c>
      <c r="AH32" s="22">
        <f>MIN(MAX(L32,AF32), AG32)</f>
        <v>0.35830501845141</v>
      </c>
      <c r="AI32" s="22">
        <f>AH32-$AH$138+1</f>
        <v>1.4282508741400712</v>
      </c>
      <c r="AJ32" s="22">
        <f>PERCENTILE($M$2:$M$137, 0.02)</f>
        <v>-2.2999038293317828</v>
      </c>
      <c r="AK32" s="22">
        <f>PERCENTILE($M$2:$M$137, 0.98)</f>
        <v>1.2514354598520292</v>
      </c>
      <c r="AL32" s="22">
        <f>MIN(MAX(M32,AJ32), AK32)</f>
        <v>-1.42616628058241</v>
      </c>
      <c r="AM32" s="22">
        <f>AL32-$AL$138 + 1</f>
        <v>1.8737375487493728</v>
      </c>
      <c r="AN32" s="46">
        <v>1</v>
      </c>
      <c r="AO32" s="51">
        <v>1</v>
      </c>
      <c r="AP32" s="51">
        <v>1</v>
      </c>
      <c r="AQ32" s="21">
        <v>1</v>
      </c>
      <c r="AR32" s="17">
        <f>(AI32^4)*AB32*AE32*AN32</f>
        <v>4.1611942925744767</v>
      </c>
      <c r="AS32" s="17">
        <f>(AM32^4) *Z32*AC32*AO32*(M32 &gt; 0)</f>
        <v>0</v>
      </c>
      <c r="AT32" s="17">
        <f>(AM32^4)*AA32*AP32*AQ32</f>
        <v>12.326365455565627</v>
      </c>
      <c r="AU32" s="17">
        <f>MIN(AR32, 0.05*AR$138)</f>
        <v>4.1611942925744767</v>
      </c>
      <c r="AV32" s="17">
        <f>MIN(AS32, 0.05*AS$138)</f>
        <v>0</v>
      </c>
      <c r="AW32" s="17">
        <f>MIN(AT32, 0.05*AT$138)</f>
        <v>12.326365455565627</v>
      </c>
      <c r="AX32" s="14">
        <f>AU32/$AU$138</f>
        <v>5.838052378498138E-3</v>
      </c>
      <c r="AY32" s="14">
        <f>AV32/$AV$138</f>
        <v>0</v>
      </c>
      <c r="AZ32" s="67">
        <f>AW32/$AW$138</f>
        <v>1.2436364880450421E-3</v>
      </c>
      <c r="BA32" s="21">
        <f>N32</f>
        <v>0</v>
      </c>
      <c r="BB32" s="66">
        <v>1053</v>
      </c>
      <c r="BC32" s="15">
        <f>$D$144*AX32</f>
        <v>700.17922254708208</v>
      </c>
      <c r="BD32" s="19">
        <f>BC32-BB32</f>
        <v>-352.82077745291792</v>
      </c>
      <c r="BE32" s="63">
        <f>(IF(BD32 &gt; 0, V32, W32))</f>
        <v>45.278578625590818</v>
      </c>
      <c r="BF32" s="46">
        <f>BD32/BE32</f>
        <v>-7.7922229045747597</v>
      </c>
      <c r="BG32" s="64">
        <f>BB32/BC32</f>
        <v>1.5039006672740753</v>
      </c>
      <c r="BH32" s="66">
        <v>219</v>
      </c>
      <c r="BI32" s="66">
        <v>1491</v>
      </c>
      <c r="BJ32" s="66">
        <v>0</v>
      </c>
      <c r="BK32" s="10">
        <f>SUM(BH32:BJ32)</f>
        <v>1710</v>
      </c>
      <c r="BL32" s="15">
        <f>AY32*$D$143</f>
        <v>0</v>
      </c>
      <c r="BM32" s="9">
        <f>BL32-BK32</f>
        <v>-1710</v>
      </c>
      <c r="BN32" s="48">
        <f>IF(BM32&gt;0,V32,W32)</f>
        <v>45.278578625590818</v>
      </c>
      <c r="BO32" s="46">
        <f>BM32/BN32</f>
        <v>-37.766203178328837</v>
      </c>
      <c r="BP32" s="64" t="e">
        <f>BK32/BL32</f>
        <v>#DIV/0!</v>
      </c>
      <c r="BQ32" s="16">
        <f>BB32+BK32+BS32</f>
        <v>2763</v>
      </c>
      <c r="BR32" s="69">
        <f>BC32+BL32+BT32</f>
        <v>712.10482592189237</v>
      </c>
      <c r="BS32" s="66">
        <v>0</v>
      </c>
      <c r="BT32" s="15">
        <f>AZ32*$D$146</f>
        <v>11.925603374810322</v>
      </c>
      <c r="BU32" s="37">
        <f>BT32-BS32</f>
        <v>11.925603374810322</v>
      </c>
      <c r="BV32" s="54">
        <f>BU32*(BU32&lt;&gt;0)</f>
        <v>11.925603374810322</v>
      </c>
      <c r="BW32" s="26">
        <f>BV32/$BV$138</f>
        <v>2.0947836597242746E-2</v>
      </c>
      <c r="BX32" s="47">
        <f>BW32 * $BU$138</f>
        <v>11.925603374810322</v>
      </c>
      <c r="BY32" s="48">
        <f>IF(BX32&gt;0, V32, W32)</f>
        <v>43.265722913809654</v>
      </c>
      <c r="BZ32" s="65">
        <f>BX32/BY32</f>
        <v>0.27563629061665074</v>
      </c>
      <c r="CA32" s="66">
        <v>0</v>
      </c>
      <c r="CB32" s="15">
        <f>AZ32*$CA$141</f>
        <v>11.064322925014729</v>
      </c>
      <c r="CC32" s="37">
        <f>CB32-CA32</f>
        <v>11.064322925014729</v>
      </c>
      <c r="CD32" s="54">
        <f>CC32*(CC32&lt;&gt;0)</f>
        <v>11.064322925014729</v>
      </c>
      <c r="CE32" s="26">
        <f>CD32/$CD$138</f>
        <v>1.8568194545860667E-3</v>
      </c>
      <c r="CF32" s="47">
        <f>CE32 * $CC$138</f>
        <v>11.064322925014729</v>
      </c>
      <c r="CG32" s="48">
        <f>IF(BX32&gt;0,V32,W32)</f>
        <v>43.265722913809654</v>
      </c>
      <c r="CH32" s="65">
        <f>CF32/CG32</f>
        <v>0.25572952859371251</v>
      </c>
      <c r="CI32" s="70">
        <f>N32</f>
        <v>0</v>
      </c>
      <c r="CJ32" s="1">
        <f>BQ32+BS32</f>
        <v>2763</v>
      </c>
    </row>
    <row r="33" spans="1:88" x14ac:dyDescent="0.2">
      <c r="A33" s="32" t="s">
        <v>231</v>
      </c>
      <c r="B33">
        <v>0</v>
      </c>
      <c r="C33">
        <v>0</v>
      </c>
      <c r="D33">
        <v>0.111466240511386</v>
      </c>
      <c r="E33">
        <v>0.88853375948861302</v>
      </c>
      <c r="F33">
        <v>0.33293603496225599</v>
      </c>
      <c r="G33">
        <v>0.33293603496225599</v>
      </c>
      <c r="H33">
        <v>0.39908065190137898</v>
      </c>
      <c r="I33">
        <v>8.6502298370246505E-2</v>
      </c>
      <c r="J33">
        <v>0.18579933698634499</v>
      </c>
      <c r="K33">
        <v>0.248715288140576</v>
      </c>
      <c r="L33">
        <v>0.55117849123961704</v>
      </c>
      <c r="M33">
        <v>0.56493445729945402</v>
      </c>
      <c r="N33" s="21">
        <v>0</v>
      </c>
      <c r="O33">
        <v>0.99654455770874495</v>
      </c>
      <c r="P33">
        <v>0.986471979323431</v>
      </c>
      <c r="Q33">
        <v>1.0007177026942999</v>
      </c>
      <c r="R33">
        <v>1</v>
      </c>
      <c r="S33">
        <v>1.7400000095367401</v>
      </c>
      <c r="T33" s="27">
        <f>IF(C33,P33,R33)</f>
        <v>1</v>
      </c>
      <c r="U33" s="27">
        <f>IF(D33 = 0,O33,Q33)</f>
        <v>1.0007177026942999</v>
      </c>
      <c r="V33" s="39">
        <f>S33*T33^(1-N33)</f>
        <v>1.7400000095367401</v>
      </c>
      <c r="W33" s="38">
        <f>S33*U33^(N33+1)</f>
        <v>1.7412488122316665</v>
      </c>
      <c r="X33" s="44">
        <f>0.5 * (D33-MAX($D$3:$D$137))/(MIN($D$3:$D$137)-MAX($D$3:$D$137)) + 0.75</f>
        <v>1.1980134136611591</v>
      </c>
      <c r="Y33" s="44">
        <f>AVERAGE(D33, F33, G33, H33, I33, J33, K33)</f>
        <v>0.24249084083349207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PERCENTILE($L$2:$L$137, 0.05)</f>
        <v>-6.9945855688661379E-2</v>
      </c>
      <c r="AG33" s="22">
        <f>PERCENTILE($L$2:$L$137, 0.95)</f>
        <v>0.9572877100120103</v>
      </c>
      <c r="AH33" s="22">
        <f>MIN(MAX(L33,AF33), AG33)</f>
        <v>0.55117849123961704</v>
      </c>
      <c r="AI33" s="22">
        <f>AH33-$AH$138+1</f>
        <v>1.6211243469282786</v>
      </c>
      <c r="AJ33" s="22">
        <f>PERCENTILE($M$2:$M$137, 0.02)</f>
        <v>-2.2999038293317828</v>
      </c>
      <c r="AK33" s="22">
        <f>PERCENTILE($M$2:$M$137, 0.98)</f>
        <v>1.2514354598520292</v>
      </c>
      <c r="AL33" s="22">
        <f>MIN(MAX(M33,AJ33), AK33)</f>
        <v>0.56493445729945402</v>
      </c>
      <c r="AM33" s="22">
        <f>AL33-$AL$138 + 1</f>
        <v>3.8648382866312367</v>
      </c>
      <c r="AN33" s="46">
        <v>0</v>
      </c>
      <c r="AO33" s="75">
        <v>0.25</v>
      </c>
      <c r="AP33" s="51">
        <v>0.54</v>
      </c>
      <c r="AQ33" s="50">
        <v>1</v>
      </c>
      <c r="AR33" s="17">
        <f>(AI33^4)*AB33*AE33*AN33</f>
        <v>0</v>
      </c>
      <c r="AS33" s="17">
        <f>(AM33^4) *Z33*AC33*AO33*(M33 &gt; 0)</f>
        <v>55.77830540180949</v>
      </c>
      <c r="AT33" s="17">
        <f>(AM33^4)*AA33*AP33*AQ33</f>
        <v>120.48113966790851</v>
      </c>
      <c r="AU33" s="17">
        <f>MIN(AR33, 0.05*AR$138)</f>
        <v>0</v>
      </c>
      <c r="AV33" s="17">
        <f>MIN(AS33, 0.05*AS$138)</f>
        <v>55.77830540180949</v>
      </c>
      <c r="AW33" s="17">
        <f>MIN(AT33, 0.05*AT$138)</f>
        <v>120.48113966790851</v>
      </c>
      <c r="AX33" s="14">
        <f>AU33/$AU$138</f>
        <v>0</v>
      </c>
      <c r="AY33" s="14">
        <f>AV33/$AV$138</f>
        <v>1.6297950661842583E-2</v>
      </c>
      <c r="AZ33" s="67">
        <f>AW33/$AW$138</f>
        <v>1.215563029932787E-2</v>
      </c>
      <c r="BA33" s="21">
        <f>N33</f>
        <v>0</v>
      </c>
      <c r="BB33" s="66">
        <v>0</v>
      </c>
      <c r="BC33" s="15">
        <f>$D$144*AX33</f>
        <v>0</v>
      </c>
      <c r="BD33" s="19">
        <f>BC33-BB33</f>
        <v>0</v>
      </c>
      <c r="BE33" s="63">
        <f>(IF(BD33 &gt; 0, V33, W33))</f>
        <v>1.7412488122316665</v>
      </c>
      <c r="BF33" s="46">
        <f>BD33/BE33</f>
        <v>0</v>
      </c>
      <c r="BG33" s="64" t="e">
        <f>BB33/BC33</f>
        <v>#DIV/0!</v>
      </c>
      <c r="BH33" s="66">
        <v>0</v>
      </c>
      <c r="BI33" s="66">
        <v>555</v>
      </c>
      <c r="BJ33" s="66">
        <v>0</v>
      </c>
      <c r="BK33" s="10">
        <f>SUM(BH33:BJ33)</f>
        <v>555</v>
      </c>
      <c r="BL33" s="15">
        <f>AY33*$D$143</f>
        <v>2843.2614274043472</v>
      </c>
      <c r="BM33" s="9">
        <f>BL33-BK33</f>
        <v>2288.2614274043472</v>
      </c>
      <c r="BN33" s="48">
        <f>IF(BM33&gt;0,V33,W33)</f>
        <v>1.7400000095367401</v>
      </c>
      <c r="BO33" s="46">
        <f>BM33/BN33</f>
        <v>1315.0927671624422</v>
      </c>
      <c r="BP33" s="64">
        <f>BK33/BL33</f>
        <v>0.19519837136702101</v>
      </c>
      <c r="BQ33" s="16">
        <f>BB33+BK33+BS33</f>
        <v>679</v>
      </c>
      <c r="BR33" s="69">
        <f>BC33+BL33+BT33</f>
        <v>2959.8254130336918</v>
      </c>
      <c r="BS33" s="66">
        <v>124</v>
      </c>
      <c r="BT33" s="15">
        <f>AZ33*$D$146</f>
        <v>116.56398562934474</v>
      </c>
      <c r="BU33" s="37">
        <f>BT33-BS33</f>
        <v>-7.4360143706552577</v>
      </c>
      <c r="BV33" s="54">
        <f>BU33*(BU33&lt;&gt;0)</f>
        <v>-7.4360143706552577</v>
      </c>
      <c r="BW33" s="26">
        <f>BV33/$BV$138</f>
        <v>-1.306167990629763E-2</v>
      </c>
      <c r="BX33" s="47">
        <f>BW33 * $BU$138</f>
        <v>-7.4360143706552586</v>
      </c>
      <c r="BY33" s="48">
        <f>IF(BX33&gt;0, V33, W33)</f>
        <v>1.7412488122316665</v>
      </c>
      <c r="BZ33" s="65">
        <f>BX33/BY33</f>
        <v>-4.2705064999440907</v>
      </c>
      <c r="CA33" s="66">
        <v>0</v>
      </c>
      <c r="CB33" s="15">
        <f>AZ33*$CA$141</f>
        <v>108.14560386554523</v>
      </c>
      <c r="CC33" s="37">
        <f>CB33-CA33</f>
        <v>108.14560386554523</v>
      </c>
      <c r="CD33" s="54">
        <f>CC33*(CC33&lt;&gt;0)</f>
        <v>108.14560386554523</v>
      </c>
      <c r="CE33" s="26">
        <f>CD33/$CD$138</f>
        <v>1.8149041974498879E-2</v>
      </c>
      <c r="CF33" s="47">
        <f>CE33 * $CC$138</f>
        <v>108.14560386554523</v>
      </c>
      <c r="CG33" s="48">
        <f>IF(BX33&gt;0,V33,W33)</f>
        <v>1.7412488122316665</v>
      </c>
      <c r="CH33" s="65">
        <f>CF33/CG33</f>
        <v>62.10807042960203</v>
      </c>
      <c r="CI33" s="70">
        <f>N33</f>
        <v>0</v>
      </c>
      <c r="CJ33" s="1">
        <f>BQ33+BS33</f>
        <v>803</v>
      </c>
    </row>
    <row r="34" spans="1:88" x14ac:dyDescent="0.2">
      <c r="A34" s="32" t="s">
        <v>155</v>
      </c>
      <c r="B34">
        <v>0</v>
      </c>
      <c r="C34">
        <v>0</v>
      </c>
      <c r="D34">
        <v>9.34579439252336E-2</v>
      </c>
      <c r="E34">
        <v>0.90654205607476601</v>
      </c>
      <c r="F34">
        <v>0.143283582089552</v>
      </c>
      <c r="G34">
        <v>0.143283582089552</v>
      </c>
      <c r="H34">
        <v>0.40758293838862503</v>
      </c>
      <c r="I34">
        <v>7.10900473933649E-2</v>
      </c>
      <c r="J34">
        <v>0.17022071086320301</v>
      </c>
      <c r="K34">
        <v>0.156172446988288</v>
      </c>
      <c r="L34">
        <v>-0.235454736195151</v>
      </c>
      <c r="M34">
        <v>-0.484063382084298</v>
      </c>
      <c r="N34" s="21">
        <v>0</v>
      </c>
      <c r="O34">
        <v>1.0059311485220801</v>
      </c>
      <c r="P34">
        <v>0.98657587962806803</v>
      </c>
      <c r="Q34">
        <v>1.0085138603892101</v>
      </c>
      <c r="R34">
        <v>0.99132750701144101</v>
      </c>
      <c r="S34">
        <v>68.269996643066406</v>
      </c>
      <c r="T34" s="27">
        <f>IF(C34,P34,R34)</f>
        <v>0.99132750701144101</v>
      </c>
      <c r="U34" s="27">
        <f>IF(D34 = 0,O34,Q34)</f>
        <v>1.0085138603892101</v>
      </c>
      <c r="V34" s="39">
        <f>S34*T34^(1-N34)</f>
        <v>67.677925575850466</v>
      </c>
      <c r="W34" s="38">
        <f>S34*U34^(N34+1)</f>
        <v>68.85123786325731</v>
      </c>
      <c r="X34" s="44">
        <f>0.5 * (D34-MAX($D$3:$D$137))/(MIN($D$3:$D$137)-MAX($D$3:$D$137)) + 0.75</f>
        <v>1.2071800500409799</v>
      </c>
      <c r="Y34" s="44">
        <f>AVERAGE(D34, F34, G34, H34, I34, J34, K34)</f>
        <v>0.16929875024825977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PERCENTILE($L$2:$L$137, 0.05)</f>
        <v>-6.9945855688661379E-2</v>
      </c>
      <c r="AG34" s="22">
        <f>PERCENTILE($L$2:$L$137, 0.95)</f>
        <v>0.9572877100120103</v>
      </c>
      <c r="AH34" s="22">
        <f>MIN(MAX(L34,AF34), AG34)</f>
        <v>-6.9945855688661379E-2</v>
      </c>
      <c r="AI34" s="22">
        <f>AH34-$AH$138+1</f>
        <v>1</v>
      </c>
      <c r="AJ34" s="22">
        <f>PERCENTILE($M$2:$M$137, 0.02)</f>
        <v>-2.2999038293317828</v>
      </c>
      <c r="AK34" s="22">
        <f>PERCENTILE($M$2:$M$137, 0.98)</f>
        <v>1.2514354598520292</v>
      </c>
      <c r="AL34" s="22">
        <f>MIN(MAX(M34,AJ34), AK34)</f>
        <v>-0.484063382084298</v>
      </c>
      <c r="AM34" s="22">
        <f>AL34-$AL$138 + 1</f>
        <v>2.8158404472474849</v>
      </c>
      <c r="AN34" s="46">
        <v>1</v>
      </c>
      <c r="AO34" s="51">
        <v>1</v>
      </c>
      <c r="AP34" s="51">
        <v>1</v>
      </c>
      <c r="AQ34" s="21">
        <v>1</v>
      </c>
      <c r="AR34" s="17">
        <f>(AI34^4)*AB34*AE34*AN34</f>
        <v>1</v>
      </c>
      <c r="AS34" s="17">
        <f>(AM34^4) *Z34*AC34*AO34*(M34 &gt; 0)</f>
        <v>0</v>
      </c>
      <c r="AT34" s="17">
        <f>(AM34^4)*AA34*AP34*AQ34</f>
        <v>62.868365837232943</v>
      </c>
      <c r="AU34" s="17">
        <f>MIN(AR34, 0.05*AR$138)</f>
        <v>1</v>
      </c>
      <c r="AV34" s="17">
        <f>MIN(AS34, 0.05*AS$138)</f>
        <v>0</v>
      </c>
      <c r="AW34" s="17">
        <f>MIN(AT34, 0.05*AT$138)</f>
        <v>62.868365837232943</v>
      </c>
      <c r="AX34" s="14">
        <f>AU34/$AU$138</f>
        <v>1.4029751960671394E-3</v>
      </c>
      <c r="AY34" s="14">
        <f>AV34/$AV$138</f>
        <v>0</v>
      </c>
      <c r="AZ34" s="67">
        <f>AW34/$AW$138</f>
        <v>6.3429397725381278E-3</v>
      </c>
      <c r="BA34" s="21">
        <f>N34</f>
        <v>0</v>
      </c>
      <c r="BB34" s="66">
        <v>205</v>
      </c>
      <c r="BC34" s="15">
        <f>$D$144*AX34</f>
        <v>168.26400627255748</v>
      </c>
      <c r="BD34" s="19">
        <f>BC34-BB34</f>
        <v>-36.735993727442519</v>
      </c>
      <c r="BE34" s="63">
        <f>(IF(BD34 &gt; 0, V34, W34))</f>
        <v>68.85123786325731</v>
      </c>
      <c r="BF34" s="46">
        <f>BD34/BE34</f>
        <v>-0.53355603860605105</v>
      </c>
      <c r="BG34" s="64">
        <f>BB34/BC34</f>
        <v>1.2183235413278868</v>
      </c>
      <c r="BH34" s="66">
        <v>205</v>
      </c>
      <c r="BI34" s="66">
        <v>137</v>
      </c>
      <c r="BJ34" s="66">
        <v>0</v>
      </c>
      <c r="BK34" s="10">
        <f>SUM(BH34:BJ34)</f>
        <v>342</v>
      </c>
      <c r="BL34" s="15">
        <f>AY34*$D$143</f>
        <v>0</v>
      </c>
      <c r="BM34" s="9">
        <f>BL34-BK34</f>
        <v>-342</v>
      </c>
      <c r="BN34" s="48">
        <f>IF(BM34&gt;0,V34,W34)</f>
        <v>68.85123786325731</v>
      </c>
      <c r="BO34" s="46">
        <f>BM34/BN34</f>
        <v>-4.9672309549355163</v>
      </c>
      <c r="BP34" s="64" t="e">
        <f>BK34/BL34</f>
        <v>#DIV/0!</v>
      </c>
      <c r="BQ34" s="16">
        <f>BB34+BK34+BS34</f>
        <v>615</v>
      </c>
      <c r="BR34" s="69">
        <f>BC34+BL34+BT34</f>
        <v>229.08835863335736</v>
      </c>
      <c r="BS34" s="66">
        <v>68</v>
      </c>
      <c r="BT34" s="15">
        <f>AZ34*$D$146</f>
        <v>60.824352360799864</v>
      </c>
      <c r="BU34" s="37">
        <f>BT34-BS34</f>
        <v>-7.175647639200136</v>
      </c>
      <c r="BV34" s="54">
        <f>BU34*(BU34&lt;&gt;0)</f>
        <v>-7.175647639200136</v>
      </c>
      <c r="BW34" s="26">
        <f>BV34/$BV$138</f>
        <v>-1.2604334514667345E-2</v>
      </c>
      <c r="BX34" s="47">
        <f>BW34 * $BU$138</f>
        <v>-7.175647639200136</v>
      </c>
      <c r="BY34" s="48">
        <f>IF(BX34&gt;0, V34, W34)</f>
        <v>68.85123786325731</v>
      </c>
      <c r="BZ34" s="65">
        <f>BX34/BY34</f>
        <v>-0.1042195879390201</v>
      </c>
      <c r="CA34" s="66">
        <v>0</v>
      </c>
      <c r="CB34" s="15">
        <f>AZ34*$CA$141</f>
        <v>56.43154942132859</v>
      </c>
      <c r="CC34" s="37">
        <f>CB34-CA34</f>
        <v>56.43154942132859</v>
      </c>
      <c r="CD34" s="54">
        <f>CC34*(CC34&lt;&gt;0)</f>
        <v>56.43154942132859</v>
      </c>
      <c r="CE34" s="26">
        <f>CD34/$CD$138</f>
        <v>9.4703670100824127E-3</v>
      </c>
      <c r="CF34" s="47">
        <f>CE34 * $CC$138</f>
        <v>56.431549421328597</v>
      </c>
      <c r="CG34" s="48">
        <f>IF(BX34&gt;0,V34,W34)</f>
        <v>68.85123786325731</v>
      </c>
      <c r="CH34" s="65">
        <f>CF34/CG34</f>
        <v>0.81961561146373341</v>
      </c>
      <c r="CI34" s="70">
        <f>N34</f>
        <v>0</v>
      </c>
      <c r="CJ34" s="1">
        <f>BQ34+BS34</f>
        <v>683</v>
      </c>
    </row>
    <row r="35" spans="1:88" x14ac:dyDescent="0.2">
      <c r="A35" s="32" t="s">
        <v>247</v>
      </c>
      <c r="B35">
        <v>0</v>
      </c>
      <c r="C35">
        <v>0</v>
      </c>
      <c r="D35">
        <v>9.1090691170595206E-2</v>
      </c>
      <c r="E35">
        <v>0.90890930882940402</v>
      </c>
      <c r="F35">
        <v>9.9721891140246294E-2</v>
      </c>
      <c r="G35">
        <v>9.9721891140246294E-2</v>
      </c>
      <c r="H35">
        <v>3.2177183451734197E-2</v>
      </c>
      <c r="I35">
        <v>0.25010447137484298</v>
      </c>
      <c r="J35">
        <v>8.9708736795962807E-2</v>
      </c>
      <c r="K35">
        <v>9.4582899538426093E-2</v>
      </c>
      <c r="L35">
        <v>0.29537727676312803</v>
      </c>
      <c r="M35">
        <v>8.7714031154508904E-2</v>
      </c>
      <c r="N35" s="21">
        <v>0</v>
      </c>
      <c r="O35">
        <v>0.99975000023841798</v>
      </c>
      <c r="P35">
        <v>0.98649558428859296</v>
      </c>
      <c r="Q35">
        <v>1.01227956886212</v>
      </c>
      <c r="R35">
        <v>0.99345450864129503</v>
      </c>
      <c r="S35">
        <v>1.7400000095367401</v>
      </c>
      <c r="T35" s="27">
        <f>IF(C35,P35,R35)</f>
        <v>0.99345450864129503</v>
      </c>
      <c r="U35" s="27">
        <f>IF(D35 = 0,O35,Q35)</f>
        <v>1.01227956886212</v>
      </c>
      <c r="V35" s="39">
        <f>S35*T35^(1-N35)</f>
        <v>1.7286108545101708</v>
      </c>
      <c r="W35" s="38">
        <f>S35*U35^(N35+1)</f>
        <v>1.761366459473936</v>
      </c>
      <c r="X35" s="44">
        <f>0.5 * (D35-MAX($D$3:$D$137))/(MIN($D$3:$D$137)-MAX($D$3:$D$137)) + 0.75</f>
        <v>1.2083850360382444</v>
      </c>
      <c r="Y35" s="44">
        <f>AVERAGE(D35, F35, G35, H35, I35, J35, K35)</f>
        <v>0.10815825208743626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PERCENTILE($L$2:$L$137, 0.05)</f>
        <v>-6.9945855688661379E-2</v>
      </c>
      <c r="AG35" s="22">
        <f>PERCENTILE($L$2:$L$137, 0.95)</f>
        <v>0.9572877100120103</v>
      </c>
      <c r="AH35" s="22">
        <f>MIN(MAX(L35,AF35), AG35)</f>
        <v>0.29537727676312803</v>
      </c>
      <c r="AI35" s="22">
        <f>AH35-$AH$138+1</f>
        <v>1.3653231324517894</v>
      </c>
      <c r="AJ35" s="22">
        <f>PERCENTILE($M$2:$M$137, 0.02)</f>
        <v>-2.2999038293317828</v>
      </c>
      <c r="AK35" s="22">
        <f>PERCENTILE($M$2:$M$137, 0.98)</f>
        <v>1.2514354598520292</v>
      </c>
      <c r="AL35" s="22">
        <f>MIN(MAX(M35,AJ35), AK35)</f>
        <v>8.7714031154508904E-2</v>
      </c>
      <c r="AM35" s="22">
        <f>AL35-$AL$138 + 1</f>
        <v>3.3876178604862917</v>
      </c>
      <c r="AN35" s="46">
        <v>0</v>
      </c>
      <c r="AO35" s="75">
        <v>0.25</v>
      </c>
      <c r="AP35" s="51">
        <v>0.54</v>
      </c>
      <c r="AQ35" s="50">
        <v>1</v>
      </c>
      <c r="AR35" s="17">
        <f>(AI35^4)*AB35*AE35*AN35</f>
        <v>0</v>
      </c>
      <c r="AS35" s="17">
        <f>(AM35^4) *Z35*AC35*AO35*(M35 &gt; 0)</f>
        <v>32.924384463230133</v>
      </c>
      <c r="AT35" s="17">
        <f>(AM35^4)*AA35*AP35*AQ35</f>
        <v>71.116670440577096</v>
      </c>
      <c r="AU35" s="17">
        <f>MIN(AR35, 0.05*AR$138)</f>
        <v>0</v>
      </c>
      <c r="AV35" s="17">
        <f>MIN(AS35, 0.05*AS$138)</f>
        <v>32.924384463230133</v>
      </c>
      <c r="AW35" s="17">
        <f>MIN(AT35, 0.05*AT$138)</f>
        <v>71.116670440577096</v>
      </c>
      <c r="AX35" s="14">
        <f>AU35/$AU$138</f>
        <v>0</v>
      </c>
      <c r="AY35" s="14">
        <f>AV35/$AV$138</f>
        <v>9.6202276079877733E-3</v>
      </c>
      <c r="AZ35" s="67">
        <f>AW35/$AW$138</f>
        <v>7.1751309489401713E-3</v>
      </c>
      <c r="BA35" s="21">
        <f>N35</f>
        <v>0</v>
      </c>
      <c r="BB35" s="66">
        <v>0</v>
      </c>
      <c r="BC35" s="15">
        <f>$D$144*AX35</f>
        <v>0</v>
      </c>
      <c r="BD35" s="19">
        <f>BC35-BB35</f>
        <v>0</v>
      </c>
      <c r="BE35" s="63">
        <f>(IF(BD35 &gt; 0, V35, W35))</f>
        <v>1.761366459473936</v>
      </c>
      <c r="BF35" s="46">
        <f>BD35/BE35</f>
        <v>0</v>
      </c>
      <c r="BG35" s="64" t="e">
        <f>BB35/BC35</f>
        <v>#DIV/0!</v>
      </c>
      <c r="BH35" s="66">
        <v>0</v>
      </c>
      <c r="BI35" s="66">
        <v>172</v>
      </c>
      <c r="BJ35" s="66">
        <v>0</v>
      </c>
      <c r="BK35" s="10">
        <f>SUM(BH35:BJ35)</f>
        <v>172</v>
      </c>
      <c r="BL35" s="15">
        <f>AY35*$D$143</f>
        <v>1678.2982503856481</v>
      </c>
      <c r="BM35" s="9">
        <f>BL35-BK35</f>
        <v>1506.2982503856481</v>
      </c>
      <c r="BN35" s="48">
        <f>IF(BM35&gt;0,V35,W35)</f>
        <v>1.7286108545101708</v>
      </c>
      <c r="BO35" s="46">
        <f>BM35/BN35</f>
        <v>871.39233590690458</v>
      </c>
      <c r="BP35" s="64">
        <f>BK35/BL35</f>
        <v>0.10248476393303571</v>
      </c>
      <c r="BQ35" s="16">
        <f>BB35+BK35+BS35</f>
        <v>240</v>
      </c>
      <c r="BR35" s="69">
        <f>BC35+BL35+BT35</f>
        <v>1747.1027335943202</v>
      </c>
      <c r="BS35" s="66">
        <v>68</v>
      </c>
      <c r="BT35" s="15">
        <f>AZ35*$D$146</f>
        <v>68.804483208671982</v>
      </c>
      <c r="BU35" s="37">
        <f>BT35-BS35</f>
        <v>0.8044832086719822</v>
      </c>
      <c r="BV35" s="54">
        <f>BU35*(BU35&lt;&gt;0)</f>
        <v>0.8044832086719822</v>
      </c>
      <c r="BW35" s="26">
        <f>BV35/$BV$138</f>
        <v>1.4131094478692786E-3</v>
      </c>
      <c r="BX35" s="47">
        <f>BW35 * $BU$138</f>
        <v>0.8044832086719822</v>
      </c>
      <c r="BY35" s="48">
        <f>IF(BX35&gt;0, V35, W35)</f>
        <v>1.7286108545101708</v>
      </c>
      <c r="BZ35" s="65">
        <f>BX35/BY35</f>
        <v>0.46539289428443698</v>
      </c>
      <c r="CA35" s="66">
        <v>0</v>
      </c>
      <c r="CB35" s="15">
        <f>AZ35*$CA$141</f>
        <v>63.835346269983468</v>
      </c>
      <c r="CC35" s="37">
        <f>CB35-CA35</f>
        <v>63.835346269983468</v>
      </c>
      <c r="CD35" s="54">
        <f>CC35*(CC35&lt;&gt;0)</f>
        <v>63.835346269983468</v>
      </c>
      <c r="CE35" s="26">
        <f>CD35/$CD$138</f>
        <v>1.0712875396682768E-2</v>
      </c>
      <c r="CF35" s="47">
        <f>CE35 * $CC$138</f>
        <v>63.835346269983468</v>
      </c>
      <c r="CG35" s="48">
        <f>IF(BX35&gt;0,V35,W35)</f>
        <v>1.7286108545101708</v>
      </c>
      <c r="CH35" s="65">
        <f>CF35/CG35</f>
        <v>36.928696880173312</v>
      </c>
      <c r="CI35" s="70">
        <f>N35</f>
        <v>0</v>
      </c>
      <c r="CJ35" s="1">
        <f>BQ35+BS35</f>
        <v>308</v>
      </c>
    </row>
    <row r="36" spans="1:88" x14ac:dyDescent="0.2">
      <c r="A36" s="32" t="s">
        <v>152</v>
      </c>
      <c r="B36">
        <v>0</v>
      </c>
      <c r="C36">
        <v>0</v>
      </c>
      <c r="D36">
        <v>0.213403880070546</v>
      </c>
      <c r="E36">
        <v>0.786596119929453</v>
      </c>
      <c r="F36">
        <v>0.21632653061224399</v>
      </c>
      <c r="G36">
        <v>0.21632653061224399</v>
      </c>
      <c r="H36">
        <v>0.238214959145191</v>
      </c>
      <c r="I36">
        <v>9.3651791326209904E-2</v>
      </c>
      <c r="J36">
        <v>0.149362838901271</v>
      </c>
      <c r="K36">
        <v>0.179753010383436</v>
      </c>
      <c r="L36">
        <v>0.28140944863275102</v>
      </c>
      <c r="M36">
        <v>-1.94415044918486</v>
      </c>
      <c r="N36" s="21">
        <v>0</v>
      </c>
      <c r="O36">
        <v>0.99085629883374904</v>
      </c>
      <c r="P36">
        <v>0.95091754978414</v>
      </c>
      <c r="Q36">
        <v>1.01719902026952</v>
      </c>
      <c r="R36">
        <v>0.98223941732634001</v>
      </c>
      <c r="S36">
        <v>10.4600000381469</v>
      </c>
      <c r="T36" s="27">
        <f>IF(C36,P36,R36)</f>
        <v>0.98223941732634001</v>
      </c>
      <c r="U36" s="27">
        <f>IF(D36 = 0,O36,Q36)</f>
        <v>1.01719902026952</v>
      </c>
      <c r="V36" s="39">
        <f>S36*T36^(1-N36)</f>
        <v>10.274224342702905</v>
      </c>
      <c r="W36" s="38">
        <f>S36*U36^(N36+1)</f>
        <v>10.639901790822169</v>
      </c>
      <c r="X36" s="44">
        <f>0.5 * (D36-MAX($D$3:$D$137))/(MIN($D$3:$D$137)-MAX($D$3:$D$137)) + 0.75</f>
        <v>1.1461248149374694</v>
      </c>
      <c r="Y36" s="44">
        <f>AVERAGE(D36, F36, G36, H36, I36, J36, K36)</f>
        <v>0.18671993443587742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PERCENTILE($L$2:$L$137, 0.05)</f>
        <v>-6.9945855688661379E-2</v>
      </c>
      <c r="AG36" s="22">
        <f>PERCENTILE($L$2:$L$137, 0.95)</f>
        <v>0.9572877100120103</v>
      </c>
      <c r="AH36" s="22">
        <f>MIN(MAX(L36,AF36), AG36)</f>
        <v>0.28140944863275102</v>
      </c>
      <c r="AI36" s="22">
        <f>AH36-$AH$138+1</f>
        <v>1.3513553043214124</v>
      </c>
      <c r="AJ36" s="22">
        <f>PERCENTILE($M$2:$M$137, 0.02)</f>
        <v>-2.2999038293317828</v>
      </c>
      <c r="AK36" s="22">
        <f>PERCENTILE($M$2:$M$137, 0.98)</f>
        <v>1.2514354598520292</v>
      </c>
      <c r="AL36" s="22">
        <f>MIN(MAX(M36,AJ36), AK36)</f>
        <v>-1.94415044918486</v>
      </c>
      <c r="AM36" s="22">
        <f>AL36-$AL$138 + 1</f>
        <v>1.3557533801469228</v>
      </c>
      <c r="AN36" s="46">
        <v>1</v>
      </c>
      <c r="AO36" s="51">
        <v>1</v>
      </c>
      <c r="AP36" s="51">
        <v>1</v>
      </c>
      <c r="AQ36" s="21">
        <v>1</v>
      </c>
      <c r="AR36" s="17">
        <f>(AI36^4)*AB36*AE36*AN36</f>
        <v>3.3348645768784051</v>
      </c>
      <c r="AS36" s="17">
        <f>(AM36^4) *Z36*AC36*AO36*(M36 &gt; 0)</f>
        <v>0</v>
      </c>
      <c r="AT36" s="17">
        <f>(AM36^4)*AA36*AP36*AQ36</f>
        <v>3.3784911338381436</v>
      </c>
      <c r="AU36" s="17">
        <f>MIN(AR36, 0.05*AR$138)</f>
        <v>3.3348645768784051</v>
      </c>
      <c r="AV36" s="17">
        <f>MIN(AS36, 0.05*AS$138)</f>
        <v>0</v>
      </c>
      <c r="AW36" s="17">
        <f>MIN(AT36, 0.05*AT$138)</f>
        <v>3.3784911338381436</v>
      </c>
      <c r="AX36" s="14">
        <f>AU36/$AU$138</f>
        <v>4.6787322836033384E-3</v>
      </c>
      <c r="AY36" s="14">
        <f>AV36/$AV$138</f>
        <v>0</v>
      </c>
      <c r="AZ36" s="67">
        <f>AW36/$AW$138</f>
        <v>3.4086404980639763E-4</v>
      </c>
      <c r="BA36" s="21">
        <f>N36</f>
        <v>0</v>
      </c>
      <c r="BB36" s="66">
        <v>638</v>
      </c>
      <c r="BC36" s="15">
        <f>$D$144*AX36</f>
        <v>561.13767408199772</v>
      </c>
      <c r="BD36" s="19">
        <f>BC36-BB36</f>
        <v>-76.862325918002284</v>
      </c>
      <c r="BE36" s="63">
        <f>(IF(BD36 &gt; 0, V36, W36))</f>
        <v>10.639901790822169</v>
      </c>
      <c r="BF36" s="46">
        <f>BD36/BE36</f>
        <v>-7.2239694904235545</v>
      </c>
      <c r="BG36" s="64">
        <f>BB36/BC36</f>
        <v>1.1369758785911968</v>
      </c>
      <c r="BH36" s="66">
        <v>544</v>
      </c>
      <c r="BI36" s="66">
        <v>303</v>
      </c>
      <c r="BJ36" s="66">
        <v>105</v>
      </c>
      <c r="BK36" s="10">
        <f>SUM(BH36:BJ36)</f>
        <v>952</v>
      </c>
      <c r="BL36" s="15">
        <f>AY36*$D$143</f>
        <v>0</v>
      </c>
      <c r="BM36" s="9">
        <f>BL36-BK36</f>
        <v>-952</v>
      </c>
      <c r="BN36" s="48">
        <f>IF(BM36&gt;0,V36,W36)</f>
        <v>10.639901790822169</v>
      </c>
      <c r="BO36" s="46">
        <f>BM36/BN36</f>
        <v>-89.474510076886418</v>
      </c>
      <c r="BP36" s="64" t="e">
        <f>BK36/BL36</f>
        <v>#DIV/0!</v>
      </c>
      <c r="BQ36" s="16">
        <f>BB36+BK36+BS36</f>
        <v>1590</v>
      </c>
      <c r="BR36" s="69">
        <f>BC36+BL36+BT36</f>
        <v>564.40632171480615</v>
      </c>
      <c r="BS36" s="66">
        <v>0</v>
      </c>
      <c r="BT36" s="15">
        <f>AZ36*$D$146</f>
        <v>3.2686476328084888</v>
      </c>
      <c r="BU36" s="37">
        <f>BT36-BS36</f>
        <v>3.2686476328084888</v>
      </c>
      <c r="BV36" s="54">
        <f>BU36*(BU36&lt;&gt;0)</f>
        <v>3.2686476328084888</v>
      </c>
      <c r="BW36" s="26">
        <f>BV36/$BV$138</f>
        <v>5.7415205213568968E-3</v>
      </c>
      <c r="BX36" s="47">
        <f>BW36 * $BU$138</f>
        <v>3.2686476328084888</v>
      </c>
      <c r="BY36" s="48">
        <f>IF(BX36&gt;0, V36, W36)</f>
        <v>10.274224342702905</v>
      </c>
      <c r="BZ36" s="65">
        <f>BX36/BY36</f>
        <v>0.31814057429357095</v>
      </c>
      <c r="CA36" s="66">
        <v>0</v>
      </c>
      <c r="CB36" s="15">
        <f>AZ36*$CA$141</f>
        <v>3.032582235115068</v>
      </c>
      <c r="CC36" s="37">
        <f>CB36-CA36</f>
        <v>3.032582235115068</v>
      </c>
      <c r="CD36" s="54">
        <f>CC36*(CC36&lt;&gt;0)</f>
        <v>3.032582235115068</v>
      </c>
      <c r="CE36" s="26">
        <f>CD36/$CD$138</f>
        <v>5.0892926118985813E-4</v>
      </c>
      <c r="CF36" s="47">
        <f>CE36 * $CC$138</f>
        <v>3.032582235115068</v>
      </c>
      <c r="CG36" s="48">
        <f>IF(BX36&gt;0,V36,W36)</f>
        <v>10.274224342702905</v>
      </c>
      <c r="CH36" s="65">
        <f>CF36/CG36</f>
        <v>0.29516410523670417</v>
      </c>
      <c r="CI36" s="70">
        <f>N36</f>
        <v>0</v>
      </c>
      <c r="CJ36" s="1">
        <f>BQ36+BS36</f>
        <v>1590</v>
      </c>
    </row>
    <row r="37" spans="1:88" x14ac:dyDescent="0.2">
      <c r="A37" s="32" t="s">
        <v>201</v>
      </c>
      <c r="B37">
        <v>0</v>
      </c>
      <c r="C37">
        <v>0</v>
      </c>
      <c r="D37">
        <v>0.30443467838593602</v>
      </c>
      <c r="E37">
        <v>0.69556532161406304</v>
      </c>
      <c r="F37">
        <v>0.289976133651551</v>
      </c>
      <c r="G37">
        <v>0.289976133651551</v>
      </c>
      <c r="H37">
        <v>0.540743836188884</v>
      </c>
      <c r="I37">
        <v>0.37818637693272</v>
      </c>
      <c r="J37">
        <v>0.45221892071979303</v>
      </c>
      <c r="K37">
        <v>0.36212248507156097</v>
      </c>
      <c r="L37">
        <v>0.95375214862652802</v>
      </c>
      <c r="M37">
        <v>0.52313225195857604</v>
      </c>
      <c r="N37" s="21">
        <v>0</v>
      </c>
      <c r="O37">
        <v>1.00028919994764</v>
      </c>
      <c r="P37">
        <v>1.00203900620242</v>
      </c>
      <c r="Q37">
        <v>1.0084793212249601</v>
      </c>
      <c r="R37">
        <v>0.99074521814503302</v>
      </c>
      <c r="S37">
        <v>13.9700002670288</v>
      </c>
      <c r="T37" s="27">
        <f>IF(C37,P37,R37)</f>
        <v>0.99074521814503302</v>
      </c>
      <c r="U37" s="27">
        <f>IF(D37 = 0,O37,Q37)</f>
        <v>1.0084793212249601</v>
      </c>
      <c r="V37" s="39">
        <f>S37*T37^(1-N37)</f>
        <v>13.840710962043618</v>
      </c>
      <c r="W37" s="38">
        <f>S37*U37^(N37+1)</f>
        <v>14.088456386805715</v>
      </c>
      <c r="X37" s="44">
        <f>0.5 * (D37-MAX($D$3:$D$137))/(MIN($D$3:$D$137)-MAX($D$3:$D$137)) + 0.75</f>
        <v>1.0997880487958214</v>
      </c>
      <c r="Y37" s="44">
        <f>AVERAGE(D37, F37, G37, H37, I37, J37, K37)</f>
        <v>0.37395122351457089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PERCENTILE($L$2:$L$137, 0.05)</f>
        <v>-6.9945855688661379E-2</v>
      </c>
      <c r="AG37" s="22">
        <f>PERCENTILE($L$2:$L$137, 0.95)</f>
        <v>0.9572877100120103</v>
      </c>
      <c r="AH37" s="22">
        <f>MIN(MAX(L37,AF37), AG37)</f>
        <v>0.95375214862652802</v>
      </c>
      <c r="AI37" s="22">
        <f>AH37-$AH$138+1</f>
        <v>2.0236980043151895</v>
      </c>
      <c r="AJ37" s="22">
        <f>PERCENTILE($M$2:$M$137, 0.02)</f>
        <v>-2.2999038293317828</v>
      </c>
      <c r="AK37" s="22">
        <f>PERCENTILE($M$2:$M$137, 0.98)</f>
        <v>1.2514354598520292</v>
      </c>
      <c r="AL37" s="22">
        <f>MIN(MAX(M37,AJ37), AK37)</f>
        <v>0.52313225195857604</v>
      </c>
      <c r="AM37" s="22">
        <f>AL37-$AL$138 + 1</f>
        <v>3.823036081290359</v>
      </c>
      <c r="AN37" s="46">
        <v>0</v>
      </c>
      <c r="AO37" s="75">
        <v>0.25</v>
      </c>
      <c r="AP37" s="51">
        <v>0.54</v>
      </c>
      <c r="AQ37" s="50">
        <v>1</v>
      </c>
      <c r="AR37" s="17">
        <f>(AI37^4)*AB37*AE37*AN37</f>
        <v>0</v>
      </c>
      <c r="AS37" s="17">
        <f>(AM37^4) *Z37*AC37*AO37*(M37 &gt; 0)</f>
        <v>53.403976493650966</v>
      </c>
      <c r="AT37" s="17">
        <f>(AM37^4)*AA37*AP37*AQ37</f>
        <v>115.3525892262861</v>
      </c>
      <c r="AU37" s="17">
        <f>MIN(AR37, 0.05*AR$138)</f>
        <v>0</v>
      </c>
      <c r="AV37" s="17">
        <f>MIN(AS37, 0.05*AS$138)</f>
        <v>53.403976493650966</v>
      </c>
      <c r="AW37" s="17">
        <f>MIN(AT37, 0.05*AT$138)</f>
        <v>115.3525892262861</v>
      </c>
      <c r="AX37" s="14">
        <f>AU37/$AU$138</f>
        <v>0</v>
      </c>
      <c r="AY37" s="14">
        <f>AV37/$AV$138</f>
        <v>1.5604191769000728E-2</v>
      </c>
      <c r="AZ37" s="67">
        <f>AW37/$AW$138</f>
        <v>1.163819858087259E-2</v>
      </c>
      <c r="BA37" s="21">
        <f>N37</f>
        <v>0</v>
      </c>
      <c r="BB37" s="66">
        <v>0</v>
      </c>
      <c r="BC37" s="15">
        <f>$D$144*AX37</f>
        <v>0</v>
      </c>
      <c r="BD37" s="19">
        <f>BC37-BB37</f>
        <v>0</v>
      </c>
      <c r="BE37" s="63">
        <f>(IF(BD37 &gt; 0, V37, W37))</f>
        <v>14.088456386805715</v>
      </c>
      <c r="BF37" s="46">
        <f>BD37/BE37</f>
        <v>0</v>
      </c>
      <c r="BG37" s="64" t="e">
        <f>BB37/BC37</f>
        <v>#DIV/0!</v>
      </c>
      <c r="BH37" s="66">
        <v>0</v>
      </c>
      <c r="BI37" s="66">
        <v>545</v>
      </c>
      <c r="BJ37" s="66">
        <v>0</v>
      </c>
      <c r="BK37" s="10">
        <f>SUM(BH37:BJ37)</f>
        <v>545</v>
      </c>
      <c r="BL37" s="15">
        <f>AY37*$D$143</f>
        <v>2722.2316156897873</v>
      </c>
      <c r="BM37" s="9">
        <f>BL37-BK37</f>
        <v>2177.2316156897873</v>
      </c>
      <c r="BN37" s="48">
        <f>IF(BM37&gt;0,V37,W37)</f>
        <v>13.840710962043618</v>
      </c>
      <c r="BO37" s="46">
        <f>BM37/BN37</f>
        <v>157.30634225803624</v>
      </c>
      <c r="BP37" s="64">
        <f>BK37/BL37</f>
        <v>0.20020339079850935</v>
      </c>
      <c r="BQ37" s="16">
        <f>BB37+BK37+BS37</f>
        <v>671</v>
      </c>
      <c r="BR37" s="69">
        <f>BC37+BL37+BT37</f>
        <v>2833.8337933413486</v>
      </c>
      <c r="BS37" s="66">
        <v>126</v>
      </c>
      <c r="BT37" s="15">
        <f>AZ37*$D$146</f>
        <v>111.60217765156152</v>
      </c>
      <c r="BU37" s="37">
        <f>BT37-BS37</f>
        <v>-14.397822348438481</v>
      </c>
      <c r="BV37" s="54">
        <f>BU37*(BU37&lt;&gt;0)</f>
        <v>-14.397822348438481</v>
      </c>
      <c r="BW37" s="26">
        <f>BV37/$BV$138</f>
        <v>-2.5290395834249864E-2</v>
      </c>
      <c r="BX37" s="47">
        <f>BW37 * $BU$138</f>
        <v>-14.397822348438481</v>
      </c>
      <c r="BY37" s="48">
        <f>IF(BX37&gt;0, V37, W37)</f>
        <v>14.088456386805715</v>
      </c>
      <c r="BZ37" s="65">
        <f>BX37/BY37</f>
        <v>-1.0219588259450834</v>
      </c>
      <c r="CA37" s="66">
        <v>0</v>
      </c>
      <c r="CB37" s="15">
        <f>AZ37*$CA$141</f>
        <v>103.54214322437822</v>
      </c>
      <c r="CC37" s="37">
        <f>CB37-CA37</f>
        <v>103.54214322437822</v>
      </c>
      <c r="CD37" s="54">
        <f>CC37*(CC37&lt;&gt;0)</f>
        <v>103.54214322437822</v>
      </c>
      <c r="CE37" s="26">
        <f>CD37/$CD$138</f>
        <v>1.7376487220369739E-2</v>
      </c>
      <c r="CF37" s="47">
        <f>CE37 * $CC$138</f>
        <v>103.54214322437822</v>
      </c>
      <c r="CG37" s="48">
        <f>IF(BX37&gt;0,V37,W37)</f>
        <v>14.088456386805715</v>
      </c>
      <c r="CH37" s="65">
        <f>CF37/CG37</f>
        <v>7.349431362924097</v>
      </c>
      <c r="CI37" s="70">
        <f>N37</f>
        <v>0</v>
      </c>
      <c r="CJ37" s="1">
        <f>BQ37+BS37</f>
        <v>797</v>
      </c>
    </row>
    <row r="38" spans="1:88" x14ac:dyDescent="0.2">
      <c r="A38" s="32" t="s">
        <v>114</v>
      </c>
      <c r="B38">
        <v>1</v>
      </c>
      <c r="C38">
        <v>1</v>
      </c>
      <c r="D38">
        <v>0.72674724119810796</v>
      </c>
      <c r="E38">
        <v>0.27325275880189098</v>
      </c>
      <c r="F38">
        <v>0.89462702138758399</v>
      </c>
      <c r="G38">
        <v>0.89462702138758399</v>
      </c>
      <c r="H38">
        <v>0.71834913552704904</v>
      </c>
      <c r="I38">
        <v>0.73006134969325098</v>
      </c>
      <c r="J38">
        <v>0.72418156524027699</v>
      </c>
      <c r="K38">
        <v>0.80490520973261703</v>
      </c>
      <c r="L38">
        <v>0.60102176787928097</v>
      </c>
      <c r="M38">
        <v>-0.89898207592031498</v>
      </c>
      <c r="N38" s="21">
        <v>0</v>
      </c>
      <c r="O38">
        <v>1.00864750997535</v>
      </c>
      <c r="P38">
        <v>0.96166386890618505</v>
      </c>
      <c r="Q38">
        <v>1.02807202590503</v>
      </c>
      <c r="R38">
        <v>0.99432016785071997</v>
      </c>
      <c r="S38">
        <v>119.290000915527</v>
      </c>
      <c r="T38" s="27">
        <f>IF(C38,P38,R38)</f>
        <v>0.96166386890618505</v>
      </c>
      <c r="U38" s="27">
        <f>IF(D38 = 0,O38,Q38)</f>
        <v>1.02807202590503</v>
      </c>
      <c r="V38" s="39">
        <f>S38*T38^(1-N38)</f>
        <v>114.71688380224805</v>
      </c>
      <c r="W38" s="38">
        <f>S38*U38^(N38+1)</f>
        <v>122.63871291143873</v>
      </c>
      <c r="X38" s="44">
        <f>0.5 * (D38-MAX($D$3:$D$137))/(MIN($D$3:$D$137)-MAX($D$3:$D$137)) + 0.75</f>
        <v>0.8848212592713649</v>
      </c>
      <c r="Y38" s="44">
        <f>AVERAGE(D38, F38, G38, H38, I38, J38, K38)</f>
        <v>0.78478550630949573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PERCENTILE($L$2:$L$137, 0.05)</f>
        <v>-6.9945855688661379E-2</v>
      </c>
      <c r="AG38" s="22">
        <f>PERCENTILE($L$2:$L$137, 0.95)</f>
        <v>0.9572877100120103</v>
      </c>
      <c r="AH38" s="22">
        <f>MIN(MAX(L38,AF38), AG38)</f>
        <v>0.60102176787928097</v>
      </c>
      <c r="AI38" s="22">
        <f>AH38-$AH$138+1</f>
        <v>1.6709676235679423</v>
      </c>
      <c r="AJ38" s="22">
        <f>PERCENTILE($M$2:$M$137, 0.02)</f>
        <v>-2.2999038293317828</v>
      </c>
      <c r="AK38" s="22">
        <f>PERCENTILE($M$2:$M$137, 0.98)</f>
        <v>1.2514354598520292</v>
      </c>
      <c r="AL38" s="22">
        <f>MIN(MAX(M38,AJ38), AK38)</f>
        <v>-0.89898207592031498</v>
      </c>
      <c r="AM38" s="22">
        <f>AL38-$AL$138 + 1</f>
        <v>2.4009217534114677</v>
      </c>
      <c r="AN38" s="46">
        <v>1</v>
      </c>
      <c r="AO38" s="51">
        <v>1</v>
      </c>
      <c r="AP38" s="51">
        <v>1</v>
      </c>
      <c r="AQ38" s="21">
        <v>1</v>
      </c>
      <c r="AR38" s="17">
        <f>(AI38^4)*AB38*AE38*AN38</f>
        <v>7.7960055673202406</v>
      </c>
      <c r="AS38" s="17">
        <f>(AM38^4) *Z38*AC38*AO38*(M38 &gt; 0)</f>
        <v>0</v>
      </c>
      <c r="AT38" s="17">
        <f>(AM38^4)*AA38*AP38*AQ38</f>
        <v>33.228598647349855</v>
      </c>
      <c r="AU38" s="17">
        <f>MIN(AR38, 0.05*AR$138)</f>
        <v>7.7960055673202406</v>
      </c>
      <c r="AV38" s="17">
        <f>MIN(AS38, 0.05*AS$138)</f>
        <v>0</v>
      </c>
      <c r="AW38" s="17">
        <f>MIN(AT38, 0.05*AT$138)</f>
        <v>33.228598647349855</v>
      </c>
      <c r="AX38" s="14">
        <f>AU38/$AU$138</f>
        <v>1.0937602439351624E-2</v>
      </c>
      <c r="AY38" s="14">
        <f>AV38/$AV$138</f>
        <v>0</v>
      </c>
      <c r="AZ38" s="67">
        <f>AW38/$AW$138</f>
        <v>3.3525127803013151E-3</v>
      </c>
      <c r="BA38" s="21">
        <f>N38</f>
        <v>0</v>
      </c>
      <c r="BB38" s="66">
        <v>1193</v>
      </c>
      <c r="BC38" s="15">
        <f>$D$144*AX38</f>
        <v>1311.7871296804658</v>
      </c>
      <c r="BD38" s="19">
        <f>BC38-BB38</f>
        <v>118.7871296804658</v>
      </c>
      <c r="BE38" s="63">
        <f>(IF(BD38 &gt; 0, V38, W38))</f>
        <v>114.71688380224805</v>
      </c>
      <c r="BF38" s="46">
        <f>BD38/BE38</f>
        <v>1.0354807918704814</v>
      </c>
      <c r="BG38" s="64">
        <f>BB38/BC38</f>
        <v>0.90944633699112387</v>
      </c>
      <c r="BH38" s="66">
        <v>0</v>
      </c>
      <c r="BI38" s="66">
        <v>3698</v>
      </c>
      <c r="BJ38" s="66">
        <v>0</v>
      </c>
      <c r="BK38" s="10">
        <f>SUM(BH38:BJ38)</f>
        <v>3698</v>
      </c>
      <c r="BL38" s="15">
        <f>AY38*$D$143</f>
        <v>0</v>
      </c>
      <c r="BM38" s="9">
        <f>BL38-BK38</f>
        <v>-3698</v>
      </c>
      <c r="BN38" s="48">
        <f>IF(BM38&gt;0,V38,W38)</f>
        <v>122.63871291143873</v>
      </c>
      <c r="BO38" s="46">
        <f>BM38/BN38</f>
        <v>-30.153610652049505</v>
      </c>
      <c r="BP38" s="64" t="e">
        <f>BK38/BL38</f>
        <v>#DIV/0!</v>
      </c>
      <c r="BQ38" s="16">
        <f>BB38+BK38+BS38</f>
        <v>4891</v>
      </c>
      <c r="BR38" s="69">
        <f>BC38+BL38+BT38</f>
        <v>1343.9353804846091</v>
      </c>
      <c r="BS38" s="66">
        <v>0</v>
      </c>
      <c r="BT38" s="15">
        <f>AZ38*$D$146</f>
        <v>32.148250804143402</v>
      </c>
      <c r="BU38" s="37">
        <f>BT38-BS38</f>
        <v>32.148250804143402</v>
      </c>
      <c r="BV38" s="54">
        <f>BU38*(BU38&lt;&gt;0)</f>
        <v>32.148250804143402</v>
      </c>
      <c r="BW38" s="26">
        <f>BV38/$BV$138</f>
        <v>5.6469788870794534E-2</v>
      </c>
      <c r="BX38" s="47">
        <f>BW38 * $BU$138</f>
        <v>32.148250804143402</v>
      </c>
      <c r="BY38" s="48">
        <f>IF(BX38&gt;0, V38, W38)</f>
        <v>114.71688380224805</v>
      </c>
      <c r="BZ38" s="65">
        <f>BX38/BY38</f>
        <v>0.28023992405129655</v>
      </c>
      <c r="CA38" s="66">
        <v>274</v>
      </c>
      <c r="CB38" s="15">
        <f>AZ38*$CA$141</f>
        <v>29.826468078145727</v>
      </c>
      <c r="CC38" s="37">
        <f>CB38-CA38</f>
        <v>-244.17353192185428</v>
      </c>
      <c r="CD38" s="54">
        <f>CC38*(CC38&lt;&gt;0)</f>
        <v>-244.17353192185428</v>
      </c>
      <c r="CE38" s="26">
        <f>CD38/$CD$138</f>
        <v>-4.0977307643692756E-2</v>
      </c>
      <c r="CF38" s="47">
        <f>CE38 * $CC$138</f>
        <v>-244.17353192185428</v>
      </c>
      <c r="CG38" s="48">
        <f>IF(BX38&gt;0,V38,W38)</f>
        <v>114.71688380224805</v>
      </c>
      <c r="CH38" s="65">
        <f>CF38/CG38</f>
        <v>-2.1284881861223406</v>
      </c>
      <c r="CI38" s="70">
        <f>N38</f>
        <v>0</v>
      </c>
      <c r="CJ38" s="1">
        <f>BQ38+BS38</f>
        <v>4891</v>
      </c>
    </row>
    <row r="39" spans="1:88" x14ac:dyDescent="0.2">
      <c r="A39" s="32" t="s">
        <v>202</v>
      </c>
      <c r="B39">
        <v>1</v>
      </c>
      <c r="C39">
        <v>1</v>
      </c>
      <c r="D39">
        <v>0.61045007759958603</v>
      </c>
      <c r="E39">
        <v>0.38954992240041297</v>
      </c>
      <c r="F39">
        <v>0.24913323427439299</v>
      </c>
      <c r="G39">
        <v>0.24913323427439299</v>
      </c>
      <c r="H39">
        <v>0.33350923482849598</v>
      </c>
      <c r="I39">
        <v>0.40633245382585698</v>
      </c>
      <c r="J39">
        <v>0.36812447047357</v>
      </c>
      <c r="K39">
        <v>0.30283995764203397</v>
      </c>
      <c r="L39">
        <v>0.726100695861157</v>
      </c>
      <c r="M39">
        <v>0.96142494354065899</v>
      </c>
      <c r="N39" s="21">
        <v>0</v>
      </c>
      <c r="O39">
        <v>1.00808321908105</v>
      </c>
      <c r="P39">
        <v>0.99005479182809097</v>
      </c>
      <c r="Q39">
        <v>1.0050542557717601</v>
      </c>
      <c r="R39">
        <v>1.0039492958520799</v>
      </c>
      <c r="S39">
        <v>11.6300001144409</v>
      </c>
      <c r="T39" s="27">
        <f>IF(C39,P39,R39)</f>
        <v>0.99005479182809097</v>
      </c>
      <c r="U39" s="27">
        <f>IF(D39 = 0,O39,Q39)</f>
        <v>1.0050542557717601</v>
      </c>
      <c r="V39" s="39">
        <f>S39*T39^(1-N39)</f>
        <v>11.51433734226346</v>
      </c>
      <c r="W39" s="38">
        <f>S39*U39^(N39+1)</f>
        <v>11.688781109644884</v>
      </c>
      <c r="X39" s="44">
        <f>0.5 * (D39-MAX($D$3:$D$137))/(MIN($D$3:$D$137)-MAX($D$3:$D$137)) + 0.75</f>
        <v>0.94401918538348428</v>
      </c>
      <c r="Y39" s="44">
        <f>AVERAGE(D39, F39, G39, H39, I39, J39, K39)</f>
        <v>0.35993180898833277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PERCENTILE($L$2:$L$137, 0.05)</f>
        <v>-6.9945855688661379E-2</v>
      </c>
      <c r="AG39" s="22">
        <f>PERCENTILE($L$2:$L$137, 0.95)</f>
        <v>0.9572877100120103</v>
      </c>
      <c r="AH39" s="22">
        <f>MIN(MAX(L39,AF39), AG39)</f>
        <v>0.726100695861157</v>
      </c>
      <c r="AI39" s="22">
        <f>AH39-$AH$138+1</f>
        <v>1.7960465515498183</v>
      </c>
      <c r="AJ39" s="22">
        <f>PERCENTILE($M$2:$M$137, 0.02)</f>
        <v>-2.2999038293317828</v>
      </c>
      <c r="AK39" s="22">
        <f>PERCENTILE($M$2:$M$137, 0.98)</f>
        <v>1.2514354598520292</v>
      </c>
      <c r="AL39" s="22">
        <f>MIN(MAX(M39,AJ39), AK39)</f>
        <v>0.96142494354065899</v>
      </c>
      <c r="AM39" s="22">
        <f>AL39-$AL$138 + 1</f>
        <v>4.2613287728724423</v>
      </c>
      <c r="AN39" s="46">
        <v>0</v>
      </c>
      <c r="AO39" s="75">
        <v>0.25</v>
      </c>
      <c r="AP39" s="51">
        <v>0.54</v>
      </c>
      <c r="AQ39" s="50">
        <v>1</v>
      </c>
      <c r="AR39" s="17">
        <f>(AI39^4)*AB39*AE39*AN39</f>
        <v>0</v>
      </c>
      <c r="AS39" s="17">
        <f>(AM39^4) *Z39*AC39*AO39*(M39 &gt; 0)</f>
        <v>82.436620317466279</v>
      </c>
      <c r="AT39" s="17">
        <f>(AM39^4)*AA39*AP39*AQ39</f>
        <v>178.06309988572718</v>
      </c>
      <c r="AU39" s="17">
        <f>MIN(AR39, 0.05*AR$138)</f>
        <v>0</v>
      </c>
      <c r="AV39" s="17">
        <f>MIN(AS39, 0.05*AS$138)</f>
        <v>82.436620317466279</v>
      </c>
      <c r="AW39" s="17">
        <f>MIN(AT39, 0.05*AT$138)</f>
        <v>178.06309988572718</v>
      </c>
      <c r="AX39" s="14">
        <f>AU39/$AU$138</f>
        <v>0</v>
      </c>
      <c r="AY39" s="14">
        <f>AV39/$AV$138</f>
        <v>2.4087285567114584E-2</v>
      </c>
      <c r="AZ39" s="67">
        <f>AW39/$AW$138</f>
        <v>1.7965211967028903E-2</v>
      </c>
      <c r="BA39" s="21">
        <f>N39</f>
        <v>0</v>
      </c>
      <c r="BB39" s="66">
        <v>0</v>
      </c>
      <c r="BC39" s="15">
        <f>$D$144*AX39</f>
        <v>0</v>
      </c>
      <c r="BD39" s="19">
        <f>BC39-BB39</f>
        <v>0</v>
      </c>
      <c r="BE39" s="63">
        <f>(IF(BD39 &gt; 0, V39, W39))</f>
        <v>11.688781109644884</v>
      </c>
      <c r="BF39" s="46">
        <f>BD39/BE39</f>
        <v>0</v>
      </c>
      <c r="BG39" s="64" t="e">
        <f>BB39/BC39</f>
        <v>#DIV/0!</v>
      </c>
      <c r="BH39" s="66">
        <v>12</v>
      </c>
      <c r="BI39" s="66">
        <v>1233</v>
      </c>
      <c r="BJ39" s="66">
        <v>0</v>
      </c>
      <c r="BK39" s="10">
        <f>SUM(BH39:BJ39)</f>
        <v>1245</v>
      </c>
      <c r="BL39" s="15">
        <f>AY39*$D$143</f>
        <v>4202.1510167038095</v>
      </c>
      <c r="BM39" s="9">
        <f>BL39-BK39</f>
        <v>2957.1510167038095</v>
      </c>
      <c r="BN39" s="48">
        <f>IF(BM39&gt;0,V39,W39)</f>
        <v>11.51433734226346</v>
      </c>
      <c r="BO39" s="46">
        <f>BM39/BN39</f>
        <v>256.82337843703476</v>
      </c>
      <c r="BP39" s="64">
        <f>BK39/BL39</f>
        <v>0.29627683418588435</v>
      </c>
      <c r="BQ39" s="16">
        <f>BB39+BK39+BS39</f>
        <v>1385</v>
      </c>
      <c r="BR39" s="69">
        <f>BC39+BL39+BT39</f>
        <v>4374.4248238192395</v>
      </c>
      <c r="BS39" s="66">
        <v>140</v>
      </c>
      <c r="BT39" s="15">
        <f>AZ39*$D$146</f>
        <v>172.27380711543026</v>
      </c>
      <c r="BU39" s="37">
        <f>BT39-BS39</f>
        <v>32.273807115430259</v>
      </c>
      <c r="BV39" s="54">
        <f>BU39*(BU39&lt;&gt;0)</f>
        <v>32.273807115430259</v>
      </c>
      <c r="BW39" s="26">
        <f>BV39/$BV$138</f>
        <v>5.6690333945951493E-2</v>
      </c>
      <c r="BX39" s="47">
        <f>BW39 * $BU$138</f>
        <v>32.273807115430259</v>
      </c>
      <c r="BY39" s="48">
        <f>IF(BX39&gt;0, V39, W39)</f>
        <v>11.51433734226346</v>
      </c>
      <c r="BZ39" s="65">
        <f>BX39/BY39</f>
        <v>2.802923534033436</v>
      </c>
      <c r="CA39" s="66">
        <v>0</v>
      </c>
      <c r="CB39" s="15">
        <f>AZ39*$CA$141</f>
        <v>159.83199956766438</v>
      </c>
      <c r="CC39" s="37">
        <f>CB39-CA39</f>
        <v>159.83199956766438</v>
      </c>
      <c r="CD39" s="54">
        <f>CC39*(CC39&lt;&gt;0)</f>
        <v>159.83199956766438</v>
      </c>
      <c r="CE39" s="26">
        <f>CD39/$CD$138</f>
        <v>2.6823075236864162E-2</v>
      </c>
      <c r="CF39" s="47">
        <f>CE39 * $CC$138</f>
        <v>159.83199956766438</v>
      </c>
      <c r="CG39" s="48">
        <f>IF(BX39&gt;0,V39,W39)</f>
        <v>11.51433734226346</v>
      </c>
      <c r="CH39" s="65">
        <f>CF39/CG39</f>
        <v>13.881128788975102</v>
      </c>
      <c r="CI39" s="70">
        <f>N39</f>
        <v>0</v>
      </c>
      <c r="CJ39" s="1">
        <f>BQ39+BS39</f>
        <v>1525</v>
      </c>
    </row>
    <row r="40" spans="1:88" x14ac:dyDescent="0.2">
      <c r="A40" s="32" t="s">
        <v>257</v>
      </c>
      <c r="B40">
        <v>0</v>
      </c>
      <c r="C40">
        <v>1</v>
      </c>
      <c r="D40">
        <v>0.83300039952057503</v>
      </c>
      <c r="E40">
        <v>0.166999600479424</v>
      </c>
      <c r="F40">
        <v>0.86253476360746895</v>
      </c>
      <c r="G40">
        <v>0.86253476360746895</v>
      </c>
      <c r="H40">
        <v>0.89803593815294602</v>
      </c>
      <c r="I40">
        <v>0.68157124947764303</v>
      </c>
      <c r="J40">
        <v>0.78235252696129898</v>
      </c>
      <c r="K40">
        <v>0.82146591645683598</v>
      </c>
      <c r="L40">
        <v>0.372687852118403</v>
      </c>
      <c r="M40">
        <v>0.83861759920794399</v>
      </c>
      <c r="N40" s="21">
        <v>0</v>
      </c>
      <c r="O40">
        <v>1.0093600999172601</v>
      </c>
      <c r="P40">
        <v>0.97470930872982997</v>
      </c>
      <c r="Q40">
        <v>1.0112233446235299</v>
      </c>
      <c r="R40">
        <v>0.99650832249277999</v>
      </c>
      <c r="S40">
        <v>3.5499999523162802</v>
      </c>
      <c r="T40" s="27">
        <f>IF(C40,P40,R40)</f>
        <v>0.97470930872982997</v>
      </c>
      <c r="U40" s="27">
        <f>IF(D40 = 0,O40,Q40)</f>
        <v>1.0112233446235299</v>
      </c>
      <c r="V40" s="39">
        <f>S40*T40^(1-N40)</f>
        <v>3.460217999513131</v>
      </c>
      <c r="W40" s="38">
        <f>S40*U40^(N40+1)</f>
        <v>3.5898428251946406</v>
      </c>
      <c r="X40" s="44">
        <f>0.5 * (D40-MAX($D$3:$D$137))/(MIN($D$3:$D$137)-MAX($D$3:$D$137)) + 0.75</f>
        <v>0.83073596242554681</v>
      </c>
      <c r="Y40" s="44">
        <f>AVERAGE(D40, F40, G40, H40, I40, J40, K40)</f>
        <v>0.82021365111203381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PERCENTILE($L$2:$L$137, 0.05)</f>
        <v>-6.9945855688661379E-2</v>
      </c>
      <c r="AG40" s="22">
        <f>PERCENTILE($L$2:$L$137, 0.95)</f>
        <v>0.9572877100120103</v>
      </c>
      <c r="AH40" s="22">
        <f>MIN(MAX(L40,AF40), AG40)</f>
        <v>0.372687852118403</v>
      </c>
      <c r="AI40" s="22">
        <f>AH40-$AH$138+1</f>
        <v>1.4426337078070643</v>
      </c>
      <c r="AJ40" s="22">
        <f>PERCENTILE($M$2:$M$137, 0.02)</f>
        <v>-2.2999038293317828</v>
      </c>
      <c r="AK40" s="22">
        <f>PERCENTILE($M$2:$M$137, 0.98)</f>
        <v>1.2514354598520292</v>
      </c>
      <c r="AL40" s="22">
        <f>MIN(MAX(M40,AJ40), AK40)</f>
        <v>0.83861759920794399</v>
      </c>
      <c r="AM40" s="22">
        <f>AL40-$AL$138 + 1</f>
        <v>4.1385214285397272</v>
      </c>
      <c r="AN40" s="46">
        <v>0</v>
      </c>
      <c r="AO40" s="75">
        <v>0.25</v>
      </c>
      <c r="AP40" s="51">
        <v>0.54</v>
      </c>
      <c r="AQ40" s="50">
        <v>1</v>
      </c>
      <c r="AR40" s="17">
        <f>(AI40^4)*AB40*AE40*AN40</f>
        <v>0</v>
      </c>
      <c r="AS40" s="17">
        <f>(AM40^4) *Z40*AC40*AO40*(M40 &gt; 0)</f>
        <v>73.336611840951562</v>
      </c>
      <c r="AT40" s="17">
        <f>(AM40^4)*AA40*AP40*AQ40</f>
        <v>158.4070815764554</v>
      </c>
      <c r="AU40" s="17">
        <f>MIN(AR40, 0.05*AR$138)</f>
        <v>0</v>
      </c>
      <c r="AV40" s="17">
        <f>MIN(AS40, 0.05*AS$138)</f>
        <v>73.336611840951562</v>
      </c>
      <c r="AW40" s="17">
        <f>MIN(AT40, 0.05*AT$138)</f>
        <v>158.4070815764554</v>
      </c>
      <c r="AX40" s="14">
        <f>AU40/$AU$138</f>
        <v>0</v>
      </c>
      <c r="AY40" s="14">
        <f>AV40/$AV$138</f>
        <v>2.1428339797712009E-2</v>
      </c>
      <c r="AZ40" s="67">
        <f>AW40/$AW$138</f>
        <v>1.5982069274463807E-2</v>
      </c>
      <c r="BA40" s="21">
        <f>N40</f>
        <v>0</v>
      </c>
      <c r="BB40" s="66">
        <v>0</v>
      </c>
      <c r="BC40" s="15">
        <f>$D$144*AX40</f>
        <v>0</v>
      </c>
      <c r="BD40" s="19">
        <f>BC40-BB40</f>
        <v>0</v>
      </c>
      <c r="BE40" s="63">
        <f>(IF(BD40 &gt; 0, V40, W40))</f>
        <v>3.5898428251946406</v>
      </c>
      <c r="BF40" s="46">
        <f>BD40/BE40</f>
        <v>0</v>
      </c>
      <c r="BG40" s="64" t="e">
        <f>BB40/BC40</f>
        <v>#DIV/0!</v>
      </c>
      <c r="BH40" s="66">
        <v>0</v>
      </c>
      <c r="BI40" s="66">
        <v>405</v>
      </c>
      <c r="BJ40" s="66">
        <v>0</v>
      </c>
      <c r="BK40" s="10">
        <f>SUM(BH40:BJ40)</f>
        <v>405</v>
      </c>
      <c r="BL40" s="15">
        <f>AY40*$D$143</f>
        <v>3738.2842336608178</v>
      </c>
      <c r="BM40" s="9">
        <f>BL40-BK40</f>
        <v>3333.2842336608178</v>
      </c>
      <c r="BN40" s="48">
        <f>IF(BM40&gt;0,V40,W40)</f>
        <v>3.460217999513131</v>
      </c>
      <c r="BO40" s="46">
        <f>BM40/BN40</f>
        <v>963.31625178813204</v>
      </c>
      <c r="BP40" s="64">
        <f>BK40/BL40</f>
        <v>0.10833847152478093</v>
      </c>
      <c r="BQ40" s="16">
        <f>BB40+BK40+BS40</f>
        <v>558</v>
      </c>
      <c r="BR40" s="69">
        <f>BC40+BL40+BT40</f>
        <v>3891.5410905544336</v>
      </c>
      <c r="BS40" s="66">
        <v>153</v>
      </c>
      <c r="BT40" s="15">
        <f>AZ40*$D$146</f>
        <v>153.25685689361578</v>
      </c>
      <c r="BU40" s="37">
        <f>BT40-BS40</f>
        <v>0.25685689361577602</v>
      </c>
      <c r="BV40" s="54">
        <f>BU40*(BU40&lt;&gt;0)</f>
        <v>0.25685689361577602</v>
      </c>
      <c r="BW40" s="26">
        <f>BV40/$BV$138</f>
        <v>4.5118021011026775E-4</v>
      </c>
      <c r="BX40" s="47">
        <f>BW40 * $BU$138</f>
        <v>0.25685689361577602</v>
      </c>
      <c r="BY40" s="48">
        <f>IF(BX40&gt;0, V40, W40)</f>
        <v>3.460217999513131</v>
      </c>
      <c r="BZ40" s="65">
        <f>BX40/BY40</f>
        <v>7.4231419422682909E-2</v>
      </c>
      <c r="CA40" s="66">
        <v>0</v>
      </c>
      <c r="CB40" s="15">
        <f>AZ40*$CA$141</f>
        <v>142.18847481758587</v>
      </c>
      <c r="CC40" s="37">
        <f>CB40-CA40</f>
        <v>142.18847481758587</v>
      </c>
      <c r="CD40" s="54">
        <f>CC40*(CC40&lt;&gt;0)</f>
        <v>142.18847481758587</v>
      </c>
      <c r="CE40" s="26">
        <f>CD40/$CD$138</f>
        <v>2.3862131288875321E-2</v>
      </c>
      <c r="CF40" s="47">
        <f>CE40 * $CC$138</f>
        <v>142.18847481758587</v>
      </c>
      <c r="CG40" s="48">
        <f>IF(BX40&gt;0,V40,W40)</f>
        <v>3.460217999513131</v>
      </c>
      <c r="CH40" s="65">
        <f>CF40/CG40</f>
        <v>41.092345868841925</v>
      </c>
      <c r="CI40" s="70">
        <f>N40</f>
        <v>0</v>
      </c>
      <c r="CJ40" s="1">
        <f>BQ40+BS40</f>
        <v>711</v>
      </c>
    </row>
    <row r="41" spans="1:88" x14ac:dyDescent="0.2">
      <c r="A41" s="28" t="s">
        <v>115</v>
      </c>
      <c r="B41">
        <v>1</v>
      </c>
      <c r="C41">
        <v>1</v>
      </c>
      <c r="D41">
        <v>0.33355048859934799</v>
      </c>
      <c r="E41">
        <v>0.66644951140065101</v>
      </c>
      <c r="F41">
        <v>0.43705616526791402</v>
      </c>
      <c r="G41">
        <v>0.43705616526791402</v>
      </c>
      <c r="H41">
        <v>0.249122807017543</v>
      </c>
      <c r="I41">
        <v>0.13824561403508701</v>
      </c>
      <c r="J41">
        <v>0.185580536226957</v>
      </c>
      <c r="K41">
        <v>0.284796624825009</v>
      </c>
      <c r="L41">
        <v>0.68759491110618098</v>
      </c>
      <c r="M41">
        <v>0.15417892254753801</v>
      </c>
      <c r="N41" s="21">
        <v>0</v>
      </c>
      <c r="O41">
        <v>1.0003556381247001</v>
      </c>
      <c r="P41">
        <v>0.97828899967000704</v>
      </c>
      <c r="Q41">
        <v>1.0192094230673601</v>
      </c>
      <c r="R41">
        <v>0.99436386612141703</v>
      </c>
      <c r="S41">
        <v>35.990001678466797</v>
      </c>
      <c r="T41" s="27">
        <f>IF(C41,P41,R41)</f>
        <v>0.97828899967000704</v>
      </c>
      <c r="U41" s="27">
        <f>IF(D41 = 0,O41,Q41)</f>
        <v>1.0192094230673601</v>
      </c>
      <c r="V41" s="39">
        <f>S41*T41^(1-N41)</f>
        <v>35.20862274014916</v>
      </c>
      <c r="W41" s="38">
        <f>S41*U41^(N41+1)</f>
        <v>36.681348846903461</v>
      </c>
      <c r="X41" s="44">
        <f>0.5 * (D41-MAX($D$3:$D$137))/(MIN($D$3:$D$137)-MAX($D$3:$D$137)) + 0.75</f>
        <v>1.0849674329839154</v>
      </c>
      <c r="Y41" s="44">
        <f>AVERAGE(D41, F41, G41, H41, I41, J41, K41)</f>
        <v>0.29505834303425316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PERCENTILE($L$2:$L$137, 0.05)</f>
        <v>-6.9945855688661379E-2</v>
      </c>
      <c r="AG41" s="22">
        <f>PERCENTILE($L$2:$L$137, 0.95)</f>
        <v>0.9572877100120103</v>
      </c>
      <c r="AH41" s="22">
        <f>MIN(MAX(L41,AF41), AG41)</f>
        <v>0.68759491110618098</v>
      </c>
      <c r="AI41" s="22">
        <f>AH41-$AH$138+1</f>
        <v>1.7575407667948424</v>
      </c>
      <c r="AJ41" s="22">
        <f>PERCENTILE($M$2:$M$137, 0.02)</f>
        <v>-2.2999038293317828</v>
      </c>
      <c r="AK41" s="22">
        <f>PERCENTILE($M$2:$M$137, 0.98)</f>
        <v>1.2514354598520292</v>
      </c>
      <c r="AL41" s="22">
        <f>MIN(MAX(M41,AJ41), AK41)</f>
        <v>0.15417892254753801</v>
      </c>
      <c r="AM41" s="22">
        <f>AL41-$AL$138 + 1</f>
        <v>3.4540827518793207</v>
      </c>
      <c r="AN41" s="46">
        <v>1</v>
      </c>
      <c r="AO41" s="51">
        <v>1</v>
      </c>
      <c r="AP41" s="51">
        <v>1</v>
      </c>
      <c r="AQ41" s="21">
        <v>1</v>
      </c>
      <c r="AR41" s="17">
        <f>(AI41^4)*AB41*AE41*AN41</f>
        <v>9.5416093035766778</v>
      </c>
      <c r="AS41" s="17">
        <f>(AM41^4) *Z41*AC41*AO41*(M41 &gt; 0)</f>
        <v>142.34130796484098</v>
      </c>
      <c r="AT41" s="17">
        <f>(AM41^4)*AA41*AP41*AQ41</f>
        <v>142.34130796484098</v>
      </c>
      <c r="AU41" s="17">
        <f>MIN(AR41, 0.05*AR$138)</f>
        <v>9.5416093035766778</v>
      </c>
      <c r="AV41" s="17">
        <f>MIN(AS41, 0.05*AS$138)</f>
        <v>142.34130796484098</v>
      </c>
      <c r="AW41" s="17">
        <f>MIN(AT41, 0.05*AT$138)</f>
        <v>142.34130796484098</v>
      </c>
      <c r="AX41" s="14">
        <f>AU41/$AU$138</f>
        <v>1.338664118348153E-2</v>
      </c>
      <c r="AY41" s="14">
        <f>AV41/$AV$138</f>
        <v>4.1590930338264824E-2</v>
      </c>
      <c r="AZ41" s="67">
        <f>AW41/$AW$138</f>
        <v>1.436115495514566E-2</v>
      </c>
      <c r="BA41" s="21">
        <f>N41</f>
        <v>0</v>
      </c>
      <c r="BB41" s="66">
        <v>2195</v>
      </c>
      <c r="BC41" s="15">
        <f>$D$144*AX41</f>
        <v>1605.5094077073188</v>
      </c>
      <c r="BD41" s="19">
        <f>BC41-BB41</f>
        <v>-589.49059229268119</v>
      </c>
      <c r="BE41" s="63">
        <f>(IF(BD41 &gt; 0, V41, W41))</f>
        <v>36.681348846903461</v>
      </c>
      <c r="BF41" s="46">
        <f>BD41/BE41</f>
        <v>-16.070581121567571</v>
      </c>
      <c r="BG41" s="64">
        <f>BB41/BC41</f>
        <v>1.3671673236312447</v>
      </c>
      <c r="BH41" s="66">
        <v>1692</v>
      </c>
      <c r="BI41" s="66">
        <v>3347</v>
      </c>
      <c r="BJ41" s="66">
        <v>0</v>
      </c>
      <c r="BK41" s="10">
        <f>SUM(BH41:BJ41)</f>
        <v>5039</v>
      </c>
      <c r="BL41" s="15">
        <f>AY41*$D$143</f>
        <v>7255.7519908015402</v>
      </c>
      <c r="BM41" s="9">
        <f>BL41-BK41</f>
        <v>2216.7519908015402</v>
      </c>
      <c r="BN41" s="48">
        <f>IF(BM41&gt;0,V41,W41)</f>
        <v>35.20862274014916</v>
      </c>
      <c r="BO41" s="46">
        <f>BM41/BN41</f>
        <v>62.960485764009441</v>
      </c>
      <c r="BP41" s="64">
        <f>BK41/BL41</f>
        <v>0.69448349480359561</v>
      </c>
      <c r="BQ41" s="16">
        <f>BB41+BK41+BS41</f>
        <v>7414</v>
      </c>
      <c r="BR41" s="69">
        <f>BC41+BL41+BT41</f>
        <v>8998.9748217202377</v>
      </c>
      <c r="BS41" s="66">
        <v>180</v>
      </c>
      <c r="BT41" s="15">
        <f>AZ41*$D$146</f>
        <v>137.71342321137826</v>
      </c>
      <c r="BU41" s="37">
        <f>BT41-BS41</f>
        <v>-42.286576788621744</v>
      </c>
      <c r="BV41" s="54">
        <f>BU41*(BU41&lt;&gt;0)</f>
        <v>-42.286576788621744</v>
      </c>
      <c r="BW41" s="26">
        <f>BV41/$BV$138</f>
        <v>-7.4278195658917343E-2</v>
      </c>
      <c r="BX41" s="47">
        <f>BW41 * $BU$138</f>
        <v>-42.286576788621744</v>
      </c>
      <c r="BY41" s="48">
        <f>IF(BX41&gt;0, V41, W41)</f>
        <v>36.681348846903461</v>
      </c>
      <c r="BZ41" s="65">
        <f>BX41/BY41</f>
        <v>-1.1528086648370746</v>
      </c>
      <c r="CA41" s="66">
        <v>0</v>
      </c>
      <c r="CB41" s="15">
        <f>AZ41*$CA$141</f>
        <v>127.76760534719214</v>
      </c>
      <c r="CC41" s="37">
        <f>CB41-CA41</f>
        <v>127.76760534719214</v>
      </c>
      <c r="CD41" s="54">
        <f>CC41*(CC41&lt;&gt;0)</f>
        <v>127.76760534719214</v>
      </c>
      <c r="CE41" s="26">
        <f>CD41/$CD$138</f>
        <v>2.1442014742553743E-2</v>
      </c>
      <c r="CF41" s="47">
        <f>CE41 * $CC$138</f>
        <v>127.76760534719216</v>
      </c>
      <c r="CG41" s="48">
        <f>IF(BX41&gt;0,V41,W41)</f>
        <v>36.681348846903461</v>
      </c>
      <c r="CH41" s="65">
        <f>CF41/CG41</f>
        <v>3.4831763106764257</v>
      </c>
      <c r="CI41" s="70">
        <f>N41</f>
        <v>0</v>
      </c>
      <c r="CJ41" s="1">
        <f>BQ41+BS41</f>
        <v>7594</v>
      </c>
    </row>
    <row r="42" spans="1:88" x14ac:dyDescent="0.2">
      <c r="A42" s="28" t="s">
        <v>287</v>
      </c>
      <c r="B42">
        <v>1</v>
      </c>
      <c r="C42">
        <v>1</v>
      </c>
      <c r="D42">
        <v>0.88973232121454204</v>
      </c>
      <c r="E42">
        <v>0.110267678785457</v>
      </c>
      <c r="F42">
        <v>0.99125943583631304</v>
      </c>
      <c r="G42">
        <v>0.99125943583631304</v>
      </c>
      <c r="H42">
        <v>0.82908483075637196</v>
      </c>
      <c r="I42">
        <v>0.69243627246134498</v>
      </c>
      <c r="J42">
        <v>0.75768622117812601</v>
      </c>
      <c r="K42">
        <v>0.86663926529206903</v>
      </c>
      <c r="L42">
        <v>0.47482887235809401</v>
      </c>
      <c r="M42">
        <v>0.24125245596439801</v>
      </c>
      <c r="N42" s="21">
        <v>-2</v>
      </c>
      <c r="O42">
        <v>1.0089563679035001</v>
      </c>
      <c r="P42">
        <v>0.98900982048082298</v>
      </c>
      <c r="Q42">
        <v>1.01743362767729</v>
      </c>
      <c r="R42">
        <v>0.98904945632624897</v>
      </c>
      <c r="S42">
        <v>143.36000061035099</v>
      </c>
      <c r="T42" s="27">
        <f>IF(C42,P42,R42)</f>
        <v>0.98900982048082298</v>
      </c>
      <c r="U42" s="27">
        <f>IF(D42 = 0,O42,Q42)</f>
        <v>1.01743362767729</v>
      </c>
      <c r="V42" s="39">
        <f>S42*T42^(1-N42)</f>
        <v>138.6851006837237</v>
      </c>
      <c r="W42" s="38">
        <f>S42*U42^(N42+1)</f>
        <v>140.90354074263209</v>
      </c>
      <c r="X42" s="44">
        <f>0.5 * (D42-MAX($D$3:$D$137))/(MIN($D$3:$D$137)-MAX($D$3:$D$137)) + 0.75</f>
        <v>0.80185811188542688</v>
      </c>
      <c r="Y42" s="44">
        <f>AVERAGE(D42, F42, G42, H42, I42, J42, K42)</f>
        <v>0.85972825465358305</v>
      </c>
      <c r="Z42" s="22">
        <f>AI42^N42</f>
        <v>0.41905370826467297</v>
      </c>
      <c r="AA42" s="22">
        <f>(Z42+AB42)/2</f>
        <v>0.24939993703482199</v>
      </c>
      <c r="AB42" s="22">
        <f>AM42^N42</f>
        <v>7.9746165804971028E-2</v>
      </c>
      <c r="AC42" s="22">
        <v>1</v>
      </c>
      <c r="AD42" s="22">
        <v>1</v>
      </c>
      <c r="AE42" s="22">
        <v>1</v>
      </c>
      <c r="AF42" s="22">
        <f>PERCENTILE($L$2:$L$137, 0.05)</f>
        <v>-6.9945855688661379E-2</v>
      </c>
      <c r="AG42" s="22">
        <f>PERCENTILE($L$2:$L$137, 0.95)</f>
        <v>0.9572877100120103</v>
      </c>
      <c r="AH42" s="22">
        <f>MIN(MAX(L42,AF42), AG42)</f>
        <v>0.47482887235809401</v>
      </c>
      <c r="AI42" s="22">
        <f>AH42-$AH$138+1</f>
        <v>1.5447747280467554</v>
      </c>
      <c r="AJ42" s="22">
        <f>PERCENTILE($M$2:$M$137, 0.02)</f>
        <v>-2.2999038293317828</v>
      </c>
      <c r="AK42" s="22">
        <f>PERCENTILE($M$2:$M$137, 0.98)</f>
        <v>1.2514354598520292</v>
      </c>
      <c r="AL42" s="22">
        <f>MIN(MAX(M42,AJ42), AK42)</f>
        <v>0.24125245596439801</v>
      </c>
      <c r="AM42" s="22">
        <f>AL42-$AL$138 + 1</f>
        <v>3.5411562852961809</v>
      </c>
      <c r="AN42" s="46">
        <v>0</v>
      </c>
      <c r="AO42" s="75">
        <v>0.25</v>
      </c>
      <c r="AP42" s="51">
        <v>0.54</v>
      </c>
      <c r="AQ42" s="50">
        <v>1</v>
      </c>
      <c r="AR42" s="17">
        <f>(AI42^4)*AB42*AE42*AN42</f>
        <v>0</v>
      </c>
      <c r="AS42" s="17">
        <f>(AM42^4) *Z42*AC42*AO42*(M42 &gt; 0)</f>
        <v>16.473659080843674</v>
      </c>
      <c r="AT42" s="17">
        <f>(AM42^4)*AA42*AP42*AQ42</f>
        <v>21.177294523272185</v>
      </c>
      <c r="AU42" s="17">
        <f>MIN(AR42, 0.05*AR$138)</f>
        <v>0</v>
      </c>
      <c r="AV42" s="17">
        <f>MIN(AS42, 0.05*AS$138)</f>
        <v>16.473659080843674</v>
      </c>
      <c r="AW42" s="17">
        <f>MIN(AT42, 0.05*AT$138)</f>
        <v>21.177294523272185</v>
      </c>
      <c r="AX42" s="14">
        <f>AU42/$AU$138</f>
        <v>0</v>
      </c>
      <c r="AY42" s="14">
        <f>AV42/$AV$138</f>
        <v>4.8134643206800493E-3</v>
      </c>
      <c r="AZ42" s="67">
        <f>AW42/$AW$138</f>
        <v>2.1366278877709283E-3</v>
      </c>
      <c r="BA42" s="21">
        <f>N42</f>
        <v>-2</v>
      </c>
      <c r="BB42" s="66">
        <v>0</v>
      </c>
      <c r="BC42" s="15">
        <f>$D$144*AX42</f>
        <v>0</v>
      </c>
      <c r="BD42" s="19">
        <f>BC42-BB42</f>
        <v>0</v>
      </c>
      <c r="BE42" s="63">
        <f>(IF(BD42 &gt; 0, V42, W42))</f>
        <v>140.90354074263209</v>
      </c>
      <c r="BF42" s="46">
        <f>BD42/BE42</f>
        <v>0</v>
      </c>
      <c r="BG42" s="64" t="e">
        <f>BB42/BC42</f>
        <v>#DIV/0!</v>
      </c>
      <c r="BH42" s="66">
        <v>0</v>
      </c>
      <c r="BI42" s="66">
        <v>143</v>
      </c>
      <c r="BJ42" s="66">
        <v>0</v>
      </c>
      <c r="BK42" s="10">
        <f>SUM(BH42:BJ42)</f>
        <v>143</v>
      </c>
      <c r="BL42" s="15">
        <f>AY42*$D$143</f>
        <v>839.73364008388603</v>
      </c>
      <c r="BM42" s="9">
        <f>BL42-BK42</f>
        <v>696.73364008388603</v>
      </c>
      <c r="BN42" s="48">
        <f>IF(BM42&gt;0,V42,W42)</f>
        <v>138.6851006837237</v>
      </c>
      <c r="BO42" s="46">
        <f>BM42/BN42</f>
        <v>5.0238535837588767</v>
      </c>
      <c r="BP42" s="64">
        <f>BK42/BL42</f>
        <v>0.17029209403319231</v>
      </c>
      <c r="BQ42" s="16">
        <f>BB42+BK42+BS42</f>
        <v>286</v>
      </c>
      <c r="BR42" s="69">
        <f>BC42+BL42+BT42</f>
        <v>860.22240588808779</v>
      </c>
      <c r="BS42" s="66">
        <v>143</v>
      </c>
      <c r="BT42" s="15">
        <f>AZ42*$D$146</f>
        <v>20.488765804201762</v>
      </c>
      <c r="BU42" s="37">
        <f>BT42-BS42</f>
        <v>-122.51123419579824</v>
      </c>
      <c r="BV42" s="54">
        <f>BU42*(BU42&lt;&gt;0)</f>
        <v>-122.51123419579824</v>
      </c>
      <c r="BW42" s="26">
        <f>BV42/$BV$138</f>
        <v>-0.21519626593324775</v>
      </c>
      <c r="BX42" s="47">
        <f>BW42 * $BU$138</f>
        <v>-122.51123419579822</v>
      </c>
      <c r="BY42" s="48">
        <f>IF(BX42&gt;0, V42, W42)</f>
        <v>140.90354074263209</v>
      </c>
      <c r="BZ42" s="65">
        <f>BX42/BY42</f>
        <v>-0.86946881213987093</v>
      </c>
      <c r="CA42" s="66"/>
      <c r="CB42" s="15">
        <f>AZ42*$CA$141</f>
        <v>19.009044160526006</v>
      </c>
      <c r="CC42" s="37">
        <f>CB42-CA42</f>
        <v>19.009044160526006</v>
      </c>
      <c r="CD42" s="54">
        <f>CC42*(CC42&lt;&gt;0)</f>
        <v>19.009044160526006</v>
      </c>
      <c r="CE42" s="26">
        <f>CD42/$CD$138</f>
        <v>3.1901060055424374E-3</v>
      </c>
      <c r="CF42" s="47">
        <f>CE42 * $CC$138</f>
        <v>19.009044160526006</v>
      </c>
      <c r="CG42" s="48">
        <f>IF(BX42&gt;0,V42,W42)</f>
        <v>140.90354074263209</v>
      </c>
      <c r="CH42" s="65">
        <f>CF42/CG42</f>
        <v>0.13490820784445048</v>
      </c>
      <c r="CI42" s="70">
        <f>N42</f>
        <v>-2</v>
      </c>
      <c r="CJ42" s="1">
        <f>BQ42+BS42</f>
        <v>429</v>
      </c>
    </row>
    <row r="43" spans="1:88" x14ac:dyDescent="0.2">
      <c r="A43" s="28" t="s">
        <v>284</v>
      </c>
      <c r="B43">
        <v>0</v>
      </c>
      <c r="C43">
        <v>0</v>
      </c>
      <c r="D43">
        <v>0.68318018377946399</v>
      </c>
      <c r="E43">
        <v>0.31681981622053501</v>
      </c>
      <c r="F43">
        <v>0.88359157727453297</v>
      </c>
      <c r="G43">
        <v>0.88359157727453297</v>
      </c>
      <c r="H43">
        <v>0.90221479314667696</v>
      </c>
      <c r="I43">
        <v>0.85770998746343496</v>
      </c>
      <c r="J43">
        <v>0.87968098701697595</v>
      </c>
      <c r="K43">
        <v>0.88163411391390001</v>
      </c>
      <c r="L43">
        <v>0.48825376726324698</v>
      </c>
      <c r="M43">
        <v>-0.31018648595494702</v>
      </c>
      <c r="N43" s="21">
        <v>0</v>
      </c>
      <c r="O43">
        <v>1.02083694270438</v>
      </c>
      <c r="P43">
        <v>0.99687297099377503</v>
      </c>
      <c r="Q43">
        <v>1.0132307836054799</v>
      </c>
      <c r="R43">
        <v>0.99833333484710196</v>
      </c>
      <c r="S43">
        <v>3.0999999046325599</v>
      </c>
      <c r="T43" s="27">
        <f>IF(C43,P43,R43)</f>
        <v>0.99833333484710196</v>
      </c>
      <c r="U43" s="27">
        <f>IF(D43 = 0,O43,Q43)</f>
        <v>1.0132307836054799</v>
      </c>
      <c r="V43" s="39">
        <f>S43*T43^(1-N43)</f>
        <v>3.0948332428175216</v>
      </c>
      <c r="W43" s="38">
        <f>S43*U43^(N43+1)</f>
        <v>3.1410153325477617</v>
      </c>
      <c r="X43" s="44">
        <f>0.5 * (D43-MAX($D$3:$D$137))/(MIN($D$3:$D$137)-MAX($D$3:$D$137)) + 0.75</f>
        <v>0.90699789166882205</v>
      </c>
      <c r="Y43" s="44">
        <f>AVERAGE(D43, F43, G43, H43, I43, J43, K43)</f>
        <v>0.853086174267074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PERCENTILE($L$2:$L$137, 0.05)</f>
        <v>-6.9945855688661379E-2</v>
      </c>
      <c r="AG43" s="22">
        <f>PERCENTILE($L$2:$L$137, 0.95)</f>
        <v>0.9572877100120103</v>
      </c>
      <c r="AH43" s="22">
        <f>MIN(MAX(L43,AF43), AG43)</f>
        <v>0.48825376726324698</v>
      </c>
      <c r="AI43" s="22">
        <f>AH43-$AH$138+1</f>
        <v>1.5581996229519084</v>
      </c>
      <c r="AJ43" s="22">
        <f>PERCENTILE($M$2:$M$137, 0.02)</f>
        <v>-2.2999038293317828</v>
      </c>
      <c r="AK43" s="22">
        <f>PERCENTILE($M$2:$M$137, 0.98)</f>
        <v>1.2514354598520292</v>
      </c>
      <c r="AL43" s="22">
        <f>MIN(MAX(M43,AJ43), AK43)</f>
        <v>-0.31018648595494702</v>
      </c>
      <c r="AM43" s="22">
        <f>AL43-$AL$138 + 1</f>
        <v>2.989717343376836</v>
      </c>
      <c r="AN43" s="46">
        <v>0</v>
      </c>
      <c r="AO43" s="75">
        <v>0.25</v>
      </c>
      <c r="AP43" s="51">
        <v>0.54</v>
      </c>
      <c r="AQ43" s="50">
        <v>1</v>
      </c>
      <c r="AR43" s="17">
        <f>(AI43^4)*AB43*AE43*AN43</f>
        <v>0</v>
      </c>
      <c r="AS43" s="17">
        <f>(AM43^4) *Z43*AC43*AO43*(M43 &gt; 0)</f>
        <v>0</v>
      </c>
      <c r="AT43" s="17">
        <f>(AM43^4)*AA43*AP43*AQ43</f>
        <v>43.143391601685664</v>
      </c>
      <c r="AU43" s="17">
        <f>MIN(AR43, 0.05*AR$138)</f>
        <v>0</v>
      </c>
      <c r="AV43" s="17">
        <f>MIN(AS43, 0.05*AS$138)</f>
        <v>0</v>
      </c>
      <c r="AW43" s="17">
        <f>MIN(AT43, 0.05*AT$138)</f>
        <v>43.143391601685664</v>
      </c>
      <c r="AX43" s="14">
        <f>AU43/$AU$138</f>
        <v>0</v>
      </c>
      <c r="AY43" s="14">
        <f>AV43/$AV$138</f>
        <v>0</v>
      </c>
      <c r="AZ43" s="67">
        <f>AW43/$AW$138</f>
        <v>4.3528399516701037E-3</v>
      </c>
      <c r="BA43" s="21">
        <f>N43</f>
        <v>0</v>
      </c>
      <c r="BB43" s="66">
        <v>0</v>
      </c>
      <c r="BC43" s="15">
        <f>$D$144*AX43</f>
        <v>0</v>
      </c>
      <c r="BD43" s="19">
        <f>BC43-BB43</f>
        <v>0</v>
      </c>
      <c r="BE43" s="63">
        <f>(IF(BD43 &gt; 0, V43, W43))</f>
        <v>3.1410153325477617</v>
      </c>
      <c r="BF43" s="46">
        <f>BD43/BE43</f>
        <v>0</v>
      </c>
      <c r="BG43" s="64" t="e">
        <f>BB43/BC43</f>
        <v>#DIV/0!</v>
      </c>
      <c r="BH43" s="66">
        <v>0</v>
      </c>
      <c r="BI43" s="66">
        <v>3</v>
      </c>
      <c r="BJ43" s="66">
        <v>0</v>
      </c>
      <c r="BK43" s="10">
        <f>SUM(BH43:BJ43)</f>
        <v>3</v>
      </c>
      <c r="BL43" s="15">
        <f>AY43*$D$143</f>
        <v>0</v>
      </c>
      <c r="BM43" s="9">
        <f>BL43-BK43</f>
        <v>-3</v>
      </c>
      <c r="BN43" s="48">
        <f>IF(BM43&gt;0,V43,W43)</f>
        <v>3.1410153325477617</v>
      </c>
      <c r="BO43" s="46">
        <f>BM43/BN43</f>
        <v>-0.95510517535952921</v>
      </c>
      <c r="BP43" s="64" t="e">
        <f>BK43/BL43</f>
        <v>#DIV/0!</v>
      </c>
      <c r="BQ43" s="16">
        <f>BB43+BK43+BS43</f>
        <v>3</v>
      </c>
      <c r="BR43" s="69">
        <f>BC43+BL43+BT43</f>
        <v>41.74068814855012</v>
      </c>
      <c r="BS43" s="66">
        <v>0</v>
      </c>
      <c r="BT43" s="15">
        <f>AZ43*$D$146</f>
        <v>41.74068814855012</v>
      </c>
      <c r="BU43" s="37">
        <f>BT43-BS43</f>
        <v>41.74068814855012</v>
      </c>
      <c r="BV43" s="54">
        <f>BU43*(BU43&lt;&gt;0)</f>
        <v>41.74068814855012</v>
      </c>
      <c r="BW43" s="26">
        <f>BV43/$BV$138</f>
        <v>7.331931872220275E-2</v>
      </c>
      <c r="BX43" s="47">
        <f>BW43 * $BU$138</f>
        <v>41.74068814855012</v>
      </c>
      <c r="BY43" s="48">
        <f>IF(BX43&gt;0, V43, W43)</f>
        <v>3.0948332428175216</v>
      </c>
      <c r="BZ43" s="65">
        <f>BX43/BY43</f>
        <v>13.487217201580009</v>
      </c>
      <c r="CA43" s="66"/>
      <c r="CB43" s="15">
        <f>AZ43*$CA$141</f>
        <v>38.726128840020998</v>
      </c>
      <c r="CC43" s="37">
        <f>CB43-CA43</f>
        <v>38.726128840020998</v>
      </c>
      <c r="CD43" s="54">
        <f>CC43*(CC43&lt;&gt;0)</f>
        <v>38.726128840020998</v>
      </c>
      <c r="CE43" s="26">
        <f>CD43/$CD$138</f>
        <v>6.4990356769491896E-3</v>
      </c>
      <c r="CF43" s="47">
        <f>CE43 * $CC$138</f>
        <v>38.726128840020998</v>
      </c>
      <c r="CG43" s="48">
        <f>IF(BX43&gt;0,V43,W43)</f>
        <v>3.0948332428175216</v>
      </c>
      <c r="CH43" s="65">
        <f>CF43/CG43</f>
        <v>12.513155249930337</v>
      </c>
      <c r="CI43" s="70">
        <f>N43</f>
        <v>0</v>
      </c>
      <c r="CJ43" s="1">
        <f>BQ43+BS43</f>
        <v>3</v>
      </c>
    </row>
    <row r="44" spans="1:88" x14ac:dyDescent="0.2">
      <c r="A44" s="28" t="s">
        <v>275</v>
      </c>
      <c r="B44">
        <v>1</v>
      </c>
      <c r="C44">
        <v>1</v>
      </c>
      <c r="D44">
        <v>0.98042349180982802</v>
      </c>
      <c r="E44">
        <v>1.9576508190171701E-2</v>
      </c>
      <c r="F44">
        <v>0.98450536352800899</v>
      </c>
      <c r="G44">
        <v>0.98450536352800899</v>
      </c>
      <c r="H44">
        <v>0.96928541579607097</v>
      </c>
      <c r="I44">
        <v>1</v>
      </c>
      <c r="J44">
        <v>0.98452293817669401</v>
      </c>
      <c r="K44">
        <v>0.98451415081313598</v>
      </c>
      <c r="L44">
        <v>0.75484888214135304</v>
      </c>
      <c r="M44">
        <v>0.71456104491836903</v>
      </c>
      <c r="N44" s="21">
        <v>-2</v>
      </c>
      <c r="O44">
        <v>1.0028808666704601</v>
      </c>
      <c r="P44">
        <v>0.99107463605264701</v>
      </c>
      <c r="Q44">
        <v>1.0044592141116</v>
      </c>
      <c r="R44">
        <v>0.98784663248615801</v>
      </c>
      <c r="S44">
        <v>74.589996337890597</v>
      </c>
      <c r="T44" s="27">
        <f>IF(C44,P44,R44)</f>
        <v>0.99107463605264701</v>
      </c>
      <c r="U44" s="27">
        <f>IF(D44 = 0,O44,Q44)</f>
        <v>1.0044592141116</v>
      </c>
      <c r="V44" s="39">
        <f>S44*T44^(1-N44)</f>
        <v>72.61054070303301</v>
      </c>
      <c r="W44" s="38">
        <f>S44*U44^(N44+1)</f>
        <v>74.258860180661657</v>
      </c>
      <c r="X44" s="44">
        <f>0.5 * (D44-MAX($D$3:$D$137))/(MIN($D$3:$D$137)-MAX($D$3:$D$137)) + 0.75</f>
        <v>0.75569422405016429</v>
      </c>
      <c r="Y44" s="44">
        <f>AVERAGE(D44, F44, G44, H44, I44, J44, K44)</f>
        <v>0.98396524623596382</v>
      </c>
      <c r="Z44" s="22">
        <f>AI44^N44</f>
        <v>0.30031149793196438</v>
      </c>
      <c r="AA44" s="22">
        <f>(Z44+AB44)/2</f>
        <v>0.18118095539344026</v>
      </c>
      <c r="AB44" s="22">
        <f>AM44^N44</f>
        <v>6.2050412854916165E-2</v>
      </c>
      <c r="AC44" s="22">
        <v>1</v>
      </c>
      <c r="AD44" s="22">
        <v>1</v>
      </c>
      <c r="AE44" s="22">
        <v>1</v>
      </c>
      <c r="AF44" s="22">
        <f>PERCENTILE($L$2:$L$137, 0.05)</f>
        <v>-6.9945855688661379E-2</v>
      </c>
      <c r="AG44" s="22">
        <f>PERCENTILE($L$2:$L$137, 0.95)</f>
        <v>0.9572877100120103</v>
      </c>
      <c r="AH44" s="22">
        <f>MIN(MAX(L44,AF44), AG44)</f>
        <v>0.75484888214135304</v>
      </c>
      <c r="AI44" s="22">
        <f>AH44-$AH$138+1</f>
        <v>1.8247947378300144</v>
      </c>
      <c r="AJ44" s="22">
        <f>PERCENTILE($M$2:$M$137, 0.02)</f>
        <v>-2.2999038293317828</v>
      </c>
      <c r="AK44" s="22">
        <f>PERCENTILE($M$2:$M$137, 0.98)</f>
        <v>1.2514354598520292</v>
      </c>
      <c r="AL44" s="22">
        <f>MIN(MAX(M44,AJ44), AK44)</f>
        <v>0.71456104491836903</v>
      </c>
      <c r="AM44" s="22">
        <f>AL44-$AL$138 + 1</f>
        <v>4.0144648742501516</v>
      </c>
      <c r="AN44" s="46">
        <v>0</v>
      </c>
      <c r="AO44" s="75">
        <v>0.25</v>
      </c>
      <c r="AP44" s="51">
        <v>0.54</v>
      </c>
      <c r="AQ44" s="50">
        <v>1</v>
      </c>
      <c r="AR44" s="17">
        <f>(AI44^4)*AB44*AE44*AN44</f>
        <v>0</v>
      </c>
      <c r="AS44" s="17">
        <f>(AM44^4) *Z44*AC44*AO44*(M44 &gt; 0)</f>
        <v>19.499461500792027</v>
      </c>
      <c r="AT44" s="17">
        <f>(AM44^4)*AA44*AP44*AQ44</f>
        <v>25.410719042034223</v>
      </c>
      <c r="AU44" s="17">
        <f>MIN(AR44, 0.05*AR$138)</f>
        <v>0</v>
      </c>
      <c r="AV44" s="17">
        <f>MIN(AS44, 0.05*AS$138)</f>
        <v>19.499461500792027</v>
      </c>
      <c r="AW44" s="17">
        <f>MIN(AT44, 0.05*AT$138)</f>
        <v>25.410719042034223</v>
      </c>
      <c r="AX44" s="14">
        <f>AU44/$AU$138</f>
        <v>0</v>
      </c>
      <c r="AY44" s="14">
        <f>AV44/$AV$138</f>
        <v>5.697578282148702E-3</v>
      </c>
      <c r="AZ44" s="67">
        <f>AW44/$AW$138</f>
        <v>2.5637482112674057E-3</v>
      </c>
      <c r="BA44" s="21">
        <f>N44</f>
        <v>-2</v>
      </c>
      <c r="BB44" s="66">
        <v>0</v>
      </c>
      <c r="BC44" s="15">
        <f>$D$144*AX44</f>
        <v>0</v>
      </c>
      <c r="BD44" s="19">
        <f>BC44-BB44</f>
        <v>0</v>
      </c>
      <c r="BE44" s="63">
        <f>(IF(BD44 &gt; 0, V44, W44))</f>
        <v>74.258860180661657</v>
      </c>
      <c r="BF44" s="46">
        <f>BD44/BE44</f>
        <v>0</v>
      </c>
      <c r="BG44" s="64" t="e">
        <f>BB44/BC44</f>
        <v>#DIV/0!</v>
      </c>
      <c r="BH44" s="66">
        <v>0</v>
      </c>
      <c r="BI44" s="66">
        <v>75</v>
      </c>
      <c r="BJ44" s="66">
        <v>0</v>
      </c>
      <c r="BK44" s="10">
        <f>SUM(BH44:BJ44)</f>
        <v>75</v>
      </c>
      <c r="BL44" s="15">
        <f>AY44*$D$143</f>
        <v>993.97187384899405</v>
      </c>
      <c r="BM44" s="9">
        <f>BL44-BK44</f>
        <v>918.97187384899405</v>
      </c>
      <c r="BN44" s="48">
        <f>IF(BM44&gt;0,V44,W44)</f>
        <v>72.61054070303301</v>
      </c>
      <c r="BO44" s="46">
        <f>BM44/BN44</f>
        <v>12.656177256790594</v>
      </c>
      <c r="BP44" s="64">
        <f>BK44/BL44</f>
        <v>7.5454851362719885E-2</v>
      </c>
      <c r="BQ44" s="16">
        <f>BB44+BK44+BS44</f>
        <v>75</v>
      </c>
      <c r="BR44" s="69">
        <f>BC44+BL44+BT44</f>
        <v>1018.5564245713006</v>
      </c>
      <c r="BS44" s="66">
        <v>0</v>
      </c>
      <c r="BT44" s="15">
        <f>AZ44*$D$146</f>
        <v>24.584550722306531</v>
      </c>
      <c r="BU44" s="37">
        <f>BT44-BS44</f>
        <v>24.584550722306531</v>
      </c>
      <c r="BV44" s="54">
        <f>BU44*(BU44&lt;&gt;0)</f>
        <v>24.584550722306531</v>
      </c>
      <c r="BW44" s="26">
        <f>BV44/$BV$138</f>
        <v>4.3183823506598412E-2</v>
      </c>
      <c r="BX44" s="47">
        <f>BW44 * $BU$138</f>
        <v>24.584550722306535</v>
      </c>
      <c r="BY44" s="48">
        <f>IF(BX44&gt;0, V44, W44)</f>
        <v>72.61054070303301</v>
      </c>
      <c r="BZ44" s="65">
        <f>BX44/BY44</f>
        <v>0.33858101708474975</v>
      </c>
      <c r="CA44" s="66">
        <v>0</v>
      </c>
      <c r="CB44" s="15">
        <f>AZ44*$CA$141</f>
        <v>22.809026898593292</v>
      </c>
      <c r="CC44" s="37">
        <f>CB44-CA44</f>
        <v>22.809026898593292</v>
      </c>
      <c r="CD44" s="54">
        <f>CC44*(CC44&lt;&gt;0)</f>
        <v>22.809026898593292</v>
      </c>
      <c r="CE44" s="26">
        <f>CD44/$CD$138</f>
        <v>3.8278207507603584E-3</v>
      </c>
      <c r="CF44" s="47">
        <f>CE44 * $CC$138</f>
        <v>22.809026898593292</v>
      </c>
      <c r="CG44" s="48">
        <f>IF(BX44&gt;0,V44,W44)</f>
        <v>72.61054070303301</v>
      </c>
      <c r="CH44" s="65">
        <f>CF44/CG44</f>
        <v>0.31412831632639993</v>
      </c>
      <c r="CI44" s="70">
        <f>N44</f>
        <v>-2</v>
      </c>
      <c r="CJ44" s="1">
        <f>BQ44+BS44</f>
        <v>75</v>
      </c>
    </row>
    <row r="45" spans="1:88" x14ac:dyDescent="0.2">
      <c r="A45" s="28" t="s">
        <v>232</v>
      </c>
      <c r="B45">
        <v>1</v>
      </c>
      <c r="C45">
        <v>1</v>
      </c>
      <c r="D45">
        <v>0.979624450659209</v>
      </c>
      <c r="E45">
        <v>2.0375549340790999E-2</v>
      </c>
      <c r="F45">
        <v>1</v>
      </c>
      <c r="G45">
        <v>1</v>
      </c>
      <c r="H45">
        <v>0.996239030505641</v>
      </c>
      <c r="I45">
        <v>1</v>
      </c>
      <c r="J45">
        <v>0.99811774380863505</v>
      </c>
      <c r="K45">
        <v>0.99905842862599104</v>
      </c>
      <c r="L45">
        <v>0.47081014387910503</v>
      </c>
      <c r="M45">
        <v>0.19430198208055699</v>
      </c>
      <c r="N45" s="21">
        <v>-5</v>
      </c>
      <c r="O45">
        <v>1.0137685070329301</v>
      </c>
      <c r="P45">
        <v>0.99732143113731697</v>
      </c>
      <c r="Q45">
        <v>1.0141120641191199</v>
      </c>
      <c r="R45">
        <v>0.98080054880919798</v>
      </c>
      <c r="S45">
        <v>3.5099999904632502</v>
      </c>
      <c r="T45" s="27">
        <f>IF(C45,P45,R45)</f>
        <v>0.99732143113731697</v>
      </c>
      <c r="U45" s="27">
        <f>IF(D45 = 0,O45,Q45)</f>
        <v>1.0141120641191199</v>
      </c>
      <c r="V45" s="39">
        <f>S45*T45^(1-N45)</f>
        <v>3.4539657335654956</v>
      </c>
      <c r="W45" s="38">
        <f>S45*U45^(N45+1)</f>
        <v>3.3186642611076724</v>
      </c>
      <c r="X45" s="44">
        <f>0.5 * (D45-MAX($D$3:$D$137))/(MIN($D$3:$D$137)-MAX($D$3:$D$137)) + 0.75</f>
        <v>0.75610095433946156</v>
      </c>
      <c r="Y45" s="44">
        <f>AVERAGE(D45, F45, G45, H45, I45, J45, K45)</f>
        <v>0.99614852194278225</v>
      </c>
      <c r="Z45" s="22">
        <f>AI45^N45</f>
        <v>0.1151676917173496</v>
      </c>
      <c r="AA45" s="22">
        <f>(Z45+AB45)/2</f>
        <v>5.8543749404506469E-2</v>
      </c>
      <c r="AB45" s="22">
        <f>AM45^N45</f>
        <v>1.9198070916633442E-3</v>
      </c>
      <c r="AC45" s="22">
        <v>1</v>
      </c>
      <c r="AD45" s="22">
        <v>1</v>
      </c>
      <c r="AE45" s="22">
        <v>1</v>
      </c>
      <c r="AF45" s="22">
        <f>PERCENTILE($L$2:$L$137, 0.05)</f>
        <v>-6.9945855688661379E-2</v>
      </c>
      <c r="AG45" s="22">
        <f>PERCENTILE($L$2:$L$137, 0.95)</f>
        <v>0.9572877100120103</v>
      </c>
      <c r="AH45" s="22">
        <f>MIN(MAX(L45,AF45), AG45)</f>
        <v>0.47081014387910503</v>
      </c>
      <c r="AI45" s="22">
        <f>AH45-$AH$138+1</f>
        <v>1.5407559995677664</v>
      </c>
      <c r="AJ45" s="22">
        <f>PERCENTILE($M$2:$M$137, 0.02)</f>
        <v>-2.2999038293317828</v>
      </c>
      <c r="AK45" s="22">
        <f>PERCENTILE($M$2:$M$137, 0.98)</f>
        <v>1.2514354598520292</v>
      </c>
      <c r="AL45" s="22">
        <f>MIN(MAX(M45,AJ45), AK45)</f>
        <v>0.19430198208055699</v>
      </c>
      <c r="AM45" s="22">
        <f>AL45-$AL$138 + 1</f>
        <v>3.49420581141234</v>
      </c>
      <c r="AN45" s="46">
        <v>0</v>
      </c>
      <c r="AO45" s="75">
        <v>0.25</v>
      </c>
      <c r="AP45" s="51">
        <v>0.54</v>
      </c>
      <c r="AQ45" s="50">
        <v>1</v>
      </c>
      <c r="AR45" s="17">
        <f>(AI45^4)*AB45*AE45*AN45</f>
        <v>0</v>
      </c>
      <c r="AS45" s="17">
        <f>(AM45^4) *Z45*AC45*AO45*(M45 &gt; 0)</f>
        <v>4.2920482727392431</v>
      </c>
      <c r="AT45" s="17">
        <f>(AM45^4)*AA45*AP45*AQ45</f>
        <v>4.7126829121176668</v>
      </c>
      <c r="AU45" s="17">
        <f>MIN(AR45, 0.05*AR$138)</f>
        <v>0</v>
      </c>
      <c r="AV45" s="17">
        <f>MIN(AS45, 0.05*AS$138)</f>
        <v>4.2920482727392431</v>
      </c>
      <c r="AW45" s="17">
        <f>MIN(AT45, 0.05*AT$138)</f>
        <v>4.7126829121176668</v>
      </c>
      <c r="AX45" s="14">
        <f>AU45/$AU$138</f>
        <v>0</v>
      </c>
      <c r="AY45" s="14">
        <f>AV45/$AV$138</f>
        <v>1.2541003259859088E-3</v>
      </c>
      <c r="AZ45" s="67">
        <f>AW45/$AW$138</f>
        <v>4.7547384889919732E-4</v>
      </c>
      <c r="BA45" s="21">
        <f>N45</f>
        <v>-5</v>
      </c>
      <c r="BB45" s="66">
        <v>0</v>
      </c>
      <c r="BC45" s="15">
        <f>$D$144*AX45</f>
        <v>0</v>
      </c>
      <c r="BD45" s="19">
        <f>BC45-BB45</f>
        <v>0</v>
      </c>
      <c r="BE45" s="63">
        <f>(IF(BD45 &gt; 0, V45, W45))</f>
        <v>3.3186642611076724</v>
      </c>
      <c r="BF45" s="46">
        <f>BD45/BE45</f>
        <v>0</v>
      </c>
      <c r="BG45" s="64" t="e">
        <f>BB45/BC45</f>
        <v>#DIV/0!</v>
      </c>
      <c r="BH45" s="66">
        <v>0</v>
      </c>
      <c r="BI45" s="66">
        <v>18</v>
      </c>
      <c r="BJ45" s="66">
        <v>0</v>
      </c>
      <c r="BK45" s="10">
        <f>SUM(BH45:BJ45)</f>
        <v>18</v>
      </c>
      <c r="BL45" s="15">
        <f>AY45*$D$143</f>
        <v>218.78426048492062</v>
      </c>
      <c r="BM45" s="9">
        <f>BL45-BK45</f>
        <v>200.78426048492062</v>
      </c>
      <c r="BN45" s="48">
        <f>IF(BM45&gt;0,V45,W45)</f>
        <v>3.4539657335654956</v>
      </c>
      <c r="BO45" s="46">
        <f>BM45/BN45</f>
        <v>58.131514894229412</v>
      </c>
      <c r="BP45" s="64">
        <f>BK45/BL45</f>
        <v>8.2272828767957107E-2</v>
      </c>
      <c r="BQ45" s="16">
        <f>BB45+BK45+BS45</f>
        <v>18</v>
      </c>
      <c r="BR45" s="69">
        <f>BC45+BL45+BT45</f>
        <v>223.34372186416971</v>
      </c>
      <c r="BS45" s="66">
        <v>0</v>
      </c>
      <c r="BT45" s="15">
        <f>AZ45*$D$146</f>
        <v>4.5594613792490728</v>
      </c>
      <c r="BU45" s="37">
        <f>BT45-BS45</f>
        <v>4.5594613792490728</v>
      </c>
      <c r="BV45" s="54">
        <f>BU45*(BU45&lt;&gt;0)</f>
        <v>4.5594613792490728</v>
      </c>
      <c r="BW45" s="26">
        <f>BV45/$BV$138</f>
        <v>8.0088905309135122E-3</v>
      </c>
      <c r="BX45" s="47">
        <f>BW45 * $BU$138</f>
        <v>4.5594613792490728</v>
      </c>
      <c r="BY45" s="48">
        <f>IF(BX45&gt;0, V45, W45)</f>
        <v>3.4539657335654956</v>
      </c>
      <c r="BZ45" s="65">
        <f>BX45/BY45</f>
        <v>1.3200656089145344</v>
      </c>
      <c r="CA45" s="66">
        <v>479</v>
      </c>
      <c r="CB45" s="15">
        <f>AZ45*$CA$141</f>
        <v>4.230171965193934</v>
      </c>
      <c r="CC45" s="37">
        <f>CB45-CA45</f>
        <v>-474.76982803480604</v>
      </c>
      <c r="CD45" s="54">
        <f>CC45*(CC45&lt;&gt;0)</f>
        <v>-474.76982803480604</v>
      </c>
      <c r="CE45" s="26">
        <f>CD45/$CD$138</f>
        <v>-7.9676077706701223E-2</v>
      </c>
      <c r="CF45" s="47">
        <f>CE45 * $CC$138</f>
        <v>-474.76982803480604</v>
      </c>
      <c r="CG45" s="48">
        <f>IF(BX45&gt;0,V45,W45)</f>
        <v>3.4539657335654956</v>
      </c>
      <c r="CH45" s="65">
        <f>CF45/CG45</f>
        <v>-137.45643838356952</v>
      </c>
      <c r="CI45" s="70">
        <f>N45</f>
        <v>-5</v>
      </c>
      <c r="CJ45" s="1">
        <f>BQ45+BS45</f>
        <v>18</v>
      </c>
    </row>
    <row r="46" spans="1:88" x14ac:dyDescent="0.2">
      <c r="A46" s="28" t="s">
        <v>153</v>
      </c>
      <c r="B46">
        <v>0</v>
      </c>
      <c r="C46">
        <v>0</v>
      </c>
      <c r="D46">
        <v>0.36089494163424102</v>
      </c>
      <c r="E46">
        <v>0.63910505836575804</v>
      </c>
      <c r="F46">
        <v>0.30230326295585402</v>
      </c>
      <c r="G46">
        <v>0.30230326295585402</v>
      </c>
      <c r="H46">
        <v>0.552287581699346</v>
      </c>
      <c r="I46">
        <v>0.38453159041394303</v>
      </c>
      <c r="J46">
        <v>0.46083839049792702</v>
      </c>
      <c r="K46">
        <v>0.37324649917024999</v>
      </c>
      <c r="L46">
        <v>0.48204955214860201</v>
      </c>
      <c r="M46">
        <v>-1.0161453316845099</v>
      </c>
      <c r="N46" s="21">
        <v>0</v>
      </c>
      <c r="O46">
        <v>1.0039736625579201</v>
      </c>
      <c r="P46">
        <v>0.98170628990444897</v>
      </c>
      <c r="Q46">
        <v>1.0279388689439699</v>
      </c>
      <c r="R46">
        <v>0.99503371273908903</v>
      </c>
      <c r="S46">
        <v>47.029998779296797</v>
      </c>
      <c r="T46" s="27">
        <f>IF(C46,P46,R46)</f>
        <v>0.99503371273908903</v>
      </c>
      <c r="U46" s="27">
        <f>IF(D46 = 0,O46,Q46)</f>
        <v>1.0279388689439699</v>
      </c>
      <c r="V46" s="39">
        <f>S46*T46^(1-N46)</f>
        <v>46.79643429547852</v>
      </c>
      <c r="W46" s="38">
        <f>S46*U46^(N46+1)</f>
        <v>48.343963751626632</v>
      </c>
      <c r="X46" s="44">
        <f>0.5 * (D46-MAX($D$3:$D$137))/(MIN($D$3:$D$137)-MAX($D$3:$D$137)) + 0.75</f>
        <v>1.0710484786410213</v>
      </c>
      <c r="Y46" s="44">
        <f>AVERAGE(D46, F46, G46, H46, I46, J46, K46)</f>
        <v>0.39091507561820216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PERCENTILE($L$2:$L$137, 0.05)</f>
        <v>-6.9945855688661379E-2</v>
      </c>
      <c r="AG46" s="22">
        <f>PERCENTILE($L$2:$L$137, 0.95)</f>
        <v>0.9572877100120103</v>
      </c>
      <c r="AH46" s="22">
        <f>MIN(MAX(L46,AF46), AG46)</f>
        <v>0.48204955214860201</v>
      </c>
      <c r="AI46" s="22">
        <f>AH46-$AH$138+1</f>
        <v>1.5519954078372633</v>
      </c>
      <c r="AJ46" s="22">
        <f>PERCENTILE($M$2:$M$137, 0.02)</f>
        <v>-2.2999038293317828</v>
      </c>
      <c r="AK46" s="22">
        <f>PERCENTILE($M$2:$M$137, 0.98)</f>
        <v>1.2514354598520292</v>
      </c>
      <c r="AL46" s="22">
        <f>MIN(MAX(M46,AJ46), AK46)</f>
        <v>-1.0161453316845099</v>
      </c>
      <c r="AM46" s="22">
        <f>AL46-$AL$138 + 1</f>
        <v>2.2837584976472729</v>
      </c>
      <c r="AN46" s="46">
        <v>1</v>
      </c>
      <c r="AO46" s="51">
        <v>1</v>
      </c>
      <c r="AP46" s="51">
        <v>1</v>
      </c>
      <c r="AQ46" s="21">
        <v>1</v>
      </c>
      <c r="AR46" s="17">
        <f>(AI46^4)*AB46*AE46*AN46</f>
        <v>5.8017862922348167</v>
      </c>
      <c r="AS46" s="17">
        <f>(AM46^4) *Z46*AC46*AO46*(M46 &gt; 0)</f>
        <v>0</v>
      </c>
      <c r="AT46" s="17">
        <f>(AM46^4)*AA46*AP46*AQ46</f>
        <v>27.201991797930425</v>
      </c>
      <c r="AU46" s="17">
        <f>MIN(AR46, 0.05*AR$138)</f>
        <v>5.8017862922348167</v>
      </c>
      <c r="AV46" s="17">
        <f>MIN(AS46, 0.05*AS$138)</f>
        <v>0</v>
      </c>
      <c r="AW46" s="17">
        <f>MIN(AT46, 0.05*AT$138)</f>
        <v>27.201991797930425</v>
      </c>
      <c r="AX46" s="14">
        <f>AU46/$AU$138</f>
        <v>8.1397622608877836E-3</v>
      </c>
      <c r="AY46" s="14">
        <f>AV46/$AV$138</f>
        <v>0</v>
      </c>
      <c r="AZ46" s="67">
        <f>AW46/$AW$138</f>
        <v>2.7444740032540179E-3</v>
      </c>
      <c r="BA46" s="21">
        <f>N46</f>
        <v>0</v>
      </c>
      <c r="BB46" s="66">
        <v>1458</v>
      </c>
      <c r="BC46" s="15">
        <f>$D$144*AX46</f>
        <v>976.23180506863719</v>
      </c>
      <c r="BD46" s="19">
        <f>BC46-BB46</f>
        <v>-481.76819493136281</v>
      </c>
      <c r="BE46" s="63">
        <f>(IF(BD46 &gt; 0, V46, W46))</f>
        <v>48.343963751626632</v>
      </c>
      <c r="BF46" s="46">
        <f>BD46/BE46</f>
        <v>-9.9654260334652989</v>
      </c>
      <c r="BG46" s="64">
        <f>BB46/BC46</f>
        <v>1.4934977455456806</v>
      </c>
      <c r="BH46" s="66">
        <v>658</v>
      </c>
      <c r="BI46" s="66">
        <v>1975</v>
      </c>
      <c r="BJ46" s="66">
        <v>0</v>
      </c>
      <c r="BK46" s="10">
        <f>SUM(BH46:BJ46)</f>
        <v>2633</v>
      </c>
      <c r="BL46" s="15">
        <f>AY46*$D$143</f>
        <v>0</v>
      </c>
      <c r="BM46" s="9">
        <f>BL46-BK46</f>
        <v>-2633</v>
      </c>
      <c r="BN46" s="48">
        <f>IF(BM46&gt;0,V46,W46)</f>
        <v>48.343963751626632</v>
      </c>
      <c r="BO46" s="46">
        <f>BM46/BN46</f>
        <v>-54.463883299420338</v>
      </c>
      <c r="BP46" s="64" t="e">
        <f>BK46/BL46</f>
        <v>#DIV/0!</v>
      </c>
      <c r="BQ46" s="16">
        <f>BB46+BK46+BS46</f>
        <v>4091</v>
      </c>
      <c r="BR46" s="69">
        <f>BC46+BL46+BT46</f>
        <v>1002.5493896280409</v>
      </c>
      <c r="BS46" s="66">
        <v>0</v>
      </c>
      <c r="BT46" s="15">
        <f>AZ46*$D$146</f>
        <v>26.317584559403752</v>
      </c>
      <c r="BU46" s="37">
        <f>BT46-BS46</f>
        <v>26.317584559403752</v>
      </c>
      <c r="BV46" s="54">
        <f>BU46*(BU46&lt;&gt;0)</f>
        <v>26.317584559403752</v>
      </c>
      <c r="BW46" s="26">
        <f>BV46/$BV$138</f>
        <v>4.6227972175309488E-2</v>
      </c>
      <c r="BX46" s="47">
        <f>BW46 * $BU$138</f>
        <v>26.317584559403752</v>
      </c>
      <c r="BY46" s="48">
        <f>IF(BX46&gt;0, V46, W46)</f>
        <v>46.79643429547852</v>
      </c>
      <c r="BZ46" s="65">
        <f>BX46/BY46</f>
        <v>0.56238439863240952</v>
      </c>
      <c r="CA46" s="66">
        <v>0</v>
      </c>
      <c r="CB46" s="15">
        <f>AZ46*$CA$141</f>
        <v>24.416899088450183</v>
      </c>
      <c r="CC46" s="37">
        <f>CB46-CA46</f>
        <v>24.416899088450183</v>
      </c>
      <c r="CD46" s="54">
        <f>CC46*(CC46&lt;&gt;0)</f>
        <v>24.416899088450183</v>
      </c>
      <c r="CE46" s="26">
        <f>CD46/$CD$138</f>
        <v>4.0976545564841912E-3</v>
      </c>
      <c r="CF46" s="47">
        <f>CE46 * $CC$138</f>
        <v>24.416899088450183</v>
      </c>
      <c r="CG46" s="48">
        <f>IF(BX46&gt;0,V46,W46)</f>
        <v>46.79643429547852</v>
      </c>
      <c r="CH46" s="65">
        <f>CF46/CG46</f>
        <v>0.52176836667252979</v>
      </c>
      <c r="CI46" s="70">
        <f>N46</f>
        <v>0</v>
      </c>
      <c r="CJ46" s="1">
        <f>BQ46+BS46</f>
        <v>4091</v>
      </c>
    </row>
    <row r="47" spans="1:88" x14ac:dyDescent="0.2">
      <c r="A47" s="28" t="s">
        <v>203</v>
      </c>
      <c r="B47">
        <v>1</v>
      </c>
      <c r="C47">
        <v>1</v>
      </c>
      <c r="D47">
        <v>0.51378345984818197</v>
      </c>
      <c r="E47">
        <v>0.48621654015181698</v>
      </c>
      <c r="F47">
        <v>0.82240762812872403</v>
      </c>
      <c r="G47">
        <v>0.82240762812872403</v>
      </c>
      <c r="H47">
        <v>0.19013790221479299</v>
      </c>
      <c r="I47">
        <v>0.32553280401169998</v>
      </c>
      <c r="J47">
        <v>0.24878931740909599</v>
      </c>
      <c r="K47">
        <v>0.452334204360204</v>
      </c>
      <c r="L47">
        <v>0.61768560301393505</v>
      </c>
      <c r="M47">
        <v>1.09272883301756</v>
      </c>
      <c r="N47" s="21">
        <v>0</v>
      </c>
      <c r="O47">
        <v>1.00797114330396</v>
      </c>
      <c r="P47">
        <v>0.97924747698026005</v>
      </c>
      <c r="Q47">
        <v>1.02548085129133</v>
      </c>
      <c r="R47">
        <v>0.98905902667096501</v>
      </c>
      <c r="S47">
        <v>26.299999237060501</v>
      </c>
      <c r="T47" s="27">
        <f>IF(C47,P47,R47)</f>
        <v>0.97924747698026005</v>
      </c>
      <c r="U47" s="27">
        <f>IF(D47 = 0,O47,Q47)</f>
        <v>1.02548085129133</v>
      </c>
      <c r="V47" s="39">
        <f>S47*T47^(1-N47)</f>
        <v>25.754207897474259</v>
      </c>
      <c r="W47" s="38">
        <f>S47*U47^(N47+1)</f>
        <v>26.970145606582133</v>
      </c>
      <c r="X47" s="44">
        <f>0.5 * (D47-MAX($D$3:$D$137))/(MIN($D$3:$D$137)-MAX($D$3:$D$137)) + 0.75</f>
        <v>0.99322471299988468</v>
      </c>
      <c r="Y47" s="44">
        <f>AVERAGE(D47, F47, G47, H47, I47, J47, K47)</f>
        <v>0.48219899201448901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PERCENTILE($L$2:$L$137, 0.05)</f>
        <v>-6.9945855688661379E-2</v>
      </c>
      <c r="AG47" s="22">
        <f>PERCENTILE($L$2:$L$137, 0.95)</f>
        <v>0.9572877100120103</v>
      </c>
      <c r="AH47" s="22">
        <f>MIN(MAX(L47,AF47), AG47)</f>
        <v>0.61768560301393505</v>
      </c>
      <c r="AI47" s="22">
        <f>AH47-$AH$138+1</f>
        <v>1.6876314587025965</v>
      </c>
      <c r="AJ47" s="22">
        <f>PERCENTILE($M$2:$M$137, 0.02)</f>
        <v>-2.2999038293317828</v>
      </c>
      <c r="AK47" s="22">
        <f>PERCENTILE($M$2:$M$137, 0.98)</f>
        <v>1.2514354598520292</v>
      </c>
      <c r="AL47" s="22">
        <f>MIN(MAX(M47,AJ47), AK47)</f>
        <v>1.09272883301756</v>
      </c>
      <c r="AM47" s="22">
        <f>AL47-$AL$138 + 1</f>
        <v>4.3926326623493424</v>
      </c>
      <c r="AN47" s="46">
        <v>0</v>
      </c>
      <c r="AO47" s="75">
        <v>0.25</v>
      </c>
      <c r="AP47" s="51">
        <v>0.54</v>
      </c>
      <c r="AQ47" s="50">
        <v>1</v>
      </c>
      <c r="AR47" s="17">
        <f>(AI47^4)*AB47*AE47*AN47</f>
        <v>0</v>
      </c>
      <c r="AS47" s="17">
        <f>(AM47^4) *Z47*AC47*AO47*(M47 &gt; 0)</f>
        <v>93.076395174186899</v>
      </c>
      <c r="AT47" s="17">
        <f>(AM47^4)*AA47*AP47*AQ47</f>
        <v>201.04501357624372</v>
      </c>
      <c r="AU47" s="17">
        <f>MIN(AR47, 0.05*AR$138)</f>
        <v>0</v>
      </c>
      <c r="AV47" s="17">
        <f>MIN(AS47, 0.05*AS$138)</f>
        <v>93.076395174186899</v>
      </c>
      <c r="AW47" s="17">
        <f>MIN(AT47, 0.05*AT$138)</f>
        <v>201.04501357624372</v>
      </c>
      <c r="AX47" s="14">
        <f>AU47/$AU$138</f>
        <v>0</v>
      </c>
      <c r="AY47" s="14">
        <f>AV47/$AV$138</f>
        <v>2.7196138093536451E-2</v>
      </c>
      <c r="AZ47" s="67">
        <f>AW47/$AW$138</f>
        <v>2.0283912198143926E-2</v>
      </c>
      <c r="BA47" s="21">
        <f>N47</f>
        <v>0</v>
      </c>
      <c r="BB47" s="66">
        <v>0</v>
      </c>
      <c r="BC47" s="15">
        <f>$D$144*AX47</f>
        <v>0</v>
      </c>
      <c r="BD47" s="19">
        <f>BC47-BB47</f>
        <v>0</v>
      </c>
      <c r="BE47" s="63">
        <f>(IF(BD47 &gt; 0, V47, W47))</f>
        <v>26.970145606582133</v>
      </c>
      <c r="BF47" s="46">
        <f>BD47/BE47</f>
        <v>0</v>
      </c>
      <c r="BG47" s="64" t="e">
        <f>BB47/BC47</f>
        <v>#DIV/0!</v>
      </c>
      <c r="BH47" s="66">
        <v>79</v>
      </c>
      <c r="BI47" s="66">
        <v>947</v>
      </c>
      <c r="BJ47" s="66">
        <v>0</v>
      </c>
      <c r="BK47" s="10">
        <f>SUM(BH47:BJ47)</f>
        <v>1026</v>
      </c>
      <c r="BL47" s="15">
        <f>AY47*$D$143</f>
        <v>4744.5063505286153</v>
      </c>
      <c r="BM47" s="9">
        <f>BL47-BK47</f>
        <v>3718.5063505286153</v>
      </c>
      <c r="BN47" s="48">
        <f>IF(BM47&gt;0,V47,W47)</f>
        <v>25.754207897474259</v>
      </c>
      <c r="BO47" s="46">
        <f>BM47/BN47</f>
        <v>144.38441925031182</v>
      </c>
      <c r="BP47" s="64">
        <f>BK47/BL47</f>
        <v>0.2162501057429688</v>
      </c>
      <c r="BQ47" s="16">
        <f>BB47+BK47+BS47</f>
        <v>1236</v>
      </c>
      <c r="BR47" s="69">
        <f>BC47+BL47+BT47</f>
        <v>4939.0148697702771</v>
      </c>
      <c r="BS47" s="66">
        <v>210</v>
      </c>
      <c r="BT47" s="15">
        <f>AZ47*$D$146</f>
        <v>194.50851924166153</v>
      </c>
      <c r="BU47" s="37">
        <f>BT47-BS47</f>
        <v>-15.491480758338469</v>
      </c>
      <c r="BV47" s="54">
        <f>BU47*(BU47&lt;&gt;0)</f>
        <v>-15.491480758338469</v>
      </c>
      <c r="BW47" s="26">
        <f>BV47/$BV$138</f>
        <v>-2.7211453993216991E-2</v>
      </c>
      <c r="BX47" s="47">
        <f>BW47 * $BU$138</f>
        <v>-15.491480758338469</v>
      </c>
      <c r="BY47" s="48">
        <f>IF(BX47&gt;0, V47, W47)</f>
        <v>26.970145606582133</v>
      </c>
      <c r="BZ47" s="65">
        <f>BX47/BY47</f>
        <v>-0.57439366417650095</v>
      </c>
      <c r="CA47" s="66">
        <v>0</v>
      </c>
      <c r="CB47" s="15">
        <f>AZ47*$CA$141</f>
        <v>180.46089584883697</v>
      </c>
      <c r="CC47" s="37">
        <f>CB47-CA47</f>
        <v>180.46089584883697</v>
      </c>
      <c r="CD47" s="54">
        <f>CC47*(CC47&lt;&gt;0)</f>
        <v>180.46089584883697</v>
      </c>
      <c r="CE47" s="26">
        <f>CD47/$CD$138</f>
        <v>3.0285025525292539E-2</v>
      </c>
      <c r="CF47" s="47">
        <f>CE47 * $CC$138</f>
        <v>180.46089584883697</v>
      </c>
      <c r="CG47" s="48">
        <f>IF(BX47&gt;0,V47,W47)</f>
        <v>26.970145606582133</v>
      </c>
      <c r="CH47" s="65">
        <f>CF47/CG47</f>
        <v>6.6911353939741067</v>
      </c>
      <c r="CI47" s="70">
        <f>N47</f>
        <v>0</v>
      </c>
      <c r="CJ47" s="1">
        <f>BQ47+BS47</f>
        <v>1446</v>
      </c>
    </row>
    <row r="48" spans="1:88" x14ac:dyDescent="0.2">
      <c r="A48" s="28" t="s">
        <v>154</v>
      </c>
      <c r="B48">
        <v>1</v>
      </c>
      <c r="C48">
        <v>1</v>
      </c>
      <c r="D48">
        <v>0.76108669596484202</v>
      </c>
      <c r="E48">
        <v>0.23891330403515701</v>
      </c>
      <c r="F48">
        <v>0.92848629320619702</v>
      </c>
      <c r="G48">
        <v>0.92848629320619702</v>
      </c>
      <c r="H48">
        <v>0.80651901379022095</v>
      </c>
      <c r="I48">
        <v>0.73213539490179602</v>
      </c>
      <c r="J48">
        <v>0.76842769123523302</v>
      </c>
      <c r="K48">
        <v>0.84467424409176695</v>
      </c>
      <c r="L48">
        <v>0.65053817973071004</v>
      </c>
      <c r="M48">
        <v>-1.77014060618917</v>
      </c>
      <c r="N48" s="21">
        <v>0</v>
      </c>
      <c r="O48">
        <v>1.00522994671289</v>
      </c>
      <c r="P48">
        <v>0.99246421784669503</v>
      </c>
      <c r="Q48">
        <v>1.00284598362842</v>
      </c>
      <c r="R48">
        <v>0.99596645341287704</v>
      </c>
      <c r="S48">
        <v>70.660003662109304</v>
      </c>
      <c r="T48" s="27">
        <f>IF(C48,P48,R48)</f>
        <v>0.99246421784669503</v>
      </c>
      <c r="U48" s="27">
        <f>IF(D48 = 0,O48,Q48)</f>
        <v>1.00284598362842</v>
      </c>
      <c r="V48" s="39">
        <f>S48*T48^(1-N48)</f>
        <v>70.127525267559918</v>
      </c>
      <c r="W48" s="38">
        <f>S48*U48^(N48+1)</f>
        <v>70.861100875715763</v>
      </c>
      <c r="X48" s="44">
        <f>0.5 * (D48-MAX($D$3:$D$137))/(MIN($D$3:$D$137)-MAX($D$3:$D$137)) + 0.75</f>
        <v>0.86734168846231885</v>
      </c>
      <c r="Y48" s="44">
        <f>AVERAGE(D48, F48, G48, H48, I48, J48, K48)</f>
        <v>0.82425937519946479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PERCENTILE($L$2:$L$137, 0.05)</f>
        <v>-6.9945855688661379E-2</v>
      </c>
      <c r="AG48" s="22">
        <f>PERCENTILE($L$2:$L$137, 0.95)</f>
        <v>0.9572877100120103</v>
      </c>
      <c r="AH48" s="22">
        <f>MIN(MAX(L48,AF48), AG48)</f>
        <v>0.65053817973071004</v>
      </c>
      <c r="AI48" s="22">
        <f>AH48-$AH$138+1</f>
        <v>1.7204840354193713</v>
      </c>
      <c r="AJ48" s="22">
        <f>PERCENTILE($M$2:$M$137, 0.02)</f>
        <v>-2.2999038293317828</v>
      </c>
      <c r="AK48" s="22">
        <f>PERCENTILE($M$2:$M$137, 0.98)</f>
        <v>1.2514354598520292</v>
      </c>
      <c r="AL48" s="22">
        <f>MIN(MAX(M48,AJ48), AK48)</f>
        <v>-1.77014060618917</v>
      </c>
      <c r="AM48" s="22">
        <f>AL48-$AL$138 + 1</f>
        <v>1.5297632231426128</v>
      </c>
      <c r="AN48" s="46">
        <v>1</v>
      </c>
      <c r="AO48" s="51">
        <v>1</v>
      </c>
      <c r="AP48" s="51">
        <v>1</v>
      </c>
      <c r="AQ48" s="21">
        <v>1</v>
      </c>
      <c r="AR48" s="17">
        <f>(AI48^4)*AB48*AE48*AN48</f>
        <v>8.7619866757731106</v>
      </c>
      <c r="AS48" s="17">
        <f>(AM48^4) *Z48*AC48*AO48*(M48 &gt; 0)</f>
        <v>0</v>
      </c>
      <c r="AT48" s="17">
        <f>(AM48^4)*AA48*AP48*AQ48</f>
        <v>5.4764214591637588</v>
      </c>
      <c r="AU48" s="17">
        <f>MIN(AR48, 0.05*AR$138)</f>
        <v>8.7619866757731106</v>
      </c>
      <c r="AV48" s="17">
        <f>MIN(AS48, 0.05*AS$138)</f>
        <v>0</v>
      </c>
      <c r="AW48" s="17">
        <f>MIN(AT48, 0.05*AT$138)</f>
        <v>5.4764214591637588</v>
      </c>
      <c r="AX48" s="14">
        <f>AU48/$AU$138</f>
        <v>1.2292849974380442E-2</v>
      </c>
      <c r="AY48" s="14">
        <f>AV48/$AV$138</f>
        <v>0</v>
      </c>
      <c r="AZ48" s="67">
        <f>AW48/$AW$138</f>
        <v>5.5252925731272631E-4</v>
      </c>
      <c r="BA48" s="21">
        <f>N48</f>
        <v>0</v>
      </c>
      <c r="BB48" s="66">
        <v>1837</v>
      </c>
      <c r="BC48" s="15">
        <f>$D$144*AX48</f>
        <v>1474.3269809723515</v>
      </c>
      <c r="BD48" s="19">
        <f>BC48-BB48</f>
        <v>-362.67301902764848</v>
      </c>
      <c r="BE48" s="63">
        <f>(IF(BD48 &gt; 0, V48, W48))</f>
        <v>70.861100875715763</v>
      </c>
      <c r="BF48" s="46">
        <f>BD48/BE48</f>
        <v>-5.1180833284504788</v>
      </c>
      <c r="BG48" s="64">
        <f>BB48/BC48</f>
        <v>1.2459922552515843</v>
      </c>
      <c r="BH48" s="66">
        <v>283</v>
      </c>
      <c r="BI48" s="66">
        <v>3038</v>
      </c>
      <c r="BJ48" s="66">
        <v>0</v>
      </c>
      <c r="BK48" s="10">
        <f>SUM(BH48:BJ48)</f>
        <v>3321</v>
      </c>
      <c r="BL48" s="15">
        <f>AY48*$D$143</f>
        <v>0</v>
      </c>
      <c r="BM48" s="9">
        <f>BL48-BK48</f>
        <v>-3321</v>
      </c>
      <c r="BN48" s="48">
        <f>IF(BM48&gt;0,V48,W48)</f>
        <v>70.861100875715763</v>
      </c>
      <c r="BO48" s="46">
        <f>BM48/BN48</f>
        <v>-46.866333700131847</v>
      </c>
      <c r="BP48" s="64" t="e">
        <f>BK48/BL48</f>
        <v>#DIV/0!</v>
      </c>
      <c r="BQ48" s="16">
        <f>BB48+BK48+BS48</f>
        <v>5158</v>
      </c>
      <c r="BR48" s="69">
        <f>BC48+BL48+BT48</f>
        <v>1479.6253497795005</v>
      </c>
      <c r="BS48" s="66">
        <v>0</v>
      </c>
      <c r="BT48" s="15">
        <f>AZ48*$D$146</f>
        <v>5.2983688071489263</v>
      </c>
      <c r="BU48" s="37">
        <f>BT48-BS48</f>
        <v>5.2983688071489263</v>
      </c>
      <c r="BV48" s="54">
        <f>BU48*(BU48&lt;&gt;0)</f>
        <v>5.2983688071489263</v>
      </c>
      <c r="BW48" s="26">
        <f>BV48/$BV$138</f>
        <v>9.306813292023387E-3</v>
      </c>
      <c r="BX48" s="47">
        <f>BW48 * $BU$138</f>
        <v>5.2983688071489263</v>
      </c>
      <c r="BY48" s="48">
        <f>IF(BX48&gt;0, V48, W48)</f>
        <v>70.127525267559918</v>
      </c>
      <c r="BZ48" s="65">
        <f>BX48/BY48</f>
        <v>7.5553340673777961E-2</v>
      </c>
      <c r="CA48" s="66">
        <v>0</v>
      </c>
      <c r="CB48" s="15">
        <f>AZ48*$CA$141</f>
        <v>4.9157146699969978</v>
      </c>
      <c r="CC48" s="37">
        <f>CB48-CA48</f>
        <v>4.9157146699969978</v>
      </c>
      <c r="CD48" s="54">
        <f>CC48*(CC48&lt;&gt;0)</f>
        <v>4.9157146699969978</v>
      </c>
      <c r="CE48" s="26">
        <f>CD48/$CD$138</f>
        <v>8.2495736018409844E-4</v>
      </c>
      <c r="CF48" s="47">
        <f>CE48 * $CC$138</f>
        <v>4.9157146699969978</v>
      </c>
      <c r="CG48" s="48">
        <f>IF(BX48&gt;0,V48,W48)</f>
        <v>70.127525267559918</v>
      </c>
      <c r="CH48" s="65">
        <f>CF48/CG48</f>
        <v>7.0096793680397326E-2</v>
      </c>
      <c r="CI48" s="70">
        <f>N48</f>
        <v>0</v>
      </c>
      <c r="CJ48" s="1">
        <f>BQ48+BS48</f>
        <v>5158</v>
      </c>
    </row>
    <row r="49" spans="1:88" x14ac:dyDescent="0.2">
      <c r="A49" s="28" t="s">
        <v>163</v>
      </c>
      <c r="B49">
        <v>1</v>
      </c>
      <c r="C49">
        <v>1</v>
      </c>
      <c r="D49">
        <v>0.43268078306032698</v>
      </c>
      <c r="E49">
        <v>0.56731921693967202</v>
      </c>
      <c r="F49">
        <v>0.72943980929678098</v>
      </c>
      <c r="G49">
        <v>0.72943980929678098</v>
      </c>
      <c r="H49">
        <v>5.5996656916005E-2</v>
      </c>
      <c r="I49">
        <v>0.50104471374843296</v>
      </c>
      <c r="J49">
        <v>0.16750172815630501</v>
      </c>
      <c r="K49">
        <v>0.34954603222353497</v>
      </c>
      <c r="L49">
        <v>0.79444297100589401</v>
      </c>
      <c r="M49">
        <v>-2.2920782178625201</v>
      </c>
      <c r="N49" s="21">
        <v>0</v>
      </c>
      <c r="O49">
        <v>1.0004559505388499</v>
      </c>
      <c r="P49">
        <v>0.97836898434159203</v>
      </c>
      <c r="Q49">
        <v>1.0188133383554101</v>
      </c>
      <c r="R49">
        <v>0.99391268407654798</v>
      </c>
      <c r="S49">
        <v>97.330001831054602</v>
      </c>
      <c r="T49" s="27">
        <f>IF(C49,P49,R49)</f>
        <v>0.97836898434159203</v>
      </c>
      <c r="U49" s="27">
        <f>IF(D49 = 0,O49,Q49)</f>
        <v>1.0188133383554101</v>
      </c>
      <c r="V49" s="39">
        <f>S49*T49^(1-N49)</f>
        <v>95.22465503741418</v>
      </c>
      <c r="W49" s="38">
        <f>S49*U49^(N49+1)</f>
        <v>99.161104087634911</v>
      </c>
      <c r="X49" s="44">
        <f>0.5 * (D49-MAX($D$3:$D$137))/(MIN($D$3:$D$137)-MAX($D$3:$D$137)) + 0.75</f>
        <v>1.0345078373635777</v>
      </c>
      <c r="Y49" s="44">
        <f>AVERAGE(D49, F49, G49, H49, I49, J49, K49)</f>
        <v>0.42366421895688106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PERCENTILE($L$2:$L$137, 0.05)</f>
        <v>-6.9945855688661379E-2</v>
      </c>
      <c r="AG49" s="22">
        <f>PERCENTILE($L$2:$L$137, 0.95)</f>
        <v>0.9572877100120103</v>
      </c>
      <c r="AH49" s="22">
        <f>MIN(MAX(L49,AF49), AG49)</f>
        <v>0.79444297100589401</v>
      </c>
      <c r="AI49" s="22">
        <f>AH49-$AH$138+1</f>
        <v>1.8643888266945554</v>
      </c>
      <c r="AJ49" s="22">
        <f>PERCENTILE($M$2:$M$137, 0.02)</f>
        <v>-2.2999038293317828</v>
      </c>
      <c r="AK49" s="22">
        <f>PERCENTILE($M$2:$M$137, 0.98)</f>
        <v>1.2514354598520292</v>
      </c>
      <c r="AL49" s="22">
        <f>MIN(MAX(M49,AJ49), AK49)</f>
        <v>-2.2920782178625201</v>
      </c>
      <c r="AM49" s="22">
        <f>AL49-$AL$138 + 1</f>
        <v>1.0078256114692627</v>
      </c>
      <c r="AN49" s="46">
        <v>1</v>
      </c>
      <c r="AO49" s="51">
        <v>1</v>
      </c>
      <c r="AP49" s="51">
        <v>1</v>
      </c>
      <c r="AQ49" s="21">
        <v>1</v>
      </c>
      <c r="AR49" s="17">
        <f>(AI49^4)*AB49*AE49*AN49</f>
        <v>12.082198489212344</v>
      </c>
      <c r="AS49" s="17">
        <f>(AM49^4) *Z49*AC49*AO49*(M49 &gt; 0)</f>
        <v>0</v>
      </c>
      <c r="AT49" s="17">
        <f>(AM49^4)*AA49*AP49*AQ49</f>
        <v>1.0316718077645051</v>
      </c>
      <c r="AU49" s="17">
        <f>MIN(AR49, 0.05*AR$138)</f>
        <v>12.082198489212344</v>
      </c>
      <c r="AV49" s="17">
        <f>MIN(AS49, 0.05*AS$138)</f>
        <v>0</v>
      </c>
      <c r="AW49" s="17">
        <f>MIN(AT49, 0.05*AT$138)</f>
        <v>1.0316718077645051</v>
      </c>
      <c r="AX49" s="14">
        <f>AU49/$AU$138</f>
        <v>1.6951024794324782E-2</v>
      </c>
      <c r="AY49" s="14">
        <f>AV49/$AV$138</f>
        <v>0</v>
      </c>
      <c r="AZ49" s="67">
        <f>AW49/$AW$138</f>
        <v>1.0408783582219807E-4</v>
      </c>
      <c r="BA49" s="21">
        <f>N49</f>
        <v>0</v>
      </c>
      <c r="BB49" s="66">
        <v>3309</v>
      </c>
      <c r="BC49" s="15">
        <f>$D$144*AX49</f>
        <v>2032.9991223751101</v>
      </c>
      <c r="BD49" s="19">
        <f>BC49-BB49</f>
        <v>-1276.0008776248899</v>
      </c>
      <c r="BE49" s="63">
        <f>(IF(BD49 &gt; 0, V49, W49))</f>
        <v>99.161104087634911</v>
      </c>
      <c r="BF49" s="46">
        <f>BD49/BE49</f>
        <v>-12.867957546108075</v>
      </c>
      <c r="BG49" s="64">
        <f>BB49/BC49</f>
        <v>1.6276445786824369</v>
      </c>
      <c r="BH49" s="66">
        <v>0</v>
      </c>
      <c r="BI49" s="66">
        <v>4283</v>
      </c>
      <c r="BJ49" s="66">
        <v>97</v>
      </c>
      <c r="BK49" s="10">
        <f>SUM(BH49:BJ49)</f>
        <v>4380</v>
      </c>
      <c r="BL49" s="15">
        <f>AY49*$D$143</f>
        <v>0</v>
      </c>
      <c r="BM49" s="9">
        <f>BL49-BK49</f>
        <v>-4380</v>
      </c>
      <c r="BN49" s="48">
        <f>IF(BM49&gt;0,V49,W49)</f>
        <v>99.161104087634911</v>
      </c>
      <c r="BO49" s="46">
        <f>BM49/BN49</f>
        <v>-44.17054489559856</v>
      </c>
      <c r="BP49" s="64" t="e">
        <f>BK49/BL49</f>
        <v>#DIV/0!</v>
      </c>
      <c r="BQ49" s="16">
        <f>BB49+BK49+BS49</f>
        <v>7689</v>
      </c>
      <c r="BR49" s="69">
        <f>BC49+BL49+BT49</f>
        <v>2033.9972518591599</v>
      </c>
      <c r="BS49" s="66">
        <v>0</v>
      </c>
      <c r="BT49" s="15">
        <f>AZ49*$D$146</f>
        <v>0.99812948404980384</v>
      </c>
      <c r="BU49" s="37">
        <f>BT49-BS49</f>
        <v>0.99812948404980384</v>
      </c>
      <c r="BV49" s="54">
        <f>BU49*(BU49&lt;&gt;0)</f>
        <v>0.99812948404980384</v>
      </c>
      <c r="BW49" s="26">
        <f>BV49/$BV$138</f>
        <v>1.75325748120464E-3</v>
      </c>
      <c r="BX49" s="47">
        <f>BW49 * $BU$138</f>
        <v>0.99812948404980384</v>
      </c>
      <c r="BY49" s="48">
        <f>IF(BX49&gt;0, V49, W49)</f>
        <v>95.22465503741418</v>
      </c>
      <c r="BZ49" s="65">
        <f>BX49/BY49</f>
        <v>1.0481838801701455E-2</v>
      </c>
      <c r="CA49" s="66">
        <v>0</v>
      </c>
      <c r="CB49" s="15">
        <f>AZ49*$CA$141</f>
        <v>0.92604345335114069</v>
      </c>
      <c r="CC49" s="37">
        <f>CB49-CA49</f>
        <v>0.92604345335114069</v>
      </c>
      <c r="CD49" s="54">
        <f>CC49*(CC49&lt;&gt;0)</f>
        <v>0.92604345335114069</v>
      </c>
      <c r="CE49" s="26">
        <f>CD49/$CD$138</f>
        <v>1.5540901251959562E-4</v>
      </c>
      <c r="CF49" s="47">
        <f>CE49 * $CC$138</f>
        <v>0.92604345335114069</v>
      </c>
      <c r="CG49" s="48">
        <f>IF(BX49&gt;0,V49,W49)</f>
        <v>95.22465503741418</v>
      </c>
      <c r="CH49" s="65">
        <f>CF49/CG49</f>
        <v>9.7248286484975365E-3</v>
      </c>
      <c r="CI49" s="70">
        <f>N49</f>
        <v>0</v>
      </c>
      <c r="CJ49" s="1">
        <f>BQ49+BS49</f>
        <v>7689</v>
      </c>
    </row>
    <row r="50" spans="1:88" x14ac:dyDescent="0.2">
      <c r="A50" s="28" t="s">
        <v>285</v>
      </c>
      <c r="B50">
        <v>1</v>
      </c>
      <c r="C50">
        <v>1</v>
      </c>
      <c r="D50">
        <v>0.88493807431082705</v>
      </c>
      <c r="E50">
        <v>0.11506192568917201</v>
      </c>
      <c r="F50">
        <v>0.94954310687326104</v>
      </c>
      <c r="G50">
        <v>0.94954310687326104</v>
      </c>
      <c r="H50">
        <v>0.72252402841621399</v>
      </c>
      <c r="I50">
        <v>0.78562473882156203</v>
      </c>
      <c r="J50">
        <v>0.75341406352469398</v>
      </c>
      <c r="K50">
        <v>0.84581270423259003</v>
      </c>
      <c r="L50">
        <v>0.22854856664560599</v>
      </c>
      <c r="M50">
        <v>-1.7768935549698801</v>
      </c>
      <c r="N50" s="21">
        <v>0</v>
      </c>
      <c r="O50">
        <v>1.0485278733695</v>
      </c>
      <c r="P50">
        <v>0.98440391301828001</v>
      </c>
      <c r="Q50">
        <v>1.01613193963707</v>
      </c>
      <c r="R50">
        <v>0.97933945983095605</v>
      </c>
      <c r="S50">
        <v>5.5</v>
      </c>
      <c r="T50" s="27">
        <f>IF(C50,P50,R50)</f>
        <v>0.98440391301828001</v>
      </c>
      <c r="U50" s="27">
        <f>IF(D50 = 0,O50,Q50)</f>
        <v>1.01613193963707</v>
      </c>
      <c r="V50" s="39">
        <f>S50*T50^(1-N50)</f>
        <v>5.41422152160054</v>
      </c>
      <c r="W50" s="38">
        <f>S50*U50^(N50+1)</f>
        <v>5.5887256680038853</v>
      </c>
      <c r="X50" s="44">
        <f>0.5 * (D50-MAX($D$3:$D$137))/(MIN($D$3:$D$137)-MAX($D$3:$D$137)) + 0.75</f>
        <v>0.80429849362121142</v>
      </c>
      <c r="Y50" s="44">
        <f>AVERAGE(D50, F50, G50, H50, I50, J50, K50)</f>
        <v>0.84162854615034421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PERCENTILE($L$2:$L$137, 0.05)</f>
        <v>-6.9945855688661379E-2</v>
      </c>
      <c r="AG50" s="22">
        <f>PERCENTILE($L$2:$L$137, 0.95)</f>
        <v>0.9572877100120103</v>
      </c>
      <c r="AH50" s="22">
        <f>MIN(MAX(L50,AF50), AG50)</f>
        <v>0.22854856664560599</v>
      </c>
      <c r="AI50" s="22">
        <f>AH50-$AH$138+1</f>
        <v>1.2984944223342674</v>
      </c>
      <c r="AJ50" s="22">
        <f>PERCENTILE($M$2:$M$137, 0.02)</f>
        <v>-2.2999038293317828</v>
      </c>
      <c r="AK50" s="22">
        <f>PERCENTILE($M$2:$M$137, 0.98)</f>
        <v>1.2514354598520292</v>
      </c>
      <c r="AL50" s="22">
        <f>MIN(MAX(M50,AJ50), AK50)</f>
        <v>-1.7768935549698801</v>
      </c>
      <c r="AM50" s="22">
        <f>AL50-$AL$138 + 1</f>
        <v>1.5230102743619027</v>
      </c>
      <c r="AN50" s="46">
        <v>0</v>
      </c>
      <c r="AO50" s="75">
        <v>0.25</v>
      </c>
      <c r="AP50" s="51">
        <v>0.54</v>
      </c>
      <c r="AQ50" s="50">
        <v>1</v>
      </c>
      <c r="AR50" s="17">
        <f>(AI50^4)*AB50*AE50*AN50</f>
        <v>0</v>
      </c>
      <c r="AS50" s="17">
        <f>(AM50^4) *Z50*AC50*AO50*(M50 &gt; 0)</f>
        <v>0</v>
      </c>
      <c r="AT50" s="17">
        <f>(AM50^4)*AA50*AP50*AQ50</f>
        <v>2.9053943815898196</v>
      </c>
      <c r="AU50" s="17">
        <f>MIN(AR50, 0.05*AR$138)</f>
        <v>0</v>
      </c>
      <c r="AV50" s="17">
        <f>MIN(AS50, 0.05*AS$138)</f>
        <v>0</v>
      </c>
      <c r="AW50" s="17">
        <f>MIN(AT50, 0.05*AT$138)</f>
        <v>2.9053943815898196</v>
      </c>
      <c r="AX50" s="14">
        <f>AU50/$AU$138</f>
        <v>0</v>
      </c>
      <c r="AY50" s="14">
        <f>AV50/$AV$138</f>
        <v>0</v>
      </c>
      <c r="AZ50" s="67">
        <f>AW50/$AW$138</f>
        <v>2.9313218710992341E-4</v>
      </c>
      <c r="BA50" s="21">
        <f>N50</f>
        <v>0</v>
      </c>
      <c r="BB50" s="66">
        <v>0</v>
      </c>
      <c r="BC50" s="15">
        <f>$D$144*AX50</f>
        <v>0</v>
      </c>
      <c r="BD50" s="19">
        <f>BC50-BB50</f>
        <v>0</v>
      </c>
      <c r="BE50" s="63">
        <f>(IF(BD50 &gt; 0, V50, W50))</f>
        <v>5.5887256680038853</v>
      </c>
      <c r="BF50" s="46">
        <f>BD50/BE50</f>
        <v>0</v>
      </c>
      <c r="BG50" s="64" t="e">
        <f>BB50/BC50</f>
        <v>#DIV/0!</v>
      </c>
      <c r="BH50" s="66">
        <v>0</v>
      </c>
      <c r="BI50" s="66">
        <v>6</v>
      </c>
      <c r="BJ50" s="66">
        <v>0</v>
      </c>
      <c r="BK50" s="10">
        <f>SUM(BH50:BJ50)</f>
        <v>6</v>
      </c>
      <c r="BL50" s="15">
        <f>AY50*$D$143</f>
        <v>0</v>
      </c>
      <c r="BM50" s="9">
        <f>BL50-BK50</f>
        <v>-6</v>
      </c>
      <c r="BN50" s="48">
        <f>IF(BM50&gt;0,V50,W50)</f>
        <v>5.5887256680038853</v>
      </c>
      <c r="BO50" s="46">
        <f>BM50/BN50</f>
        <v>-1.0735900018050106</v>
      </c>
      <c r="BP50" s="64" t="e">
        <f>BK50/BL50</f>
        <v>#DIV/0!</v>
      </c>
      <c r="BQ50" s="16">
        <f>BB50+BK50+BS50</f>
        <v>6</v>
      </c>
      <c r="BR50" s="69">
        <f>BC50+BL50+BT50</f>
        <v>2.8109324818531882</v>
      </c>
      <c r="BS50" s="66">
        <v>0</v>
      </c>
      <c r="BT50" s="15">
        <f>AZ50*$D$146</f>
        <v>2.8109324818531882</v>
      </c>
      <c r="BU50" s="37">
        <f>BT50-BS50</f>
        <v>2.8109324818531882</v>
      </c>
      <c r="BV50" s="54">
        <f>BU50*(BU50&lt;&gt;0)</f>
        <v>2.8109324818531882</v>
      </c>
      <c r="BW50" s="26">
        <f>BV50/$BV$138</f>
        <v>4.9375241205922744E-3</v>
      </c>
      <c r="BX50" s="47">
        <f>BW50 * $BU$138</f>
        <v>2.8109324818531882</v>
      </c>
      <c r="BY50" s="48">
        <f>IF(BX50&gt;0, V50, W50)</f>
        <v>5.41422152160054</v>
      </c>
      <c r="BZ50" s="65">
        <f>BX50/BY50</f>
        <v>0.51917574311259929</v>
      </c>
      <c r="CA50" s="66"/>
      <c r="CB50" s="15">
        <f>AZ50*$CA$141</f>
        <v>2.6079237856702111</v>
      </c>
      <c r="CC50" s="37">
        <f>CB50-CA50</f>
        <v>2.6079237856702111</v>
      </c>
      <c r="CD50" s="54">
        <f>CC50*(CC50&lt;&gt;0)</f>
        <v>2.6079237856702111</v>
      </c>
      <c r="CE50" s="26">
        <f>CD50/$CD$138</f>
        <v>4.3766289669313366E-4</v>
      </c>
      <c r="CF50" s="47">
        <f>CE50 * $CC$138</f>
        <v>2.6079237856702111</v>
      </c>
      <c r="CG50" s="48">
        <f>IF(BX50&gt;0,V50,W50)</f>
        <v>5.41422152160054</v>
      </c>
      <c r="CH50" s="65">
        <f>CF50/CG50</f>
        <v>0.48168028871106522</v>
      </c>
      <c r="CI50" s="70">
        <f>N50</f>
        <v>0</v>
      </c>
      <c r="CJ50" s="1">
        <f>BQ50+BS50</f>
        <v>6</v>
      </c>
    </row>
    <row r="51" spans="1:88" x14ac:dyDescent="0.2">
      <c r="A51" s="28" t="s">
        <v>248</v>
      </c>
      <c r="B51">
        <v>1</v>
      </c>
      <c r="C51">
        <v>1</v>
      </c>
      <c r="D51">
        <v>0.92449061126648002</v>
      </c>
      <c r="E51">
        <v>7.55093887335197E-2</v>
      </c>
      <c r="F51">
        <v>0.951926897099721</v>
      </c>
      <c r="G51">
        <v>0.951926897099721</v>
      </c>
      <c r="H51">
        <v>0.90806519013790199</v>
      </c>
      <c r="I51">
        <v>0.845382365231926</v>
      </c>
      <c r="J51">
        <v>0.87616339698914503</v>
      </c>
      <c r="K51">
        <v>0.91325982274938</v>
      </c>
      <c r="L51">
        <v>0.20828692998676601</v>
      </c>
      <c r="M51">
        <v>1.19657496651346</v>
      </c>
      <c r="N51" s="21">
        <v>0</v>
      </c>
      <c r="O51">
        <v>1.04404836689587</v>
      </c>
      <c r="P51">
        <v>0.98545548174850695</v>
      </c>
      <c r="Q51">
        <v>1.05681812537439</v>
      </c>
      <c r="R51">
        <v>0.95416661285691995</v>
      </c>
      <c r="S51">
        <v>3.5099999904632502</v>
      </c>
      <c r="T51" s="27">
        <f>IF(C51,P51,R51)</f>
        <v>0.98545548174850695</v>
      </c>
      <c r="U51" s="27">
        <f>IF(D51 = 0,O51,Q51)</f>
        <v>1.05681812537439</v>
      </c>
      <c r="V51" s="39">
        <f>S51*T51^(1-N51)</f>
        <v>3.4589487315392171</v>
      </c>
      <c r="W51" s="38">
        <f>S51*U51^(N51+1)</f>
        <v>3.7094316099854989</v>
      </c>
      <c r="X51" s="44">
        <f>0.5 * (D51-MAX($D$3:$D$137))/(MIN($D$3:$D$137)-MAX($D$3:$D$137)) + 0.75</f>
        <v>0.78416534430098694</v>
      </c>
      <c r="Y51" s="44">
        <f>AVERAGE(D51, F51, G51, H51, I51, J51, K51)</f>
        <v>0.91017359722489644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PERCENTILE($L$2:$L$137, 0.05)</f>
        <v>-6.9945855688661379E-2</v>
      </c>
      <c r="AG51" s="22">
        <f>PERCENTILE($L$2:$L$137, 0.95)</f>
        <v>0.9572877100120103</v>
      </c>
      <c r="AH51" s="22">
        <f>MIN(MAX(L51,AF51), AG51)</f>
        <v>0.20828692998676601</v>
      </c>
      <c r="AI51" s="22">
        <f>AH51-$AH$138+1</f>
        <v>1.2782327856754274</v>
      </c>
      <c r="AJ51" s="22">
        <f>PERCENTILE($M$2:$M$137, 0.02)</f>
        <v>-2.2999038293317828</v>
      </c>
      <c r="AK51" s="22">
        <f>PERCENTILE($M$2:$M$137, 0.98)</f>
        <v>1.2514354598520292</v>
      </c>
      <c r="AL51" s="22">
        <f>MIN(MAX(M51,AJ51), AK51)</f>
        <v>1.19657496651346</v>
      </c>
      <c r="AM51" s="22">
        <f>AL51-$AL$138 + 1</f>
        <v>4.4964787958452428</v>
      </c>
      <c r="AN51" s="46">
        <v>0</v>
      </c>
      <c r="AO51" s="75">
        <v>0.25</v>
      </c>
      <c r="AP51" s="51">
        <v>0.54</v>
      </c>
      <c r="AQ51" s="50">
        <v>1</v>
      </c>
      <c r="AR51" s="17">
        <f>(AI51^4)*AB51*AE51*AN51</f>
        <v>0</v>
      </c>
      <c r="AS51" s="17">
        <f>(AM51^4) *Z51*AC51*AO51*(M51 &gt; 0)</f>
        <v>102.19513169091124</v>
      </c>
      <c r="AT51" s="17">
        <f>(AM51^4)*AA51*AP51*AQ51</f>
        <v>220.7414844523683</v>
      </c>
      <c r="AU51" s="17">
        <f>MIN(AR51, 0.05*AR$138)</f>
        <v>0</v>
      </c>
      <c r="AV51" s="17">
        <f>MIN(AS51, 0.05*AS$138)</f>
        <v>102.19513169091124</v>
      </c>
      <c r="AW51" s="17">
        <f>MIN(AT51, 0.05*AT$138)</f>
        <v>220.7414844523683</v>
      </c>
      <c r="AX51" s="14">
        <f>AU51/$AU$138</f>
        <v>0</v>
      </c>
      <c r="AY51" s="14">
        <f>AV51/$AV$138</f>
        <v>2.9860556038422501E-2</v>
      </c>
      <c r="AZ51" s="67">
        <f>AW51/$AW$138</f>
        <v>2.2271136246916946E-2</v>
      </c>
      <c r="BA51" s="21">
        <f>N51</f>
        <v>0</v>
      </c>
      <c r="BB51" s="66">
        <v>0</v>
      </c>
      <c r="BC51" s="15">
        <f>$D$144*AX51</f>
        <v>0</v>
      </c>
      <c r="BD51" s="19">
        <f>BC51-BB51</f>
        <v>0</v>
      </c>
      <c r="BE51" s="63">
        <f>(IF(BD51 &gt; 0, V51, W51))</f>
        <v>3.7094316099854989</v>
      </c>
      <c r="BF51" s="46">
        <f>BD51/BE51</f>
        <v>0</v>
      </c>
      <c r="BG51" s="64" t="e">
        <f>BB51/BC51</f>
        <v>#DIV/0!</v>
      </c>
      <c r="BH51" s="66">
        <v>0</v>
      </c>
      <c r="BI51" s="66">
        <v>1379</v>
      </c>
      <c r="BJ51" s="66">
        <v>0</v>
      </c>
      <c r="BK51" s="10">
        <f>SUM(BH51:BJ51)</f>
        <v>1379</v>
      </c>
      <c r="BL51" s="15">
        <f>AY51*$D$143</f>
        <v>5209.3277827664033</v>
      </c>
      <c r="BM51" s="9">
        <f>BL51-BK51</f>
        <v>3830.3277827664033</v>
      </c>
      <c r="BN51" s="48">
        <f>IF(BM51&gt;0,V51,W51)</f>
        <v>3.4589487315392171</v>
      </c>
      <c r="BO51" s="46">
        <f>BM51/BN51</f>
        <v>1107.3676079211282</v>
      </c>
      <c r="BP51" s="64">
        <f>BK51/BL51</f>
        <v>0.26471745636011501</v>
      </c>
      <c r="BQ51" s="16">
        <f>BB51+BK51+BS51</f>
        <v>1604</v>
      </c>
      <c r="BR51" s="69">
        <f>BC51+BL51+BT51</f>
        <v>5422.892389578964</v>
      </c>
      <c r="BS51" s="66">
        <v>225</v>
      </c>
      <c r="BT51" s="15">
        <f>AZ51*$D$146</f>
        <v>213.56460681256064</v>
      </c>
      <c r="BU51" s="37">
        <f>BT51-BS51</f>
        <v>-11.43539318743936</v>
      </c>
      <c r="BV51" s="54">
        <f>BU51*(BU51&lt;&gt;0)</f>
        <v>-11.43539318743936</v>
      </c>
      <c r="BW51" s="26">
        <f>BV51/$BV$138</f>
        <v>-2.0086761263726213E-2</v>
      </c>
      <c r="BX51" s="47">
        <f>BW51 * $BU$138</f>
        <v>-11.43539318743936</v>
      </c>
      <c r="BY51" s="48">
        <f>IF(BX51&gt;0, V51, W51)</f>
        <v>3.7094316099854989</v>
      </c>
      <c r="BZ51" s="65">
        <f>BX51/BY51</f>
        <v>-3.0827885211998995</v>
      </c>
      <c r="CA51" s="66">
        <v>0</v>
      </c>
      <c r="CB51" s="15">
        <f>AZ51*$CA$141</f>
        <v>198.14073140475833</v>
      </c>
      <c r="CC51" s="37">
        <f>CB51-CA51</f>
        <v>198.14073140475833</v>
      </c>
      <c r="CD51" s="54">
        <f>CC51*(CC51&lt;&gt;0)</f>
        <v>198.14073140475833</v>
      </c>
      <c r="CE51" s="26">
        <f>CD51/$CD$138</f>
        <v>3.3252063168409188E-2</v>
      </c>
      <c r="CF51" s="47">
        <f>CE51 * $CC$138</f>
        <v>198.1407314047583</v>
      </c>
      <c r="CG51" s="48">
        <f>IF(BX51&gt;0,V51,W51)</f>
        <v>3.7094316099854989</v>
      </c>
      <c r="CH51" s="65">
        <f>CF51/CG51</f>
        <v>53.415388727313101</v>
      </c>
      <c r="CI51" s="70">
        <f>N51</f>
        <v>0</v>
      </c>
      <c r="CJ51" s="1">
        <f>BQ51+BS51</f>
        <v>1829</v>
      </c>
    </row>
    <row r="52" spans="1:88" x14ac:dyDescent="0.2">
      <c r="A52" s="28" t="s">
        <v>266</v>
      </c>
      <c r="B52">
        <v>1</v>
      </c>
      <c r="C52">
        <v>1</v>
      </c>
      <c r="D52">
        <v>0.92728725529364697</v>
      </c>
      <c r="E52">
        <v>7.2712744706352306E-2</v>
      </c>
      <c r="F52">
        <v>0.98371076678585601</v>
      </c>
      <c r="G52">
        <v>0.98371076678585601</v>
      </c>
      <c r="H52">
        <v>0.98370246552444596</v>
      </c>
      <c r="I52">
        <v>0.86961972419556999</v>
      </c>
      <c r="J52">
        <v>0.92490381486934703</v>
      </c>
      <c r="K52">
        <v>0.95385420318216796</v>
      </c>
      <c r="L52">
        <v>0.34727972473844798</v>
      </c>
      <c r="M52">
        <v>-0.150219372157707</v>
      </c>
      <c r="N52" s="21">
        <v>0</v>
      </c>
      <c r="O52">
        <v>1.0002651575878101</v>
      </c>
      <c r="P52">
        <v>0.99956789136496205</v>
      </c>
      <c r="Q52">
        <v>1.0082486406580899</v>
      </c>
      <c r="R52">
        <v>0.99139985439636003</v>
      </c>
      <c r="S52">
        <v>8.6800003051757795</v>
      </c>
      <c r="T52" s="27">
        <f>IF(C52,P52,R52)</f>
        <v>0.99956789136496205</v>
      </c>
      <c r="U52" s="27">
        <f>IF(D52 = 0,O52,Q52)</f>
        <v>1.0082486406580899</v>
      </c>
      <c r="V52" s="39">
        <f>S52*T52^(1-N52)</f>
        <v>8.6762496020917812</v>
      </c>
      <c r="W52" s="38">
        <f>S52*U52^(N52+1)</f>
        <v>8.7515985086052854</v>
      </c>
      <c r="X52" s="44">
        <f>0.5 * (D52-MAX($D$3:$D$137))/(MIN($D$3:$D$137)-MAX($D$3:$D$137)) + 0.75</f>
        <v>0.78274178828844598</v>
      </c>
      <c r="Y52" s="44">
        <f>AVERAGE(D52, F52, G52, H52, I52, J52, K52)</f>
        <v>0.94668414237669851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PERCENTILE($L$2:$L$137, 0.05)</f>
        <v>-6.9945855688661379E-2</v>
      </c>
      <c r="AG52" s="22">
        <f>PERCENTILE($L$2:$L$137, 0.95)</f>
        <v>0.9572877100120103</v>
      </c>
      <c r="AH52" s="22">
        <f>MIN(MAX(L52,AF52), AG52)</f>
        <v>0.34727972473844798</v>
      </c>
      <c r="AI52" s="22">
        <f>AH52-$AH$138+1</f>
        <v>1.4172255804271092</v>
      </c>
      <c r="AJ52" s="22">
        <f>PERCENTILE($M$2:$M$137, 0.02)</f>
        <v>-2.2999038293317828</v>
      </c>
      <c r="AK52" s="22">
        <f>PERCENTILE($M$2:$M$137, 0.98)</f>
        <v>1.2514354598520292</v>
      </c>
      <c r="AL52" s="22">
        <f>MIN(MAX(M52,AJ52), AK52)</f>
        <v>-0.150219372157707</v>
      </c>
      <c r="AM52" s="22">
        <f>AL52-$AL$138 + 1</f>
        <v>3.1496844571740756</v>
      </c>
      <c r="AN52" s="46">
        <v>0</v>
      </c>
      <c r="AO52" s="75">
        <v>0.25</v>
      </c>
      <c r="AP52" s="51">
        <v>0.54</v>
      </c>
      <c r="AQ52" s="50">
        <v>1</v>
      </c>
      <c r="AR52" s="17">
        <f>(AI52^4)*AB52*AE52*AN52</f>
        <v>0</v>
      </c>
      <c r="AS52" s="17">
        <f>(AM52^4) *Z52*AC52*AO52*(M52 &gt; 0)</f>
        <v>0</v>
      </c>
      <c r="AT52" s="17">
        <f>(AM52^4)*AA52*AP52*AQ52</f>
        <v>53.144943430776259</v>
      </c>
      <c r="AU52" s="17">
        <f>MIN(AR52, 0.05*AR$138)</f>
        <v>0</v>
      </c>
      <c r="AV52" s="17">
        <f>MIN(AS52, 0.05*AS$138)</f>
        <v>0</v>
      </c>
      <c r="AW52" s="17">
        <f>MIN(AT52, 0.05*AT$138)</f>
        <v>53.144943430776259</v>
      </c>
      <c r="AX52" s="14">
        <f>AU52/$AU$138</f>
        <v>0</v>
      </c>
      <c r="AY52" s="14">
        <f>AV52/$AV$138</f>
        <v>0</v>
      </c>
      <c r="AZ52" s="67">
        <f>AW52/$AW$138</f>
        <v>5.3619204333878127E-3</v>
      </c>
      <c r="BA52" s="21">
        <f>N52</f>
        <v>0</v>
      </c>
      <c r="BB52" s="66">
        <v>0</v>
      </c>
      <c r="BC52" s="15">
        <f>$D$144*AX52</f>
        <v>0</v>
      </c>
      <c r="BD52" s="19">
        <f>BC52-BB52</f>
        <v>0</v>
      </c>
      <c r="BE52" s="63">
        <f>(IF(BD52 &gt; 0, V52, W52))</f>
        <v>8.7515985086052854</v>
      </c>
      <c r="BF52" s="46">
        <f>BD52/BE52</f>
        <v>0</v>
      </c>
      <c r="BG52" s="64" t="e">
        <f>BB52/BC52</f>
        <v>#DIV/0!</v>
      </c>
      <c r="BH52" s="66">
        <v>0</v>
      </c>
      <c r="BI52" s="66">
        <v>0</v>
      </c>
      <c r="BJ52" s="66">
        <v>0</v>
      </c>
      <c r="BK52" s="10">
        <f>SUM(BH52:BJ52)</f>
        <v>0</v>
      </c>
      <c r="BL52" s="15">
        <f>AY52*$D$143</f>
        <v>0</v>
      </c>
      <c r="BM52" s="9">
        <f>BL52-BK52</f>
        <v>0</v>
      </c>
      <c r="BN52" s="48">
        <f>IF(BM52&gt;0,V52,W52)</f>
        <v>8.7515985086052854</v>
      </c>
      <c r="BO52" s="46">
        <f>BM52/BN52</f>
        <v>0</v>
      </c>
      <c r="BP52" s="64" t="e">
        <f>BK52/BL52</f>
        <v>#DIV/0!</v>
      </c>
      <c r="BQ52" s="16">
        <f>BB52+BK52+BS52</f>
        <v>0</v>
      </c>
      <c r="BR52" s="69">
        <f>BC52+BL52+BT52</f>
        <v>51.417063611885752</v>
      </c>
      <c r="BS52" s="66">
        <v>0</v>
      </c>
      <c r="BT52" s="15">
        <f>AZ52*$D$146</f>
        <v>51.417063611885752</v>
      </c>
      <c r="BU52" s="37">
        <f>BT52-BS52</f>
        <v>51.417063611885752</v>
      </c>
      <c r="BV52" s="54">
        <f>BU52*(BU52&lt;&gt;0)</f>
        <v>51.417063611885752</v>
      </c>
      <c r="BW52" s="26">
        <f>BV52/$BV$138</f>
        <v>9.0316289499184313E-2</v>
      </c>
      <c r="BX52" s="47">
        <f>BW52 * $BU$138</f>
        <v>51.417063611885752</v>
      </c>
      <c r="BY52" s="48">
        <f>IF(BX52&gt;0, V52, W52)</f>
        <v>8.6762496020917812</v>
      </c>
      <c r="BZ52" s="65">
        <f>BX52/BY52</f>
        <v>5.9261853876921045</v>
      </c>
      <c r="CA52" s="66"/>
      <c r="CB52" s="15">
        <f>AZ52*$CA$141</f>
        <v>47.70366561574302</v>
      </c>
      <c r="CC52" s="37">
        <f>CB52-CA52</f>
        <v>47.70366561574302</v>
      </c>
      <c r="CD52" s="54">
        <f>CC52*(CC52&lt;&gt;0)</f>
        <v>47.70366561574302</v>
      </c>
      <c r="CE52" s="26">
        <f>CD52/$CD$138</f>
        <v>8.0056497781821698E-3</v>
      </c>
      <c r="CF52" s="47">
        <f>CE52 * $CC$138</f>
        <v>47.70366561574302</v>
      </c>
      <c r="CG52" s="48">
        <f>IF(BX52&gt;0,V52,W52)</f>
        <v>8.6762496020917812</v>
      </c>
      <c r="CH52" s="65">
        <f>CF52/CG52</f>
        <v>5.4981896330232374</v>
      </c>
      <c r="CI52" s="70">
        <f>N52</f>
        <v>0</v>
      </c>
      <c r="CJ52" s="1">
        <f>BQ52+BS52</f>
        <v>0</v>
      </c>
    </row>
    <row r="53" spans="1:88" x14ac:dyDescent="0.2">
      <c r="A53" s="28" t="s">
        <v>276</v>
      </c>
      <c r="B53">
        <v>0</v>
      </c>
      <c r="C53">
        <v>0</v>
      </c>
      <c r="D53">
        <v>0.19616460247702699</v>
      </c>
      <c r="E53">
        <v>0.80383539752297195</v>
      </c>
      <c r="F53">
        <v>0.20349761526232099</v>
      </c>
      <c r="G53">
        <v>0.20349761526232099</v>
      </c>
      <c r="H53">
        <v>0.108232344337651</v>
      </c>
      <c r="I53">
        <v>0.198913497701629</v>
      </c>
      <c r="J53">
        <v>0.146727210075873</v>
      </c>
      <c r="K53">
        <v>0.17279652005909599</v>
      </c>
      <c r="L53">
        <v>0.70057723664881499</v>
      </c>
      <c r="M53">
        <v>0.71215834896401597</v>
      </c>
      <c r="N53" s="21">
        <v>0</v>
      </c>
      <c r="O53">
        <v>1.0054965768848101</v>
      </c>
      <c r="P53">
        <v>0.99580397361775097</v>
      </c>
      <c r="Q53">
        <v>1.00277777523057</v>
      </c>
      <c r="R53">
        <v>1.00131331959183</v>
      </c>
      <c r="S53">
        <v>5.3099999427795401</v>
      </c>
      <c r="T53" s="27">
        <f>IF(C53,P53,R53)</f>
        <v>1.00131331959183</v>
      </c>
      <c r="U53" s="27">
        <f>IF(D53 = 0,O53,Q53)</f>
        <v>1.00277777523057</v>
      </c>
      <c r="V53" s="39">
        <f>S53*T53^(1-N53)</f>
        <v>5.3169736697370089</v>
      </c>
      <c r="W53" s="38">
        <f>S53*U53^(N53+1)</f>
        <v>5.3247499290949216</v>
      </c>
      <c r="X53" s="44">
        <f>0.5 * (D53-MAX($D$3:$D$137))/(MIN($D$3:$D$137)-MAX($D$3:$D$137)) + 0.75</f>
        <v>1.1549000029956278</v>
      </c>
      <c r="Y53" s="44">
        <f>AVERAGE(D53, F53, G53, H53, I53, J53, K53)</f>
        <v>0.17568991502513115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PERCENTILE($L$2:$L$137, 0.05)</f>
        <v>-6.9945855688661379E-2</v>
      </c>
      <c r="AG53" s="22">
        <f>PERCENTILE($L$2:$L$137, 0.95)</f>
        <v>0.9572877100120103</v>
      </c>
      <c r="AH53" s="22">
        <f>MIN(MAX(L53,AF53), AG53)</f>
        <v>0.70057723664881499</v>
      </c>
      <c r="AI53" s="22">
        <f>AH53-$AH$138+1</f>
        <v>1.7705230923374764</v>
      </c>
      <c r="AJ53" s="22">
        <f>PERCENTILE($M$2:$M$137, 0.02)</f>
        <v>-2.2999038293317828</v>
      </c>
      <c r="AK53" s="22">
        <f>PERCENTILE($M$2:$M$137, 0.98)</f>
        <v>1.2514354598520292</v>
      </c>
      <c r="AL53" s="22">
        <f>MIN(MAX(M53,AJ53), AK53)</f>
        <v>0.71215834896401597</v>
      </c>
      <c r="AM53" s="22">
        <f>AL53-$AL$138 + 1</f>
        <v>4.0120621782957988</v>
      </c>
      <c r="AN53" s="46">
        <v>0</v>
      </c>
      <c r="AO53" s="75">
        <v>0.25</v>
      </c>
      <c r="AP53" s="51">
        <v>0.54</v>
      </c>
      <c r="AQ53" s="50">
        <v>1</v>
      </c>
      <c r="AR53" s="17">
        <f>(AI53^4)*AB53*AE53*AN53</f>
        <v>0</v>
      </c>
      <c r="AS53" s="17">
        <f>(AM53^4) *Z53*AC53*AO53*(M53 &gt; 0)</f>
        <v>64.775478343710944</v>
      </c>
      <c r="AT53" s="17">
        <f>(AM53^4)*AA53*AP53*AQ53</f>
        <v>139.91503322241564</v>
      </c>
      <c r="AU53" s="17">
        <f>MIN(AR53, 0.05*AR$138)</f>
        <v>0</v>
      </c>
      <c r="AV53" s="17">
        <f>MIN(AS53, 0.05*AS$138)</f>
        <v>64.775478343710944</v>
      </c>
      <c r="AW53" s="17">
        <f>MIN(AT53, 0.05*AT$138)</f>
        <v>139.91503322241564</v>
      </c>
      <c r="AX53" s="14">
        <f>AU53/$AU$138</f>
        <v>0</v>
      </c>
      <c r="AY53" s="14">
        <f>AV53/$AV$138</f>
        <v>1.8926848754871023E-2</v>
      </c>
      <c r="AZ53" s="67">
        <f>AW53/$AW$138</f>
        <v>1.4116362294196296E-2</v>
      </c>
      <c r="BA53" s="21">
        <f>N53</f>
        <v>0</v>
      </c>
      <c r="BB53" s="66">
        <v>0</v>
      </c>
      <c r="BC53" s="15">
        <f>$D$144*AX53</f>
        <v>0</v>
      </c>
      <c r="BD53" s="19">
        <f>BC53-BB53</f>
        <v>0</v>
      </c>
      <c r="BE53" s="63">
        <f>(IF(BD53 &gt; 0, V53, W53))</f>
        <v>5.3247499290949216</v>
      </c>
      <c r="BF53" s="46">
        <f>BD53/BE53</f>
        <v>0</v>
      </c>
      <c r="BG53" s="64" t="e">
        <f>BB53/BC53</f>
        <v>#DIV/0!</v>
      </c>
      <c r="BH53" s="66">
        <v>0</v>
      </c>
      <c r="BI53" s="66">
        <v>972</v>
      </c>
      <c r="BJ53" s="66">
        <v>0</v>
      </c>
      <c r="BK53" s="10">
        <f>SUM(BH53:BJ53)</f>
        <v>972</v>
      </c>
      <c r="BL53" s="15">
        <f>AY53*$D$143</f>
        <v>3301.8862385583375</v>
      </c>
      <c r="BM53" s="9">
        <f>BL53-BK53</f>
        <v>2329.8862385583375</v>
      </c>
      <c r="BN53" s="48">
        <f>IF(BM53&gt;0,V53,W53)</f>
        <v>5.3169736697370089</v>
      </c>
      <c r="BO53" s="46">
        <f>BM53/BN53</f>
        <v>438.19781388414879</v>
      </c>
      <c r="BP53" s="64">
        <f>BK53/BL53</f>
        <v>0.29437719223918285</v>
      </c>
      <c r="BQ53" s="16">
        <f>BB53+BK53+BS53</f>
        <v>1089</v>
      </c>
      <c r="BR53" s="69">
        <f>BC53+BL53+BT53</f>
        <v>3437.2522715060741</v>
      </c>
      <c r="BS53" s="66">
        <v>117</v>
      </c>
      <c r="BT53" s="15">
        <f>AZ53*$D$146</f>
        <v>135.36603294773653</v>
      </c>
      <c r="BU53" s="37">
        <f>BT53-BS53</f>
        <v>18.366032947736528</v>
      </c>
      <c r="BV53" s="54">
        <f>BU53*(BU53&lt;&gt;0)</f>
        <v>18.366032947736528</v>
      </c>
      <c r="BW53" s="26">
        <f>BV53/$BV$138</f>
        <v>3.2260728873592985E-2</v>
      </c>
      <c r="BX53" s="47">
        <f>BW53 * $BU$138</f>
        <v>18.366032947736528</v>
      </c>
      <c r="BY53" s="48">
        <f>IF(BX53&gt;0, V53, W53)</f>
        <v>5.3169736697370089</v>
      </c>
      <c r="BZ53" s="65">
        <f>BX53/BY53</f>
        <v>3.4542268005334997</v>
      </c>
      <c r="CA53" s="66">
        <v>0</v>
      </c>
      <c r="CB53" s="15">
        <f>AZ53*$CA$141</f>
        <v>125.5897462408909</v>
      </c>
      <c r="CC53" s="37">
        <f>CB53-CA53</f>
        <v>125.5897462408909</v>
      </c>
      <c r="CD53" s="54">
        <f>CC53*(CC53&lt;&gt;0)</f>
        <v>125.5897462408909</v>
      </c>
      <c r="CE53" s="26">
        <f>CD53/$CD$138</f>
        <v>2.1076525486199434E-2</v>
      </c>
      <c r="CF53" s="47">
        <f>CE53 * $CC$138</f>
        <v>125.58974624089092</v>
      </c>
      <c r="CG53" s="48">
        <f>IF(BX53&gt;0,V53,W53)</f>
        <v>5.3169736697370089</v>
      </c>
      <c r="CH53" s="65">
        <f>CF53/CG53</f>
        <v>23.62053191192555</v>
      </c>
      <c r="CI53" s="70">
        <f>N53</f>
        <v>0</v>
      </c>
      <c r="CJ53" s="1">
        <f>BQ53+BS53</f>
        <v>1206</v>
      </c>
    </row>
    <row r="54" spans="1:88" x14ac:dyDescent="0.2">
      <c r="A54" s="28" t="s">
        <v>160</v>
      </c>
      <c r="B54">
        <v>1</v>
      </c>
      <c r="C54">
        <v>1</v>
      </c>
      <c r="D54">
        <v>0.65601278465840995</v>
      </c>
      <c r="E54">
        <v>0.34398721534158999</v>
      </c>
      <c r="F54">
        <v>0.78903456495828295</v>
      </c>
      <c r="G54">
        <v>0.78903456495828295</v>
      </c>
      <c r="H54">
        <v>0.42666109486000803</v>
      </c>
      <c r="I54">
        <v>0.53949017969076396</v>
      </c>
      <c r="J54">
        <v>0.479770227018188</v>
      </c>
      <c r="K54">
        <v>0.61526847177084698</v>
      </c>
      <c r="L54">
        <v>0.88078000005469403</v>
      </c>
      <c r="M54">
        <v>-1.7593887128442001</v>
      </c>
      <c r="N54" s="21">
        <v>0</v>
      </c>
      <c r="O54">
        <v>1.0189900764479101</v>
      </c>
      <c r="P54">
        <v>0.98853153043915498</v>
      </c>
      <c r="Q54">
        <v>1.0140600128700501</v>
      </c>
      <c r="R54">
        <v>0.99579848858055897</v>
      </c>
      <c r="S54">
        <v>412.13000488281199</v>
      </c>
      <c r="T54" s="27">
        <f>IF(C54,P54,R54)</f>
        <v>0.98853153043915498</v>
      </c>
      <c r="U54" s="27">
        <f>IF(D54 = 0,O54,Q54)</f>
        <v>1.0140600128700501</v>
      </c>
      <c r="V54" s="39">
        <f>S54*T54^(1-N54)</f>
        <v>407.40350446670254</v>
      </c>
      <c r="W54" s="38">
        <f>S54*U54^(N54+1)</f>
        <v>417.92455805559814</v>
      </c>
      <c r="X54" s="44">
        <f>0.5 * (D54-MAX($D$3:$D$137))/(MIN($D$3:$D$137)-MAX($D$3:$D$137)) + 0.75</f>
        <v>0.9208267215049355</v>
      </c>
      <c r="Y54" s="44">
        <f>AVERAGE(D54, F54, G54, H54, I54, J54, K54)</f>
        <v>0.61361026970211185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PERCENTILE($L$2:$L$137, 0.05)</f>
        <v>-6.9945855688661379E-2</v>
      </c>
      <c r="AG54" s="22">
        <f>PERCENTILE($L$2:$L$137, 0.95)</f>
        <v>0.9572877100120103</v>
      </c>
      <c r="AH54" s="22">
        <f>MIN(MAX(L54,AF54), AG54)</f>
        <v>0.88078000005469403</v>
      </c>
      <c r="AI54" s="22">
        <f>AH54-$AH$138+1</f>
        <v>1.9507258557433556</v>
      </c>
      <c r="AJ54" s="22">
        <f>PERCENTILE($M$2:$M$137, 0.02)</f>
        <v>-2.2999038293317828</v>
      </c>
      <c r="AK54" s="22">
        <f>PERCENTILE($M$2:$M$137, 0.98)</f>
        <v>1.2514354598520292</v>
      </c>
      <c r="AL54" s="22">
        <f>MIN(MAX(M54,AJ54), AK54)</f>
        <v>-1.7593887128442001</v>
      </c>
      <c r="AM54" s="22">
        <f>AL54-$AL$138 + 1</f>
        <v>1.5405151164875828</v>
      </c>
      <c r="AN54" s="46">
        <v>1</v>
      </c>
      <c r="AO54" s="51">
        <v>1</v>
      </c>
      <c r="AP54" s="51">
        <v>1</v>
      </c>
      <c r="AQ54" s="21">
        <v>1</v>
      </c>
      <c r="AR54" s="17">
        <f>(AI54^4)*AB54*AE54*AN54</f>
        <v>14.480546791863848</v>
      </c>
      <c r="AS54" s="17">
        <f>(AM54^4) *Z54*AC54*AO54*(M54 &gt; 0)</f>
        <v>0</v>
      </c>
      <c r="AT54" s="17">
        <f>(AM54^4)*AA54*AP54*AQ54</f>
        <v>5.6320157022088138</v>
      </c>
      <c r="AU54" s="17">
        <f>MIN(AR54, 0.05*AR$138)</f>
        <v>14.480546791863848</v>
      </c>
      <c r="AV54" s="17">
        <f>MIN(AS54, 0.05*AS$138)</f>
        <v>0</v>
      </c>
      <c r="AW54" s="17">
        <f>MIN(AT54, 0.05*AT$138)</f>
        <v>5.6320157022088138</v>
      </c>
      <c r="AX54" s="14">
        <f>AU54/$AU$138</f>
        <v>2.0315847974474568E-2</v>
      </c>
      <c r="AY54" s="14">
        <f>AV54/$AV$138</f>
        <v>0</v>
      </c>
      <c r="AZ54" s="67">
        <f>AW54/$AW$138</f>
        <v>5.6822753258114361E-4</v>
      </c>
      <c r="BA54" s="21">
        <f>N54</f>
        <v>0</v>
      </c>
      <c r="BB54" s="66">
        <v>1236</v>
      </c>
      <c r="BC54" s="15">
        <f>$D$144*AX54</f>
        <v>2436.5548162162404</v>
      </c>
      <c r="BD54" s="19">
        <f>BC54-BB54</f>
        <v>1200.5548162162404</v>
      </c>
      <c r="BE54" s="63">
        <f>(IF(BD54 &gt; 0, V54, W54))</f>
        <v>407.40350446670254</v>
      </c>
      <c r="BF54" s="46">
        <f>BD54/BE54</f>
        <v>2.9468445976864759</v>
      </c>
      <c r="BG54" s="64">
        <f>BB54/BC54</f>
        <v>0.50727362740781734</v>
      </c>
      <c r="BH54" s="66">
        <v>0</v>
      </c>
      <c r="BI54" s="66">
        <v>0</v>
      </c>
      <c r="BJ54" s="66">
        <v>0</v>
      </c>
      <c r="BK54" s="10">
        <f>SUM(BH54:BJ54)</f>
        <v>0</v>
      </c>
      <c r="BL54" s="15">
        <f>AY54*$D$143</f>
        <v>0</v>
      </c>
      <c r="BM54" s="9">
        <f>BL54-BK54</f>
        <v>0</v>
      </c>
      <c r="BN54" s="48">
        <f>IF(BM54&gt;0,V54,W54)</f>
        <v>417.92455805559814</v>
      </c>
      <c r="BO54" s="46">
        <f>BM54/BN54</f>
        <v>0</v>
      </c>
      <c r="BP54" s="64" t="e">
        <f>BK54/BL54</f>
        <v>#DIV/0!</v>
      </c>
      <c r="BQ54" s="16">
        <f>BB54+BK54+BS54</f>
        <v>1236</v>
      </c>
      <c r="BR54" s="69">
        <f>BC54+BL54+BT54</f>
        <v>2442.0037204944206</v>
      </c>
      <c r="BS54" s="66">
        <v>0</v>
      </c>
      <c r="BT54" s="15">
        <f>AZ54*$D$146</f>
        <v>5.4489042781803603</v>
      </c>
      <c r="BU54" s="37">
        <f>BT54-BS54</f>
        <v>5.4489042781803603</v>
      </c>
      <c r="BV54" s="54">
        <f>BU54*(BU54&lt;&gt;0)</f>
        <v>5.4489042781803603</v>
      </c>
      <c r="BW54" s="26">
        <f>BV54/$BV$138</f>
        <v>9.571235338451339E-3</v>
      </c>
      <c r="BX54" s="47">
        <f>BW54 * $BU$138</f>
        <v>5.4489042781803603</v>
      </c>
      <c r="BY54" s="48">
        <f>IF(BX54&gt;0, V54, W54)</f>
        <v>407.40350446670254</v>
      </c>
      <c r="BZ54" s="65">
        <f>BX54/BY54</f>
        <v>1.3374711357264979E-2</v>
      </c>
      <c r="CA54" s="66">
        <v>0</v>
      </c>
      <c r="CB54" s="15">
        <f>AZ54*$CA$141</f>
        <v>5.0553783004912898</v>
      </c>
      <c r="CC54" s="37">
        <f>CB54-CA54</f>
        <v>5.0553783004912898</v>
      </c>
      <c r="CD54" s="54">
        <f>CC54*(CC54&lt;&gt;0)</f>
        <v>5.0553783004912898</v>
      </c>
      <c r="CE54" s="26">
        <f>CD54/$CD$138</f>
        <v>8.4839577100755831E-4</v>
      </c>
      <c r="CF54" s="47">
        <f>CE54 * $CC$138</f>
        <v>5.0553783004912898</v>
      </c>
      <c r="CG54" s="48">
        <f>IF(BX54&gt;0,V54,W54)</f>
        <v>407.40350446670254</v>
      </c>
      <c r="CH54" s="65">
        <f>CF54/CG54</f>
        <v>1.2408774703862348E-2</v>
      </c>
      <c r="CI54" s="70">
        <f>N54</f>
        <v>0</v>
      </c>
      <c r="CJ54" s="1">
        <f>BQ54+BS54</f>
        <v>1236</v>
      </c>
    </row>
    <row r="55" spans="1:88" x14ac:dyDescent="0.2">
      <c r="A55" s="28" t="s">
        <v>249</v>
      </c>
      <c r="B55">
        <v>1</v>
      </c>
      <c r="C55">
        <v>1</v>
      </c>
      <c r="D55">
        <v>0.70515381542149402</v>
      </c>
      <c r="E55">
        <v>0.29484618457850498</v>
      </c>
      <c r="F55">
        <v>0.99523241954707897</v>
      </c>
      <c r="G55">
        <v>0.99523241954707897</v>
      </c>
      <c r="H55">
        <v>6.7697450898453804E-2</v>
      </c>
      <c r="I55">
        <v>0.70330129544504805</v>
      </c>
      <c r="J55">
        <v>0.21820106533931</v>
      </c>
      <c r="K55">
        <v>0.46600512250982001</v>
      </c>
      <c r="L55">
        <v>0.19347273454284999</v>
      </c>
      <c r="M55">
        <v>1.28071548865729</v>
      </c>
      <c r="N55" s="21">
        <v>-2</v>
      </c>
      <c r="O55">
        <v>1.0018328074849401</v>
      </c>
      <c r="P55">
        <v>0.99748818776705905</v>
      </c>
      <c r="Q55">
        <v>1.00319959896004</v>
      </c>
      <c r="R55">
        <v>0.99614513849981901</v>
      </c>
      <c r="S55">
        <v>114.94000244140599</v>
      </c>
      <c r="T55" s="27">
        <f>IF(C55,P55,R55)</f>
        <v>0.99748818776705905</v>
      </c>
      <c r="U55" s="27">
        <f>IF(D55 = 0,O55,Q55)</f>
        <v>1.00319959896004</v>
      </c>
      <c r="V55" s="39">
        <f>S55*T55^(1-N55)</f>
        <v>114.07605304596075</v>
      </c>
      <c r="W55" s="38">
        <f>S55*U55^(N55+1)</f>
        <v>114.57341346682931</v>
      </c>
      <c r="X55" s="44">
        <f>0.5 * (D55-MAX($D$3:$D$137))/(MIN($D$3:$D$137)-MAX($D$3:$D$137)) + 0.75</f>
        <v>0.8958128087131414</v>
      </c>
      <c r="Y55" s="44">
        <f>AVERAGE(D55, F55, G55, H55, I55, J55, K55)</f>
        <v>0.59297479838689771</v>
      </c>
      <c r="Z55" s="22">
        <f>AI55^N55</f>
        <v>0.62647749464780988</v>
      </c>
      <c r="AA55" s="22">
        <f>(Z55+AB55)/2</f>
        <v>0.33737620804797624</v>
      </c>
      <c r="AB55" s="22">
        <f>AM55^N55</f>
        <v>4.827492144814257E-2</v>
      </c>
      <c r="AC55" s="22">
        <v>1</v>
      </c>
      <c r="AD55" s="22">
        <v>1</v>
      </c>
      <c r="AE55" s="22">
        <v>1</v>
      </c>
      <c r="AF55" s="22">
        <f>PERCENTILE($L$2:$L$137, 0.05)</f>
        <v>-6.9945855688661379E-2</v>
      </c>
      <c r="AG55" s="22">
        <f>PERCENTILE($L$2:$L$137, 0.95)</f>
        <v>0.9572877100120103</v>
      </c>
      <c r="AH55" s="22">
        <f>MIN(MAX(L55,AF55), AG55)</f>
        <v>0.19347273454284999</v>
      </c>
      <c r="AI55" s="22">
        <f>AH55-$AH$138+1</f>
        <v>1.2634185902315114</v>
      </c>
      <c r="AJ55" s="22">
        <f>PERCENTILE($M$2:$M$137, 0.02)</f>
        <v>-2.2999038293317828</v>
      </c>
      <c r="AK55" s="22">
        <f>PERCENTILE($M$2:$M$137, 0.98)</f>
        <v>1.2514354598520292</v>
      </c>
      <c r="AL55" s="22">
        <f>MIN(MAX(M55,AJ55), AK55)</f>
        <v>1.2514354598520292</v>
      </c>
      <c r="AM55" s="22">
        <f>AL55-$AL$138 + 1</f>
        <v>4.5513392891838116</v>
      </c>
      <c r="AN55" s="46">
        <v>0</v>
      </c>
      <c r="AO55" s="75">
        <v>0.25</v>
      </c>
      <c r="AP55" s="51">
        <v>0.54</v>
      </c>
      <c r="AQ55" s="50">
        <v>1</v>
      </c>
      <c r="AR55" s="17">
        <f>(AI55^4)*AB55*AE55*AN55</f>
        <v>0</v>
      </c>
      <c r="AS55" s="17">
        <f>(AM55^4) *Z55*AC55*AO55*(M55 &gt; 0)</f>
        <v>67.205115418168489</v>
      </c>
      <c r="AT55" s="17">
        <f>(AM55^4)*AA55*AP55*AQ55</f>
        <v>78.17449076944439</v>
      </c>
      <c r="AU55" s="17">
        <f>MIN(AR55, 0.05*AR$138)</f>
        <v>0</v>
      </c>
      <c r="AV55" s="17">
        <f>MIN(AS55, 0.05*AS$138)</f>
        <v>67.205115418168489</v>
      </c>
      <c r="AW55" s="17">
        <f>MIN(AT55, 0.05*AT$138)</f>
        <v>78.17449076944439</v>
      </c>
      <c r="AX55" s="14">
        <f>AU55/$AU$138</f>
        <v>0</v>
      </c>
      <c r="AY55" s="14">
        <f>AV55/$AV$138</f>
        <v>1.9636768227691868E-2</v>
      </c>
      <c r="AZ55" s="67">
        <f>AW55/$AW$138</f>
        <v>7.8872113199697554E-3</v>
      </c>
      <c r="BA55" s="21">
        <f>N55</f>
        <v>-2</v>
      </c>
      <c r="BB55" s="66">
        <v>0</v>
      </c>
      <c r="BC55" s="15">
        <f>$D$144*AX55</f>
        <v>0</v>
      </c>
      <c r="BD55" s="19">
        <f>BC55-BB55</f>
        <v>0</v>
      </c>
      <c r="BE55" s="63">
        <f>(IF(BD55 &gt; 0, V55, W55))</f>
        <v>114.57341346682931</v>
      </c>
      <c r="BF55" s="46">
        <f>BD55/BE55</f>
        <v>0</v>
      </c>
      <c r="BG55" s="64" t="e">
        <f>BB55/BC55</f>
        <v>#DIV/0!</v>
      </c>
      <c r="BH55" s="66">
        <v>0</v>
      </c>
      <c r="BI55" s="66">
        <v>0</v>
      </c>
      <c r="BJ55" s="66">
        <v>0</v>
      </c>
      <c r="BK55" s="10">
        <f>SUM(BH55:BJ55)</f>
        <v>0</v>
      </c>
      <c r="BL55" s="15">
        <f>AY55*$D$143</f>
        <v>3425.7353466772188</v>
      </c>
      <c r="BM55" s="9">
        <f>BL55-BK55</f>
        <v>3425.7353466772188</v>
      </c>
      <c r="BN55" s="48">
        <f>IF(BM55&gt;0,V55,W55)</f>
        <v>114.07605304596075</v>
      </c>
      <c r="BO55" s="46">
        <f>BM55/BN55</f>
        <v>30.030275901086839</v>
      </c>
      <c r="BP55" s="64">
        <f>BK55/BL55</f>
        <v>0</v>
      </c>
      <c r="BQ55" s="16">
        <f>BB55+BK55+BS55</f>
        <v>115</v>
      </c>
      <c r="BR55" s="69">
        <f>BC55+BL55+BT55</f>
        <v>3501.3681821878049</v>
      </c>
      <c r="BS55" s="66">
        <v>115</v>
      </c>
      <c r="BT55" s="15">
        <f>AZ55*$D$146</f>
        <v>75.632835510585963</v>
      </c>
      <c r="BU55" s="37">
        <f>BT55-BS55</f>
        <v>-39.367164489414037</v>
      </c>
      <c r="BV55" s="54">
        <f>BU55*(BU55&lt;&gt;0)</f>
        <v>-39.367164489414037</v>
      </c>
      <c r="BW55" s="26">
        <f>BV55/$BV$138</f>
        <v>-6.9150122061152203E-2</v>
      </c>
      <c r="BX55" s="47">
        <f>BW55 * $BU$138</f>
        <v>-39.367164489414037</v>
      </c>
      <c r="BY55" s="48">
        <f>IF(BX55&gt;0, V55, W55)</f>
        <v>114.57341346682931</v>
      </c>
      <c r="BZ55" s="65">
        <f>BX55/BY55</f>
        <v>-0.34359772741528216</v>
      </c>
      <c r="CA55" s="66">
        <v>0</v>
      </c>
      <c r="CB55" s="15">
        <f>AZ55*$CA$141</f>
        <v>70.170547310940918</v>
      </c>
      <c r="CC55" s="37">
        <f>CB55-CA55</f>
        <v>70.170547310940918</v>
      </c>
      <c r="CD55" s="54">
        <f>CC55*(CC55&lt;&gt;0)</f>
        <v>70.170547310940918</v>
      </c>
      <c r="CE55" s="26">
        <f>CD55/$CD$138</f>
        <v>1.1776051573054901E-2</v>
      </c>
      <c r="CF55" s="47">
        <f>CE55 * $CC$138</f>
        <v>70.170547310940918</v>
      </c>
      <c r="CG55" s="48">
        <f>IF(BX55&gt;0,V55,W55)</f>
        <v>114.57341346682931</v>
      </c>
      <c r="CH55" s="65">
        <f>CF55/CG55</f>
        <v>0.61245052571691361</v>
      </c>
      <c r="CI55" s="70">
        <f>N55</f>
        <v>-2</v>
      </c>
      <c r="CJ55" s="1">
        <f>BQ55+BS55</f>
        <v>230</v>
      </c>
    </row>
    <row r="56" spans="1:88" x14ac:dyDescent="0.2">
      <c r="A56" s="28" t="s">
        <v>158</v>
      </c>
      <c r="B56">
        <v>0</v>
      </c>
      <c r="C56">
        <v>0</v>
      </c>
      <c r="D56">
        <v>7.1913703555733094E-2</v>
      </c>
      <c r="E56">
        <v>0.92808629644426599</v>
      </c>
      <c r="F56">
        <v>7.0548489666136693E-2</v>
      </c>
      <c r="G56">
        <v>7.0747217806041304E-2</v>
      </c>
      <c r="H56">
        <v>0.44504805683242699</v>
      </c>
      <c r="I56">
        <v>0.48934391976598401</v>
      </c>
      <c r="J56">
        <v>0.46667071968853402</v>
      </c>
      <c r="K56">
        <v>0.18157437081879399</v>
      </c>
      <c r="L56">
        <v>0.40995844274723298</v>
      </c>
      <c r="M56">
        <v>-0.27588289185138298</v>
      </c>
      <c r="N56" s="21">
        <v>0</v>
      </c>
      <c r="O56">
        <v>1</v>
      </c>
      <c r="P56">
        <v>0.97733273979175295</v>
      </c>
      <c r="Q56">
        <v>1.0285564854671301</v>
      </c>
      <c r="R56">
        <v>0.98092345894556299</v>
      </c>
      <c r="S56">
        <v>47.020000457763601</v>
      </c>
      <c r="T56" s="27">
        <f>IF(C56,P56,R56)</f>
        <v>0.98092345894556299</v>
      </c>
      <c r="U56" s="27">
        <f>IF(D56 = 0,O56,Q56)</f>
        <v>1.0285564854671301</v>
      </c>
      <c r="V56" s="39">
        <f>S56*T56^(1-N56)</f>
        <v>46.123021488651425</v>
      </c>
      <c r="W56" s="38">
        <f>S56*U56^(N56+1)</f>
        <v>48.362726417500177</v>
      </c>
      <c r="X56" s="44">
        <f>0.5 * (D56-MAX($D$3:$D$137))/(MIN($D$3:$D$137)-MAX($D$3:$D$137)) + 0.75</f>
        <v>1.2181465629813837</v>
      </c>
      <c r="Y56" s="44">
        <f>AVERAGE(D56, F56, G56, H56, I56, J56, K56)</f>
        <v>0.25654949687623574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PERCENTILE($L$2:$L$137, 0.05)</f>
        <v>-6.9945855688661379E-2</v>
      </c>
      <c r="AG56" s="22">
        <f>PERCENTILE($L$2:$L$137, 0.95)</f>
        <v>0.9572877100120103</v>
      </c>
      <c r="AH56" s="22">
        <f>MIN(MAX(L56,AF56), AG56)</f>
        <v>0.40995844274723298</v>
      </c>
      <c r="AI56" s="22">
        <f>AH56-$AH$138+1</f>
        <v>1.4799042984358943</v>
      </c>
      <c r="AJ56" s="22">
        <f>PERCENTILE($M$2:$M$137, 0.02)</f>
        <v>-2.2999038293317828</v>
      </c>
      <c r="AK56" s="22">
        <f>PERCENTILE($M$2:$M$137, 0.98)</f>
        <v>1.2514354598520292</v>
      </c>
      <c r="AL56" s="22">
        <f>MIN(MAX(M56,AJ56), AK56)</f>
        <v>-0.27588289185138298</v>
      </c>
      <c r="AM56" s="22">
        <f>AL56-$AL$138 + 1</f>
        <v>3.0240209374803997</v>
      </c>
      <c r="AN56" s="46">
        <v>1</v>
      </c>
      <c r="AO56" s="51">
        <v>1</v>
      </c>
      <c r="AP56" s="51">
        <v>1</v>
      </c>
      <c r="AQ56" s="21">
        <v>1</v>
      </c>
      <c r="AR56" s="17">
        <f>(AI56^4)*AB56*AE56*AN56</f>
        <v>4.7966113021036643</v>
      </c>
      <c r="AS56" s="17">
        <f>(AM56^4) *Z56*AC56*AO56*(M56 &gt; 0)</f>
        <v>0</v>
      </c>
      <c r="AT56" s="17">
        <f>(AM56^4)*AA56*AP56*AQ56</f>
        <v>83.625586196978531</v>
      </c>
      <c r="AU56" s="17">
        <f>MIN(AR56, 0.05*AR$138)</f>
        <v>4.7966113021036643</v>
      </c>
      <c r="AV56" s="17">
        <f>MIN(AS56, 0.05*AS$138)</f>
        <v>0</v>
      </c>
      <c r="AW56" s="17">
        <f>MIN(AT56, 0.05*AT$138)</f>
        <v>83.625586196978531</v>
      </c>
      <c r="AX56" s="14">
        <f>AU56/$AU$138</f>
        <v>6.7295266820267454E-3</v>
      </c>
      <c r="AY56" s="14">
        <f>AV56/$AV$138</f>
        <v>0</v>
      </c>
      <c r="AZ56" s="67">
        <f>AW56/$AW$138</f>
        <v>8.4371853733867744E-3</v>
      </c>
      <c r="BA56" s="21">
        <f>N56</f>
        <v>0</v>
      </c>
      <c r="BB56" s="66">
        <v>1176</v>
      </c>
      <c r="BC56" s="15">
        <f>$D$144*AX56</f>
        <v>807.09703422419102</v>
      </c>
      <c r="BD56" s="19">
        <f>BC56-BB56</f>
        <v>-368.90296577580898</v>
      </c>
      <c r="BE56" s="63">
        <f>(IF(BD56 &gt; 0, V56, W56))</f>
        <v>48.362726417500177</v>
      </c>
      <c r="BF56" s="46">
        <f>BD56/BE56</f>
        <v>-7.627836416648349</v>
      </c>
      <c r="BG56" s="64">
        <f>BB56/BC56</f>
        <v>1.45707387108715</v>
      </c>
      <c r="BH56" s="66">
        <v>0</v>
      </c>
      <c r="BI56" s="66">
        <v>0</v>
      </c>
      <c r="BJ56" s="66">
        <v>0</v>
      </c>
      <c r="BK56" s="10">
        <f>SUM(BH56:BJ56)</f>
        <v>0</v>
      </c>
      <c r="BL56" s="15">
        <f>AY56*$D$143</f>
        <v>0</v>
      </c>
      <c r="BM56" s="9">
        <f>BL56-BK56</f>
        <v>0</v>
      </c>
      <c r="BN56" s="48">
        <f>IF(BM56&gt;0,V56,W56)</f>
        <v>48.362726417500177</v>
      </c>
      <c r="BO56" s="46">
        <f>BM56/BN56</f>
        <v>0</v>
      </c>
      <c r="BP56" s="64" t="e">
        <f>BK56/BL56</f>
        <v>#DIV/0!</v>
      </c>
      <c r="BQ56" s="16">
        <f>BB56+BK56+BS56</f>
        <v>1223</v>
      </c>
      <c r="BR56" s="69">
        <f>BC56+BL56+BT56</f>
        <v>888.00373592520884</v>
      </c>
      <c r="BS56" s="66">
        <v>47</v>
      </c>
      <c r="BT56" s="15">
        <f>AZ56*$D$146</f>
        <v>80.906701701017795</v>
      </c>
      <c r="BU56" s="37">
        <f>BT56-BS56</f>
        <v>33.906701701017795</v>
      </c>
      <c r="BV56" s="54">
        <f>BU56*(BU56&lt;&gt;0)</f>
        <v>33.906701701017795</v>
      </c>
      <c r="BW56" s="26">
        <f>BV56/$BV$138</f>
        <v>5.955858370106748E-2</v>
      </c>
      <c r="BX56" s="47">
        <f>BW56 * $BU$138</f>
        <v>33.906701701017795</v>
      </c>
      <c r="BY56" s="48">
        <f>IF(BX56&gt;0, V56, W56)</f>
        <v>46.123021488651425</v>
      </c>
      <c r="BZ56" s="65">
        <f>BX56/BY56</f>
        <v>0.73513617726368041</v>
      </c>
      <c r="CA56" s="66">
        <v>0</v>
      </c>
      <c r="CB56" s="15">
        <f>AZ56*$CA$141</f>
        <v>75.063528970678789</v>
      </c>
      <c r="CC56" s="37">
        <f>CB56-CA56</f>
        <v>75.063528970678789</v>
      </c>
      <c r="CD56" s="54">
        <f>CC56*(CC56&lt;&gt;0)</f>
        <v>75.063528970678789</v>
      </c>
      <c r="CE56" s="26">
        <f>CD56/$CD$138</f>
        <v>1.2597193869633524E-2</v>
      </c>
      <c r="CF56" s="47">
        <f>CE56 * $CC$138</f>
        <v>75.063528970678789</v>
      </c>
      <c r="CG56" s="48">
        <f>IF(BX56&gt;0,V56,W56)</f>
        <v>46.123021488651425</v>
      </c>
      <c r="CH56" s="65">
        <f>CF56/CG56</f>
        <v>1.6274633913380583</v>
      </c>
      <c r="CI56" s="70">
        <f>N56</f>
        <v>0</v>
      </c>
      <c r="CJ56" s="1">
        <f>BQ56+BS56</f>
        <v>1270</v>
      </c>
    </row>
    <row r="57" spans="1:88" x14ac:dyDescent="0.2">
      <c r="A57" s="28" t="s">
        <v>204</v>
      </c>
      <c r="B57">
        <v>0</v>
      </c>
      <c r="C57">
        <v>0</v>
      </c>
      <c r="D57">
        <v>0.10107870555333499</v>
      </c>
      <c r="E57">
        <v>0.89892129444666402</v>
      </c>
      <c r="F57">
        <v>2.70162892332141E-2</v>
      </c>
      <c r="G57">
        <v>2.70162892332141E-2</v>
      </c>
      <c r="H57">
        <v>0.21855411617216799</v>
      </c>
      <c r="I57">
        <v>0.29001253656498099</v>
      </c>
      <c r="J57">
        <v>0.25176066731681501</v>
      </c>
      <c r="K57">
        <v>8.2472049845860401E-2</v>
      </c>
      <c r="L57">
        <v>0.74127652543823697</v>
      </c>
      <c r="M57">
        <v>0.61733157682830297</v>
      </c>
      <c r="N57" s="21">
        <v>0</v>
      </c>
      <c r="O57">
        <v>0.99530959085161497</v>
      </c>
      <c r="P57">
        <v>0.99586210570635902</v>
      </c>
      <c r="Q57">
        <v>1.0066556683336501</v>
      </c>
      <c r="R57">
        <v>0.98653161267489797</v>
      </c>
      <c r="S57">
        <v>3.1400001049041699</v>
      </c>
      <c r="T57" s="27">
        <f>IF(C57,P57,R57)</f>
        <v>0.98653161267489797</v>
      </c>
      <c r="U57" s="27">
        <f>IF(D57 = 0,O57,Q57)</f>
        <v>1.0066556683336501</v>
      </c>
      <c r="V57" s="39">
        <f>S57*T57^(1-N57)</f>
        <v>3.0977093672904594</v>
      </c>
      <c r="W57" s="38">
        <f>S57*U57^(N57+1)</f>
        <v>3.1608989041700384</v>
      </c>
      <c r="X57" s="44">
        <f>0.5 * (D57-MAX($D$3:$D$137))/(MIN($D$3:$D$137)-MAX($D$3:$D$137)) + 0.75</f>
        <v>1.2033009074220267</v>
      </c>
      <c r="Y57" s="44">
        <f>AVERAGE(D57, F57, G57, H57, I57, J57, K57)</f>
        <v>0.14255866484565535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PERCENTILE($L$2:$L$137, 0.05)</f>
        <v>-6.9945855688661379E-2</v>
      </c>
      <c r="AG57" s="22">
        <f>PERCENTILE($L$2:$L$137, 0.95)</f>
        <v>0.9572877100120103</v>
      </c>
      <c r="AH57" s="22">
        <f>MIN(MAX(L57,AF57), AG57)</f>
        <v>0.74127652543823697</v>
      </c>
      <c r="AI57" s="22">
        <f>AH57-$AH$138+1</f>
        <v>1.8112223811268984</v>
      </c>
      <c r="AJ57" s="22">
        <f>PERCENTILE($M$2:$M$137, 0.02)</f>
        <v>-2.2999038293317828</v>
      </c>
      <c r="AK57" s="22">
        <f>PERCENTILE($M$2:$M$137, 0.98)</f>
        <v>1.2514354598520292</v>
      </c>
      <c r="AL57" s="22">
        <f>MIN(MAX(M57,AJ57), AK57)</f>
        <v>0.61733157682830297</v>
      </c>
      <c r="AM57" s="22">
        <f>AL57-$AL$138 + 1</f>
        <v>3.9172354061600858</v>
      </c>
      <c r="AN57" s="46">
        <v>0</v>
      </c>
      <c r="AO57" s="75">
        <v>0.25</v>
      </c>
      <c r="AP57" s="51">
        <v>0.54</v>
      </c>
      <c r="AQ57" s="50">
        <v>1</v>
      </c>
      <c r="AR57" s="17">
        <f>(AI57^4)*AB57*AE57*AN57</f>
        <v>0</v>
      </c>
      <c r="AS57" s="17">
        <f>(AM57^4) *Z57*AC57*AO57*(M57 &gt; 0)</f>
        <v>58.865209454053009</v>
      </c>
      <c r="AT57" s="17">
        <f>(AM57^4)*AA57*AP57*AQ57</f>
        <v>127.14885242075451</v>
      </c>
      <c r="AU57" s="17">
        <f>MIN(AR57, 0.05*AR$138)</f>
        <v>0</v>
      </c>
      <c r="AV57" s="17">
        <f>MIN(AS57, 0.05*AS$138)</f>
        <v>58.865209454053009</v>
      </c>
      <c r="AW57" s="17">
        <f>MIN(AT57, 0.05*AT$138)</f>
        <v>127.14885242075451</v>
      </c>
      <c r="AX57" s="14">
        <f>AU57/$AU$138</f>
        <v>0</v>
      </c>
      <c r="AY57" s="14">
        <f>AV57/$AV$138</f>
        <v>1.7199918005218969E-2</v>
      </c>
      <c r="AZ57" s="67">
        <f>AW57/$AW$138</f>
        <v>1.2828351784110591E-2</v>
      </c>
      <c r="BA57" s="21">
        <f>N57</f>
        <v>0</v>
      </c>
      <c r="BB57" s="66">
        <v>0</v>
      </c>
      <c r="BC57" s="15">
        <f>$D$144*AX57</f>
        <v>0</v>
      </c>
      <c r="BD57" s="19">
        <f>BC57-BB57</f>
        <v>0</v>
      </c>
      <c r="BE57" s="63">
        <f>(IF(BD57 &gt; 0, V57, W57))</f>
        <v>3.1608989041700384</v>
      </c>
      <c r="BF57" s="46">
        <f>BD57/BE57</f>
        <v>0</v>
      </c>
      <c r="BG57" s="64" t="e">
        <f>BB57/BC57</f>
        <v>#DIV/0!</v>
      </c>
      <c r="BH57" s="66">
        <v>0</v>
      </c>
      <c r="BI57" s="66">
        <v>612</v>
      </c>
      <c r="BJ57" s="66">
        <v>0</v>
      </c>
      <c r="BK57" s="10">
        <f>SUM(BH57:BJ57)</f>
        <v>612</v>
      </c>
      <c r="BL57" s="15">
        <f>AY57*$D$143</f>
        <v>3000.614275588176</v>
      </c>
      <c r="BM57" s="9">
        <f>BL57-BK57</f>
        <v>2388.614275588176</v>
      </c>
      <c r="BN57" s="48">
        <f>IF(BM57&gt;0,V57,W57)</f>
        <v>3.0977093672904594</v>
      </c>
      <c r="BO57" s="46">
        <f>BM57/BN57</f>
        <v>771.09050345722949</v>
      </c>
      <c r="BP57" s="64">
        <f>BK57/BL57</f>
        <v>0.2039582378111684</v>
      </c>
      <c r="BQ57" s="16">
        <f>BB57+BK57+BS57</f>
        <v>750</v>
      </c>
      <c r="BR57" s="69">
        <f>BC57+BL57+BT57</f>
        <v>3123.6291893515477</v>
      </c>
      <c r="BS57" s="66">
        <v>138</v>
      </c>
      <c r="BT57" s="15">
        <f>AZ57*$D$146</f>
        <v>123.01491376337168</v>
      </c>
      <c r="BU57" s="37">
        <f>BT57-BS57</f>
        <v>-14.98508623662832</v>
      </c>
      <c r="BV57" s="54">
        <f>BU57*(BU57&lt;&gt;0)</f>
        <v>-14.98508623662832</v>
      </c>
      <c r="BW57" s="26">
        <f>BV57/$BV$138</f>
        <v>-2.6321950178514464E-2</v>
      </c>
      <c r="BX57" s="47">
        <f>BW57 * $BU$138</f>
        <v>-14.98508623662832</v>
      </c>
      <c r="BY57" s="48">
        <f>IF(BX57&gt;0, V57, W57)</f>
        <v>3.1608989041700384</v>
      </c>
      <c r="BZ57" s="65">
        <f>BX57/BY57</f>
        <v>-4.7407673231368257</v>
      </c>
      <c r="CA57" s="66">
        <v>0</v>
      </c>
      <c r="CB57" s="15">
        <f>AZ57*$CA$141</f>
        <v>114.1306387352859</v>
      </c>
      <c r="CC57" s="37">
        <f>CB57-CA57</f>
        <v>114.1306387352859</v>
      </c>
      <c r="CD57" s="54">
        <f>CC57*(CC57&lt;&gt;0)</f>
        <v>114.1306387352859</v>
      </c>
      <c r="CE57" s="26">
        <f>CD57/$CD$138</f>
        <v>1.9153453112697439E-2</v>
      </c>
      <c r="CF57" s="47">
        <f>CE57 * $CC$138</f>
        <v>114.1306387352859</v>
      </c>
      <c r="CG57" s="48">
        <f>IF(BX57&gt;0,V57,W57)</f>
        <v>3.1608989041700384</v>
      </c>
      <c r="CH57" s="65">
        <f>CF57/CG57</f>
        <v>36.107019615438581</v>
      </c>
      <c r="CI57" s="70">
        <f>N57</f>
        <v>0</v>
      </c>
      <c r="CJ57" s="1">
        <f>BQ57+BS57</f>
        <v>888</v>
      </c>
    </row>
    <row r="58" spans="1:88" x14ac:dyDescent="0.2">
      <c r="A58" s="28" t="s">
        <v>156</v>
      </c>
      <c r="B58">
        <v>1</v>
      </c>
      <c r="C58">
        <v>1</v>
      </c>
      <c r="D58">
        <v>0.87814622453056301</v>
      </c>
      <c r="E58">
        <v>0.121853775469436</v>
      </c>
      <c r="F58">
        <v>0.96146205800556195</v>
      </c>
      <c r="G58">
        <v>0.96146205800556195</v>
      </c>
      <c r="H58">
        <v>0.81863769327204305</v>
      </c>
      <c r="I58">
        <v>0.914751358127873</v>
      </c>
      <c r="J58">
        <v>0.86536116259933304</v>
      </c>
      <c r="K58">
        <v>0.91214687650116999</v>
      </c>
      <c r="L58">
        <v>0.62105865599708199</v>
      </c>
      <c r="M58">
        <v>-1.7843229468867601</v>
      </c>
      <c r="N58" s="21">
        <v>0</v>
      </c>
      <c r="O58">
        <v>1.03437213377564</v>
      </c>
      <c r="P58">
        <v>0.99462486533719296</v>
      </c>
      <c r="Q58">
        <v>1.0143059130365799</v>
      </c>
      <c r="R58">
        <v>0.98978898207362598</v>
      </c>
      <c r="S58">
        <v>262.89999389648398</v>
      </c>
      <c r="T58" s="27">
        <f>IF(C58,P58,R58)</f>
        <v>0.99462486533719296</v>
      </c>
      <c r="U58" s="27">
        <f>IF(D58 = 0,O58,Q58)</f>
        <v>1.0143059130365799</v>
      </c>
      <c r="V58" s="39">
        <f>S58*T58^(1-N58)</f>
        <v>261.48687102643925</v>
      </c>
      <c r="W58" s="38">
        <f>S58*U58^(N58+1)</f>
        <v>266.66101834648447</v>
      </c>
      <c r="X58" s="44">
        <f>0.5 * (D58-MAX($D$3:$D$137))/(MIN($D$3:$D$137)-MAX($D$3:$D$137)) + 0.75</f>
        <v>0.80775570108023997</v>
      </c>
      <c r="Y58" s="44">
        <f>AVERAGE(D58, F58, G58, H58, I58, J58, K58)</f>
        <v>0.90170963300601514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PERCENTILE($L$2:$L$137, 0.05)</f>
        <v>-6.9945855688661379E-2</v>
      </c>
      <c r="AG58" s="22">
        <f>PERCENTILE($L$2:$L$137, 0.95)</f>
        <v>0.9572877100120103</v>
      </c>
      <c r="AH58" s="22">
        <f>MIN(MAX(L58,AF58), AG58)</f>
        <v>0.62105865599708199</v>
      </c>
      <c r="AI58" s="22">
        <f>AH58-$AH$138+1</f>
        <v>1.6910045116857435</v>
      </c>
      <c r="AJ58" s="22">
        <f>PERCENTILE($M$2:$M$137, 0.02)</f>
        <v>-2.2999038293317828</v>
      </c>
      <c r="AK58" s="22">
        <f>PERCENTILE($M$2:$M$137, 0.98)</f>
        <v>1.2514354598520292</v>
      </c>
      <c r="AL58" s="22">
        <f>MIN(MAX(M58,AJ58), AK58)</f>
        <v>-1.7843229468867601</v>
      </c>
      <c r="AM58" s="22">
        <f>AL58-$AL$138 + 1</f>
        <v>1.5155808824450228</v>
      </c>
      <c r="AN58" s="46">
        <v>1</v>
      </c>
      <c r="AO58" s="51">
        <v>1</v>
      </c>
      <c r="AP58" s="51">
        <v>1</v>
      </c>
      <c r="AQ58" s="21">
        <v>1</v>
      </c>
      <c r="AR58" s="17">
        <f>(AI58^4)*AB58*AE58*AN58</f>
        <v>8.1767188526130639</v>
      </c>
      <c r="AS58" s="17">
        <f>(AM58^4) *Z58*AC58*AO58*(M58 &gt; 0)</f>
        <v>0</v>
      </c>
      <c r="AT58" s="17">
        <f>(AM58^4)*AA58*AP58*AQ58</f>
        <v>5.2761419794164706</v>
      </c>
      <c r="AU58" s="17">
        <f>MIN(AR58, 0.05*AR$138)</f>
        <v>8.1767188526130639</v>
      </c>
      <c r="AV58" s="17">
        <f>MIN(AS58, 0.05*AS$138)</f>
        <v>0</v>
      </c>
      <c r="AW58" s="17">
        <f>MIN(AT58, 0.05*AT$138)</f>
        <v>5.2761419794164706</v>
      </c>
      <c r="AX58" s="14">
        <f>AU58/$AU$138</f>
        <v>1.1471733735430688E-2</v>
      </c>
      <c r="AY58" s="14">
        <f>AV58/$AV$138</f>
        <v>0</v>
      </c>
      <c r="AZ58" s="67">
        <f>AW58/$AW$138</f>
        <v>5.3232258165328099E-4</v>
      </c>
      <c r="BA58" s="21">
        <f>N58</f>
        <v>0</v>
      </c>
      <c r="BB58" s="66">
        <v>789</v>
      </c>
      <c r="BC58" s="15">
        <f>$D$144*AX58</f>
        <v>1375.8474723050235</v>
      </c>
      <c r="BD58" s="19">
        <f>BC58-BB58</f>
        <v>586.84747230502353</v>
      </c>
      <c r="BE58" s="63">
        <f>(IF(BD58 &gt; 0, V58, W58))</f>
        <v>261.48687102643925</v>
      </c>
      <c r="BF58" s="46">
        <f>BD58/BE58</f>
        <v>2.2442712706814509</v>
      </c>
      <c r="BG58" s="64">
        <f>BB58/BC58</f>
        <v>0.57346473056213876</v>
      </c>
      <c r="BH58" s="66">
        <v>0</v>
      </c>
      <c r="BI58" s="66">
        <v>1052</v>
      </c>
      <c r="BJ58" s="66">
        <v>0</v>
      </c>
      <c r="BK58" s="10">
        <f>SUM(BH58:BJ58)</f>
        <v>1052</v>
      </c>
      <c r="BL58" s="15">
        <f>AY58*$D$143</f>
        <v>0</v>
      </c>
      <c r="BM58" s="9">
        <f>BL58-BK58</f>
        <v>-1052</v>
      </c>
      <c r="BN58" s="48">
        <f>IF(BM58&gt;0,V58,W58)</f>
        <v>266.66101834648447</v>
      </c>
      <c r="BO58" s="46">
        <f>BM58/BN58</f>
        <v>-3.9450835616066304</v>
      </c>
      <c r="BP58" s="64" t="e">
        <f>BK58/BL58</f>
        <v>#DIV/0!</v>
      </c>
      <c r="BQ58" s="16">
        <f>BB58+BK58+BS58</f>
        <v>1841</v>
      </c>
      <c r="BR58" s="69">
        <f>BC58+BL58+BT58</f>
        <v>1380.9520732372714</v>
      </c>
      <c r="BS58" s="66">
        <v>0</v>
      </c>
      <c r="BT58" s="15">
        <f>AZ58*$D$146</f>
        <v>5.1046009322478074</v>
      </c>
      <c r="BU58" s="37">
        <f>BT58-BS58</f>
        <v>5.1046009322478074</v>
      </c>
      <c r="BV58" s="54">
        <f>BU58*(BU58&lt;&gt;0)</f>
        <v>5.1046009322478074</v>
      </c>
      <c r="BW58" s="26">
        <f>BV58/$BV$138</f>
        <v>8.966451663881601E-3</v>
      </c>
      <c r="BX58" s="47">
        <f>BW58 * $BU$138</f>
        <v>5.1046009322478074</v>
      </c>
      <c r="BY58" s="48">
        <f>IF(BX58&gt;0, V58, W58)</f>
        <v>261.48687102643925</v>
      </c>
      <c r="BZ58" s="65">
        <f>BX58/BY58</f>
        <v>1.9521442557365241E-2</v>
      </c>
      <c r="CA58" s="66">
        <v>247</v>
      </c>
      <c r="CB58" s="15">
        <f>AZ58*$CA$141</f>
        <v>4.7359409283238278</v>
      </c>
      <c r="CC58" s="37">
        <f>CB58-CA58</f>
        <v>-242.26405907167617</v>
      </c>
      <c r="CD58" s="54">
        <f>CC58*(CC58&lt;&gt;0)</f>
        <v>-242.26405907167617</v>
      </c>
      <c r="CE58" s="26">
        <f>CD58/$CD$138</f>
        <v>-4.0656859084820827E-2</v>
      </c>
      <c r="CF58" s="47">
        <f>CE58 * $CC$138</f>
        <v>-242.26405907167617</v>
      </c>
      <c r="CG58" s="48">
        <f>IF(BX58&gt;0,V58,W58)</f>
        <v>261.48687102643925</v>
      </c>
      <c r="CH58" s="65">
        <f>CF58/CG58</f>
        <v>-0.9264865120022816</v>
      </c>
      <c r="CI58" s="70">
        <f>N58</f>
        <v>0</v>
      </c>
      <c r="CJ58" s="1">
        <f>BQ58+BS58</f>
        <v>1841</v>
      </c>
    </row>
    <row r="59" spans="1:88" x14ac:dyDescent="0.2">
      <c r="A59" s="28" t="s">
        <v>116</v>
      </c>
      <c r="B59">
        <v>1</v>
      </c>
      <c r="C59">
        <v>1</v>
      </c>
      <c r="D59">
        <v>0.63081258806951601</v>
      </c>
      <c r="E59">
        <v>0.36918741193048299</v>
      </c>
      <c r="F59">
        <v>0.93700419972001803</v>
      </c>
      <c r="G59">
        <v>0.93700419972001803</v>
      </c>
      <c r="H59">
        <v>0.31698860822189201</v>
      </c>
      <c r="I59">
        <v>0.70728083209509596</v>
      </c>
      <c r="J59">
        <v>0.47349758878778497</v>
      </c>
      <c r="K59">
        <v>0.66608500152117001</v>
      </c>
      <c r="L59">
        <v>0.46327395616403799</v>
      </c>
      <c r="M59">
        <v>-1.44698666448392</v>
      </c>
      <c r="N59" s="21">
        <v>0</v>
      </c>
      <c r="O59">
        <v>1.0570437755765001</v>
      </c>
      <c r="P59">
        <v>0.95890420095795603</v>
      </c>
      <c r="Q59">
        <v>1.0186749122063401</v>
      </c>
      <c r="R59">
        <v>0.96231889443110097</v>
      </c>
      <c r="S59">
        <v>51.560001373291001</v>
      </c>
      <c r="T59" s="27">
        <f>IF(C59,P59,R59)</f>
        <v>0.95890420095795603</v>
      </c>
      <c r="U59" s="27">
        <f>IF(D59 = 0,O59,Q59)</f>
        <v>1.0186749122063401</v>
      </c>
      <c r="V59" s="39">
        <f>S59*T59^(1-N59)</f>
        <v>49.441101918246723</v>
      </c>
      <c r="W59" s="38">
        <f>S59*U59^(N59+1)</f>
        <v>52.522879872295988</v>
      </c>
      <c r="X59" s="44">
        <f>0.5 * (D59-MAX($D$3:$D$137))/(MIN($D$3:$D$137)-MAX($D$3:$D$137)) + 0.75</f>
        <v>0.93365420009100131</v>
      </c>
      <c r="Y59" s="44">
        <f>AVERAGE(D59, F59, G59, H59, I59, J59, K59)</f>
        <v>0.66695328830507061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PERCENTILE($L$2:$L$137, 0.05)</f>
        <v>-6.9945855688661379E-2</v>
      </c>
      <c r="AG59" s="22">
        <f>PERCENTILE($L$2:$L$137, 0.95)</f>
        <v>0.9572877100120103</v>
      </c>
      <c r="AH59" s="22">
        <f>MIN(MAX(L59,AF59), AG59)</f>
        <v>0.46327395616403799</v>
      </c>
      <c r="AI59" s="22">
        <f>AH59-$AH$138+1</f>
        <v>1.5332198118526994</v>
      </c>
      <c r="AJ59" s="22">
        <f>PERCENTILE($M$2:$M$137, 0.02)</f>
        <v>-2.2999038293317828</v>
      </c>
      <c r="AK59" s="22">
        <f>PERCENTILE($M$2:$M$137, 0.98)</f>
        <v>1.2514354598520292</v>
      </c>
      <c r="AL59" s="22">
        <f>MIN(MAX(M59,AJ59), AK59)</f>
        <v>-1.44698666448392</v>
      </c>
      <c r="AM59" s="22">
        <f>AL59-$AL$138 + 1</f>
        <v>1.8529171648478628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5.5260866420068115</v>
      </c>
      <c r="AS59" s="17">
        <f>(AM59^4) *Z59*AC59*AO59*(M59 &gt; 0)</f>
        <v>0</v>
      </c>
      <c r="AT59" s="17">
        <f>(AM59^4)*AA59*AP59*AQ59</f>
        <v>11.787562759079277</v>
      </c>
      <c r="AU59" s="17">
        <f>MIN(AR59, 0.05*AR$138)</f>
        <v>5.5260866420068115</v>
      </c>
      <c r="AV59" s="17">
        <f>MIN(AS59, 0.05*AS$138)</f>
        <v>0</v>
      </c>
      <c r="AW59" s="17">
        <f>MIN(AT59, 0.05*AT$138)</f>
        <v>11.787562759079277</v>
      </c>
      <c r="AX59" s="14">
        <f>AU59/$AU$138</f>
        <v>7.752962490053506E-3</v>
      </c>
      <c r="AY59" s="14">
        <f>AV59/$AV$138</f>
        <v>0</v>
      </c>
      <c r="AZ59" s="67">
        <f>AW59/$AW$138</f>
        <v>1.1892753955053974E-3</v>
      </c>
      <c r="BA59" s="21">
        <f>N59</f>
        <v>0</v>
      </c>
      <c r="BB59" s="66">
        <v>361</v>
      </c>
      <c r="BC59" s="15">
        <f>$D$144*AX59</f>
        <v>929.84147739333014</v>
      </c>
      <c r="BD59" s="19">
        <f>BC59-BB59</f>
        <v>568.84147739333014</v>
      </c>
      <c r="BE59" s="63">
        <f>(IF(BD59 &gt; 0, V59, W59))</f>
        <v>49.441101918246723</v>
      </c>
      <c r="BF59" s="46">
        <f>BD59/BE59</f>
        <v>11.505436879904847</v>
      </c>
      <c r="BG59" s="64">
        <f>BB59/BC59</f>
        <v>0.38823821992971197</v>
      </c>
      <c r="BH59" s="66">
        <v>2114</v>
      </c>
      <c r="BI59" s="66">
        <v>0</v>
      </c>
      <c r="BJ59" s="66">
        <v>0</v>
      </c>
      <c r="BK59" s="10">
        <f>SUM(BH59:BJ59)</f>
        <v>2114</v>
      </c>
      <c r="BL59" s="15">
        <f>AY59*$D$143</f>
        <v>0</v>
      </c>
      <c r="BM59" s="9">
        <f>BL59-BK59</f>
        <v>-2114</v>
      </c>
      <c r="BN59" s="48">
        <f>IF(BM59&gt;0,V59,W59)</f>
        <v>52.522879872295988</v>
      </c>
      <c r="BO59" s="46">
        <f>BM59/BN59</f>
        <v>-40.249125812216981</v>
      </c>
      <c r="BP59" s="64" t="e">
        <f>BK59/BL59</f>
        <v>#DIV/0!</v>
      </c>
      <c r="BQ59" s="16">
        <f>BB59+BK59+BS59</f>
        <v>2475</v>
      </c>
      <c r="BR59" s="69">
        <f>BC59+BL59+BT59</f>
        <v>941.24579594345005</v>
      </c>
      <c r="BS59" s="66">
        <v>0</v>
      </c>
      <c r="BT59" s="15">
        <f>AZ59*$D$146</f>
        <v>11.404318550119907</v>
      </c>
      <c r="BU59" s="37">
        <f>BT59-BS59</f>
        <v>11.404318550119907</v>
      </c>
      <c r="BV59" s="54">
        <f>BU59*(BU59&lt;&gt;0)</f>
        <v>11.404318550119907</v>
      </c>
      <c r="BW59" s="26">
        <f>BV59/$BV$138</f>
        <v>2.0032177323238854E-2</v>
      </c>
      <c r="BX59" s="47">
        <f>BW59 * $BU$138</f>
        <v>11.404318550119907</v>
      </c>
      <c r="BY59" s="48">
        <f>IF(BX59&gt;0, V59, W59)</f>
        <v>49.441101918246723</v>
      </c>
      <c r="BZ59" s="65">
        <f>BX59/BY59</f>
        <v>0.23066473253321709</v>
      </c>
      <c r="CA59" s="66">
        <v>0</v>
      </c>
      <c r="CB59" s="15">
        <f>AZ59*$CA$141</f>
        <v>10.580685874962644</v>
      </c>
      <c r="CC59" s="37">
        <f>CB59-CA59</f>
        <v>10.580685874962644</v>
      </c>
      <c r="CD59" s="54">
        <f>CC59*(CC59&lt;&gt;0)</f>
        <v>10.580685874962644</v>
      </c>
      <c r="CE59" s="26">
        <f>CD59/$CD$138</f>
        <v>1.7756552758485657E-3</v>
      </c>
      <c r="CF59" s="47">
        <f>CE59 * $CC$138</f>
        <v>10.580685874962644</v>
      </c>
      <c r="CG59" s="48">
        <f>IF(BX59&gt;0,V59,W59)</f>
        <v>49.441101918246723</v>
      </c>
      <c r="CH59" s="65">
        <f>CF59/CG59</f>
        <v>0.21400586686879117</v>
      </c>
      <c r="CI59" s="70">
        <f>N59</f>
        <v>0</v>
      </c>
      <c r="CJ59" s="1">
        <f>BQ59+BS59</f>
        <v>2475</v>
      </c>
    </row>
    <row r="60" spans="1:88" x14ac:dyDescent="0.2">
      <c r="A60" s="28" t="s">
        <v>217</v>
      </c>
      <c r="B60">
        <v>0</v>
      </c>
      <c r="C60">
        <v>0</v>
      </c>
      <c r="D60">
        <v>0.22166064981949399</v>
      </c>
      <c r="E60">
        <v>0.77833935018050504</v>
      </c>
      <c r="F60">
        <v>0.94924946390278697</v>
      </c>
      <c r="G60">
        <v>0.94924946390278697</v>
      </c>
      <c r="H60">
        <v>9.9607843137254903E-2</v>
      </c>
      <c r="I60">
        <v>9.1764705882352901E-2</v>
      </c>
      <c r="J60">
        <v>9.5605880724282499E-2</v>
      </c>
      <c r="K60">
        <v>0.30125376516066799</v>
      </c>
      <c r="L60">
        <v>0.26696170267071601</v>
      </c>
      <c r="M60">
        <v>-0.46359001633477298</v>
      </c>
      <c r="N60" s="21">
        <v>0</v>
      </c>
      <c r="O60">
        <v>1.00346056736148</v>
      </c>
      <c r="P60">
        <v>0.99386547059002694</v>
      </c>
      <c r="Q60">
        <v>1.01419710848713</v>
      </c>
      <c r="R60">
        <v>0.98979791442543996</v>
      </c>
      <c r="S60">
        <v>16.4899997711181</v>
      </c>
      <c r="T60" s="27">
        <f>IF(C60,P60,R60)</f>
        <v>0.98979791442543996</v>
      </c>
      <c r="U60" s="27">
        <f>IF(D60 = 0,O60,Q60)</f>
        <v>1.01419710848713</v>
      </c>
      <c r="V60" s="39">
        <f>S60*T60^(1-N60)</f>
        <v>16.321767382328677</v>
      </c>
      <c r="W60" s="38">
        <f>S60*U60^(N60+1)</f>
        <v>16.724110086821412</v>
      </c>
      <c r="X60" s="44">
        <f>0.5 * (D60-MAX($D$3:$D$137))/(MIN($D$3:$D$137)-MAX($D$3:$D$137)) + 0.75</f>
        <v>1.1419219295841312</v>
      </c>
      <c r="Y60" s="44">
        <f>AVERAGE(D60, F60, G60, H60, I60, J60, K60)</f>
        <v>0.38691311036137516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PERCENTILE($L$2:$L$137, 0.05)</f>
        <v>-6.9945855688661379E-2</v>
      </c>
      <c r="AG60" s="22">
        <f>PERCENTILE($L$2:$L$137, 0.95)</f>
        <v>0.9572877100120103</v>
      </c>
      <c r="AH60" s="22">
        <f>MIN(MAX(L60,AF60), AG60)</f>
        <v>0.26696170267071601</v>
      </c>
      <c r="AI60" s="22">
        <f>AH60-$AH$138+1</f>
        <v>1.3369075583593775</v>
      </c>
      <c r="AJ60" s="22">
        <f>PERCENTILE($M$2:$M$137, 0.02)</f>
        <v>-2.2999038293317828</v>
      </c>
      <c r="AK60" s="22">
        <f>PERCENTILE($M$2:$M$137, 0.98)</f>
        <v>1.2514354598520292</v>
      </c>
      <c r="AL60" s="22">
        <f>MIN(MAX(M60,AJ60), AK60)</f>
        <v>-0.46359001633477298</v>
      </c>
      <c r="AM60" s="22">
        <f>AL60-$AL$138 + 1</f>
        <v>2.8363138129970098</v>
      </c>
      <c r="AN60" s="46">
        <v>0</v>
      </c>
      <c r="AO60" s="75">
        <v>0.25</v>
      </c>
      <c r="AP60" s="51">
        <v>0.54</v>
      </c>
      <c r="AQ60" s="50">
        <v>1</v>
      </c>
      <c r="AR60" s="17">
        <f>(AI60^4)*AB60*AE60*AN60</f>
        <v>0</v>
      </c>
      <c r="AS60" s="17">
        <f>(AM60^4) *Z60*AC60*AO60*(M60 &gt; 0)</f>
        <v>0</v>
      </c>
      <c r="AT60" s="17">
        <f>(AM60^4)*AA60*AP60*AQ60</f>
        <v>34.947078848188369</v>
      </c>
      <c r="AU60" s="17">
        <f>MIN(AR60, 0.05*AR$138)</f>
        <v>0</v>
      </c>
      <c r="AV60" s="17">
        <f>MIN(AS60, 0.05*AS$138)</f>
        <v>0</v>
      </c>
      <c r="AW60" s="17">
        <f>MIN(AT60, 0.05*AT$138)</f>
        <v>34.947078848188369</v>
      </c>
      <c r="AX60" s="14">
        <f>AU60/$AU$138</f>
        <v>0</v>
      </c>
      <c r="AY60" s="14">
        <f>AV60/$AV$138</f>
        <v>0</v>
      </c>
      <c r="AZ60" s="67">
        <f>AW60/$AW$138</f>
        <v>3.5258943573322613E-3</v>
      </c>
      <c r="BA60" s="21">
        <f>N60</f>
        <v>0</v>
      </c>
      <c r="BB60" s="66">
        <v>0</v>
      </c>
      <c r="BC60" s="15">
        <f>$D$144*AX60</f>
        <v>0</v>
      </c>
      <c r="BD60" s="19">
        <f>BC60-BB60</f>
        <v>0</v>
      </c>
      <c r="BE60" s="63">
        <f>(IF(BD60 &gt; 0, V60, W60))</f>
        <v>16.724110086821412</v>
      </c>
      <c r="BF60" s="46">
        <f>BD60/BE60</f>
        <v>0</v>
      </c>
      <c r="BG60" s="64" t="e">
        <f>BB60/BC60</f>
        <v>#DIV/0!</v>
      </c>
      <c r="BH60" s="66">
        <v>0</v>
      </c>
      <c r="BI60" s="66">
        <v>0</v>
      </c>
      <c r="BJ60" s="66">
        <v>0</v>
      </c>
      <c r="BK60" s="10">
        <f>SUM(BH60:BJ60)</f>
        <v>0</v>
      </c>
      <c r="BL60" s="15">
        <f>AY60*$D$143</f>
        <v>0</v>
      </c>
      <c r="BM60" s="9">
        <f>BL60-BK60</f>
        <v>0</v>
      </c>
      <c r="BN60" s="48">
        <f>IF(BM60&gt;0,V60,W60)</f>
        <v>16.724110086821412</v>
      </c>
      <c r="BO60" s="46">
        <f>BM60/BN60</f>
        <v>0</v>
      </c>
      <c r="BP60" s="64" t="e">
        <f>BK60/BL60</f>
        <v>#DIV/0!</v>
      </c>
      <c r="BQ60" s="16">
        <f>BB60+BK60+BS60</f>
        <v>148</v>
      </c>
      <c r="BR60" s="69">
        <f>BC60+BL60+BT60</f>
        <v>33.810858760766251</v>
      </c>
      <c r="BS60" s="66">
        <v>148</v>
      </c>
      <c r="BT60" s="15">
        <f>AZ60*$D$146</f>
        <v>33.810858760766251</v>
      </c>
      <c r="BU60" s="37">
        <f>BT60-BS60</f>
        <v>-114.18914123923375</v>
      </c>
      <c r="BV60" s="54">
        <f>BU60*(BU60&lt;&gt;0)</f>
        <v>-114.18914123923375</v>
      </c>
      <c r="BW60" s="26">
        <f>BV60/$BV$138</f>
        <v>-0.20057815078031527</v>
      </c>
      <c r="BX60" s="47">
        <f>BW60 * $BU$138</f>
        <v>-114.18914123923375</v>
      </c>
      <c r="BY60" s="48">
        <f>IF(BX60&gt;0, V60, W60)</f>
        <v>16.724110086821412</v>
      </c>
      <c r="BZ60" s="65">
        <f>BX60/BY60</f>
        <v>-6.8278156892314836</v>
      </c>
      <c r="CA60" s="66">
        <v>0</v>
      </c>
      <c r="CB60" s="15">
        <f>AZ60*$CA$141</f>
        <v>31.369000623595795</v>
      </c>
      <c r="CC60" s="37">
        <f>CB60-CA60</f>
        <v>31.369000623595795</v>
      </c>
      <c r="CD60" s="54">
        <f>CC60*(CC60&lt;&gt;0)</f>
        <v>31.369000623595795</v>
      </c>
      <c r="CE60" s="26">
        <f>CD60/$CD$138</f>
        <v>5.2643592403768891E-3</v>
      </c>
      <c r="CF60" s="47">
        <f>CE60 * $CC$138</f>
        <v>31.369000623595799</v>
      </c>
      <c r="CG60" s="48">
        <f>IF(BX60&gt;0,V60,W60)</f>
        <v>16.724110086821412</v>
      </c>
      <c r="CH60" s="65">
        <f>CF60/CG60</f>
        <v>1.8756753250694369</v>
      </c>
      <c r="CI60" s="70">
        <f>N60</f>
        <v>0</v>
      </c>
      <c r="CJ60" s="1">
        <f>BQ60+BS60</f>
        <v>296</v>
      </c>
    </row>
    <row r="61" spans="1:88" x14ac:dyDescent="0.2">
      <c r="A61" s="28" t="s">
        <v>219</v>
      </c>
      <c r="B61">
        <v>1</v>
      </c>
      <c r="C61">
        <v>1</v>
      </c>
      <c r="D61">
        <v>0.964043148222133</v>
      </c>
      <c r="E61">
        <v>3.5956851777866498E-2</v>
      </c>
      <c r="F61">
        <v>0.83273596176821896</v>
      </c>
      <c r="G61">
        <v>0.83273596176821896</v>
      </c>
      <c r="H61">
        <v>0.85415796071876304</v>
      </c>
      <c r="I61">
        <v>0.46050982030923499</v>
      </c>
      <c r="J61">
        <v>0.62717471968048899</v>
      </c>
      <c r="K61">
        <v>0.72268315560129504</v>
      </c>
      <c r="L61">
        <v>0.86947798809826804</v>
      </c>
      <c r="M61">
        <v>0.47389411623455602</v>
      </c>
      <c r="N61" s="21">
        <v>0</v>
      </c>
      <c r="O61">
        <v>0.99707317345487001</v>
      </c>
      <c r="P61">
        <v>0.98384575484907</v>
      </c>
      <c r="Q61">
        <v>1.00952971119791</v>
      </c>
      <c r="R61">
        <v>1.00234741547558</v>
      </c>
      <c r="S61">
        <v>2.63000011444091</v>
      </c>
      <c r="T61" s="27">
        <f>IF(C61,P61,R61)</f>
        <v>0.98384575484907</v>
      </c>
      <c r="U61" s="27">
        <f>IF(D61 = 0,O61,Q61)</f>
        <v>1.00952971119791</v>
      </c>
      <c r="V61" s="39">
        <f>S61*T61^(1-N61)</f>
        <v>2.5875144478452574</v>
      </c>
      <c r="W61" s="38">
        <f>S61*U61^(N61+1)</f>
        <v>2.655063255982002</v>
      </c>
      <c r="X61" s="44">
        <f>0.5 * (D61-MAX($D$3:$D$137))/(MIN($D$3:$D$137)-MAX($D$3:$D$137)) + 0.75</f>
        <v>0.76403219498076247</v>
      </c>
      <c r="Y61" s="44">
        <f>AVERAGE(D61, F61, G61, H61, I61, J61, K61)</f>
        <v>0.7562915325811933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PERCENTILE($L$2:$L$137, 0.05)</f>
        <v>-6.9945855688661379E-2</v>
      </c>
      <c r="AG61" s="22">
        <f>PERCENTILE($L$2:$L$137, 0.95)</f>
        <v>0.9572877100120103</v>
      </c>
      <c r="AH61" s="22">
        <f>MIN(MAX(L61,AF61), AG61)</f>
        <v>0.86947798809826804</v>
      </c>
      <c r="AI61" s="22">
        <f>AH61-$AH$138+1</f>
        <v>1.9394238437869293</v>
      </c>
      <c r="AJ61" s="22">
        <f>PERCENTILE($M$2:$M$137, 0.02)</f>
        <v>-2.2999038293317828</v>
      </c>
      <c r="AK61" s="22">
        <f>PERCENTILE($M$2:$M$137, 0.98)</f>
        <v>1.2514354598520292</v>
      </c>
      <c r="AL61" s="22">
        <f>MIN(MAX(M61,AJ61), AK61)</f>
        <v>0.47389411623455602</v>
      </c>
      <c r="AM61" s="22">
        <f>AL61-$AL$138 + 1</f>
        <v>3.7737979455663391</v>
      </c>
      <c r="AN61" s="46">
        <v>0</v>
      </c>
      <c r="AO61" s="75">
        <v>0.25</v>
      </c>
      <c r="AP61" s="51">
        <v>0.54</v>
      </c>
      <c r="AQ61" s="50">
        <v>1</v>
      </c>
      <c r="AR61" s="17">
        <f>(AI61^4)*AB61*AE61*AN61</f>
        <v>0</v>
      </c>
      <c r="AS61" s="17">
        <f>(AM61^4) *Z61*AC61*AO61*(M61 &gt; 0)</f>
        <v>50.705443251149383</v>
      </c>
      <c r="AT61" s="17">
        <f>(AM61^4)*AA61*AP61*AQ61</f>
        <v>109.52375742248267</v>
      </c>
      <c r="AU61" s="17">
        <f>MIN(AR61, 0.05*AR$138)</f>
        <v>0</v>
      </c>
      <c r="AV61" s="17">
        <f>MIN(AS61, 0.05*AS$138)</f>
        <v>50.705443251149383</v>
      </c>
      <c r="AW61" s="17">
        <f>MIN(AT61, 0.05*AT$138)</f>
        <v>109.52375742248267</v>
      </c>
      <c r="AX61" s="14">
        <f>AU61/$AU$138</f>
        <v>0</v>
      </c>
      <c r="AY61" s="14">
        <f>AV61/$AV$138</f>
        <v>1.4815703102505563E-2</v>
      </c>
      <c r="AZ61" s="67">
        <f>AW61/$AW$138</f>
        <v>1.1050113801136137E-2</v>
      </c>
      <c r="BA61" s="21">
        <f>N61</f>
        <v>0</v>
      </c>
      <c r="BB61" s="66">
        <v>0</v>
      </c>
      <c r="BC61" s="15">
        <f>$D$144*AX61</f>
        <v>0</v>
      </c>
      <c r="BD61" s="19">
        <f>BC61-BB61</f>
        <v>0</v>
      </c>
      <c r="BE61" s="63">
        <f>(IF(BD61 &gt; 0, V61, W61))</f>
        <v>2.655063255982002</v>
      </c>
      <c r="BF61" s="46">
        <f>BD61/BE61</f>
        <v>0</v>
      </c>
      <c r="BG61" s="64" t="e">
        <f>BB61/BC61</f>
        <v>#DIV/0!</v>
      </c>
      <c r="BH61" s="66">
        <v>0</v>
      </c>
      <c r="BI61" s="66">
        <v>471</v>
      </c>
      <c r="BJ61" s="66">
        <v>0</v>
      </c>
      <c r="BK61" s="10">
        <f>SUM(BH61:BJ61)</f>
        <v>471</v>
      </c>
      <c r="BL61" s="15">
        <f>AY61*$D$143</f>
        <v>2584.6757071030734</v>
      </c>
      <c r="BM61" s="9">
        <f>BL61-BK61</f>
        <v>2113.6757071030734</v>
      </c>
      <c r="BN61" s="48">
        <f>IF(BM61&gt;0,V61,W61)</f>
        <v>2.5875144478452574</v>
      </c>
      <c r="BO61" s="46">
        <f>BM61/BN61</f>
        <v>816.87493913830258</v>
      </c>
      <c r="BP61" s="64">
        <f>BK61/BL61</f>
        <v>0.18222788982990087</v>
      </c>
      <c r="BQ61" s="16">
        <f>BB61+BK61+BS61</f>
        <v>576</v>
      </c>
      <c r="BR61" s="69">
        <f>BC61+BL61+BT61</f>
        <v>2690.638563376308</v>
      </c>
      <c r="BS61" s="66">
        <v>105</v>
      </c>
      <c r="BT61" s="15">
        <f>AZ61*$D$146</f>
        <v>105.96285627323475</v>
      </c>
      <c r="BU61" s="37">
        <f>BT61-BS61</f>
        <v>0.96285627323474898</v>
      </c>
      <c r="BV61" s="54">
        <f>BU61*(BU61&lt;&gt;0)</f>
        <v>0.96285627323474898</v>
      </c>
      <c r="BW61" s="26">
        <f>BV61/$BV$138</f>
        <v>1.6912985653166112E-3</v>
      </c>
      <c r="BX61" s="47">
        <f>BW61 * $BU$138</f>
        <v>0.96285627323474898</v>
      </c>
      <c r="BY61" s="48">
        <f>IF(BX61&gt;0, V61, W61)</f>
        <v>2.5875144478452574</v>
      </c>
      <c r="BZ61" s="65">
        <f>BX61/BY61</f>
        <v>0.37211628867872171</v>
      </c>
      <c r="CA61" s="66">
        <v>0</v>
      </c>
      <c r="CB61" s="15">
        <f>AZ61*$CA$141</f>
        <v>98.310099960257929</v>
      </c>
      <c r="CC61" s="37">
        <f>CB61-CA61</f>
        <v>98.310099960257929</v>
      </c>
      <c r="CD61" s="54">
        <f>CC61*(CC61&lt;&gt;0)</f>
        <v>98.310099960257929</v>
      </c>
      <c r="CE61" s="26">
        <f>CD61/$CD$138</f>
        <v>1.6498443458822388E-2</v>
      </c>
      <c r="CF61" s="47">
        <f>CE61 * $CC$138</f>
        <v>98.310099960257929</v>
      </c>
      <c r="CG61" s="48">
        <f>IF(BX61&gt;0,V61,W61)</f>
        <v>2.5875144478452574</v>
      </c>
      <c r="CH61" s="65">
        <f>CF61/CG61</f>
        <v>37.994029382956789</v>
      </c>
      <c r="CI61" s="70">
        <f>N61</f>
        <v>0</v>
      </c>
      <c r="CJ61" s="1">
        <f>BQ61+BS61</f>
        <v>681</v>
      </c>
    </row>
    <row r="62" spans="1:88" x14ac:dyDescent="0.2">
      <c r="A62" s="28" t="s">
        <v>224</v>
      </c>
      <c r="B62">
        <v>1</v>
      </c>
      <c r="C62">
        <v>1</v>
      </c>
      <c r="D62">
        <v>0.57331202556931604</v>
      </c>
      <c r="E62">
        <v>0.42668797443068301</v>
      </c>
      <c r="F62">
        <v>0.93007548669050399</v>
      </c>
      <c r="G62">
        <v>0.93007548669050399</v>
      </c>
      <c r="H62">
        <v>0.244880902632678</v>
      </c>
      <c r="I62">
        <v>0.783535311324697</v>
      </c>
      <c r="J62">
        <v>0.43803291461004201</v>
      </c>
      <c r="K62">
        <v>0.63828181569146603</v>
      </c>
      <c r="L62">
        <v>0.88428042632357895</v>
      </c>
      <c r="M62">
        <v>-1.2905761382772101</v>
      </c>
      <c r="N62" s="21">
        <v>0</v>
      </c>
      <c r="O62">
        <v>1.0222093646575401</v>
      </c>
      <c r="P62">
        <v>0.97069753685826399</v>
      </c>
      <c r="Q62">
        <v>1.0124916194106901</v>
      </c>
      <c r="R62">
        <v>0.98840008570867599</v>
      </c>
      <c r="S62">
        <v>455.61999511718699</v>
      </c>
      <c r="T62" s="27">
        <f>IF(C62,P62,R62)</f>
        <v>0.97069753685826399</v>
      </c>
      <c r="U62" s="27">
        <f>IF(D62 = 0,O62,Q62)</f>
        <v>1.0124916194106901</v>
      </c>
      <c r="V62" s="39">
        <f>S62*T62^(1-N62)</f>
        <v>442.26920700362768</v>
      </c>
      <c r="W62" s="38">
        <f>S62*U62^(N62+1)</f>
        <v>461.31142669209135</v>
      </c>
      <c r="X62" s="44">
        <f>0.5 * (D62-MAX($D$3:$D$137))/(MIN($D$3:$D$137)-MAX($D$3:$D$137)) + 0.75</f>
        <v>0.96292330644722379</v>
      </c>
      <c r="Y62" s="44">
        <f>AVERAGE(D62, F62, G62, H62, I62, J62, K62)</f>
        <v>0.64831342045845819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PERCENTILE($L$2:$L$137, 0.05)</f>
        <v>-6.9945855688661379E-2</v>
      </c>
      <c r="AG62" s="22">
        <f>PERCENTILE($L$2:$L$137, 0.95)</f>
        <v>0.9572877100120103</v>
      </c>
      <c r="AH62" s="22">
        <f>MIN(MAX(L62,AF62), AG62)</f>
        <v>0.88428042632357895</v>
      </c>
      <c r="AI62" s="22">
        <f>AH62-$AH$138+1</f>
        <v>1.9542262820122405</v>
      </c>
      <c r="AJ62" s="22">
        <f>PERCENTILE($M$2:$M$137, 0.02)</f>
        <v>-2.2999038293317828</v>
      </c>
      <c r="AK62" s="22">
        <f>PERCENTILE($M$2:$M$137, 0.98)</f>
        <v>1.2514354598520292</v>
      </c>
      <c r="AL62" s="22">
        <f>MIN(MAX(M62,AJ62), AK62)</f>
        <v>-1.2905761382772101</v>
      </c>
      <c r="AM62" s="22">
        <f>AL62-$AL$138 + 1</f>
        <v>2.0093276910545725</v>
      </c>
      <c r="AN62" s="46">
        <v>1</v>
      </c>
      <c r="AO62" s="76">
        <v>1</v>
      </c>
      <c r="AP62" s="51">
        <v>1</v>
      </c>
      <c r="AQ62" s="21">
        <v>1</v>
      </c>
      <c r="AR62" s="17">
        <f>(AI62^4)*AB62*AE62*AN62</f>
        <v>14.584763759665936</v>
      </c>
      <c r="AS62" s="17">
        <f>(AM62^4) *Z62*AC62*AO62*(M62 &gt; 0)</f>
        <v>0</v>
      </c>
      <c r="AT62" s="17">
        <f>(AM62^4)*AA62*AP62*AQ62</f>
        <v>16.300580753513465</v>
      </c>
      <c r="AU62" s="17">
        <f>MIN(AR62, 0.05*AR$138)</f>
        <v>14.584763759665936</v>
      </c>
      <c r="AV62" s="17">
        <f>MIN(AS62, 0.05*AS$138)</f>
        <v>0</v>
      </c>
      <c r="AW62" s="17">
        <f>MIN(AT62, 0.05*AT$138)</f>
        <v>16.300580753513465</v>
      </c>
      <c r="AX62" s="14">
        <f>AU62/$AU$138</f>
        <v>2.0462061795310224E-2</v>
      </c>
      <c r="AY62" s="14">
        <f>AV62/$AV$138</f>
        <v>0</v>
      </c>
      <c r="AZ62" s="67">
        <f>AW62/$AW$138</f>
        <v>1.644604573381429E-3</v>
      </c>
      <c r="BA62" s="21">
        <f>N62</f>
        <v>0</v>
      </c>
      <c r="BB62" s="66">
        <v>0</v>
      </c>
      <c r="BC62" s="15">
        <f>$D$144*AX62</f>
        <v>2454.0907807401977</v>
      </c>
      <c r="BD62" s="19">
        <f>BC62-BB62</f>
        <v>2454.0907807401977</v>
      </c>
      <c r="BE62" s="63">
        <f>(IF(BD62 &gt; 0, V62, W62))</f>
        <v>442.26920700362768</v>
      </c>
      <c r="BF62" s="46">
        <f>BD62/BE62</f>
        <v>5.5488619643376351</v>
      </c>
      <c r="BG62" s="64">
        <f>BB62/BC62</f>
        <v>0</v>
      </c>
      <c r="BH62" s="66">
        <v>0</v>
      </c>
      <c r="BI62" s="66">
        <v>0</v>
      </c>
      <c r="BJ62" s="66">
        <v>0</v>
      </c>
      <c r="BK62" s="10">
        <f>SUM(BH62:BJ62)</f>
        <v>0</v>
      </c>
      <c r="BL62" s="15">
        <f>AY62*$D$143</f>
        <v>0</v>
      </c>
      <c r="BM62" s="9">
        <f>BL62-BK62</f>
        <v>0</v>
      </c>
      <c r="BN62" s="48">
        <f>IF(BM62&gt;0,V62,W62)</f>
        <v>461.31142669209135</v>
      </c>
      <c r="BO62" s="46">
        <f>BM62/BN62</f>
        <v>0</v>
      </c>
      <c r="BP62" s="64" t="e">
        <f>BK62/BL62</f>
        <v>#DIV/0!</v>
      </c>
      <c r="BQ62" s="16">
        <f>BB62+BK62+BS62</f>
        <v>0</v>
      </c>
      <c r="BR62" s="69">
        <f>BC62+BL62+BT62</f>
        <v>2469.8613873757245</v>
      </c>
      <c r="BS62" s="66">
        <v>0</v>
      </c>
      <c r="BT62" s="15">
        <f>AZ62*$D$146</f>
        <v>15.770606635526535</v>
      </c>
      <c r="BU62" s="37">
        <f>BT62-BS62</f>
        <v>15.770606635526535</v>
      </c>
      <c r="BV62" s="54">
        <f>BU62*(BU62&lt;&gt;0)</f>
        <v>15.770606635526535</v>
      </c>
      <c r="BW62" s="26">
        <f>BV62/$BV$138</f>
        <v>2.7701750633280342E-2</v>
      </c>
      <c r="BX62" s="47">
        <f>BW62 * $BU$138</f>
        <v>15.770606635526535</v>
      </c>
      <c r="BY62" s="48">
        <f>IF(BX62&gt;0, V62, W62)</f>
        <v>442.26920700362768</v>
      </c>
      <c r="BZ62" s="65">
        <f>BX62/BY62</f>
        <v>3.5658387212558477E-2</v>
      </c>
      <c r="CA62" s="66">
        <v>825</v>
      </c>
      <c r="CB62" s="15">
        <f>AZ62*$CA$141</f>
        <v>14.631635738231228</v>
      </c>
      <c r="CC62" s="37">
        <f>CB62-CA62</f>
        <v>-810.36836426176876</v>
      </c>
      <c r="CD62" s="54">
        <f>CC62*(CC62&lt;&gt;0)</f>
        <v>-810.36836426176876</v>
      </c>
      <c r="CE62" s="26">
        <f>CD62/$CD$138</f>
        <v>-0.13599636908106039</v>
      </c>
      <c r="CF62" s="47">
        <f>CE62 * $CC$138</f>
        <v>-810.36836426176887</v>
      </c>
      <c r="CG62" s="48">
        <f>IF(BX62&gt;0,V62,W62)</f>
        <v>442.26920700362768</v>
      </c>
      <c r="CH62" s="65">
        <f>CF62/CG62</f>
        <v>-1.8322965999645593</v>
      </c>
      <c r="CI62" s="70">
        <f>N62</f>
        <v>0</v>
      </c>
      <c r="CJ62" s="1">
        <f>BQ62+BS62</f>
        <v>0</v>
      </c>
    </row>
    <row r="63" spans="1:88" x14ac:dyDescent="0.2">
      <c r="A63" s="28" t="s">
        <v>117</v>
      </c>
      <c r="B63">
        <v>0</v>
      </c>
      <c r="C63">
        <v>0</v>
      </c>
      <c r="D63">
        <v>0.26062846580406601</v>
      </c>
      <c r="E63">
        <v>0.73937153419593304</v>
      </c>
      <c r="F63">
        <v>0.24324324324324301</v>
      </c>
      <c r="G63">
        <v>0.24324324324324301</v>
      </c>
      <c r="H63">
        <v>0.36194895591647303</v>
      </c>
      <c r="I63">
        <v>0.15545243619489499</v>
      </c>
      <c r="J63">
        <v>0.23720423051753201</v>
      </c>
      <c r="K63">
        <v>0.240204759199526</v>
      </c>
      <c r="L63">
        <v>-1.9472129929621499E-2</v>
      </c>
      <c r="M63">
        <v>-1.0481248653747699</v>
      </c>
      <c r="N63" s="21">
        <v>0</v>
      </c>
      <c r="O63">
        <v>1.0123455265509</v>
      </c>
      <c r="P63">
        <v>0.97444063815173398</v>
      </c>
      <c r="Q63">
        <v>1.0247529783773</v>
      </c>
      <c r="R63">
        <v>0.98996127658018795</v>
      </c>
      <c r="S63">
        <v>14.8599996566772</v>
      </c>
      <c r="T63" s="27">
        <f>IF(C63,P63,R63)</f>
        <v>0.98996127658018795</v>
      </c>
      <c r="U63" s="27">
        <f>IF(D63 = 0,O63,Q63)</f>
        <v>1.0247529783773</v>
      </c>
      <c r="V63" s="39">
        <f>S63*T63^(1-N63)</f>
        <v>14.710824230105315</v>
      </c>
      <c r="W63" s="38">
        <f>S63*U63^(N63+1)</f>
        <v>15.227828906865616</v>
      </c>
      <c r="X63" s="44">
        <f>0.5 * (D63-MAX($D$3:$D$137))/(MIN($D$3:$D$137)-MAX($D$3:$D$137)) + 0.75</f>
        <v>1.1220864166616589</v>
      </c>
      <c r="Y63" s="44">
        <f>AVERAGE(D63, F63, G63, H63, I63, J63, K63)</f>
        <v>0.24884647630271114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PERCENTILE($L$2:$L$137, 0.05)</f>
        <v>-6.9945855688661379E-2</v>
      </c>
      <c r="AG63" s="22">
        <f>PERCENTILE($L$2:$L$137, 0.95)</f>
        <v>0.9572877100120103</v>
      </c>
      <c r="AH63" s="22">
        <f>MIN(MAX(L63,AF63), AG63)</f>
        <v>-1.9472129929621499E-2</v>
      </c>
      <c r="AI63" s="22">
        <f>AH63-$AH$138+1</f>
        <v>1.05047372575904</v>
      </c>
      <c r="AJ63" s="22">
        <f>PERCENTILE($M$2:$M$137, 0.02)</f>
        <v>-2.2999038293317828</v>
      </c>
      <c r="AK63" s="22">
        <f>PERCENTILE($M$2:$M$137, 0.98)</f>
        <v>1.2514354598520292</v>
      </c>
      <c r="AL63" s="22">
        <f>MIN(MAX(M63,AJ63), AK63)</f>
        <v>-1.0481248653747699</v>
      </c>
      <c r="AM63" s="22">
        <f>AL63-$AL$138 + 1</f>
        <v>2.2517789639570127</v>
      </c>
      <c r="AN63" s="46">
        <v>1</v>
      </c>
      <c r="AO63" s="51">
        <v>1</v>
      </c>
      <c r="AP63" s="51">
        <v>1</v>
      </c>
      <c r="AQ63" s="21">
        <v>1</v>
      </c>
      <c r="AR63" s="17">
        <f>(AI63^4)*AB63*AE63*AN63</f>
        <v>1.2177013220862609</v>
      </c>
      <c r="AS63" s="17">
        <f>(AM63^4) *Z63*AC63*AO63*(M63 &gt; 0)</f>
        <v>0</v>
      </c>
      <c r="AT63" s="17">
        <f>(AM63^4)*AA63*AP63*AQ63</f>
        <v>25.710056474120695</v>
      </c>
      <c r="AU63" s="17">
        <f>MIN(AR63, 0.05*AR$138)</f>
        <v>1.2177013220862609</v>
      </c>
      <c r="AV63" s="17">
        <f>MIN(AS63, 0.05*AS$138)</f>
        <v>0</v>
      </c>
      <c r="AW63" s="17">
        <f>MIN(AT63, 0.05*AT$138)</f>
        <v>25.710056474120695</v>
      </c>
      <c r="AX63" s="14">
        <f>AU63/$AU$138</f>
        <v>1.7084047511051867E-3</v>
      </c>
      <c r="AY63" s="14">
        <f>AV63/$AV$138</f>
        <v>0</v>
      </c>
      <c r="AZ63" s="67">
        <f>AW63/$AW$138</f>
        <v>2.5939490806252382E-3</v>
      </c>
      <c r="BA63" s="21">
        <f>N63</f>
        <v>0</v>
      </c>
      <c r="BB63" s="66">
        <v>267</v>
      </c>
      <c r="BC63" s="15">
        <f>$D$144*AX63</f>
        <v>204.89530289762413</v>
      </c>
      <c r="BD63" s="19">
        <f>BC63-BB63</f>
        <v>-62.104697102375866</v>
      </c>
      <c r="BE63" s="63">
        <f>(IF(BD63 &gt; 0, V63, W63))</f>
        <v>15.227828906865616</v>
      </c>
      <c r="BF63" s="46">
        <f>BD63/BE63</f>
        <v>-4.0783684583148521</v>
      </c>
      <c r="BG63" s="64">
        <f>BB63/BC63</f>
        <v>1.3031045427791308</v>
      </c>
      <c r="BH63" s="66">
        <v>267</v>
      </c>
      <c r="BI63" s="66">
        <v>238</v>
      </c>
      <c r="BJ63" s="66">
        <v>0</v>
      </c>
      <c r="BK63" s="10">
        <f>SUM(BH63:BJ63)</f>
        <v>505</v>
      </c>
      <c r="BL63" s="15">
        <f>AY63*$D$143</f>
        <v>0</v>
      </c>
      <c r="BM63" s="9">
        <f>BL63-BK63</f>
        <v>-505</v>
      </c>
      <c r="BN63" s="48">
        <f>IF(BM63&gt;0,V63,W63)</f>
        <v>15.227828906865616</v>
      </c>
      <c r="BO63" s="46">
        <f>BM63/BN63</f>
        <v>-33.162967819550154</v>
      </c>
      <c r="BP63" s="64" t="e">
        <f>BK63/BL63</f>
        <v>#DIV/0!</v>
      </c>
      <c r="BQ63" s="16">
        <f>BB63+BK63+BS63</f>
        <v>772</v>
      </c>
      <c r="BR63" s="69">
        <f>BC63+BL63+BT63</f>
        <v>229.76945881646373</v>
      </c>
      <c r="BS63" s="66">
        <v>0</v>
      </c>
      <c r="BT63" s="15">
        <f>AZ63*$D$146</f>
        <v>24.874155918839595</v>
      </c>
      <c r="BU63" s="37">
        <f>BT63-BS63</f>
        <v>24.874155918839595</v>
      </c>
      <c r="BV63" s="54">
        <f>BU63*(BU63&lt;&gt;0)</f>
        <v>24.874155918839595</v>
      </c>
      <c r="BW63" s="26">
        <f>BV63/$BV$138</f>
        <v>4.3692527522992339E-2</v>
      </c>
      <c r="BX63" s="47">
        <f>BW63 * $BU$138</f>
        <v>24.874155918839595</v>
      </c>
      <c r="BY63" s="48">
        <f>IF(BX63&gt;0, V63, W63)</f>
        <v>14.710824230105315</v>
      </c>
      <c r="BZ63" s="65">
        <f>BX63/BY63</f>
        <v>1.6908743881213188</v>
      </c>
      <c r="CA63" s="66">
        <v>0</v>
      </c>
      <c r="CB63" s="15">
        <f>AZ63*$CA$141</f>
        <v>23.077716483052587</v>
      </c>
      <c r="CC63" s="37">
        <f>CB63-CA63</f>
        <v>23.077716483052587</v>
      </c>
      <c r="CD63" s="54">
        <f>CC63*(CC63&lt;&gt;0)</f>
        <v>23.077716483052587</v>
      </c>
      <c r="CE63" s="26">
        <f>CD63/$CD$138</f>
        <v>3.8729123529351928E-3</v>
      </c>
      <c r="CF63" s="47">
        <f>CE63 * $CC$138</f>
        <v>23.077716483052587</v>
      </c>
      <c r="CG63" s="48">
        <f>IF(BX63&gt;0,V63,W63)</f>
        <v>14.710824230105315</v>
      </c>
      <c r="CH63" s="65">
        <f>CF63/CG63</f>
        <v>1.5687575435660939</v>
      </c>
      <c r="CI63" s="70">
        <f>N63</f>
        <v>0</v>
      </c>
      <c r="CJ63" s="1">
        <f>BQ63+BS63</f>
        <v>772</v>
      </c>
    </row>
    <row r="64" spans="1:88" x14ac:dyDescent="0.2">
      <c r="A64" s="29" t="s">
        <v>157</v>
      </c>
      <c r="B64">
        <v>1</v>
      </c>
      <c r="C64">
        <v>1</v>
      </c>
      <c r="D64">
        <v>0.75749101078705505</v>
      </c>
      <c r="E64">
        <v>0.242508989212944</v>
      </c>
      <c r="F64">
        <v>0.83035359555025801</v>
      </c>
      <c r="G64">
        <v>0.83035359555025801</v>
      </c>
      <c r="H64">
        <v>0.82866694525699902</v>
      </c>
      <c r="I64">
        <v>0.64229001253656504</v>
      </c>
      <c r="J64">
        <v>0.72955089106775495</v>
      </c>
      <c r="K64">
        <v>0.77832204487281798</v>
      </c>
      <c r="L64">
        <v>0.61117743777442302</v>
      </c>
      <c r="M64">
        <v>-0.88181886753609595</v>
      </c>
      <c r="N64" s="21">
        <v>0</v>
      </c>
      <c r="O64">
        <v>1.00860096785123</v>
      </c>
      <c r="P64">
        <v>0.99401540400767197</v>
      </c>
      <c r="Q64">
        <v>1.02765034580912</v>
      </c>
      <c r="R64">
        <v>0.98375189385719497</v>
      </c>
      <c r="S64">
        <v>355.64001464843699</v>
      </c>
      <c r="T64" s="27">
        <f>IF(C64,P64,R64)</f>
        <v>0.99401540400767197</v>
      </c>
      <c r="U64" s="27">
        <f>IF(D64 = 0,O64,Q64)</f>
        <v>1.02765034580912</v>
      </c>
      <c r="V64" s="39">
        <f>S64*T64^(1-N64)</f>
        <v>353.51165284206047</v>
      </c>
      <c r="W64" s="38">
        <f>S64*U64^(N64+1)</f>
        <v>365.47358403702674</v>
      </c>
      <c r="X64" s="44">
        <f>0.5 * (D64-MAX($D$3:$D$137))/(MIN($D$3:$D$137)-MAX($D$3:$D$137)) + 0.75</f>
        <v>0.86917197476415753</v>
      </c>
      <c r="Y64" s="44">
        <f>AVERAGE(D64, F64, G64, H64, I64, J64, K64)</f>
        <v>0.77100401366024396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PERCENTILE($L$2:$L$137, 0.05)</f>
        <v>-6.9945855688661379E-2</v>
      </c>
      <c r="AG64" s="22">
        <f>PERCENTILE($L$2:$L$137, 0.95)</f>
        <v>0.9572877100120103</v>
      </c>
      <c r="AH64" s="22">
        <f>MIN(MAX(L64,AF64), AG64)</f>
        <v>0.61117743777442302</v>
      </c>
      <c r="AI64" s="22">
        <f>AH64-$AH$138+1</f>
        <v>1.6811232934630844</v>
      </c>
      <c r="AJ64" s="22">
        <f>PERCENTILE($M$2:$M$137, 0.02)</f>
        <v>-2.2999038293317828</v>
      </c>
      <c r="AK64" s="22">
        <f>PERCENTILE($M$2:$M$137, 0.98)</f>
        <v>1.2514354598520292</v>
      </c>
      <c r="AL64" s="22">
        <f>MIN(MAX(M64,AJ64), AK64)</f>
        <v>-0.88181886753609595</v>
      </c>
      <c r="AM64" s="22">
        <f>AL64-$AL$138 + 1</f>
        <v>2.418084961795687</v>
      </c>
      <c r="AN64" s="46">
        <v>1</v>
      </c>
      <c r="AO64" s="51">
        <v>1</v>
      </c>
      <c r="AP64" s="51">
        <v>1</v>
      </c>
      <c r="AQ64" s="21">
        <v>1</v>
      </c>
      <c r="AR64" s="17">
        <f>(AI64^4)*AB64*AE64*AN64</f>
        <v>7.987268114072215</v>
      </c>
      <c r="AS64" s="17">
        <f>(AM64^4) *Z64*AC64*AO64*(M64 &gt; 0)</f>
        <v>0</v>
      </c>
      <c r="AT64" s="17">
        <f>(AM64^4)*AA64*AP64*AQ64</f>
        <v>34.18898633370916</v>
      </c>
      <c r="AU64" s="17">
        <f>MIN(AR64, 0.05*AR$138)</f>
        <v>7.987268114072215</v>
      </c>
      <c r="AV64" s="17">
        <f>MIN(AS64, 0.05*AS$138)</f>
        <v>0</v>
      </c>
      <c r="AW64" s="17">
        <f>MIN(AT64, 0.05*AT$138)</f>
        <v>34.18898633370916</v>
      </c>
      <c r="AX64" s="14">
        <f>AU64/$AU$138</f>
        <v>1.1205939048381276E-2</v>
      </c>
      <c r="AY64" s="14">
        <f>AV64/$AV$138</f>
        <v>0</v>
      </c>
      <c r="AZ64" s="67">
        <f>AW64/$AW$138</f>
        <v>3.4494085906463102E-3</v>
      </c>
      <c r="BA64" s="21">
        <f>N64</f>
        <v>0</v>
      </c>
      <c r="BB64" s="66">
        <v>1778</v>
      </c>
      <c r="BC64" s="15">
        <f>$D$144*AX64</f>
        <v>1343.9697320468454</v>
      </c>
      <c r="BD64" s="19">
        <f>BC64-BB64</f>
        <v>-434.03026795315463</v>
      </c>
      <c r="BE64" s="63">
        <f>(IF(BD64 &gt; 0, V64, W64))</f>
        <v>365.47358403702674</v>
      </c>
      <c r="BF64" s="46">
        <f>BD64/BE64</f>
        <v>-1.1875831439275302</v>
      </c>
      <c r="BG64" s="64">
        <f>BB64/BC64</f>
        <v>1.3229464604773005</v>
      </c>
      <c r="BH64" s="66">
        <v>1423</v>
      </c>
      <c r="BI64" s="66">
        <v>2134</v>
      </c>
      <c r="BJ64" s="66">
        <v>0</v>
      </c>
      <c r="BK64" s="10">
        <f>SUM(BH64:BJ64)</f>
        <v>3557</v>
      </c>
      <c r="BL64" s="15">
        <f>AY64*$D$143</f>
        <v>0</v>
      </c>
      <c r="BM64" s="9">
        <f>BL64-BK64</f>
        <v>-3557</v>
      </c>
      <c r="BN64" s="48">
        <f>IF(BM64&gt;0,V64,W64)</f>
        <v>365.47358403702674</v>
      </c>
      <c r="BO64" s="46">
        <f>BM64/BN64</f>
        <v>-9.7325775524165774</v>
      </c>
      <c r="BP64" s="64" t="e">
        <f>BK64/BL64</f>
        <v>#DIV/0!</v>
      </c>
      <c r="BQ64" s="16">
        <f>BB64+BK64+BS64</f>
        <v>5335</v>
      </c>
      <c r="BR64" s="69">
        <f>BC64+BL64+BT64</f>
        <v>1377.04714584513</v>
      </c>
      <c r="BS64" s="66">
        <v>0</v>
      </c>
      <c r="BT64" s="15">
        <f>AZ64*$D$146</f>
        <v>33.07741379828466</v>
      </c>
      <c r="BU64" s="37">
        <f>BT64-BS64</f>
        <v>33.07741379828466</v>
      </c>
      <c r="BV64" s="54">
        <f>BU64*(BU64&lt;&gt;0)</f>
        <v>33.07741379828466</v>
      </c>
      <c r="BW64" s="26">
        <f>BV64/$BV$138</f>
        <v>5.8101903738423645E-2</v>
      </c>
      <c r="BX64" s="47">
        <f>BW64 * $BU$138</f>
        <v>33.07741379828466</v>
      </c>
      <c r="BY64" s="48">
        <f>IF(BX64&gt;0, V64, W64)</f>
        <v>353.51165284206047</v>
      </c>
      <c r="BZ64" s="65">
        <f>BX64/BY64</f>
        <v>9.3568100322460268E-2</v>
      </c>
      <c r="CA64" s="66">
        <v>0</v>
      </c>
      <c r="CB64" s="15">
        <f>AZ64*$CA$141</f>
        <v>30.688525878832561</v>
      </c>
      <c r="CC64" s="37">
        <f>CB64-CA64</f>
        <v>30.688525878832561</v>
      </c>
      <c r="CD64" s="54">
        <f>CC64*(CC64&lt;&gt;0)</f>
        <v>30.688525878832561</v>
      </c>
      <c r="CE64" s="26">
        <f>CD64/$CD$138</f>
        <v>5.1501616746519908E-3</v>
      </c>
      <c r="CF64" s="47">
        <f>CE64 * $CC$138</f>
        <v>30.688525878832561</v>
      </c>
      <c r="CG64" s="48">
        <f>IF(BX64&gt;0,V64,W64)</f>
        <v>353.51165284206047</v>
      </c>
      <c r="CH64" s="65">
        <f>CF64/CG64</f>
        <v>8.6810507184450214E-2</v>
      </c>
      <c r="CI64" s="70">
        <f>N64</f>
        <v>0</v>
      </c>
      <c r="CJ64" s="1">
        <f>BQ64+BS64</f>
        <v>5335</v>
      </c>
    </row>
    <row r="65" spans="1:88" x14ac:dyDescent="0.2">
      <c r="A65" s="29" t="s">
        <v>278</v>
      </c>
      <c r="B65">
        <v>1</v>
      </c>
      <c r="C65">
        <v>1</v>
      </c>
      <c r="D65">
        <v>0.76108669596484202</v>
      </c>
      <c r="E65">
        <v>0.23891330403515701</v>
      </c>
      <c r="F65">
        <v>0.97497020262216905</v>
      </c>
      <c r="G65">
        <v>0.97497020262216905</v>
      </c>
      <c r="H65">
        <v>0.45382365231926403</v>
      </c>
      <c r="I65">
        <v>0.62181362306727905</v>
      </c>
      <c r="J65">
        <v>0.53121909743745699</v>
      </c>
      <c r="K65">
        <v>0.71966852860561004</v>
      </c>
      <c r="L65">
        <v>0.88095145061180102</v>
      </c>
      <c r="M65">
        <v>-1.5729731519402701</v>
      </c>
      <c r="N65" s="21">
        <v>0</v>
      </c>
      <c r="O65">
        <v>1.00914104129326</v>
      </c>
      <c r="P65">
        <v>0.99206973405898002</v>
      </c>
      <c r="Q65">
        <v>1.00668054905522</v>
      </c>
      <c r="R65">
        <v>0.99390127465547695</v>
      </c>
      <c r="S65">
        <v>344.95999145507801</v>
      </c>
      <c r="T65" s="27">
        <f>IF(C65,P65,R65)</f>
        <v>0.99206973405898002</v>
      </c>
      <c r="U65" s="27">
        <f>IF(D65 = 0,O65,Q65)</f>
        <v>1.00668054905522</v>
      </c>
      <c r="V65" s="39">
        <f>S65*T65^(1-N65)</f>
        <v>342.22436698382728</v>
      </c>
      <c r="W65" s="38">
        <f>S65*U65^(N65+1)</f>
        <v>347.2645136000819</v>
      </c>
      <c r="X65" s="44">
        <f>0.5 * (D65-MAX($D$3:$D$137))/(MIN($D$3:$D$137)-MAX($D$3:$D$137)) + 0.75</f>
        <v>0.86734168846231885</v>
      </c>
      <c r="Y65" s="44">
        <f>AVERAGE(D65, F65, G65, H65, I65, J65, K65)</f>
        <v>0.71965028609125592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PERCENTILE($L$2:$L$137, 0.05)</f>
        <v>-6.9945855688661379E-2</v>
      </c>
      <c r="AG65" s="22">
        <f>PERCENTILE($L$2:$L$137, 0.95)</f>
        <v>0.9572877100120103</v>
      </c>
      <c r="AH65" s="22">
        <f>MIN(MAX(L65,AF65), AG65)</f>
        <v>0.88095145061180102</v>
      </c>
      <c r="AI65" s="22">
        <f>AH65-$AH$138+1</f>
        <v>1.9508973063004624</v>
      </c>
      <c r="AJ65" s="22">
        <f>PERCENTILE($M$2:$M$137, 0.02)</f>
        <v>-2.2999038293317828</v>
      </c>
      <c r="AK65" s="22">
        <f>PERCENTILE($M$2:$M$137, 0.98)</f>
        <v>1.2514354598520292</v>
      </c>
      <c r="AL65" s="22">
        <f>MIN(MAX(M65,AJ65), AK65)</f>
        <v>-1.5729731519402701</v>
      </c>
      <c r="AM65" s="22">
        <f>AL65-$AL$138 + 1</f>
        <v>1.7269306773915127</v>
      </c>
      <c r="AN65" s="46">
        <v>1</v>
      </c>
      <c r="AO65" s="51">
        <v>1</v>
      </c>
      <c r="AP65" s="51">
        <v>1</v>
      </c>
      <c r="AQ65" s="21">
        <v>2</v>
      </c>
      <c r="AR65" s="17">
        <f>(AI65^4)*AB65*AE65*AN65</f>
        <v>14.485638281547899</v>
      </c>
      <c r="AS65" s="17">
        <f>(AM65^4) *Z65*AC65*AO65*(M65 &gt; 0)</f>
        <v>0</v>
      </c>
      <c r="AT65" s="17">
        <f>(AM65^4)*AA65*AP65*AQ65</f>
        <v>17.78810209324098</v>
      </c>
      <c r="AU65" s="17">
        <f>MIN(AR65, 0.05*AR$138)</f>
        <v>14.485638281547899</v>
      </c>
      <c r="AV65" s="17">
        <f>MIN(AS65, 0.05*AS$138)</f>
        <v>0</v>
      </c>
      <c r="AW65" s="17">
        <f>MIN(AT65, 0.05*AT$138)</f>
        <v>17.78810209324098</v>
      </c>
      <c r="AX65" s="14">
        <f>AU65/$AU$138</f>
        <v>2.0322991208212324E-2</v>
      </c>
      <c r="AY65" s="14">
        <f>AV65/$AV$138</f>
        <v>0</v>
      </c>
      <c r="AZ65" s="67">
        <f>AW65/$AW$138</f>
        <v>1.7946841586005654E-3</v>
      </c>
      <c r="BA65" s="21">
        <f>N65</f>
        <v>0</v>
      </c>
      <c r="BB65" s="66">
        <v>0</v>
      </c>
      <c r="BC65" s="15">
        <f>$D$144*AX65</f>
        <v>2437.4115306683743</v>
      </c>
      <c r="BD65" s="19">
        <f>BC65-BB65</f>
        <v>2437.4115306683743</v>
      </c>
      <c r="BE65" s="63">
        <f>(IF(BD65 &gt; 0, V65, W65))</f>
        <v>342.22436698382728</v>
      </c>
      <c r="BF65" s="46">
        <f>BD65/BE65</f>
        <v>7.1222617844262404</v>
      </c>
      <c r="BG65" s="64">
        <f>BB65/BC65</f>
        <v>0</v>
      </c>
      <c r="BH65" s="66">
        <v>0</v>
      </c>
      <c r="BI65" s="66">
        <v>0</v>
      </c>
      <c r="BJ65" s="66">
        <v>0</v>
      </c>
      <c r="BK65" s="10">
        <f>SUM(BH65:BJ65)</f>
        <v>0</v>
      </c>
      <c r="BL65" s="15">
        <f>AY65*$D$143</f>
        <v>0</v>
      </c>
      <c r="BM65" s="9">
        <f>BL65-BK65</f>
        <v>0</v>
      </c>
      <c r="BN65" s="48">
        <f>IF(BM65&gt;0,V65,W65)</f>
        <v>347.2645136000819</v>
      </c>
      <c r="BO65" s="46">
        <f>BM65/BN65</f>
        <v>0</v>
      </c>
      <c r="BP65" s="64" t="e">
        <f>BK65/BL65</f>
        <v>#DIV/0!</v>
      </c>
      <c r="BQ65" s="16">
        <f>BB65+BK65+BS65</f>
        <v>0</v>
      </c>
      <c r="BR65" s="69">
        <f>BC65+BL65+BT65</f>
        <v>2454.6212954704429</v>
      </c>
      <c r="BS65" s="66">
        <v>0</v>
      </c>
      <c r="BT65" s="15">
        <f>AZ65*$D$146</f>
        <v>17.209764802068399</v>
      </c>
      <c r="BU65" s="37">
        <f>BT65-BS65</f>
        <v>17.209764802068399</v>
      </c>
      <c r="BV65" s="54">
        <f>BU65*(BU65&lt;&gt;0)</f>
        <v>17.209764802068399</v>
      </c>
      <c r="BW65" s="26">
        <f>BV65/$BV$138</f>
        <v>3.0229694013821112E-2</v>
      </c>
      <c r="BX65" s="47">
        <f>BW65 * $BU$138</f>
        <v>17.209764802068399</v>
      </c>
      <c r="BY65" s="48">
        <f>IF(BX65&gt;0, V65, W65)</f>
        <v>342.22436698382728</v>
      </c>
      <c r="BZ65" s="65">
        <f>BX65/BY65</f>
        <v>5.0287958609568244E-2</v>
      </c>
      <c r="CA65" s="66">
        <v>0</v>
      </c>
      <c r="CB65" s="15">
        <f>AZ65*$CA$141</f>
        <v>15.966856288029581</v>
      </c>
      <c r="CC65" s="37">
        <f>CB65-CA65</f>
        <v>15.966856288029581</v>
      </c>
      <c r="CD65" s="54">
        <f>CC65*(CC65&lt;&gt;0)</f>
        <v>15.966856288029581</v>
      </c>
      <c r="CE65" s="26">
        <f>CD65/$CD$138</f>
        <v>2.6795647221362828E-3</v>
      </c>
      <c r="CF65" s="47">
        <f>CE65 * $CC$138</f>
        <v>15.966856288029581</v>
      </c>
      <c r="CG65" s="48">
        <f>IF(BX65&gt;0,V65,W65)</f>
        <v>342.22436698382728</v>
      </c>
      <c r="CH65" s="65">
        <f>CF65/CG65</f>
        <v>4.6656105842937057E-2</v>
      </c>
      <c r="CI65" s="70">
        <f>N65</f>
        <v>0</v>
      </c>
      <c r="CJ65" s="1">
        <f>BQ65+BS65</f>
        <v>0</v>
      </c>
    </row>
    <row r="66" spans="1:88" x14ac:dyDescent="0.2">
      <c r="A66" s="29" t="s">
        <v>205</v>
      </c>
      <c r="B66">
        <v>1</v>
      </c>
      <c r="C66">
        <v>1</v>
      </c>
      <c r="D66">
        <v>0.57991967871485905</v>
      </c>
      <c r="E66">
        <v>0.42008032128514</v>
      </c>
      <c r="F66">
        <v>0.20200803212851401</v>
      </c>
      <c r="G66">
        <v>0.20200803212851401</v>
      </c>
      <c r="H66">
        <v>0.104053489343919</v>
      </c>
      <c r="I66">
        <v>0.332218972001671</v>
      </c>
      <c r="J66">
        <v>0.18592617691714</v>
      </c>
      <c r="K66">
        <v>0.193800364086885</v>
      </c>
      <c r="L66">
        <v>0.68693646800927699</v>
      </c>
      <c r="M66">
        <v>1.125211878157</v>
      </c>
      <c r="N66" s="21">
        <v>0</v>
      </c>
      <c r="O66">
        <v>1.0070703038055699</v>
      </c>
      <c r="P66">
        <v>0.97366414094855802</v>
      </c>
      <c r="Q66">
        <v>1.0221718430186699</v>
      </c>
      <c r="R66">
        <v>0.98240196268435298</v>
      </c>
      <c r="S66">
        <v>2.1400001049041699</v>
      </c>
      <c r="T66" s="27">
        <f>IF(C66,P66,R66)</f>
        <v>0.97366414094855802</v>
      </c>
      <c r="U66" s="27">
        <f>IF(D66 = 0,O66,Q66)</f>
        <v>1.0221718430186699</v>
      </c>
      <c r="V66" s="39">
        <f>S66*T66^(1-N66)</f>
        <v>2.0836413637713425</v>
      </c>
      <c r="W66" s="38">
        <f>S66*U66^(N66+1)</f>
        <v>2.1874478512900422</v>
      </c>
      <c r="X66" s="44">
        <f>0.5 * (D66-MAX($D$3:$D$137))/(MIN($D$3:$D$137)-MAX($D$3:$D$137)) + 0.75</f>
        <v>0.95955985930388055</v>
      </c>
      <c r="Y66" s="44">
        <f>AVERAGE(D66, F66, G66, H66, I66, J66, K66)</f>
        <v>0.2571335350459289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PERCENTILE($L$2:$L$137, 0.05)</f>
        <v>-6.9945855688661379E-2</v>
      </c>
      <c r="AG66" s="22">
        <f>PERCENTILE($L$2:$L$137, 0.95)</f>
        <v>0.9572877100120103</v>
      </c>
      <c r="AH66" s="22">
        <f>MIN(MAX(L66,AF66), AG66)</f>
        <v>0.68693646800927699</v>
      </c>
      <c r="AI66" s="22">
        <f>AH66-$AH$138+1</f>
        <v>1.7568823236979383</v>
      </c>
      <c r="AJ66" s="22">
        <f>PERCENTILE($M$2:$M$137, 0.02)</f>
        <v>-2.2999038293317828</v>
      </c>
      <c r="AK66" s="22">
        <f>PERCENTILE($M$2:$M$137, 0.98)</f>
        <v>1.2514354598520292</v>
      </c>
      <c r="AL66" s="22">
        <f>MIN(MAX(M66,AJ66), AK66)</f>
        <v>1.125211878157</v>
      </c>
      <c r="AM66" s="22">
        <f>AL66-$AL$138 + 1</f>
        <v>4.425115707488783</v>
      </c>
      <c r="AN66" s="46">
        <v>0</v>
      </c>
      <c r="AO66" s="75">
        <v>0.25</v>
      </c>
      <c r="AP66" s="51">
        <v>0.54</v>
      </c>
      <c r="AQ66" s="50">
        <v>1</v>
      </c>
      <c r="AR66" s="17">
        <f>(AI66^4)*AB66*AE66*AN66</f>
        <v>0</v>
      </c>
      <c r="AS66" s="17">
        <f>(AM66^4) *Z66*AC66*AO66*(M66 &gt; 0)</f>
        <v>95.860244631280693</v>
      </c>
      <c r="AT66" s="17">
        <f>(AM66^4)*AA66*AP66*AQ66</f>
        <v>207.05812840356631</v>
      </c>
      <c r="AU66" s="17">
        <f>MIN(AR66, 0.05*AR$138)</f>
        <v>0</v>
      </c>
      <c r="AV66" s="17">
        <f>MIN(AS66, 0.05*AS$138)</f>
        <v>95.860244631280693</v>
      </c>
      <c r="AW66" s="17">
        <f>MIN(AT66, 0.05*AT$138)</f>
        <v>207.05812840356631</v>
      </c>
      <c r="AX66" s="14">
        <f>AU66/$AU$138</f>
        <v>0</v>
      </c>
      <c r="AY66" s="14">
        <f>AV66/$AV$138</f>
        <v>2.8009555438772617E-2</v>
      </c>
      <c r="AZ66" s="67">
        <f>AW66/$AW$138</f>
        <v>2.0890589732817093E-2</v>
      </c>
      <c r="BA66" s="21">
        <f>N66</f>
        <v>0</v>
      </c>
      <c r="BB66" s="66">
        <v>0</v>
      </c>
      <c r="BC66" s="15">
        <f>$D$144*AX66</f>
        <v>0</v>
      </c>
      <c r="BD66" s="19">
        <f>BC66-BB66</f>
        <v>0</v>
      </c>
      <c r="BE66" s="63">
        <f>(IF(BD66 &gt; 0, V66, W66))</f>
        <v>2.1874478512900422</v>
      </c>
      <c r="BF66" s="46">
        <f>BD66/BE66</f>
        <v>0</v>
      </c>
      <c r="BG66" s="64" t="e">
        <f>BB66/BC66</f>
        <v>#DIV/0!</v>
      </c>
      <c r="BH66" s="66">
        <v>2</v>
      </c>
      <c r="BI66" s="66">
        <v>535</v>
      </c>
      <c r="BJ66" s="66">
        <v>0</v>
      </c>
      <c r="BK66" s="10">
        <f>SUM(BH66:BJ66)</f>
        <v>537</v>
      </c>
      <c r="BL66" s="15">
        <f>AY66*$D$143</f>
        <v>4886.4111955043927</v>
      </c>
      <c r="BM66" s="9">
        <f>BL66-BK66</f>
        <v>4349.4111955043927</v>
      </c>
      <c r="BN66" s="48">
        <f>IF(BM66&gt;0,V66,W66)</f>
        <v>2.0836413637713425</v>
      </c>
      <c r="BO66" s="46">
        <f>BM66/BN66</f>
        <v>2087.4087408363116</v>
      </c>
      <c r="BP66" s="64">
        <f>BK66/BL66</f>
        <v>0.10989660479127339</v>
      </c>
      <c r="BQ66" s="16">
        <f>BB66+BK66+BS66</f>
        <v>740</v>
      </c>
      <c r="BR66" s="69">
        <f>BC66+BL66+BT66</f>
        <v>5086.7373276292956</v>
      </c>
      <c r="BS66" s="66">
        <v>203</v>
      </c>
      <c r="BT66" s="15">
        <f>AZ66*$D$146</f>
        <v>200.32613212490293</v>
      </c>
      <c r="BU66" s="37">
        <f>BT66-BS66</f>
        <v>-2.6738678750970735</v>
      </c>
      <c r="BV66" s="54">
        <f>BU66*(BU66&lt;&gt;0)</f>
        <v>-2.6738678750970735</v>
      </c>
      <c r="BW66" s="26">
        <f>BV66/$BV$138</f>
        <v>-4.6967642281697999E-3</v>
      </c>
      <c r="BX66" s="47">
        <f>BW66 * $BU$138</f>
        <v>-2.6738678750970735</v>
      </c>
      <c r="BY66" s="48">
        <f>IF(BX66&gt;0, V66, W66)</f>
        <v>2.1874478512900422</v>
      </c>
      <c r="BZ66" s="65">
        <f>BX66/BY66</f>
        <v>-1.2223687405942802</v>
      </c>
      <c r="CA66" s="66">
        <v>0</v>
      </c>
      <c r="CB66" s="15">
        <f>AZ66*$CA$141</f>
        <v>185.85835420544046</v>
      </c>
      <c r="CC66" s="37">
        <f>CB66-CA66</f>
        <v>185.85835420544046</v>
      </c>
      <c r="CD66" s="54">
        <f>CC66*(CC66&lt;&gt;0)</f>
        <v>185.85835420544046</v>
      </c>
      <c r="CE66" s="26">
        <f>CD66/$CD$138</f>
        <v>3.1190829319142507E-2</v>
      </c>
      <c r="CF66" s="47">
        <f>CE66 * $CC$138</f>
        <v>185.85835420544046</v>
      </c>
      <c r="CG66" s="48">
        <f>IF(BX66&gt;0,V66,W66)</f>
        <v>2.1874478512900422</v>
      </c>
      <c r="CH66" s="65">
        <f>CF66/CG66</f>
        <v>84.965844600972289</v>
      </c>
      <c r="CI66" s="70">
        <f>N66</f>
        <v>0</v>
      </c>
      <c r="CJ66" s="1">
        <f>BQ66+BS66</f>
        <v>943</v>
      </c>
    </row>
    <row r="67" spans="1:88" x14ac:dyDescent="0.2">
      <c r="A67" s="29" t="s">
        <v>159</v>
      </c>
      <c r="B67">
        <v>1</v>
      </c>
      <c r="C67">
        <v>1</v>
      </c>
      <c r="D67">
        <v>0.12687155240346701</v>
      </c>
      <c r="E67">
        <v>0.87312844759653196</v>
      </c>
      <c r="F67">
        <v>6.8589243959469998E-2</v>
      </c>
      <c r="G67">
        <v>6.8589243959469998E-2</v>
      </c>
      <c r="H67">
        <v>4.31406384814495E-3</v>
      </c>
      <c r="I67">
        <v>7.4201898188093099E-2</v>
      </c>
      <c r="J67">
        <v>1.7891666396313802E-2</v>
      </c>
      <c r="K67">
        <v>3.5031070084971999E-2</v>
      </c>
      <c r="L67">
        <v>0.77944082317667096</v>
      </c>
      <c r="M67">
        <v>-1.2859463003886</v>
      </c>
      <c r="N67" s="21">
        <v>2</v>
      </c>
      <c r="O67">
        <v>1.01797586140312</v>
      </c>
      <c r="P67">
        <v>0.97283762636170801</v>
      </c>
      <c r="Q67">
        <v>1.02961355524766</v>
      </c>
      <c r="R67">
        <v>0.97152596146651105</v>
      </c>
      <c r="S67">
        <v>146.80000305175699</v>
      </c>
      <c r="T67" s="27">
        <f>IF(C67,P67,R67)</f>
        <v>0.97283762636170801</v>
      </c>
      <c r="U67" s="27">
        <f>IF(D67 = 0,O67,Q67)</f>
        <v>1.02961355524766</v>
      </c>
      <c r="V67" s="39">
        <f>S67*T67^(1-N67)</f>
        <v>150.8987718749847</v>
      </c>
      <c r="W67" s="38">
        <f>S67*U67^(N67+1)</f>
        <v>160.23183980841515</v>
      </c>
      <c r="X67" s="44">
        <f>0.5 * (D67-MAX($D$3:$D$137))/(MIN($D$3:$D$137)-MAX($D$3:$D$137)) + 0.75</f>
        <v>1.1901717562474856</v>
      </c>
      <c r="Y67" s="44">
        <f>AVERAGE(D67, F67, G67, H67, I67, J67, K67)</f>
        <v>5.6498391262847246E-2</v>
      </c>
      <c r="Z67" s="22">
        <f>AI67^N67</f>
        <v>3.4202310879645439</v>
      </c>
      <c r="AA67" s="22">
        <f>(Z67+AB67)/2</f>
        <v>3.738128008175738</v>
      </c>
      <c r="AB67" s="22">
        <f>AM67^N67</f>
        <v>4.0560249283869316</v>
      </c>
      <c r="AC67" s="22">
        <v>1</v>
      </c>
      <c r="AD67" s="22">
        <v>1</v>
      </c>
      <c r="AE67" s="22">
        <v>1</v>
      </c>
      <c r="AF67" s="22">
        <f>PERCENTILE($L$2:$L$137, 0.05)</f>
        <v>-6.9945855688661379E-2</v>
      </c>
      <c r="AG67" s="22">
        <f>PERCENTILE($L$2:$L$137, 0.95)</f>
        <v>0.9572877100120103</v>
      </c>
      <c r="AH67" s="22">
        <f>MIN(MAX(L67,AF67), AG67)</f>
        <v>0.77944082317667096</v>
      </c>
      <c r="AI67" s="22">
        <f>AH67-$AH$138+1</f>
        <v>1.8493866788653324</v>
      </c>
      <c r="AJ67" s="22">
        <f>PERCENTILE($M$2:$M$137, 0.02)</f>
        <v>-2.2999038293317828</v>
      </c>
      <c r="AK67" s="22">
        <f>PERCENTILE($M$2:$M$137, 0.98)</f>
        <v>1.2514354598520292</v>
      </c>
      <c r="AL67" s="22">
        <f>MIN(MAX(M67,AJ67), AK67)</f>
        <v>-1.2859463003886</v>
      </c>
      <c r="AM67" s="22">
        <f>AL67-$AL$138 + 1</f>
        <v>2.013957528943183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47.447301311030031</v>
      </c>
      <c r="AS67" s="17">
        <f>(AM67^4) *Z67*AC67*AO67*(M67 &gt; 0)</f>
        <v>0</v>
      </c>
      <c r="AT67" s="17">
        <f>(AM67^4)*AA67*AP67*AQ67</f>
        <v>61.4972081710184</v>
      </c>
      <c r="AU67" s="17">
        <f>MIN(AR67, 0.05*AR$138)</f>
        <v>38.906800062843544</v>
      </c>
      <c r="AV67" s="17">
        <f>MIN(AS67, 0.05*AS$138)</f>
        <v>0</v>
      </c>
      <c r="AW67" s="17">
        <f>MIN(AT67, 0.05*AT$138)</f>
        <v>61.4972081710184</v>
      </c>
      <c r="AX67" s="14">
        <f>AU67/$AU$138</f>
        <v>5.4585275446512913E-2</v>
      </c>
      <c r="AY67" s="14">
        <f>AV67/$AV$138</f>
        <v>0</v>
      </c>
      <c r="AZ67" s="67">
        <f>AW67/$AW$138</f>
        <v>6.2046003966114514E-3</v>
      </c>
      <c r="BA67" s="21">
        <f>N67</f>
        <v>2</v>
      </c>
      <c r="BB67" s="66">
        <v>5872</v>
      </c>
      <c r="BC67" s="15">
        <f>$D$144*AX67</f>
        <v>6546.6140498194454</v>
      </c>
      <c r="BD67" s="19">
        <f>BC67-BB67</f>
        <v>674.61404981944543</v>
      </c>
      <c r="BE67" s="63">
        <f>(IF(BD67 &gt; 0, V67, W67))</f>
        <v>150.8987718749847</v>
      </c>
      <c r="BF67" s="46">
        <f>BD67/BE67</f>
        <v>4.4706397635783528</v>
      </c>
      <c r="BG67" s="64">
        <f>BB67/BC67</f>
        <v>0.89695221916464574</v>
      </c>
      <c r="BH67" s="66">
        <v>0</v>
      </c>
      <c r="BI67" s="66">
        <v>3817</v>
      </c>
      <c r="BJ67" s="66">
        <v>0</v>
      </c>
      <c r="BK67" s="10">
        <f>SUM(BH67:BJ67)</f>
        <v>3817</v>
      </c>
      <c r="BL67" s="15">
        <f>AY67*$D$143</f>
        <v>0</v>
      </c>
      <c r="BM67" s="9">
        <f>BL67-BK67</f>
        <v>-3817</v>
      </c>
      <c r="BN67" s="48">
        <f>IF(BM67&gt;0,V67,W67)</f>
        <v>160.23183980841515</v>
      </c>
      <c r="BO67" s="46">
        <f>BM67/BN67</f>
        <v>-23.821732338365976</v>
      </c>
      <c r="BP67" s="64" t="e">
        <f>BK67/BL67</f>
        <v>#DIV/0!</v>
      </c>
      <c r="BQ67" s="16">
        <f>BB67+BK67+BS67</f>
        <v>9689</v>
      </c>
      <c r="BR67" s="69">
        <f>BC67+BL67+BT67</f>
        <v>6606.111824402672</v>
      </c>
      <c r="BS67" s="66">
        <v>0</v>
      </c>
      <c r="BT67" s="15">
        <f>AZ67*$D$146</f>
        <v>59.497774583226189</v>
      </c>
      <c r="BU67" s="37">
        <f>BT67-BS67</f>
        <v>59.497774583226189</v>
      </c>
      <c r="BV67" s="54">
        <f>BU67*(BU67&lt;&gt;0)</f>
        <v>59.497774583226189</v>
      </c>
      <c r="BW67" s="26">
        <f>BV67/$BV$138</f>
        <v>0.10451040678592315</v>
      </c>
      <c r="BX67" s="47">
        <f>BW67 * $BU$138</f>
        <v>59.497774583226182</v>
      </c>
      <c r="BY67" s="48">
        <f>IF(BX67&gt;0, V67, W67)</f>
        <v>150.8987718749847</v>
      </c>
      <c r="BZ67" s="65">
        <f>BX67/BY67</f>
        <v>0.39428932286154311</v>
      </c>
      <c r="CA67" s="66">
        <v>0</v>
      </c>
      <c r="CB67" s="15">
        <f>AZ67*$CA$141</f>
        <v>55.200778578552928</v>
      </c>
      <c r="CC67" s="37">
        <f>CB67-CA67</f>
        <v>55.200778578552928</v>
      </c>
      <c r="CD67" s="54">
        <f>CC67*(CC67&lt;&gt;0)</f>
        <v>55.200778578552928</v>
      </c>
      <c r="CE67" s="26">
        <f>CD67/$CD$138</f>
        <v>9.2638185153854271E-3</v>
      </c>
      <c r="CF67" s="47">
        <f>CE67 * $CC$138</f>
        <v>55.200778578552928</v>
      </c>
      <c r="CG67" s="48">
        <f>IF(BX67&gt;0,V67,W67)</f>
        <v>150.8987718749847</v>
      </c>
      <c r="CH67" s="65">
        <f>CF67/CG67</f>
        <v>0.3658133057854519</v>
      </c>
      <c r="CI67" s="70">
        <f>N67</f>
        <v>2</v>
      </c>
      <c r="CJ67" s="1">
        <f>BQ67+BS67</f>
        <v>9689</v>
      </c>
    </row>
    <row r="68" spans="1:88" x14ac:dyDescent="0.2">
      <c r="A68" s="29" t="s">
        <v>143</v>
      </c>
      <c r="B68">
        <v>1</v>
      </c>
      <c r="C68">
        <v>1</v>
      </c>
      <c r="D68">
        <v>0.51857770675189696</v>
      </c>
      <c r="E68">
        <v>0.48142229324810198</v>
      </c>
      <c r="F68">
        <v>0.61740166865315804</v>
      </c>
      <c r="G68">
        <v>0.61740166865315804</v>
      </c>
      <c r="H68">
        <v>0.51608859172586696</v>
      </c>
      <c r="I68">
        <v>0.76013372335979901</v>
      </c>
      <c r="J68">
        <v>0.62633564708716505</v>
      </c>
      <c r="K68">
        <v>0.62185261408839598</v>
      </c>
      <c r="L68">
        <v>0.77501492049420695</v>
      </c>
      <c r="M68">
        <v>-1.8563954646393701</v>
      </c>
      <c r="N68" s="21">
        <v>0</v>
      </c>
      <c r="O68">
        <v>1.03468857340142</v>
      </c>
      <c r="P68">
        <v>0.97140168963991702</v>
      </c>
      <c r="Q68">
        <v>1.0058256480943299</v>
      </c>
      <c r="R68">
        <v>0.98529585614099402</v>
      </c>
      <c r="S68">
        <v>957.15997314453102</v>
      </c>
      <c r="T68" s="27">
        <f>IF(C68,P68,R68)</f>
        <v>0.97140168963991702</v>
      </c>
      <c r="U68" s="27">
        <f>IF(D68 = 0,O68,Q68)</f>
        <v>1.0058256480943299</v>
      </c>
      <c r="V68" s="39">
        <f>S68*T68^(1-N68)</f>
        <v>929.78681516829499</v>
      </c>
      <c r="W68" s="38">
        <f>S68*U68^(N68+1)</f>
        <v>962.73605031804937</v>
      </c>
      <c r="X68" s="44">
        <f>0.5 * (D68-MAX($D$3:$D$137))/(MIN($D$3:$D$137)-MAX($D$3:$D$137)) + 0.75</f>
        <v>0.99078433126410026</v>
      </c>
      <c r="Y68" s="44">
        <f>AVERAGE(D68, F68, G68, H68, I68, J68, K68)</f>
        <v>0.61111308861706282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PERCENTILE($L$2:$L$137, 0.05)</f>
        <v>-6.9945855688661379E-2</v>
      </c>
      <c r="AG68" s="22">
        <f>PERCENTILE($L$2:$L$137, 0.95)</f>
        <v>0.9572877100120103</v>
      </c>
      <c r="AH68" s="22">
        <f>MIN(MAX(L68,AF68), AG68)</f>
        <v>0.77501492049420695</v>
      </c>
      <c r="AI68" s="22">
        <f>AH68-$AH$138+1</f>
        <v>1.8449607761828684</v>
      </c>
      <c r="AJ68" s="22">
        <f>PERCENTILE($M$2:$M$137, 0.02)</f>
        <v>-2.2999038293317828</v>
      </c>
      <c r="AK68" s="22">
        <f>PERCENTILE($M$2:$M$137, 0.98)</f>
        <v>1.2514354598520292</v>
      </c>
      <c r="AL68" s="22">
        <f>MIN(MAX(M68,AJ68), AK68)</f>
        <v>-1.8563954646393701</v>
      </c>
      <c r="AM68" s="22">
        <f>AL68-$AL$138 + 1</f>
        <v>1.4435083646924127</v>
      </c>
      <c r="AN68" s="46">
        <v>1</v>
      </c>
      <c r="AO68" s="51">
        <v>1</v>
      </c>
      <c r="AP68" s="51">
        <v>1</v>
      </c>
      <c r="AQ68" s="21">
        <v>1</v>
      </c>
      <c r="AR68" s="17">
        <f>(AI68^4)*AB68*AE68*AN68</f>
        <v>11.586400862903927</v>
      </c>
      <c r="AS68" s="17">
        <f>(AM68^4) *Z68*AC68*AO68*(M68 &gt; 0)</f>
        <v>0</v>
      </c>
      <c r="AT68" s="17">
        <f>(AM68^4)*AA68*AP68*AQ68</f>
        <v>4.3418740311988282</v>
      </c>
      <c r="AU68" s="17">
        <f>MIN(AR68, 0.05*AR$138)</f>
        <v>11.586400862903927</v>
      </c>
      <c r="AV68" s="17">
        <f>MIN(AS68, 0.05*AS$138)</f>
        <v>0</v>
      </c>
      <c r="AW68" s="17">
        <f>MIN(AT68, 0.05*AT$138)</f>
        <v>4.3418740311988282</v>
      </c>
      <c r="AX68" s="14">
        <f>AU68/$AU$138</f>
        <v>1.6255433022345112E-2</v>
      </c>
      <c r="AY68" s="14">
        <f>AV68/$AV$138</f>
        <v>0</v>
      </c>
      <c r="AZ68" s="67">
        <f>AW68/$AW$138</f>
        <v>4.3806205415206068E-4</v>
      </c>
      <c r="BA68" s="21">
        <f>N68</f>
        <v>0</v>
      </c>
      <c r="BB68" s="66">
        <v>1914</v>
      </c>
      <c r="BC68" s="15">
        <f>$D$144*AX68</f>
        <v>1949.5742274720319</v>
      </c>
      <c r="BD68" s="19">
        <f>BC68-BB68</f>
        <v>35.574227472031907</v>
      </c>
      <c r="BE68" s="63">
        <f>(IF(BD68 &gt; 0, V68, W68))</f>
        <v>929.78681516829499</v>
      </c>
      <c r="BF68" s="46">
        <f>BD68/BE68</f>
        <v>3.8260628018900046E-2</v>
      </c>
      <c r="BG68" s="64">
        <f>BB68/BC68</f>
        <v>0.98175282224665017</v>
      </c>
      <c r="BH68" s="66">
        <v>0</v>
      </c>
      <c r="BI68" s="66">
        <v>3829</v>
      </c>
      <c r="BJ68" s="66">
        <v>0</v>
      </c>
      <c r="BK68" s="10">
        <f>SUM(BH68:BJ68)</f>
        <v>3829</v>
      </c>
      <c r="BL68" s="15">
        <f>AY68*$D$143</f>
        <v>0</v>
      </c>
      <c r="BM68" s="9">
        <f>BL68-BK68</f>
        <v>-3829</v>
      </c>
      <c r="BN68" s="48">
        <f>IF(BM68&gt;0,V68,W68)</f>
        <v>962.73605031804937</v>
      </c>
      <c r="BO68" s="46">
        <f>BM68/BN68</f>
        <v>-3.9772064199061123</v>
      </c>
      <c r="BP68" s="64" t="e">
        <f>BK68/BL68</f>
        <v>#DIV/0!</v>
      </c>
      <c r="BQ68" s="16">
        <f>BB68+BK68+BS68</f>
        <v>5743</v>
      </c>
      <c r="BR68" s="69">
        <f>BC68+BL68+BT68</f>
        <v>1953.7749359279123</v>
      </c>
      <c r="BS68" s="66">
        <v>0</v>
      </c>
      <c r="BT68" s="15">
        <f>AZ68*$D$146</f>
        <v>4.2007084558803554</v>
      </c>
      <c r="BU68" s="37">
        <f>BT68-BS68</f>
        <v>4.2007084558803554</v>
      </c>
      <c r="BV68" s="54">
        <f>BU68*(BU68&lt;&gt;0)</f>
        <v>4.2007084558803554</v>
      </c>
      <c r="BW68" s="26">
        <f>BV68/$BV$138</f>
        <v>7.3787255504660912E-3</v>
      </c>
      <c r="BX68" s="47">
        <f>BW68 * $BU$138</f>
        <v>4.2007084558803554</v>
      </c>
      <c r="BY68" s="48">
        <f>IF(BX68&gt;0, V68, W68)</f>
        <v>929.78681516829499</v>
      </c>
      <c r="BZ68" s="65">
        <f>BX68/BY68</f>
        <v>4.5179264615835737E-3</v>
      </c>
      <c r="CA68" s="66">
        <v>0</v>
      </c>
      <c r="CB68" s="15">
        <f>AZ68*$CA$141</f>
        <v>3.8973285802773456</v>
      </c>
      <c r="CC68" s="37">
        <f>CB68-CA68</f>
        <v>3.8973285802773456</v>
      </c>
      <c r="CD68" s="54">
        <f>CC68*(CC68&lt;&gt;0)</f>
        <v>3.8973285802773456</v>
      </c>
      <c r="CE68" s="26">
        <f>CD68/$CD$138</f>
        <v>6.5405136652441271E-4</v>
      </c>
      <c r="CF68" s="47">
        <f>CE68 * $CC$138</f>
        <v>3.8973285802773456</v>
      </c>
      <c r="CG68" s="48">
        <f>IF(BX68&gt;0,V68,W68)</f>
        <v>929.78681516829499</v>
      </c>
      <c r="CH68" s="65">
        <f>CF68/CG68</f>
        <v>4.1916367458619151E-3</v>
      </c>
      <c r="CI68" s="70">
        <f>N68</f>
        <v>0</v>
      </c>
      <c r="CJ68" s="1">
        <f>BQ68+BS68</f>
        <v>5743</v>
      </c>
    </row>
    <row r="69" spans="1:88" x14ac:dyDescent="0.2">
      <c r="A69" s="29" t="s">
        <v>206</v>
      </c>
      <c r="B69">
        <v>1</v>
      </c>
      <c r="C69">
        <v>0</v>
      </c>
      <c r="D69">
        <v>0.137834598481821</v>
      </c>
      <c r="E69">
        <v>0.862165401518178</v>
      </c>
      <c r="F69">
        <v>0.202783300198807</v>
      </c>
      <c r="G69">
        <v>0.202783300198807</v>
      </c>
      <c r="H69">
        <v>7.9816130380275796E-2</v>
      </c>
      <c r="I69">
        <v>0.70162975344755496</v>
      </c>
      <c r="J69">
        <v>0.23664608993146399</v>
      </c>
      <c r="K69">
        <v>0.219061350072179</v>
      </c>
      <c r="L69">
        <v>0.62770080252316396</v>
      </c>
      <c r="M69">
        <v>1.1017107707262399</v>
      </c>
      <c r="N69" s="21">
        <v>0</v>
      </c>
      <c r="O69">
        <v>1</v>
      </c>
      <c r="P69">
        <v>0.92293605506613496</v>
      </c>
      <c r="Q69">
        <v>1.0244711610214701</v>
      </c>
      <c r="R69">
        <v>0.99615484170695801</v>
      </c>
      <c r="S69">
        <v>4.6500000953674299</v>
      </c>
      <c r="T69" s="27">
        <f>IF(C69,P69,R69)</f>
        <v>0.99615484170695801</v>
      </c>
      <c r="U69" s="27">
        <f>IF(D69 = 0,O69,Q69)</f>
        <v>1.0244711610214701</v>
      </c>
      <c r="V69" s="39">
        <f>S69*T69^(1-N69)</f>
        <v>4.6321201089380821</v>
      </c>
      <c r="W69" s="38">
        <f>S69*U69^(N69+1)</f>
        <v>4.763790996451017</v>
      </c>
      <c r="X69" s="44">
        <f>0.5 * (D69-MAX($D$3:$D$137))/(MIN($D$3:$D$137)-MAX($D$3:$D$137)) + 0.75</f>
        <v>1.1845913141143432</v>
      </c>
      <c r="Y69" s="44">
        <f>AVERAGE(D69, F69, G69, H69, I69, J69, K69)</f>
        <v>0.25436493181584408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PERCENTILE($L$2:$L$137, 0.05)</f>
        <v>-6.9945855688661379E-2</v>
      </c>
      <c r="AG69" s="22">
        <f>PERCENTILE($L$2:$L$137, 0.95)</f>
        <v>0.9572877100120103</v>
      </c>
      <c r="AH69" s="22">
        <f>MIN(MAX(L69,AF69), AG69)</f>
        <v>0.62770080252316396</v>
      </c>
      <c r="AI69" s="22">
        <f>AH69-$AH$138+1</f>
        <v>1.6976466582118253</v>
      </c>
      <c r="AJ69" s="22">
        <f>PERCENTILE($M$2:$M$137, 0.02)</f>
        <v>-2.2999038293317828</v>
      </c>
      <c r="AK69" s="22">
        <f>PERCENTILE($M$2:$M$137, 0.98)</f>
        <v>1.2514354598520292</v>
      </c>
      <c r="AL69" s="22">
        <f>MIN(MAX(M69,AJ69), AK69)</f>
        <v>1.1017107707262399</v>
      </c>
      <c r="AM69" s="22">
        <f>AL69-$AL$138 + 1</f>
        <v>4.4016146000580232</v>
      </c>
      <c r="AN69" s="46">
        <v>0</v>
      </c>
      <c r="AO69" s="75">
        <v>0.25</v>
      </c>
      <c r="AP69" s="51">
        <v>0.54</v>
      </c>
      <c r="AQ69" s="50">
        <v>1</v>
      </c>
      <c r="AR69" s="17">
        <f>(AI69^4)*AB69*AE69*AN69</f>
        <v>0</v>
      </c>
      <c r="AS69" s="17">
        <f>(AM69^4) *Z69*AC69*AO69*(M69 &gt; 0)</f>
        <v>93.840013815209019</v>
      </c>
      <c r="AT69" s="17">
        <f>(AM69^4)*AA69*AP69*AQ69</f>
        <v>202.69442984085148</v>
      </c>
      <c r="AU69" s="17">
        <f>MIN(AR69, 0.05*AR$138)</f>
        <v>0</v>
      </c>
      <c r="AV69" s="17">
        <f>MIN(AS69, 0.05*AS$138)</f>
        <v>93.840013815209019</v>
      </c>
      <c r="AW69" s="17">
        <f>MIN(AT69, 0.05*AT$138)</f>
        <v>202.69442984085148</v>
      </c>
      <c r="AX69" s="14">
        <f>AU69/$AU$138</f>
        <v>0</v>
      </c>
      <c r="AY69" s="14">
        <f>AV69/$AV$138</f>
        <v>2.7419261023610947E-2</v>
      </c>
      <c r="AZ69" s="67">
        <f>AW69/$AW$138</f>
        <v>2.0450325749489264E-2</v>
      </c>
      <c r="BA69" s="21">
        <f>N69</f>
        <v>0</v>
      </c>
      <c r="BB69" s="66">
        <v>0</v>
      </c>
      <c r="BC69" s="15">
        <f>$D$144*AX69</f>
        <v>0</v>
      </c>
      <c r="BD69" s="19">
        <f>BC69-BB69</f>
        <v>0</v>
      </c>
      <c r="BE69" s="63">
        <f>(IF(BD69 &gt; 0, V69, W69))</f>
        <v>4.763790996451017</v>
      </c>
      <c r="BF69" s="46">
        <f>BD69/BE69</f>
        <v>0</v>
      </c>
      <c r="BG69" s="64" t="e">
        <f>BB69/BC69</f>
        <v>#DIV/0!</v>
      </c>
      <c r="BH69" s="66">
        <v>0</v>
      </c>
      <c r="BI69" s="66">
        <v>911</v>
      </c>
      <c r="BJ69" s="66">
        <v>102</v>
      </c>
      <c r="BK69" s="10">
        <f>SUM(BH69:BJ69)</f>
        <v>1013</v>
      </c>
      <c r="BL69" s="15">
        <f>AY69*$D$143</f>
        <v>4783.4312947632015</v>
      </c>
      <c r="BM69" s="9">
        <f>BL69-BK69</f>
        <v>3770.4312947632015</v>
      </c>
      <c r="BN69" s="48">
        <f>IF(BM69&gt;0,V69,W69)</f>
        <v>4.6321201089380821</v>
      </c>
      <c r="BO69" s="46">
        <f>BM69/BN69</f>
        <v>813.97528692915876</v>
      </c>
      <c r="BP69" s="64">
        <f>BK69/BL69</f>
        <v>0.21177266643486878</v>
      </c>
      <c r="BQ69" s="16">
        <f>BB69+BK69+BS69</f>
        <v>1180</v>
      </c>
      <c r="BR69" s="69">
        <f>BC69+BL69+BT69</f>
        <v>4979.5356034727793</v>
      </c>
      <c r="BS69" s="66">
        <v>167</v>
      </c>
      <c r="BT69" s="15">
        <f>AZ69*$D$146</f>
        <v>196.1043087095774</v>
      </c>
      <c r="BU69" s="37">
        <f>BT69-BS69</f>
        <v>29.104308709577396</v>
      </c>
      <c r="BV69" s="54">
        <f>BU69*(BU69&lt;&gt;0)</f>
        <v>29.104308709577396</v>
      </c>
      <c r="BW69" s="26">
        <f>BV69/$BV$138</f>
        <v>5.1122973317367516E-2</v>
      </c>
      <c r="BX69" s="47">
        <f>BW69 * $BU$138</f>
        <v>29.104308709577396</v>
      </c>
      <c r="BY69" s="48">
        <f>IF(BX69&gt;0, V69, W69)</f>
        <v>4.6321201089380821</v>
      </c>
      <c r="BZ69" s="65">
        <f>BX69/BY69</f>
        <v>6.2831507009971697</v>
      </c>
      <c r="CA69" s="66">
        <v>0</v>
      </c>
      <c r="CB69" s="15">
        <f>AZ69*$CA$141</f>
        <v>181.94143561176861</v>
      </c>
      <c r="CC69" s="37">
        <f>CB69-CA69</f>
        <v>181.94143561176861</v>
      </c>
      <c r="CD69" s="54">
        <f>CC69*(CC69&lt;&gt;0)</f>
        <v>181.94143561176861</v>
      </c>
      <c r="CE69" s="26">
        <f>CD69/$CD$138</f>
        <v>3.0533490348104646E-2</v>
      </c>
      <c r="CF69" s="47">
        <f>CE69 * $CC$138</f>
        <v>181.94143561176861</v>
      </c>
      <c r="CG69" s="48">
        <f>IF(BX69&gt;0,V69,W69)</f>
        <v>4.6321201089380821</v>
      </c>
      <c r="CH69" s="65">
        <f>CF69/CG69</f>
        <v>39.278220627460989</v>
      </c>
      <c r="CI69" s="70">
        <f>N69</f>
        <v>0</v>
      </c>
      <c r="CJ69" s="1">
        <f>BQ69+BS69</f>
        <v>1347</v>
      </c>
    </row>
    <row r="70" spans="1:88" x14ac:dyDescent="0.2">
      <c r="A70" s="29" t="s">
        <v>260</v>
      </c>
      <c r="B70">
        <v>1</v>
      </c>
      <c r="C70">
        <v>1</v>
      </c>
      <c r="D70">
        <v>0.62644826208549698</v>
      </c>
      <c r="E70">
        <v>0.37355173791450202</v>
      </c>
      <c r="F70">
        <v>1</v>
      </c>
      <c r="G70">
        <v>1</v>
      </c>
      <c r="H70">
        <v>6.8533221897200097E-2</v>
      </c>
      <c r="I70">
        <v>0.55328040117007904</v>
      </c>
      <c r="J70">
        <v>0.19472567500142501</v>
      </c>
      <c r="K70">
        <v>0.44127732210190201</v>
      </c>
      <c r="L70">
        <v>0.18377406396772</v>
      </c>
      <c r="M70">
        <v>-0.32037330821768301</v>
      </c>
      <c r="N70" s="21">
        <v>-2</v>
      </c>
      <c r="O70">
        <v>1.00315867332944</v>
      </c>
      <c r="P70">
        <v>1</v>
      </c>
      <c r="Q70">
        <v>1.0005250524000799</v>
      </c>
      <c r="R70">
        <v>0.99500119158782996</v>
      </c>
      <c r="S70">
        <v>11.4300003051757</v>
      </c>
      <c r="T70" s="27">
        <f>IF(C70,P70,R70)</f>
        <v>1</v>
      </c>
      <c r="U70" s="27">
        <f>IF(D70 = 0,O70,Q70)</f>
        <v>1.0005250524000799</v>
      </c>
      <c r="V70" s="39">
        <f>S70*T70^(1-N70)</f>
        <v>11.4300003051757</v>
      </c>
      <c r="W70" s="38">
        <f>S70*U70^(N70+1)</f>
        <v>11.424002105451713</v>
      </c>
      <c r="X70" s="44">
        <f>0.5 * (D70-MAX($D$3:$D$137))/(MIN($D$3:$D$137)-MAX($D$3:$D$137)) + 0.75</f>
        <v>0.9358757422089421</v>
      </c>
      <c r="Y70" s="44">
        <f>AVERAGE(D70, F70, G70, H70, I70, J70, K70)</f>
        <v>0.5548949831794433</v>
      </c>
      <c r="Z70" s="22">
        <f>AI70^N70</f>
        <v>0.6362077389433759</v>
      </c>
      <c r="AA70" s="22">
        <f>(Z70+AB70)/2</f>
        <v>0.37442538432326417</v>
      </c>
      <c r="AB70" s="22">
        <f>AM70^N70</f>
        <v>0.11264302970315246</v>
      </c>
      <c r="AC70" s="22">
        <v>1</v>
      </c>
      <c r="AD70" s="22">
        <v>1</v>
      </c>
      <c r="AE70" s="22">
        <v>1</v>
      </c>
      <c r="AF70" s="22">
        <f>PERCENTILE($L$2:$L$137, 0.05)</f>
        <v>-6.9945855688661379E-2</v>
      </c>
      <c r="AG70" s="22">
        <f>PERCENTILE($L$2:$L$137, 0.95)</f>
        <v>0.9572877100120103</v>
      </c>
      <c r="AH70" s="22">
        <f>MIN(MAX(L70,AF70), AG70)</f>
        <v>0.18377406396772</v>
      </c>
      <c r="AI70" s="22">
        <f>AH70-$AH$138+1</f>
        <v>1.2537199196563815</v>
      </c>
      <c r="AJ70" s="22">
        <f>PERCENTILE($M$2:$M$137, 0.02)</f>
        <v>-2.2999038293317828</v>
      </c>
      <c r="AK70" s="22">
        <f>PERCENTILE($M$2:$M$137, 0.98)</f>
        <v>1.2514354598520292</v>
      </c>
      <c r="AL70" s="22">
        <f>MIN(MAX(M70,AJ70), AK70)</f>
        <v>-0.32037330821768301</v>
      </c>
      <c r="AM70" s="22">
        <f>AL70-$AL$138 + 1</f>
        <v>2.9795305211140999</v>
      </c>
      <c r="AN70" s="46">
        <v>0</v>
      </c>
      <c r="AO70" s="75">
        <v>0.25</v>
      </c>
      <c r="AP70" s="51">
        <v>0.54</v>
      </c>
      <c r="AQ70" s="50">
        <v>1</v>
      </c>
      <c r="AR70" s="17">
        <f>(AI70^4)*AB70*AE70*AN70</f>
        <v>0</v>
      </c>
      <c r="AS70" s="17">
        <f>(AM70^4) *Z70*AC70*AO70*(M70 &gt; 0)</f>
        <v>0</v>
      </c>
      <c r="AT70" s="17">
        <f>(AM70^4)*AA70*AP70*AQ70</f>
        <v>15.934938737399372</v>
      </c>
      <c r="AU70" s="17">
        <f>MIN(AR70, 0.05*AR$138)</f>
        <v>0</v>
      </c>
      <c r="AV70" s="17">
        <f>MIN(AS70, 0.05*AS$138)</f>
        <v>0</v>
      </c>
      <c r="AW70" s="17">
        <f>MIN(AT70, 0.05*AT$138)</f>
        <v>15.934938737399372</v>
      </c>
      <c r="AX70" s="14">
        <f>AU70/$AU$138</f>
        <v>0</v>
      </c>
      <c r="AY70" s="14">
        <f>AV70/$AV$138</f>
        <v>0</v>
      </c>
      <c r="AZ70" s="67">
        <f>AW70/$AW$138</f>
        <v>1.6077140759804679E-3</v>
      </c>
      <c r="BA70" s="21">
        <f>N70</f>
        <v>-2</v>
      </c>
      <c r="BB70" s="66">
        <v>0</v>
      </c>
      <c r="BC70" s="15">
        <f>$D$144*AX70</f>
        <v>0</v>
      </c>
      <c r="BD70" s="19">
        <f>BC70-BB70</f>
        <v>0</v>
      </c>
      <c r="BE70" s="63">
        <f>(IF(BD70 &gt; 0, V70, W70))</f>
        <v>11.424002105451713</v>
      </c>
      <c r="BF70" s="46">
        <f>BD70/BE70</f>
        <v>0</v>
      </c>
      <c r="BG70" s="64" t="e">
        <f>BB70/BC70</f>
        <v>#DIV/0!</v>
      </c>
      <c r="BH70" s="66">
        <v>0</v>
      </c>
      <c r="BI70" s="66">
        <v>0</v>
      </c>
      <c r="BJ70" s="66">
        <v>0</v>
      </c>
      <c r="BK70" s="10">
        <f>SUM(BH70:BJ70)</f>
        <v>0</v>
      </c>
      <c r="BL70" s="15">
        <f>AY70*$D$143</f>
        <v>0</v>
      </c>
      <c r="BM70" s="9">
        <f>BL70-BK70</f>
        <v>0</v>
      </c>
      <c r="BN70" s="48">
        <f>IF(BM70&gt;0,V70,W70)</f>
        <v>11.424002105451713</v>
      </c>
      <c r="BO70" s="46">
        <f>BM70/BN70</f>
        <v>0</v>
      </c>
      <c r="BP70" s="64" t="e">
        <f>BK70/BL70</f>
        <v>#DIV/0!</v>
      </c>
      <c r="BQ70" s="16">
        <f>BB70+BK70+BS70</f>
        <v>34</v>
      </c>
      <c r="BR70" s="69">
        <f>BC70+BL70+BT70</f>
        <v>15.4168525887995</v>
      </c>
      <c r="BS70" s="66">
        <v>34</v>
      </c>
      <c r="BT70" s="15">
        <f>AZ70*$D$146</f>
        <v>15.4168525887995</v>
      </c>
      <c r="BU70" s="37">
        <f>BT70-BS70</f>
        <v>-18.5831474112005</v>
      </c>
      <c r="BV70" s="54">
        <f>BU70*(BU70&lt;&gt;0)</f>
        <v>-18.5831474112005</v>
      </c>
      <c r="BW70" s="26">
        <f>BV70/$BV$138</f>
        <v>-3.264209979132348E-2</v>
      </c>
      <c r="BX70" s="47">
        <f>BW70 * $BU$138</f>
        <v>-18.5831474112005</v>
      </c>
      <c r="BY70" s="48">
        <f>IF(BX70&gt;0, V70, W70)</f>
        <v>11.424002105451713</v>
      </c>
      <c r="BZ70" s="65">
        <f>BX70/BY70</f>
        <v>-1.6266757691100504</v>
      </c>
      <c r="CA70" s="66">
        <v>0</v>
      </c>
      <c r="CB70" s="15">
        <f>AZ70*$CA$141</f>
        <v>14.303430205479227</v>
      </c>
      <c r="CC70" s="37">
        <f>CB70-CA70</f>
        <v>14.303430205479227</v>
      </c>
      <c r="CD70" s="54">
        <f>CC70*(CC70&lt;&gt;0)</f>
        <v>14.303430205479227</v>
      </c>
      <c r="CE70" s="26">
        <f>CD70/$CD$138</f>
        <v>2.4004078381337063E-3</v>
      </c>
      <c r="CF70" s="47">
        <f>CE70 * $CC$138</f>
        <v>14.303430205479227</v>
      </c>
      <c r="CG70" s="48">
        <f>IF(BX70&gt;0,V70,W70)</f>
        <v>11.424002105451713</v>
      </c>
      <c r="CH70" s="65">
        <f>CF70/CG70</f>
        <v>1.2520507326108952</v>
      </c>
      <c r="CI70" s="70">
        <f>N70</f>
        <v>-2</v>
      </c>
      <c r="CJ70" s="1">
        <f>BQ70+BS70</f>
        <v>68</v>
      </c>
    </row>
    <row r="71" spans="1:88" x14ac:dyDescent="0.2">
      <c r="A71" s="29" t="s">
        <v>269</v>
      </c>
      <c r="B71">
        <v>1</v>
      </c>
      <c r="C71">
        <v>1</v>
      </c>
      <c r="D71">
        <v>0.98881342389132998</v>
      </c>
      <c r="E71">
        <v>1.1186576108669501E-2</v>
      </c>
      <c r="F71">
        <v>1</v>
      </c>
      <c r="G71">
        <v>1</v>
      </c>
      <c r="H71">
        <v>0.35353113246970302</v>
      </c>
      <c r="I71">
        <v>0.64897618052653505</v>
      </c>
      <c r="J71">
        <v>0.47899194570202103</v>
      </c>
      <c r="K71">
        <v>0.69209244014222604</v>
      </c>
      <c r="L71">
        <v>0.11006998108267101</v>
      </c>
      <c r="M71">
        <v>-0.41393556870419401</v>
      </c>
      <c r="N71" s="21">
        <v>-2</v>
      </c>
      <c r="O71">
        <v>1.0071992089675399</v>
      </c>
      <c r="P71">
        <v>0.99928366490745402</v>
      </c>
      <c r="Q71">
        <v>1.0010459492435699</v>
      </c>
      <c r="R71">
        <v>0.99605523072004898</v>
      </c>
      <c r="S71">
        <v>10.2600002288818</v>
      </c>
      <c r="T71" s="27">
        <f>IF(C71,P71,R71)</f>
        <v>0.99928366490745402</v>
      </c>
      <c r="U71" s="27">
        <f>IF(D71 = 0,O71,Q71)</f>
        <v>1.0010459492435699</v>
      </c>
      <c r="V71" s="39">
        <f>S71*T71^(1-N71)</f>
        <v>10.237967224795373</v>
      </c>
      <c r="W71" s="38">
        <f>S71*U71^(N71+1)</f>
        <v>10.249280002216345</v>
      </c>
      <c r="X71" s="44">
        <f>0.5 * (D71-MAX($D$3:$D$137))/(MIN($D$3:$D$137)-MAX($D$3:$D$137)) + 0.75</f>
        <v>0.75142355601254096</v>
      </c>
      <c r="Y71" s="44">
        <f>AVERAGE(D71, F71, G71, H71, I71, J71, K71)</f>
        <v>0.73748644610454506</v>
      </c>
      <c r="Z71" s="22">
        <f>AI71^N71</f>
        <v>0.71816515265372782</v>
      </c>
      <c r="AA71" s="22">
        <f>(Z71+AB71)/2</f>
        <v>0.419115141822749</v>
      </c>
      <c r="AB71" s="22">
        <f>AM71^N71</f>
        <v>0.12006513099177019</v>
      </c>
      <c r="AC71" s="22">
        <v>1</v>
      </c>
      <c r="AD71" s="22">
        <v>1</v>
      </c>
      <c r="AE71" s="22">
        <v>1</v>
      </c>
      <c r="AF71" s="22">
        <f>PERCENTILE($L$2:$L$137, 0.05)</f>
        <v>-6.9945855688661379E-2</v>
      </c>
      <c r="AG71" s="22">
        <f>PERCENTILE($L$2:$L$137, 0.95)</f>
        <v>0.9572877100120103</v>
      </c>
      <c r="AH71" s="22">
        <f>MIN(MAX(L71,AF71), AG71)</f>
        <v>0.11006998108267101</v>
      </c>
      <c r="AI71" s="22">
        <f>AH71-$AH$138+1</f>
        <v>1.1800158367713323</v>
      </c>
      <c r="AJ71" s="22">
        <f>PERCENTILE($M$2:$M$137, 0.02)</f>
        <v>-2.2999038293317828</v>
      </c>
      <c r="AK71" s="22">
        <f>PERCENTILE($M$2:$M$137, 0.98)</f>
        <v>1.2514354598520292</v>
      </c>
      <c r="AL71" s="22">
        <f>MIN(MAX(M71,AJ71), AK71)</f>
        <v>-0.41393556870419401</v>
      </c>
      <c r="AM71" s="22">
        <f>AL71-$AL$138 + 1</f>
        <v>2.8859682606275889</v>
      </c>
      <c r="AN71" s="46">
        <v>0</v>
      </c>
      <c r="AO71" s="75">
        <v>0.25</v>
      </c>
      <c r="AP71" s="51">
        <v>0.54</v>
      </c>
      <c r="AQ71" s="50">
        <v>1</v>
      </c>
      <c r="AR71" s="17">
        <f>(AI71^4)*AB71*AE71*AN71</f>
        <v>0</v>
      </c>
      <c r="AS71" s="17">
        <f>(AM71^4) *Z71*AC71*AO71*(M71 &gt; 0)</f>
        <v>0</v>
      </c>
      <c r="AT71" s="17">
        <f>(AM71^4)*AA71*AP71*AQ71</f>
        <v>15.699770832663749</v>
      </c>
      <c r="AU71" s="17">
        <f>MIN(AR71, 0.05*AR$138)</f>
        <v>0</v>
      </c>
      <c r="AV71" s="17">
        <f>MIN(AS71, 0.05*AS$138)</f>
        <v>0</v>
      </c>
      <c r="AW71" s="17">
        <f>MIN(AT71, 0.05*AT$138)</f>
        <v>15.699770832663749</v>
      </c>
      <c r="AX71" s="14">
        <f>AU71/$AU$138</f>
        <v>0</v>
      </c>
      <c r="AY71" s="14">
        <f>AV71/$AV$138</f>
        <v>0</v>
      </c>
      <c r="AZ71" s="67">
        <f>AW71/$AW$138</f>
        <v>1.5839874236918754E-3</v>
      </c>
      <c r="BA71" s="21">
        <f>N71</f>
        <v>-2</v>
      </c>
      <c r="BB71" s="66">
        <v>0</v>
      </c>
      <c r="BC71" s="15">
        <f>$D$144*AX71</f>
        <v>0</v>
      </c>
      <c r="BD71" s="19">
        <f>BC71-BB71</f>
        <v>0</v>
      </c>
      <c r="BE71" s="63">
        <f>(IF(BD71 &gt; 0, V71, W71))</f>
        <v>10.249280002216345</v>
      </c>
      <c r="BF71" s="46">
        <f>BD71/BE71</f>
        <v>0</v>
      </c>
      <c r="BG71" s="64" t="e">
        <f>BB71/BC71</f>
        <v>#DIV/0!</v>
      </c>
      <c r="BH71" s="66">
        <v>0</v>
      </c>
      <c r="BI71" s="66">
        <v>0</v>
      </c>
      <c r="BJ71" s="66">
        <v>0</v>
      </c>
      <c r="BK71" s="10">
        <f>SUM(BH71:BJ71)</f>
        <v>0</v>
      </c>
      <c r="BL71" s="15">
        <f>AY71*$D$143</f>
        <v>0</v>
      </c>
      <c r="BM71" s="9">
        <f>BL71-BK71</f>
        <v>0</v>
      </c>
      <c r="BN71" s="48">
        <f>IF(BM71&gt;0,V71,W71)</f>
        <v>10.249280002216345</v>
      </c>
      <c r="BO71" s="46">
        <f>BM71/BN71</f>
        <v>0</v>
      </c>
      <c r="BP71" s="64" t="e">
        <f>BK71/BL71</f>
        <v>#DIV/0!</v>
      </c>
      <c r="BQ71" s="16">
        <f>BB71+BK71+BS71</f>
        <v>0</v>
      </c>
      <c r="BR71" s="69">
        <f>BC71+BL71+BT71</f>
        <v>15.1893306020085</v>
      </c>
      <c r="BS71" s="66">
        <v>0</v>
      </c>
      <c r="BT71" s="15">
        <f>AZ71*$D$146</f>
        <v>15.1893306020085</v>
      </c>
      <c r="BU71" s="37">
        <f>BT71-BS71</f>
        <v>15.1893306020085</v>
      </c>
      <c r="BV71" s="54">
        <f>BU71*(BU71&lt;&gt;0)</f>
        <v>15.1893306020085</v>
      </c>
      <c r="BW71" s="26">
        <f>BV71/$BV$138</f>
        <v>2.6680714213961822E-2</v>
      </c>
      <c r="BX71" s="47">
        <f>BW71 * $BU$138</f>
        <v>15.1893306020085</v>
      </c>
      <c r="BY71" s="48">
        <f>IF(BX71&gt;0, V71, W71)</f>
        <v>10.237967224795373</v>
      </c>
      <c r="BZ71" s="65">
        <f>BX71/BY71</f>
        <v>1.4836275862674575</v>
      </c>
      <c r="CA71" s="66"/>
      <c r="CB71" s="15">
        <f>AZ71*$CA$141</f>
        <v>14.092340111730692</v>
      </c>
      <c r="CC71" s="37">
        <f>CB71-CA71</f>
        <v>14.092340111730692</v>
      </c>
      <c r="CD71" s="54">
        <f>CC71*(CC71&lt;&gt;0)</f>
        <v>14.092340111730692</v>
      </c>
      <c r="CE71" s="26">
        <f>CD71/$CD$138</f>
        <v>2.3649826073808581E-3</v>
      </c>
      <c r="CF71" s="47">
        <f>CE71 * $CC$138</f>
        <v>14.092340111730692</v>
      </c>
      <c r="CG71" s="48">
        <f>IF(BX71&gt;0,V71,W71)</f>
        <v>10.237967224795373</v>
      </c>
      <c r="CH71" s="65">
        <f>CF71/CG71</f>
        <v>1.3764783381607628</v>
      </c>
      <c r="CI71" s="70">
        <f>N71</f>
        <v>-2</v>
      </c>
      <c r="CJ71" s="1">
        <f>BQ71+BS71</f>
        <v>0</v>
      </c>
    </row>
    <row r="72" spans="1:88" x14ac:dyDescent="0.2">
      <c r="A72" s="29" t="s">
        <v>207</v>
      </c>
      <c r="B72">
        <v>1</v>
      </c>
      <c r="C72">
        <v>1</v>
      </c>
      <c r="D72">
        <v>0.23768308921438</v>
      </c>
      <c r="E72">
        <v>0.76231691078561903</v>
      </c>
      <c r="F72">
        <v>0.44195250659630603</v>
      </c>
      <c r="G72">
        <v>0.44195250659630603</v>
      </c>
      <c r="H72">
        <v>3.19683908045977E-2</v>
      </c>
      <c r="I72">
        <v>0.30711206896551702</v>
      </c>
      <c r="J72">
        <v>9.9085208994573001E-2</v>
      </c>
      <c r="K72">
        <v>0.20926288844840599</v>
      </c>
      <c r="L72">
        <v>0.516339547564999</v>
      </c>
      <c r="M72">
        <v>0.79004210107287598</v>
      </c>
      <c r="N72" s="21">
        <v>0</v>
      </c>
      <c r="O72">
        <v>1.00246008035409</v>
      </c>
      <c r="P72">
        <v>0.99709897894194299</v>
      </c>
      <c r="Q72">
        <v>0.99803923116372095</v>
      </c>
      <c r="R72">
        <v>0.97900511007649205</v>
      </c>
      <c r="S72">
        <v>2.7599999904632502</v>
      </c>
      <c r="T72" s="27">
        <f>IF(C72,P72,R72)</f>
        <v>0.99709897894194299</v>
      </c>
      <c r="U72" s="27">
        <f>IF(D72 = 0,O72,Q72)</f>
        <v>0.99803923116372095</v>
      </c>
      <c r="V72" s="39">
        <f>S72*T72^(1-N72)</f>
        <v>2.7519931723706792</v>
      </c>
      <c r="W72" s="38">
        <f>S72*U72^(N72+1)</f>
        <v>2.7545882684938192</v>
      </c>
      <c r="X72" s="44">
        <f>0.5 * (D72-MAX($D$3:$D$137))/(MIN($D$3:$D$137)-MAX($D$3:$D$137)) + 0.75</f>
        <v>1.1337661401040993</v>
      </c>
      <c r="Y72" s="44">
        <f>AVERAGE(D72, F72, G72, H72, I72, J72, K72)</f>
        <v>0.25271666566001227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PERCENTILE($L$2:$L$137, 0.05)</f>
        <v>-6.9945855688661379E-2</v>
      </c>
      <c r="AG72" s="22">
        <f>PERCENTILE($L$2:$L$137, 0.95)</f>
        <v>0.9572877100120103</v>
      </c>
      <c r="AH72" s="22">
        <f>MIN(MAX(L72,AF72), AG72)</f>
        <v>0.516339547564999</v>
      </c>
      <c r="AI72" s="22">
        <f>AH72-$AH$138+1</f>
        <v>1.5862854032536604</v>
      </c>
      <c r="AJ72" s="22">
        <f>PERCENTILE($M$2:$M$137, 0.02)</f>
        <v>-2.2999038293317828</v>
      </c>
      <c r="AK72" s="22">
        <f>PERCENTILE($M$2:$M$137, 0.98)</f>
        <v>1.2514354598520292</v>
      </c>
      <c r="AL72" s="22">
        <f>MIN(MAX(M72,AJ72), AK72)</f>
        <v>0.79004210107287598</v>
      </c>
      <c r="AM72" s="22">
        <f>AL72-$AL$138 + 1</f>
        <v>4.0899459304046584</v>
      </c>
      <c r="AN72" s="46">
        <v>0</v>
      </c>
      <c r="AO72" s="75">
        <v>0.25</v>
      </c>
      <c r="AP72" s="51">
        <v>0.54</v>
      </c>
      <c r="AQ72" s="50">
        <v>1</v>
      </c>
      <c r="AR72" s="17">
        <f>(AI72^4)*AB72*AE72*AN72</f>
        <v>0</v>
      </c>
      <c r="AS72" s="17">
        <f>(AM72^4) *Z72*AC72*AO72*(M72 &gt; 0)</f>
        <v>69.953633146121632</v>
      </c>
      <c r="AT72" s="17">
        <f>(AM72^4)*AA72*AP72*AQ72</f>
        <v>151.09984759562275</v>
      </c>
      <c r="AU72" s="17">
        <f>MIN(AR72, 0.05*AR$138)</f>
        <v>0</v>
      </c>
      <c r="AV72" s="17">
        <f>MIN(AS72, 0.05*AS$138)</f>
        <v>69.953633146121632</v>
      </c>
      <c r="AW72" s="17">
        <f>MIN(AT72, 0.05*AT$138)</f>
        <v>151.09984759562275</v>
      </c>
      <c r="AX72" s="14">
        <f>AU72/$AU$138</f>
        <v>0</v>
      </c>
      <c r="AY72" s="14">
        <f>AV72/$AV$138</f>
        <v>2.0439861939497726E-2</v>
      </c>
      <c r="AZ72" s="67">
        <f>AW72/$AW$138</f>
        <v>1.5244824963640385E-2</v>
      </c>
      <c r="BA72" s="21">
        <f>N72</f>
        <v>0</v>
      </c>
      <c r="BB72" s="66">
        <v>0</v>
      </c>
      <c r="BC72" s="15">
        <f>$D$144*AX72</f>
        <v>0</v>
      </c>
      <c r="BD72" s="19">
        <f>BC72-BB72</f>
        <v>0</v>
      </c>
      <c r="BE72" s="63">
        <f>(IF(BD72 &gt; 0, V72, W72))</f>
        <v>2.7545882684938192</v>
      </c>
      <c r="BF72" s="46">
        <f>BD72/BE72</f>
        <v>0</v>
      </c>
      <c r="BG72" s="64" t="e">
        <f>BB72/BC72</f>
        <v>#DIV/0!</v>
      </c>
      <c r="BH72" s="66">
        <v>0</v>
      </c>
      <c r="BI72" s="66">
        <v>751</v>
      </c>
      <c r="BJ72" s="66">
        <v>0</v>
      </c>
      <c r="BK72" s="10">
        <f>SUM(BH72:BJ72)</f>
        <v>751</v>
      </c>
      <c r="BL72" s="15">
        <f>AY72*$D$143</f>
        <v>3565.8391806343666</v>
      </c>
      <c r="BM72" s="9">
        <f>BL72-BK72</f>
        <v>2814.8391806343666</v>
      </c>
      <c r="BN72" s="48">
        <f>IF(BM72&gt;0,V72,W72)</f>
        <v>2.7519931723706792</v>
      </c>
      <c r="BO72" s="46">
        <f>BM72/BN72</f>
        <v>1022.836542217708</v>
      </c>
      <c r="BP72" s="64">
        <f>BK72/BL72</f>
        <v>0.21060961023665578</v>
      </c>
      <c r="BQ72" s="16">
        <f>BB72+BK72+BS72</f>
        <v>914</v>
      </c>
      <c r="BR72" s="69">
        <f>BC72+BL72+BT72</f>
        <v>3712.0263806582034</v>
      </c>
      <c r="BS72" s="66">
        <v>163</v>
      </c>
      <c r="BT72" s="15">
        <f>AZ72*$D$146</f>
        <v>146.18720002383674</v>
      </c>
      <c r="BU72" s="37">
        <f>BT72-BS72</f>
        <v>-16.812799976163262</v>
      </c>
      <c r="BV72" s="54">
        <f>BU72*(BU72&lt;&gt;0)</f>
        <v>-16.812799976163262</v>
      </c>
      <c r="BW72" s="26">
        <f>BV72/$BV$138</f>
        <v>-2.9532408178751489E-2</v>
      </c>
      <c r="BX72" s="47">
        <f>BW72 * $BU$138</f>
        <v>-16.812799976163262</v>
      </c>
      <c r="BY72" s="48">
        <f>IF(BX72&gt;0, V72, W72)</f>
        <v>2.7545882684938192</v>
      </c>
      <c r="BZ72" s="65">
        <f>BX72/BY72</f>
        <v>-6.1035618892533545</v>
      </c>
      <c r="CA72" s="66">
        <v>0</v>
      </c>
      <c r="CB72" s="15">
        <f>AZ72*$CA$141</f>
        <v>135.6293964952676</v>
      </c>
      <c r="CC72" s="37">
        <f>CB72-CA72</f>
        <v>135.6293964952676</v>
      </c>
      <c r="CD72" s="54">
        <f>CC72*(CC72&lt;&gt;0)</f>
        <v>135.6293964952676</v>
      </c>
      <c r="CE72" s="26">
        <f>CD72/$CD$138</f>
        <v>2.2761383930399424E-2</v>
      </c>
      <c r="CF72" s="47">
        <f>CE72 * $CC$138</f>
        <v>135.6293964952676</v>
      </c>
      <c r="CG72" s="48">
        <f>IF(BX72&gt;0,V72,W72)</f>
        <v>2.7545882684938192</v>
      </c>
      <c r="CH72" s="65">
        <f>CF72/CG72</f>
        <v>49.237629465919554</v>
      </c>
      <c r="CI72" s="70">
        <f>N72</f>
        <v>0</v>
      </c>
      <c r="CJ72" s="1">
        <f>BQ72+BS72</f>
        <v>1077</v>
      </c>
    </row>
    <row r="73" spans="1:88" x14ac:dyDescent="0.2">
      <c r="A73" s="29" t="s">
        <v>288</v>
      </c>
      <c r="B73">
        <v>1</v>
      </c>
      <c r="C73">
        <v>1</v>
      </c>
      <c r="D73">
        <v>0.94047143427886504</v>
      </c>
      <c r="E73">
        <v>5.9528565721134602E-2</v>
      </c>
      <c r="F73">
        <v>0.99920540325784601</v>
      </c>
      <c r="G73">
        <v>0.99920540325784601</v>
      </c>
      <c r="H73">
        <v>0.23819473464270699</v>
      </c>
      <c r="I73">
        <v>0.78854993731717504</v>
      </c>
      <c r="J73">
        <v>0.43339178934514699</v>
      </c>
      <c r="K73">
        <v>0.65806338421253696</v>
      </c>
      <c r="L73">
        <v>0.15092564506206099</v>
      </c>
      <c r="M73">
        <v>-0.52982396157048395</v>
      </c>
      <c r="N73" s="21">
        <v>-2</v>
      </c>
      <c r="O73">
        <v>1.0109265192094601</v>
      </c>
      <c r="P73">
        <v>1.0002765134209599</v>
      </c>
      <c r="Q73">
        <v>1.00440301782484</v>
      </c>
      <c r="R73">
        <v>0.99706368638210796</v>
      </c>
      <c r="S73">
        <v>11.920000076293899</v>
      </c>
      <c r="T73" s="27">
        <f>IF(C73,P73,R73)</f>
        <v>1.0002765134209599</v>
      </c>
      <c r="U73" s="27">
        <f>IF(D73 = 0,O73,Q73)</f>
        <v>1.00440301782484</v>
      </c>
      <c r="V73" s="39">
        <f>S73*T73^(1-N73)</f>
        <v>11.929890930740616</v>
      </c>
      <c r="W73" s="38">
        <f>S73*U73^(N73+1)</f>
        <v>11.867746178330036</v>
      </c>
      <c r="X73" s="44">
        <f>0.5 * (D73-MAX($D$3:$D$137))/(MIN($D$3:$D$137)-MAX($D$3:$D$137)) + 0.75</f>
        <v>0.77603073851503768</v>
      </c>
      <c r="Y73" s="44">
        <f>AVERAGE(D73, F73, G73, H73, I73, J73, K73)</f>
        <v>0.72244029804458898</v>
      </c>
      <c r="Z73" s="22">
        <f>AI73^N73</f>
        <v>0.67090354720084822</v>
      </c>
      <c r="AA73" s="22">
        <f>(Z73+AB73)/2</f>
        <v>0.40061242578149686</v>
      </c>
      <c r="AB73" s="22">
        <f>AM73^N73</f>
        <v>0.13032130436214553</v>
      </c>
      <c r="AC73" s="22">
        <v>1</v>
      </c>
      <c r="AD73" s="22">
        <v>1</v>
      </c>
      <c r="AE73" s="22">
        <v>1</v>
      </c>
      <c r="AF73" s="22">
        <f>PERCENTILE($L$2:$L$137, 0.05)</f>
        <v>-6.9945855688661379E-2</v>
      </c>
      <c r="AG73" s="22">
        <f>PERCENTILE($L$2:$L$137, 0.95)</f>
        <v>0.9572877100120103</v>
      </c>
      <c r="AH73" s="22">
        <f>MIN(MAX(L73,AF73), AG73)</f>
        <v>0.15092564506206099</v>
      </c>
      <c r="AI73" s="22">
        <f>AH73-$AH$138+1</f>
        <v>1.2208715007507225</v>
      </c>
      <c r="AJ73" s="22">
        <f>PERCENTILE($M$2:$M$137, 0.02)</f>
        <v>-2.2999038293317828</v>
      </c>
      <c r="AK73" s="22">
        <f>PERCENTILE($M$2:$M$137, 0.98)</f>
        <v>1.2514354598520292</v>
      </c>
      <c r="AL73" s="22">
        <f>MIN(MAX(M73,AJ73), AK73)</f>
        <v>-0.52982396157048395</v>
      </c>
      <c r="AM73" s="22">
        <f>AL73-$AL$138 + 1</f>
        <v>2.7700798677612988</v>
      </c>
      <c r="AN73" s="46">
        <v>0</v>
      </c>
      <c r="AO73" s="75">
        <v>0.25</v>
      </c>
      <c r="AP73" s="51">
        <v>0.54</v>
      </c>
      <c r="AQ73" s="50">
        <v>1</v>
      </c>
      <c r="AR73" s="17">
        <f>(AI73^4)*AB73*AE73*AN73</f>
        <v>0</v>
      </c>
      <c r="AS73" s="17">
        <f>(AM73^4) *Z73*AC73*AO73*(M73 &gt; 0)</f>
        <v>0</v>
      </c>
      <c r="AT73" s="17">
        <f>(AM73^4)*AA73*AP73*AQ73</f>
        <v>12.737592160786681</v>
      </c>
      <c r="AU73" s="17">
        <f>MIN(AR73, 0.05*AR$138)</f>
        <v>0</v>
      </c>
      <c r="AV73" s="17">
        <f>MIN(AS73, 0.05*AS$138)</f>
        <v>0</v>
      </c>
      <c r="AW73" s="17">
        <f>MIN(AT73, 0.05*AT$138)</f>
        <v>12.737592160786681</v>
      </c>
      <c r="AX73" s="14">
        <f>AU73/$AU$138</f>
        <v>0</v>
      </c>
      <c r="AY73" s="14">
        <f>AV73/$AV$138</f>
        <v>0</v>
      </c>
      <c r="AZ73" s="67">
        <f>AW73/$AW$138</f>
        <v>1.2851261337410917E-3</v>
      </c>
      <c r="BA73" s="21">
        <f>N73</f>
        <v>-2</v>
      </c>
      <c r="BB73" s="66">
        <v>0</v>
      </c>
      <c r="BC73" s="15">
        <f>$D$144*AX73</f>
        <v>0</v>
      </c>
      <c r="BD73" s="19">
        <f>BC73-BB73</f>
        <v>0</v>
      </c>
      <c r="BE73" s="63">
        <f>(IF(BD73 &gt; 0, V73, W73))</f>
        <v>11.867746178330036</v>
      </c>
      <c r="BF73" s="46">
        <f>BD73/BE73</f>
        <v>0</v>
      </c>
      <c r="BG73" s="64" t="e">
        <f>BB73/BC73</f>
        <v>#DIV/0!</v>
      </c>
      <c r="BH73" s="66">
        <v>0</v>
      </c>
      <c r="BI73" s="66">
        <v>0</v>
      </c>
      <c r="BJ73" s="66">
        <v>0</v>
      </c>
      <c r="BK73" s="10">
        <f>SUM(BH73:BJ73)</f>
        <v>0</v>
      </c>
      <c r="BL73" s="15">
        <f>AY73*$D$143</f>
        <v>0</v>
      </c>
      <c r="BM73" s="9">
        <f>BL73-BK73</f>
        <v>0</v>
      </c>
      <c r="BN73" s="48">
        <f>IF(BM73&gt;0,V73,W73)</f>
        <v>11.867746178330036</v>
      </c>
      <c r="BO73" s="46">
        <f>BM73/BN73</f>
        <v>0</v>
      </c>
      <c r="BP73" s="64" t="e">
        <f>BK73/BL73</f>
        <v>#DIV/0!</v>
      </c>
      <c r="BQ73" s="16">
        <f>BB73+BK73+BS73</f>
        <v>0</v>
      </c>
      <c r="BR73" s="69">
        <f>BC73+BL73+BT73</f>
        <v>12.32346003428345</v>
      </c>
      <c r="BS73" s="66">
        <v>0</v>
      </c>
      <c r="BT73" s="15">
        <f>AZ73*$D$146</f>
        <v>12.32346003428345</v>
      </c>
      <c r="BU73" s="37">
        <f>BT73-BS73</f>
        <v>12.32346003428345</v>
      </c>
      <c r="BV73" s="54">
        <f>BU73*(BU73&lt;&gt;0)</f>
        <v>12.32346003428345</v>
      </c>
      <c r="BW73" s="26">
        <f>BV73/$BV$138</f>
        <v>2.1646688976433202E-2</v>
      </c>
      <c r="BX73" s="47">
        <f>BW73 * $BU$138</f>
        <v>12.323460034283451</v>
      </c>
      <c r="BY73" s="48">
        <f>IF(BX73&gt;0, V73, W73)</f>
        <v>11.929890930740616</v>
      </c>
      <c r="BZ73" s="65">
        <f>BX73/BY73</f>
        <v>1.0329901677917857</v>
      </c>
      <c r="CA73" s="66"/>
      <c r="CB73" s="15">
        <f>AZ73*$CA$141</f>
        <v>11.433445930361058</v>
      </c>
      <c r="CC73" s="37">
        <f>CB73-CA73</f>
        <v>11.433445930361058</v>
      </c>
      <c r="CD73" s="54">
        <f>CC73*(CC73&lt;&gt;0)</f>
        <v>11.433445930361058</v>
      </c>
      <c r="CE73" s="26">
        <f>CD73/$CD$138</f>
        <v>1.9187658368552221E-3</v>
      </c>
      <c r="CF73" s="47">
        <f>CE73 * $CC$138</f>
        <v>11.433445930361058</v>
      </c>
      <c r="CG73" s="48">
        <f>IF(BX73&gt;0,V73,W73)</f>
        <v>11.929890930740616</v>
      </c>
      <c r="CH73" s="65">
        <f>CF73/CG73</f>
        <v>0.95838645941847367</v>
      </c>
      <c r="CI73" s="70">
        <f>N73</f>
        <v>-2</v>
      </c>
      <c r="CJ73" s="1">
        <f>BQ73+BS73</f>
        <v>0</v>
      </c>
    </row>
    <row r="74" spans="1:88" x14ac:dyDescent="0.2">
      <c r="A74" s="29" t="s">
        <v>144</v>
      </c>
      <c r="B74">
        <v>1</v>
      </c>
      <c r="C74">
        <v>1</v>
      </c>
      <c r="D74">
        <v>0.90571314422692695</v>
      </c>
      <c r="E74">
        <v>9.4286855773072206E-2</v>
      </c>
      <c r="F74">
        <v>0.95510528406833495</v>
      </c>
      <c r="G74">
        <v>0.95510528406833495</v>
      </c>
      <c r="H74">
        <v>0.96050982030923504</v>
      </c>
      <c r="I74">
        <v>0.55495194316757201</v>
      </c>
      <c r="J74">
        <v>0.73009368659929197</v>
      </c>
      <c r="K74">
        <v>0.83505469158367995</v>
      </c>
      <c r="L74">
        <v>0.77563875460077403</v>
      </c>
      <c r="M74">
        <v>-1.5268221001073901</v>
      </c>
      <c r="N74" s="21">
        <v>0</v>
      </c>
      <c r="O74">
        <v>1.0083204503951899</v>
      </c>
      <c r="P74">
        <v>0.99817003360156198</v>
      </c>
      <c r="Q74">
        <v>1.0033291328634899</v>
      </c>
      <c r="R74">
        <v>1.0030723489816</v>
      </c>
      <c r="S74">
        <v>103.16000366210901</v>
      </c>
      <c r="T74" s="27">
        <f>IF(C74,P74,R74)</f>
        <v>0.99817003360156198</v>
      </c>
      <c r="U74" s="27">
        <f>IF(D74 = 0,O74,Q74)</f>
        <v>1.0033291328634899</v>
      </c>
      <c r="V74" s="39">
        <f>S74*T74^(1-N74)</f>
        <v>102.9712243217446</v>
      </c>
      <c r="W74" s="38">
        <f>S74*U74^(N74+1)</f>
        <v>103.50343702049827</v>
      </c>
      <c r="X74" s="44">
        <f>0.5 * (D74-MAX($D$3:$D$137))/(MIN($D$3:$D$137)-MAX($D$3:$D$137)) + 0.75</f>
        <v>0.79372350609947762</v>
      </c>
      <c r="Y74" s="44">
        <f>AVERAGE(D74, F74, G74, H74, I74, J74, K74)</f>
        <v>0.84236197914619659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PERCENTILE($L$2:$L$137, 0.05)</f>
        <v>-6.9945855688661379E-2</v>
      </c>
      <c r="AG74" s="22">
        <f>PERCENTILE($L$2:$L$137, 0.95)</f>
        <v>0.9572877100120103</v>
      </c>
      <c r="AH74" s="22">
        <f>MIN(MAX(L74,AF74), AG74)</f>
        <v>0.77563875460077403</v>
      </c>
      <c r="AI74" s="22">
        <f>AH74-$AH$138+1</f>
        <v>1.8455846102894355</v>
      </c>
      <c r="AJ74" s="22">
        <f>PERCENTILE($M$2:$M$137, 0.02)</f>
        <v>-2.2999038293317828</v>
      </c>
      <c r="AK74" s="22">
        <f>PERCENTILE($M$2:$M$137, 0.98)</f>
        <v>1.2514354598520292</v>
      </c>
      <c r="AL74" s="22">
        <f>MIN(MAX(M74,AJ74), AK74)</f>
        <v>-1.5268221001073901</v>
      </c>
      <c r="AM74" s="22">
        <f>AL74-$AL$138 + 1</f>
        <v>1.7730817292243928</v>
      </c>
      <c r="AN74" s="46">
        <v>1</v>
      </c>
      <c r="AO74" s="51">
        <v>1</v>
      </c>
      <c r="AP74" s="51">
        <v>1</v>
      </c>
      <c r="AQ74" s="21">
        <v>1</v>
      </c>
      <c r="AR74" s="17">
        <f>(AI74^4)*AB74*AE74*AN74</f>
        <v>11.602079589383724</v>
      </c>
      <c r="AS74" s="17">
        <f>(AM74^4) *Z74*AC74*AO74*(M74 &gt; 0)</f>
        <v>0</v>
      </c>
      <c r="AT74" s="17">
        <f>(AM74^4)*AA74*AP74*AQ74</f>
        <v>9.8835967636136068</v>
      </c>
      <c r="AU74" s="17">
        <f>MIN(AR74, 0.05*AR$138)</f>
        <v>11.602079589383724</v>
      </c>
      <c r="AV74" s="17">
        <f>MIN(AS74, 0.05*AS$138)</f>
        <v>0</v>
      </c>
      <c r="AW74" s="17">
        <f>MIN(AT74, 0.05*AT$138)</f>
        <v>9.8835967636136068</v>
      </c>
      <c r="AX74" s="14">
        <f>AU74/$AU$138</f>
        <v>1.6277429886702187E-2</v>
      </c>
      <c r="AY74" s="14">
        <f>AV74/$AV$138</f>
        <v>0</v>
      </c>
      <c r="AZ74" s="67">
        <f>AW74/$AW$138</f>
        <v>9.9717971308434955E-4</v>
      </c>
      <c r="BA74" s="21">
        <f>N74</f>
        <v>0</v>
      </c>
      <c r="BB74" s="66">
        <v>2785</v>
      </c>
      <c r="BC74" s="15">
        <f>$D$144*AX74</f>
        <v>1952.212392802774</v>
      </c>
      <c r="BD74" s="19">
        <f>BC74-BB74</f>
        <v>-832.78760719722595</v>
      </c>
      <c r="BE74" s="63">
        <f>(IF(BD74 &gt; 0, V74, W74))</f>
        <v>103.50343702049827</v>
      </c>
      <c r="BF74" s="46">
        <f>BD74/BE74</f>
        <v>-8.045989883720452</v>
      </c>
      <c r="BG74" s="64">
        <f>BB74/BC74</f>
        <v>1.4265865795481403</v>
      </c>
      <c r="BH74" s="66">
        <v>1032</v>
      </c>
      <c r="BI74" s="66">
        <v>2476</v>
      </c>
      <c r="BJ74" s="66">
        <v>103</v>
      </c>
      <c r="BK74" s="10">
        <f>SUM(BH74:BJ74)</f>
        <v>3611</v>
      </c>
      <c r="BL74" s="15">
        <f>AY74*$D$143</f>
        <v>0</v>
      </c>
      <c r="BM74" s="9">
        <f>BL74-BK74</f>
        <v>-3611</v>
      </c>
      <c r="BN74" s="48">
        <f>IF(BM74&gt;0,V74,W74)</f>
        <v>103.50343702049827</v>
      </c>
      <c r="BO74" s="46">
        <f>BM74/BN74</f>
        <v>-34.887730339668451</v>
      </c>
      <c r="BP74" s="64" t="e">
        <f>BK74/BL74</f>
        <v>#DIV/0!</v>
      </c>
      <c r="BQ74" s="16">
        <f>BB74+BK74+BS74</f>
        <v>6499</v>
      </c>
      <c r="BR74" s="69">
        <f>BC74+BL74+BT74</f>
        <v>1961.7746482254538</v>
      </c>
      <c r="BS74" s="66">
        <v>103</v>
      </c>
      <c r="BT74" s="15">
        <f>AZ74*$D$146</f>
        <v>9.5622554226797529</v>
      </c>
      <c r="BU74" s="37">
        <f>BT74-BS74</f>
        <v>-93.437744577320245</v>
      </c>
      <c r="BV74" s="54">
        <f>BU74*(BU74&lt;&gt;0)</f>
        <v>-93.437744577320245</v>
      </c>
      <c r="BW74" s="26">
        <f>BV74/$BV$138</f>
        <v>-0.16412742767841212</v>
      </c>
      <c r="BX74" s="47">
        <f>BW74 * $BU$138</f>
        <v>-93.437744577320245</v>
      </c>
      <c r="BY74" s="48">
        <f>IF(BX74&gt;0, V74, W74)</f>
        <v>103.50343702049827</v>
      </c>
      <c r="BZ74" s="65">
        <f>BX74/BY74</f>
        <v>-0.90275016238171324</v>
      </c>
      <c r="CA74" s="66">
        <v>0</v>
      </c>
      <c r="CB74" s="15">
        <f>AZ74*$CA$141</f>
        <v>8.871658612383186</v>
      </c>
      <c r="CC74" s="37">
        <f>CB74-CA74</f>
        <v>8.871658612383186</v>
      </c>
      <c r="CD74" s="54">
        <f>CC74*(CC74&lt;&gt;0)</f>
        <v>8.871658612383186</v>
      </c>
      <c r="CE74" s="26">
        <f>CD74/$CD$138</f>
        <v>1.4888455821075197E-3</v>
      </c>
      <c r="CF74" s="47">
        <f>CE74 * $CC$138</f>
        <v>8.871658612383186</v>
      </c>
      <c r="CG74" s="48">
        <f>IF(BX74&gt;0,V74,W74)</f>
        <v>103.50343702049827</v>
      </c>
      <c r="CH74" s="65">
        <f>CF74/CG74</f>
        <v>8.5713661959130924E-2</v>
      </c>
      <c r="CI74" s="70">
        <f>N74</f>
        <v>0</v>
      </c>
      <c r="CJ74" s="1">
        <f>BQ74+BS74</f>
        <v>6602</v>
      </c>
    </row>
    <row r="75" spans="1:88" x14ac:dyDescent="0.2">
      <c r="A75" s="29" t="s">
        <v>252</v>
      </c>
      <c r="B75">
        <v>0</v>
      </c>
      <c r="C75">
        <v>0</v>
      </c>
      <c r="D75">
        <v>0.46544147023571703</v>
      </c>
      <c r="E75">
        <v>0.53455852976428198</v>
      </c>
      <c r="F75">
        <v>0.37504966229638398</v>
      </c>
      <c r="G75">
        <v>0.37504966229638398</v>
      </c>
      <c r="H75">
        <v>0.54262432093606305</v>
      </c>
      <c r="I75">
        <v>0.58399498537400696</v>
      </c>
      <c r="J75">
        <v>0.56292973128858304</v>
      </c>
      <c r="K75">
        <v>0.45948515277033403</v>
      </c>
      <c r="L75">
        <v>0.327096209295964</v>
      </c>
      <c r="M75">
        <v>0.69677983102569596</v>
      </c>
      <c r="N75" s="21">
        <v>0</v>
      </c>
      <c r="O75">
        <v>0.98206933752599201</v>
      </c>
      <c r="P75">
        <v>0.99133334159851005</v>
      </c>
      <c r="Q75">
        <v>1</v>
      </c>
      <c r="R75">
        <v>0.98449613835818595</v>
      </c>
      <c r="S75">
        <v>1.2400000095367401</v>
      </c>
      <c r="T75" s="27">
        <f>IF(C75,P75,R75)</f>
        <v>0.98449613835818595</v>
      </c>
      <c r="U75" s="27">
        <f>IF(D75 = 0,O75,Q75)</f>
        <v>1</v>
      </c>
      <c r="V75" s="39">
        <f>S75*T75^(1-N75)</f>
        <v>1.2207752209530343</v>
      </c>
      <c r="W75" s="38">
        <f>S75*U75^(N75+1)</f>
        <v>1.2400000095367401</v>
      </c>
      <c r="X75" s="44">
        <f>0.5 * (D75-MAX($D$3:$D$137))/(MIN($D$3:$D$137)-MAX($D$3:$D$137)) + 0.75</f>
        <v>1.0178318955023813</v>
      </c>
      <c r="Y75" s="44">
        <f>AVERAGE(D75, F75, G75, H75, I75, J75, K75)</f>
        <v>0.48065356931392461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PERCENTILE($L$2:$L$137, 0.05)</f>
        <v>-6.9945855688661379E-2</v>
      </c>
      <c r="AG75" s="22">
        <f>PERCENTILE($L$2:$L$137, 0.95)</f>
        <v>0.9572877100120103</v>
      </c>
      <c r="AH75" s="22">
        <f>MIN(MAX(L75,AF75), AG75)</f>
        <v>0.327096209295964</v>
      </c>
      <c r="AI75" s="22">
        <f>AH75-$AH$138+1</f>
        <v>1.3970420649846254</v>
      </c>
      <c r="AJ75" s="22">
        <f>PERCENTILE($M$2:$M$137, 0.02)</f>
        <v>-2.2999038293317828</v>
      </c>
      <c r="AK75" s="22">
        <f>PERCENTILE($M$2:$M$137, 0.98)</f>
        <v>1.2514354598520292</v>
      </c>
      <c r="AL75" s="22">
        <f>MIN(MAX(M75,AJ75), AK75)</f>
        <v>0.69677983102569596</v>
      </c>
      <c r="AM75" s="22">
        <f>AL75-$AL$138 + 1</f>
        <v>3.9966836603574789</v>
      </c>
      <c r="AN75" s="46">
        <v>0</v>
      </c>
      <c r="AO75" s="75">
        <v>0.25</v>
      </c>
      <c r="AP75" s="51">
        <v>0.54</v>
      </c>
      <c r="AQ75" s="50">
        <v>1</v>
      </c>
      <c r="AR75" s="17">
        <f>(AI75^4)*AB75*AE75*AN75</f>
        <v>0</v>
      </c>
      <c r="AS75" s="17">
        <f>(AM75^4) *Z75*AC75*AO75*(M75 &gt; 0)</f>
        <v>63.788018071622027</v>
      </c>
      <c r="AT75" s="17">
        <f>(AM75^4)*AA75*AP75*AQ75</f>
        <v>137.78211903470358</v>
      </c>
      <c r="AU75" s="17">
        <f>MIN(AR75, 0.05*AR$138)</f>
        <v>0</v>
      </c>
      <c r="AV75" s="17">
        <f>MIN(AS75, 0.05*AS$138)</f>
        <v>63.788018071622027</v>
      </c>
      <c r="AW75" s="17">
        <f>MIN(AT75, 0.05*AT$138)</f>
        <v>137.78211903470358</v>
      </c>
      <c r="AX75" s="14">
        <f>AU75/$AU$138</f>
        <v>0</v>
      </c>
      <c r="AY75" s="14">
        <f>AV75/$AV$138</f>
        <v>1.8638321187045115E-2</v>
      </c>
      <c r="AZ75" s="67">
        <f>AW75/$AW$138</f>
        <v>1.3901167481153496E-2</v>
      </c>
      <c r="BA75" s="21">
        <f>N75</f>
        <v>0</v>
      </c>
      <c r="BB75" s="66">
        <v>0</v>
      </c>
      <c r="BC75" s="15">
        <f>$D$144*AX75</f>
        <v>0</v>
      </c>
      <c r="BD75" s="19">
        <f>BC75-BB75</f>
        <v>0</v>
      </c>
      <c r="BE75" s="63">
        <f>(IF(BD75 &gt; 0, V75, W75))</f>
        <v>1.2400000095367401</v>
      </c>
      <c r="BF75" s="46">
        <f>BD75/BE75</f>
        <v>0</v>
      </c>
      <c r="BG75" s="64" t="e">
        <f>BB75/BC75</f>
        <v>#DIV/0!</v>
      </c>
      <c r="BH75" s="66">
        <v>0</v>
      </c>
      <c r="BI75" s="66">
        <v>709</v>
      </c>
      <c r="BJ75" s="66">
        <v>0</v>
      </c>
      <c r="BK75" s="10">
        <f>SUM(BH75:BJ75)</f>
        <v>709</v>
      </c>
      <c r="BL75" s="15">
        <f>AY75*$D$143</f>
        <v>3251.5511184341335</v>
      </c>
      <c r="BM75" s="9">
        <f>BL75-BK75</f>
        <v>2542.5511184341335</v>
      </c>
      <c r="BN75" s="48">
        <f>IF(BM75&gt;0,V75,W75)</f>
        <v>1.2207752209530343</v>
      </c>
      <c r="BO75" s="46">
        <f>BM75/BN75</f>
        <v>2082.7348678073722</v>
      </c>
      <c r="BP75" s="64">
        <f>BK75/BL75</f>
        <v>0.21804977814448043</v>
      </c>
      <c r="BQ75" s="16">
        <f>BB75+BK75+BS75</f>
        <v>857</v>
      </c>
      <c r="BR75" s="69">
        <f>BC75+BL75+BT75</f>
        <v>3384.8535837611589</v>
      </c>
      <c r="BS75" s="66">
        <v>148</v>
      </c>
      <c r="BT75" s="15">
        <f>AZ75*$D$146</f>
        <v>133.3024653270252</v>
      </c>
      <c r="BU75" s="37">
        <f>BT75-BS75</f>
        <v>-14.697534672974797</v>
      </c>
      <c r="BV75" s="54">
        <f>BU75*(BU75&lt;&gt;0)</f>
        <v>-14.697534672974797</v>
      </c>
      <c r="BW75" s="26">
        <f>BV75/$BV$138</f>
        <v>-2.5816853456832538E-2</v>
      </c>
      <c r="BX75" s="47">
        <f>BW75 * $BU$138</f>
        <v>-14.697534672974799</v>
      </c>
      <c r="BY75" s="48">
        <f>IF(BX75&gt;0, V75, W75)</f>
        <v>1.2400000095367401</v>
      </c>
      <c r="BZ75" s="65">
        <f>BX75/BY75</f>
        <v>-11.852850451562295</v>
      </c>
      <c r="CA75" s="66">
        <v>0</v>
      </c>
      <c r="CB75" s="15">
        <f>AZ75*$CA$141</f>
        <v>123.67521178795236</v>
      </c>
      <c r="CC75" s="37">
        <f>CB75-CA75</f>
        <v>123.67521178795236</v>
      </c>
      <c r="CD75" s="54">
        <f>CC75*(CC75&lt;&gt;0)</f>
        <v>123.67521178795236</v>
      </c>
      <c r="CE75" s="26">
        <f>CD75/$CD$138</f>
        <v>2.0755227486964938E-2</v>
      </c>
      <c r="CF75" s="47">
        <f>CE75 * $CC$138</f>
        <v>123.67521178795236</v>
      </c>
      <c r="CG75" s="48">
        <f>IF(BX75&gt;0,V75,W75)</f>
        <v>1.2400000095367401</v>
      </c>
      <c r="CH75" s="65">
        <f>CF75/CG75</f>
        <v>99.738073255464741</v>
      </c>
      <c r="CI75" s="70">
        <f>N75</f>
        <v>0</v>
      </c>
      <c r="CJ75" s="1">
        <f>BQ75+BS75</f>
        <v>1005</v>
      </c>
    </row>
    <row r="76" spans="1:88" x14ac:dyDescent="0.2">
      <c r="A76" s="29" t="s">
        <v>161</v>
      </c>
      <c r="B76">
        <v>1</v>
      </c>
      <c r="C76">
        <v>1</v>
      </c>
      <c r="D76">
        <v>0.54694366759888102</v>
      </c>
      <c r="E76">
        <v>0.45305633240111798</v>
      </c>
      <c r="F76">
        <v>0.96424314660309896</v>
      </c>
      <c r="G76">
        <v>0.96424314660309896</v>
      </c>
      <c r="H76">
        <v>6.5190137902214798E-2</v>
      </c>
      <c r="I76">
        <v>0.246970330129544</v>
      </c>
      <c r="J76">
        <v>0.126885893143802</v>
      </c>
      <c r="K76">
        <v>0.34978400887479799</v>
      </c>
      <c r="L76">
        <v>1.0218816149351699</v>
      </c>
      <c r="M76">
        <v>-1.49028639672329</v>
      </c>
      <c r="N76" s="21">
        <v>0</v>
      </c>
      <c r="O76">
        <v>0.99954940177084395</v>
      </c>
      <c r="P76">
        <v>0.97668847736543896</v>
      </c>
      <c r="Q76">
        <v>1.0204064776294</v>
      </c>
      <c r="R76">
        <v>0.99652898542442603</v>
      </c>
      <c r="S76">
        <v>245.02999877929599</v>
      </c>
      <c r="T76" s="27">
        <f>IF(C76,P76,R76)</f>
        <v>0.97668847736543896</v>
      </c>
      <c r="U76" s="27">
        <f>IF(D76 = 0,O76,Q76)</f>
        <v>1.0204064776294</v>
      </c>
      <c r="V76" s="39">
        <f>S76*T76^(1-N76)</f>
        <v>239.31797641660597</v>
      </c>
      <c r="W76" s="38">
        <f>S76*U76^(N76+1)</f>
        <v>250.03019796791759</v>
      </c>
      <c r="X76" s="44">
        <f>0.5 * (D76-MAX($D$3:$D$137))/(MIN($D$3:$D$137)-MAX($D$3:$D$137)) + 0.75</f>
        <v>0.97634540599403996</v>
      </c>
      <c r="Y76" s="44">
        <f>AVERAGE(D76, F76, G76, H76, I76, J76, K76)</f>
        <v>0.46632290440791968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PERCENTILE($L$2:$L$137, 0.05)</f>
        <v>-6.9945855688661379E-2</v>
      </c>
      <c r="AG76" s="22">
        <f>PERCENTILE($L$2:$L$137, 0.95)</f>
        <v>0.9572877100120103</v>
      </c>
      <c r="AH76" s="22">
        <f>MIN(MAX(L76,AF76), AG76)</f>
        <v>0.9572877100120103</v>
      </c>
      <c r="AI76" s="22">
        <f>AH76-$AH$138+1</f>
        <v>2.0272335657006719</v>
      </c>
      <c r="AJ76" s="22">
        <f>PERCENTILE($M$2:$M$137, 0.02)</f>
        <v>-2.2999038293317828</v>
      </c>
      <c r="AK76" s="22">
        <f>PERCENTILE($M$2:$M$137, 0.98)</f>
        <v>1.2514354598520292</v>
      </c>
      <c r="AL76" s="22">
        <f>MIN(MAX(M76,AJ76), AK76)</f>
        <v>-1.49028639672329</v>
      </c>
      <c r="AM76" s="22">
        <f>AL76-$AL$138 + 1</f>
        <v>1.8096174326084928</v>
      </c>
      <c r="AN76" s="46">
        <v>1</v>
      </c>
      <c r="AO76" s="51">
        <v>1</v>
      </c>
      <c r="AP76" s="51">
        <v>1</v>
      </c>
      <c r="AQ76" s="21">
        <v>1</v>
      </c>
      <c r="AR76" s="17">
        <f>(AI76^4)*AB76*AE76*AN76</f>
        <v>16.88943624882787</v>
      </c>
      <c r="AS76" s="17">
        <f>(AM76^4) *Z76*AC76*AO76*(M76 &gt; 0)</f>
        <v>0</v>
      </c>
      <c r="AT76" s="17">
        <f>(AM76^4)*AA76*AP76*AQ76</f>
        <v>10.723759984304817</v>
      </c>
      <c r="AU76" s="17">
        <f>MIN(AR76, 0.05*AR$138)</f>
        <v>16.88943624882787</v>
      </c>
      <c r="AV76" s="17">
        <f>MIN(AS76, 0.05*AS$138)</f>
        <v>0</v>
      </c>
      <c r="AW76" s="17">
        <f>MIN(AT76, 0.05*AT$138)</f>
        <v>10.723759984304817</v>
      </c>
      <c r="AX76" s="14">
        <f>AU76/$AU$138</f>
        <v>2.3695460132662733E-2</v>
      </c>
      <c r="AY76" s="14">
        <f>AV76/$AV$138</f>
        <v>0</v>
      </c>
      <c r="AZ76" s="67">
        <f>AW76/$AW$138</f>
        <v>1.0819457895836675E-3</v>
      </c>
      <c r="BA76" s="21">
        <f>N76</f>
        <v>0</v>
      </c>
      <c r="BB76" s="66">
        <v>3185</v>
      </c>
      <c r="BC76" s="15">
        <f>$D$144*AX76</f>
        <v>2841.8842069127322</v>
      </c>
      <c r="BD76" s="19">
        <f>BC76-BB76</f>
        <v>-343.11579308726778</v>
      </c>
      <c r="BE76" s="63">
        <f>(IF(BD76 &gt; 0, V76, W76))</f>
        <v>250.03019796791759</v>
      </c>
      <c r="BF76" s="46">
        <f>BD76/BE76</f>
        <v>-1.3722974099764316</v>
      </c>
      <c r="BG76" s="64">
        <f>BB76/BC76</f>
        <v>1.1207353178756041</v>
      </c>
      <c r="BH76" s="66">
        <v>2205</v>
      </c>
      <c r="BI76" s="66">
        <v>1715</v>
      </c>
      <c r="BJ76" s="66">
        <v>0</v>
      </c>
      <c r="BK76" s="10">
        <f>SUM(BH76:BJ76)</f>
        <v>3920</v>
      </c>
      <c r="BL76" s="15">
        <f>AY76*$D$143</f>
        <v>0</v>
      </c>
      <c r="BM76" s="9">
        <f>BL76-BK76</f>
        <v>-3920</v>
      </c>
      <c r="BN76" s="48">
        <f>IF(BM76&gt;0,V76,W76)</f>
        <v>250.03019796791759</v>
      </c>
      <c r="BO76" s="46">
        <f>BM76/BN76</f>
        <v>-15.678106212206382</v>
      </c>
      <c r="BP76" s="64" t="e">
        <f>BK76/BL76</f>
        <v>#DIV/0!</v>
      </c>
      <c r="BQ76" s="16">
        <f>BB76+BK76+BS76</f>
        <v>7105</v>
      </c>
      <c r="BR76" s="69">
        <f>BC76+BL76+BT76</f>
        <v>2852.2593096727869</v>
      </c>
      <c r="BS76" s="66">
        <v>0</v>
      </c>
      <c r="BT76" s="15">
        <f>AZ76*$D$146</f>
        <v>10.375102760054663</v>
      </c>
      <c r="BU76" s="37">
        <f>BT76-BS76</f>
        <v>10.375102760054663</v>
      </c>
      <c r="BV76" s="54">
        <f>BU76*(BU76&lt;&gt;0)</f>
        <v>10.375102760054663</v>
      </c>
      <c r="BW76" s="26">
        <f>BV76/$BV$138</f>
        <v>1.8224315404979166E-2</v>
      </c>
      <c r="BX76" s="47">
        <f>BW76 * $BU$138</f>
        <v>10.375102760054663</v>
      </c>
      <c r="BY76" s="48">
        <f>IF(BX76&gt;0, V76, W76)</f>
        <v>239.31797641660597</v>
      </c>
      <c r="BZ76" s="65">
        <f>BX76/BY76</f>
        <v>4.3352793281160082E-2</v>
      </c>
      <c r="CA76" s="66">
        <v>0</v>
      </c>
      <c r="CB76" s="15">
        <f>AZ76*$CA$141</f>
        <v>9.6258012034784937</v>
      </c>
      <c r="CC76" s="37">
        <f>CB76-CA76</f>
        <v>9.6258012034784937</v>
      </c>
      <c r="CD76" s="54">
        <f>CC76*(CC76&lt;&gt;0)</f>
        <v>9.6258012034784937</v>
      </c>
      <c r="CE76" s="26">
        <f>CD76/$CD$138</f>
        <v>1.6154061176385133E-3</v>
      </c>
      <c r="CF76" s="47">
        <f>CE76 * $CC$138</f>
        <v>9.6258012034784937</v>
      </c>
      <c r="CG76" s="48">
        <f>IF(BX76&gt;0,V76,W76)</f>
        <v>239.31797641660597</v>
      </c>
      <c r="CH76" s="65">
        <f>CF76/CG76</f>
        <v>4.022180593204519E-2</v>
      </c>
      <c r="CI76" s="70">
        <f>N76</f>
        <v>0</v>
      </c>
      <c r="CJ76" s="1">
        <f>BQ76+BS76</f>
        <v>7105</v>
      </c>
    </row>
    <row r="77" spans="1:88" x14ac:dyDescent="0.2">
      <c r="A77" s="29" t="s">
        <v>277</v>
      </c>
      <c r="B77">
        <v>1</v>
      </c>
      <c r="C77">
        <v>1</v>
      </c>
      <c r="D77">
        <v>0.78945265681182497</v>
      </c>
      <c r="E77">
        <v>0.210547343188174</v>
      </c>
      <c r="F77">
        <v>0.82161303138657105</v>
      </c>
      <c r="G77">
        <v>0.82161303138657105</v>
      </c>
      <c r="H77">
        <v>0.63184287505223502</v>
      </c>
      <c r="I77">
        <v>0.54701211867948096</v>
      </c>
      <c r="J77">
        <v>0.58789940445186495</v>
      </c>
      <c r="K77">
        <v>0.69500058405878795</v>
      </c>
      <c r="L77">
        <v>0.71245182361729098</v>
      </c>
      <c r="M77">
        <v>0.97147054992027004</v>
      </c>
      <c r="N77" s="21">
        <v>0</v>
      </c>
      <c r="O77">
        <v>1.0197530227913001</v>
      </c>
      <c r="P77">
        <v>0.98955862596905697</v>
      </c>
      <c r="Q77">
        <v>1.01898737488053</v>
      </c>
      <c r="R77">
        <v>0.99208444018687902</v>
      </c>
      <c r="S77">
        <v>5.0599999427795401</v>
      </c>
      <c r="T77" s="27">
        <f>IF(C77,P77,R77)</f>
        <v>0.98955862596905697</v>
      </c>
      <c r="U77" s="27">
        <f>IF(D77 = 0,O77,Q77)</f>
        <v>1.01898737488053</v>
      </c>
      <c r="V77" s="39">
        <f>S77*T77^(1-N77)</f>
        <v>5.0071665907804288</v>
      </c>
      <c r="W77" s="38">
        <f>S77*U77^(N77+1)</f>
        <v>5.1560760585885559</v>
      </c>
      <c r="X77" s="44">
        <f>0.5 * (D77-MAX($D$3:$D$137))/(MIN($D$3:$D$137)-MAX($D$3:$D$137)) + 0.75</f>
        <v>0.85290276319225911</v>
      </c>
      <c r="Y77" s="44">
        <f>AVERAGE(D77, F77, G77, H77, I77, J77, K77)</f>
        <v>0.69920481454676231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PERCENTILE($L$2:$L$137, 0.05)</f>
        <v>-6.9945855688661379E-2</v>
      </c>
      <c r="AG77" s="22">
        <f>PERCENTILE($L$2:$L$137, 0.95)</f>
        <v>0.9572877100120103</v>
      </c>
      <c r="AH77" s="22">
        <f>MIN(MAX(L77,AF77), AG77)</f>
        <v>0.71245182361729098</v>
      </c>
      <c r="AI77" s="22">
        <f>AH77-$AH$138+1</f>
        <v>1.7823976793059524</v>
      </c>
      <c r="AJ77" s="22">
        <f>PERCENTILE($M$2:$M$137, 0.02)</f>
        <v>-2.2999038293317828</v>
      </c>
      <c r="AK77" s="22">
        <f>PERCENTILE($M$2:$M$137, 0.98)</f>
        <v>1.2514354598520292</v>
      </c>
      <c r="AL77" s="22">
        <f>MIN(MAX(M77,AJ77), AK77)</f>
        <v>0.97147054992027004</v>
      </c>
      <c r="AM77" s="22">
        <f>AL77-$AL$138 + 1</f>
        <v>4.2713743792520527</v>
      </c>
      <c r="AN77" s="46">
        <v>0</v>
      </c>
      <c r="AO77" s="75">
        <v>0.25</v>
      </c>
      <c r="AP77" s="51">
        <v>0.54</v>
      </c>
      <c r="AQ77" s="50">
        <v>1</v>
      </c>
      <c r="AR77" s="17">
        <f>(AI77^4)*AB77*AE77*AN77</f>
        <v>0</v>
      </c>
      <c r="AS77" s="17">
        <f>(AM77^4) *Z77*AC77*AO77*(M77 &gt; 0)</f>
        <v>83.216713860389163</v>
      </c>
      <c r="AT77" s="17">
        <f>(AM77^4)*AA77*AP77*AQ77</f>
        <v>179.74810193844061</v>
      </c>
      <c r="AU77" s="17">
        <f>MIN(AR77, 0.05*AR$138)</f>
        <v>0</v>
      </c>
      <c r="AV77" s="17">
        <f>MIN(AS77, 0.05*AS$138)</f>
        <v>83.216713860389163</v>
      </c>
      <c r="AW77" s="17">
        <f>MIN(AT77, 0.05*AT$138)</f>
        <v>179.74810193844061</v>
      </c>
      <c r="AX77" s="14">
        <f>AU77/$AU$138</f>
        <v>0</v>
      </c>
      <c r="AY77" s="14">
        <f>AV77/$AV$138</f>
        <v>2.4315222324651265E-2</v>
      </c>
      <c r="AZ77" s="67">
        <f>AW77/$AW$138</f>
        <v>1.8135215853635967E-2</v>
      </c>
      <c r="BA77" s="21">
        <f>N77</f>
        <v>0</v>
      </c>
      <c r="BB77" s="66">
        <v>0</v>
      </c>
      <c r="BC77" s="15">
        <f>$D$144*AX77</f>
        <v>0</v>
      </c>
      <c r="BD77" s="19">
        <f>BC77-BB77</f>
        <v>0</v>
      </c>
      <c r="BE77" s="63">
        <f>(IF(BD77 &gt; 0, V77, W77))</f>
        <v>5.1560760585885559</v>
      </c>
      <c r="BF77" s="46">
        <f>BD77/BE77</f>
        <v>0</v>
      </c>
      <c r="BG77" s="64" t="e">
        <f>BB77/BC77</f>
        <v>#DIV/0!</v>
      </c>
      <c r="BH77" s="66">
        <v>0</v>
      </c>
      <c r="BI77" s="66">
        <v>1295</v>
      </c>
      <c r="BJ77" s="66">
        <v>0</v>
      </c>
      <c r="BK77" s="10">
        <f>SUM(BH77:BJ77)</f>
        <v>1295</v>
      </c>
      <c r="BL77" s="15">
        <f>AY77*$D$143</f>
        <v>4241.9157579303846</v>
      </c>
      <c r="BM77" s="9">
        <f>BL77-BK77</f>
        <v>2946.9157579303846</v>
      </c>
      <c r="BN77" s="48">
        <f>IF(BM77&gt;0,V77,W77)</f>
        <v>5.0071665907804288</v>
      </c>
      <c r="BO77" s="46">
        <f>BM77/BN77</f>
        <v>588.53958711029657</v>
      </c>
      <c r="BP77" s="64">
        <f>BK77/BL77</f>
        <v>0.30528659075300113</v>
      </c>
      <c r="BQ77" s="16">
        <f>BB77+BK77+BS77</f>
        <v>1457</v>
      </c>
      <c r="BR77" s="69">
        <f>BC77+BL77+BT77</f>
        <v>4415.8197833156564</v>
      </c>
      <c r="BS77" s="66">
        <v>162</v>
      </c>
      <c r="BT77" s="15">
        <f>AZ77*$D$146</f>
        <v>173.90402538527135</v>
      </c>
      <c r="BU77" s="37">
        <f>BT77-BS77</f>
        <v>11.904025385271353</v>
      </c>
      <c r="BV77" s="54">
        <f>BU77*(BU77&lt;&gt;0)</f>
        <v>11.904025385271353</v>
      </c>
      <c r="BW77" s="26">
        <f>BV77/$BV$138</f>
        <v>2.090993392810702E-2</v>
      </c>
      <c r="BX77" s="47">
        <f>BW77 * $BU$138</f>
        <v>11.904025385271355</v>
      </c>
      <c r="BY77" s="48">
        <f>IF(BX77&gt;0, V77, W77)</f>
        <v>5.0071665907804288</v>
      </c>
      <c r="BZ77" s="65">
        <f>BX77/BY77</f>
        <v>2.3773975100388993</v>
      </c>
      <c r="CA77" s="66">
        <v>0</v>
      </c>
      <c r="CB77" s="15">
        <f>AZ77*$CA$141</f>
        <v>161.3444816458358</v>
      </c>
      <c r="CC77" s="37">
        <f>CB77-CA77</f>
        <v>161.3444816458358</v>
      </c>
      <c r="CD77" s="54">
        <f>CC77*(CC77&lt;&gt;0)</f>
        <v>161.3444816458358</v>
      </c>
      <c r="CE77" s="26">
        <f>CD77/$CD$138</f>
        <v>2.7076900632823284E-2</v>
      </c>
      <c r="CF77" s="47">
        <f>CE77 * $CC$138</f>
        <v>161.3444816458358</v>
      </c>
      <c r="CG77" s="48">
        <f>IF(BX77&gt;0,V77,W77)</f>
        <v>5.0071665907804288</v>
      </c>
      <c r="CH77" s="65">
        <f>CF77/CG77</f>
        <v>32.222710932549234</v>
      </c>
      <c r="CI77" s="70">
        <f>N77</f>
        <v>0</v>
      </c>
      <c r="CJ77" s="1">
        <f>BQ77+BS77</f>
        <v>1619</v>
      </c>
    </row>
    <row r="78" spans="1:88" x14ac:dyDescent="0.2">
      <c r="A78" s="29" t="s">
        <v>118</v>
      </c>
      <c r="B78">
        <v>1</v>
      </c>
      <c r="C78">
        <v>1</v>
      </c>
      <c r="D78">
        <v>0.45105872952456999</v>
      </c>
      <c r="E78">
        <v>0.54894127047542896</v>
      </c>
      <c r="F78">
        <v>0.73818037346046805</v>
      </c>
      <c r="G78">
        <v>0.73818037346046805</v>
      </c>
      <c r="H78">
        <v>7.6890931884663602E-2</v>
      </c>
      <c r="I78">
        <v>0.29502716255745898</v>
      </c>
      <c r="J78">
        <v>0.150615116971475</v>
      </c>
      <c r="K78">
        <v>0.333438335070813</v>
      </c>
      <c r="L78">
        <v>0.55100298717450402</v>
      </c>
      <c r="M78">
        <v>-1.93081462474165</v>
      </c>
      <c r="N78" s="21">
        <v>0</v>
      </c>
      <c r="O78">
        <v>1.03700119648851</v>
      </c>
      <c r="P78">
        <v>0.97872362973719595</v>
      </c>
      <c r="Q78">
        <v>1.0226402766356999</v>
      </c>
      <c r="R78">
        <v>0.99334286603821298</v>
      </c>
      <c r="S78">
        <v>47.299999237060497</v>
      </c>
      <c r="T78" s="27">
        <f>IF(C78,P78,R78)</f>
        <v>0.97872362973719595</v>
      </c>
      <c r="U78" s="27">
        <f>IF(D78 = 0,O78,Q78)</f>
        <v>1.0226402766356999</v>
      </c>
      <c r="V78" s="39">
        <f>S78*T78^(1-N78)</f>
        <v>46.293626939862449</v>
      </c>
      <c r="W78" s="38">
        <f>S78*U78^(N78+1)</f>
        <v>48.370884304655938</v>
      </c>
      <c r="X78" s="44">
        <f>0.5 * (D78-MAX($D$3:$D$137))/(MIN($D$3:$D$137)-MAX($D$3:$D$137)) + 0.75</f>
        <v>1.025153040709736</v>
      </c>
      <c r="Y78" s="44">
        <f>AVERAGE(D78, F78, G78, H78, I78, J78, K78)</f>
        <v>0.39762728898998817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PERCENTILE($L$2:$L$137, 0.05)</f>
        <v>-6.9945855688661379E-2</v>
      </c>
      <c r="AG78" s="22">
        <f>PERCENTILE($L$2:$L$137, 0.95)</f>
        <v>0.9572877100120103</v>
      </c>
      <c r="AH78" s="22">
        <f>MIN(MAX(L78,AF78), AG78)</f>
        <v>0.55100298717450402</v>
      </c>
      <c r="AI78" s="22">
        <f>AH78-$AH$138+1</f>
        <v>1.6209488428631653</v>
      </c>
      <c r="AJ78" s="22">
        <f>PERCENTILE($M$2:$M$137, 0.02)</f>
        <v>-2.2999038293317828</v>
      </c>
      <c r="AK78" s="22">
        <f>PERCENTILE($M$2:$M$137, 0.98)</f>
        <v>1.2514354598520292</v>
      </c>
      <c r="AL78" s="22">
        <f>MIN(MAX(M78,AJ78), AK78)</f>
        <v>-1.93081462474165</v>
      </c>
      <c r="AM78" s="22">
        <f>AL78-$AL$138 + 1</f>
        <v>1.3690892045901328</v>
      </c>
      <c r="AN78" s="46">
        <v>1</v>
      </c>
      <c r="AO78" s="51">
        <v>1</v>
      </c>
      <c r="AP78" s="51">
        <v>1</v>
      </c>
      <c r="AQ78" s="21">
        <v>1</v>
      </c>
      <c r="AR78" s="17">
        <f>(AI78^4)*AB78*AE78*AN78</f>
        <v>6.9036256700653933</v>
      </c>
      <c r="AS78" s="17">
        <f>(AM78^4) *Z78*AC78*AO78*(M78 &gt; 0)</f>
        <v>0</v>
      </c>
      <c r="AT78" s="17">
        <f>(AM78^4)*AA78*AP78*AQ78</f>
        <v>3.5133950416970734</v>
      </c>
      <c r="AU78" s="17">
        <f>MIN(AR78, 0.05*AR$138)</f>
        <v>6.9036256700653933</v>
      </c>
      <c r="AV78" s="17">
        <f>MIN(AS78, 0.05*AS$138)</f>
        <v>0</v>
      </c>
      <c r="AW78" s="17">
        <f>MIN(AT78, 0.05*AT$138)</f>
        <v>3.5133950416970734</v>
      </c>
      <c r="AX78" s="14">
        <f>AU78/$AU$138</f>
        <v>9.6856155780341308E-3</v>
      </c>
      <c r="AY78" s="14">
        <f>AV78/$AV$138</f>
        <v>0</v>
      </c>
      <c r="AZ78" s="67">
        <f>AW78/$AW$138</f>
        <v>3.5447482767908181E-4</v>
      </c>
      <c r="BA78" s="21">
        <f>N78</f>
        <v>0</v>
      </c>
      <c r="BB78" s="66">
        <v>1987</v>
      </c>
      <c r="BC78" s="15">
        <f>$D$144*AX78</f>
        <v>1161.6317130512721</v>
      </c>
      <c r="BD78" s="19">
        <f>BC78-BB78</f>
        <v>-825.36828694872793</v>
      </c>
      <c r="BE78" s="63">
        <f>(IF(BD78 &gt; 0, V78, W78))</f>
        <v>48.370884304655938</v>
      </c>
      <c r="BF78" s="46">
        <f>BD78/BE78</f>
        <v>-17.063328463260742</v>
      </c>
      <c r="BG78" s="64">
        <f>BB78/BC78</f>
        <v>1.7105249259945934</v>
      </c>
      <c r="BH78" s="66">
        <v>899</v>
      </c>
      <c r="BI78" s="66">
        <v>1703</v>
      </c>
      <c r="BJ78" s="66">
        <v>0</v>
      </c>
      <c r="BK78" s="10">
        <f>SUM(BH78:BJ78)</f>
        <v>2602</v>
      </c>
      <c r="BL78" s="15">
        <f>AY78*$D$143</f>
        <v>0</v>
      </c>
      <c r="BM78" s="9">
        <f>BL78-BK78</f>
        <v>-2602</v>
      </c>
      <c r="BN78" s="48">
        <f>IF(BM78&gt;0,V78,W78)</f>
        <v>48.370884304655938</v>
      </c>
      <c r="BO78" s="46">
        <f>BM78/BN78</f>
        <v>-53.792690321965949</v>
      </c>
      <c r="BP78" s="64" t="e">
        <f>BK78/BL78</f>
        <v>#DIV/0!</v>
      </c>
      <c r="BQ78" s="16">
        <f>BB78+BK78+BS78</f>
        <v>4589</v>
      </c>
      <c r="BR78" s="69">
        <f>BC78+BL78+BT78</f>
        <v>1165.0308785163352</v>
      </c>
      <c r="BS78" s="66">
        <v>0</v>
      </c>
      <c r="BT78" s="15">
        <f>AZ78*$D$146</f>
        <v>3.3991654650630192</v>
      </c>
      <c r="BU78" s="37">
        <f>BT78-BS78</f>
        <v>3.3991654650630192</v>
      </c>
      <c r="BV78" s="54">
        <f>BU78*(BU78&lt;&gt;0)</f>
        <v>3.3991654650630192</v>
      </c>
      <c r="BW78" s="26">
        <f>BV78/$BV$138</f>
        <v>5.9707807220499053E-3</v>
      </c>
      <c r="BX78" s="47">
        <f>BW78 * $BU$138</f>
        <v>3.3991654650630188</v>
      </c>
      <c r="BY78" s="48">
        <f>IF(BX78&gt;0, V78, W78)</f>
        <v>46.293626939862449</v>
      </c>
      <c r="BZ78" s="65">
        <f>BX78/BY78</f>
        <v>7.3426207660909584E-2</v>
      </c>
      <c r="CA78" s="66">
        <v>0</v>
      </c>
      <c r="CB78" s="15">
        <f>AZ78*$CA$141</f>
        <v>3.1536739231538711</v>
      </c>
      <c r="CC78" s="37">
        <f>CB78-CA78</f>
        <v>3.1536739231538711</v>
      </c>
      <c r="CD78" s="54">
        <f>CC78*(CC78&lt;&gt;0)</f>
        <v>3.1536739231538711</v>
      </c>
      <c r="CE78" s="26">
        <f>CD78/$CD$138</f>
        <v>5.2925092060480299E-4</v>
      </c>
      <c r="CF78" s="47">
        <f>CE78 * $CC$138</f>
        <v>3.1536739231538706</v>
      </c>
      <c r="CG78" s="48">
        <f>IF(BX78&gt;0,V78,W78)</f>
        <v>46.293626939862449</v>
      </c>
      <c r="CH78" s="65">
        <f>CF78/CG78</f>
        <v>6.8123284599209258E-2</v>
      </c>
      <c r="CI78" s="70">
        <f>N78</f>
        <v>0</v>
      </c>
      <c r="CJ78" s="1">
        <f>BQ78+BS78</f>
        <v>4589</v>
      </c>
    </row>
    <row r="79" spans="1:88" x14ac:dyDescent="0.2">
      <c r="A79" s="29" t="s">
        <v>270</v>
      </c>
      <c r="B79">
        <v>1</v>
      </c>
      <c r="C79">
        <v>1</v>
      </c>
      <c r="D79">
        <v>0.74310827007590896</v>
      </c>
      <c r="E79">
        <v>0.25689172992409098</v>
      </c>
      <c r="F79">
        <v>0.99960270162892295</v>
      </c>
      <c r="G79">
        <v>0.99960270162892295</v>
      </c>
      <c r="H79">
        <v>0.135394901796907</v>
      </c>
      <c r="I79">
        <v>0.74467195988299195</v>
      </c>
      <c r="J79">
        <v>0.31752919059397999</v>
      </c>
      <c r="K79">
        <v>0.56338533595025997</v>
      </c>
      <c r="L79">
        <v>0.152147426280029</v>
      </c>
      <c r="M79">
        <v>-0.44573919416017299</v>
      </c>
      <c r="N79" s="21">
        <v>-2</v>
      </c>
      <c r="O79">
        <v>1.0060091489119301</v>
      </c>
      <c r="P79">
        <v>0.99552004577310405</v>
      </c>
      <c r="Q79">
        <v>1.0020872105543399</v>
      </c>
      <c r="R79">
        <v>0.99502244654710303</v>
      </c>
      <c r="S79">
        <v>10.279999732971101</v>
      </c>
      <c r="T79" s="27">
        <f>IF(C79,P79,R79)</f>
        <v>0.99552004577310405</v>
      </c>
      <c r="U79" s="27">
        <f>IF(D79 = 0,O79,Q79)</f>
        <v>1.0020872105543399</v>
      </c>
      <c r="V79" s="39">
        <f>S79*T79^(1-N79)</f>
        <v>10.142455982372258</v>
      </c>
      <c r="W79" s="38">
        <f>S79*U79^(N79+1)</f>
        <v>10.258587900033527</v>
      </c>
      <c r="X79" s="44">
        <f>0.5 * (D79-MAX($D$3:$D$137))/(MIN($D$3:$D$137)-MAX($D$3:$D$137)) + 0.75</f>
        <v>0.87649311997151169</v>
      </c>
      <c r="Y79" s="44">
        <f>AVERAGE(D79, F79, G79, H79, I79, J79, K79)</f>
        <v>0.6433278659368421</v>
      </c>
      <c r="Z79" s="22">
        <f>AI79^N79</f>
        <v>0.66956275330057036</v>
      </c>
      <c r="AA79" s="22">
        <f>(Z79+AB79)/2</f>
        <v>0.39615926784894251</v>
      </c>
      <c r="AB79" s="22">
        <f>AM79^N79</f>
        <v>0.1227557823973147</v>
      </c>
      <c r="AC79" s="22">
        <v>1</v>
      </c>
      <c r="AD79" s="22">
        <v>1</v>
      </c>
      <c r="AE79" s="22">
        <v>1</v>
      </c>
      <c r="AF79" s="22">
        <f>PERCENTILE($L$2:$L$137, 0.05)</f>
        <v>-6.9945855688661379E-2</v>
      </c>
      <c r="AG79" s="22">
        <f>PERCENTILE($L$2:$L$137, 0.95)</f>
        <v>0.9572877100120103</v>
      </c>
      <c r="AH79" s="22">
        <f>MIN(MAX(L79,AF79), AG79)</f>
        <v>0.152147426280029</v>
      </c>
      <c r="AI79" s="22">
        <f>AH79-$AH$138+1</f>
        <v>1.2220932819686903</v>
      </c>
      <c r="AJ79" s="22">
        <f>PERCENTILE($M$2:$M$137, 0.02)</f>
        <v>-2.2999038293317828</v>
      </c>
      <c r="AK79" s="22">
        <f>PERCENTILE($M$2:$M$137, 0.98)</f>
        <v>1.2514354598520292</v>
      </c>
      <c r="AL79" s="22">
        <f>MIN(MAX(M79,AJ79), AK79)</f>
        <v>-0.44573919416017299</v>
      </c>
      <c r="AM79" s="22">
        <f>AL79-$AL$138 + 1</f>
        <v>2.8541646351716099</v>
      </c>
      <c r="AN79" s="46">
        <v>0</v>
      </c>
      <c r="AO79" s="75">
        <v>0.25</v>
      </c>
      <c r="AP79" s="51">
        <v>0.54</v>
      </c>
      <c r="AQ79" s="50">
        <v>1</v>
      </c>
      <c r="AR79" s="17">
        <f>(AI79^4)*AB79*AE79*AN79</f>
        <v>0</v>
      </c>
      <c r="AS79" s="17">
        <f>(AM79^4) *Z79*AC79*AO79*(M79 &gt; 0)</f>
        <v>0</v>
      </c>
      <c r="AT79" s="17">
        <f>(AM79^4)*AA79*AP79*AQ79</f>
        <v>14.19644691650406</v>
      </c>
      <c r="AU79" s="17">
        <f>MIN(AR79, 0.05*AR$138)</f>
        <v>0</v>
      </c>
      <c r="AV79" s="17">
        <f>MIN(AS79, 0.05*AS$138)</f>
        <v>0</v>
      </c>
      <c r="AW79" s="17">
        <f>MIN(AT79, 0.05*AT$138)</f>
        <v>14.19644691650406</v>
      </c>
      <c r="AX79" s="14">
        <f>AU79/$AU$138</f>
        <v>0</v>
      </c>
      <c r="AY79" s="14">
        <f>AV79/$AV$138</f>
        <v>0</v>
      </c>
      <c r="AZ79" s="67">
        <f>AW79/$AW$138</f>
        <v>1.4323134787462635E-3</v>
      </c>
      <c r="BA79" s="21">
        <f>N79</f>
        <v>-2</v>
      </c>
      <c r="BB79" s="66">
        <v>0</v>
      </c>
      <c r="BC79" s="15">
        <f>$D$144*AX79</f>
        <v>0</v>
      </c>
      <c r="BD79" s="19">
        <f>BC79-BB79</f>
        <v>0</v>
      </c>
      <c r="BE79" s="63">
        <f>(IF(BD79 &gt; 0, V79, W79))</f>
        <v>10.258587900033527</v>
      </c>
      <c r="BF79" s="46">
        <f>BD79/BE79</f>
        <v>0</v>
      </c>
      <c r="BG79" s="64" t="e">
        <f>BB79/BC79</f>
        <v>#DIV/0!</v>
      </c>
      <c r="BH79" s="66">
        <v>0</v>
      </c>
      <c r="BI79" s="66">
        <v>0</v>
      </c>
      <c r="BJ79" s="66">
        <v>0</v>
      </c>
      <c r="BK79" s="10">
        <f>SUM(BH79:BJ79)</f>
        <v>0</v>
      </c>
      <c r="BL79" s="15">
        <f>AY79*$D$143</f>
        <v>0</v>
      </c>
      <c r="BM79" s="9">
        <f>BL79-BK79</f>
        <v>0</v>
      </c>
      <c r="BN79" s="48">
        <f>IF(BM79&gt;0,V79,W79)</f>
        <v>10.258587900033527</v>
      </c>
      <c r="BO79" s="46">
        <f>BM79/BN79</f>
        <v>0</v>
      </c>
      <c r="BP79" s="64" t="e">
        <f>BK79/BL79</f>
        <v>#DIV/0!</v>
      </c>
      <c r="BQ79" s="16">
        <f>BB79+BK79+BS79</f>
        <v>0</v>
      </c>
      <c r="BR79" s="69">
        <f>BC79+BL79+BT79</f>
        <v>13.734883641741543</v>
      </c>
      <c r="BS79" s="66">
        <v>0</v>
      </c>
      <c r="BT79" s="15">
        <f>AZ79*$D$146</f>
        <v>13.734883641741543</v>
      </c>
      <c r="BU79" s="37">
        <f>BT79-BS79</f>
        <v>13.734883641741543</v>
      </c>
      <c r="BV79" s="54">
        <f>BU79*(BU79&lt;&gt;0)</f>
        <v>13.734883641741543</v>
      </c>
      <c r="BW79" s="26">
        <f>BV79/$BV$138</f>
        <v>2.412591540794223E-2</v>
      </c>
      <c r="BX79" s="47">
        <f>BW79 * $BU$138</f>
        <v>13.734883641741543</v>
      </c>
      <c r="BY79" s="48">
        <f>IF(BX79&gt;0, V79, W79)</f>
        <v>10.142455982372258</v>
      </c>
      <c r="BZ79" s="65">
        <f>BX79/BY79</f>
        <v>1.3541970175283953</v>
      </c>
      <c r="CA79" s="66"/>
      <c r="CB79" s="15">
        <f>AZ79*$CA$141</f>
        <v>12.74293494203582</v>
      </c>
      <c r="CC79" s="37">
        <f>CB79-CA79</f>
        <v>12.74293494203582</v>
      </c>
      <c r="CD79" s="54">
        <f>CC79*(CC79&lt;&gt;0)</f>
        <v>12.74293494203582</v>
      </c>
      <c r="CE79" s="26">
        <f>CD79/$CD$138</f>
        <v>2.138524848673936E-3</v>
      </c>
      <c r="CF79" s="47">
        <f>CE79 * $CC$138</f>
        <v>12.74293494203582</v>
      </c>
      <c r="CG79" s="48">
        <f>IF(BX79&gt;0,V79,W79)</f>
        <v>10.142455982372258</v>
      </c>
      <c r="CH79" s="65">
        <f>CF79/CG79</f>
        <v>1.2563953902470204</v>
      </c>
      <c r="CI79" s="70">
        <f>N79</f>
        <v>-2</v>
      </c>
      <c r="CJ79" s="1">
        <f>BQ79+BS79</f>
        <v>0</v>
      </c>
    </row>
    <row r="80" spans="1:88" x14ac:dyDescent="0.2">
      <c r="A80" s="29" t="s">
        <v>254</v>
      </c>
      <c r="B80">
        <v>1</v>
      </c>
      <c r="C80">
        <v>1</v>
      </c>
      <c r="D80">
        <v>0.99161006791849704</v>
      </c>
      <c r="E80">
        <v>8.3899320815021793E-3</v>
      </c>
      <c r="F80">
        <v>1</v>
      </c>
      <c r="G80">
        <v>1</v>
      </c>
      <c r="H80">
        <v>0.24195570413706599</v>
      </c>
      <c r="I80">
        <v>0.84580025073129905</v>
      </c>
      <c r="J80">
        <v>0.452378376168665</v>
      </c>
      <c r="K80">
        <v>0.67259079399636801</v>
      </c>
      <c r="L80">
        <v>0.152309246301193</v>
      </c>
      <c r="M80">
        <v>-0.17560245020461299</v>
      </c>
      <c r="N80" s="21">
        <v>-3</v>
      </c>
      <c r="O80">
        <v>1.0092590204265399</v>
      </c>
      <c r="P80">
        <v>0.99742972837489696</v>
      </c>
      <c r="Q80">
        <v>0.99985659327659604</v>
      </c>
      <c r="R80">
        <v>0.99917321165883499</v>
      </c>
      <c r="S80">
        <v>10.890000343322701</v>
      </c>
      <c r="T80" s="27">
        <f>IF(C80,P80,R80)</f>
        <v>0.99742972837489696</v>
      </c>
      <c r="U80" s="27">
        <f>IF(D80 = 0,O80,Q80)</f>
        <v>0.99985659327659604</v>
      </c>
      <c r="V80" s="39">
        <f>S80*T80^(1-N80)</f>
        <v>10.778470224040058</v>
      </c>
      <c r="W80" s="38">
        <f>S80*U80^(N80+1)</f>
        <v>10.893124413859924</v>
      </c>
      <c r="X80" s="44">
        <f>0.5 * (D80-MAX($D$3:$D$137))/(MIN($D$3:$D$137)-MAX($D$3:$D$137)) + 0.75</f>
        <v>0.75</v>
      </c>
      <c r="Y80" s="44">
        <f>AVERAGE(D80, F80, G80, H80, I80, J80, K80)</f>
        <v>0.74347645613598501</v>
      </c>
      <c r="Z80" s="22">
        <f>AI80^N80</f>
        <v>0.54766428948515267</v>
      </c>
      <c r="AA80" s="22">
        <f>(Z80+AB80)/2</f>
        <v>0.29022713801369759</v>
      </c>
      <c r="AB80" s="22">
        <f>AM80^N80</f>
        <v>3.2789986542242508E-2</v>
      </c>
      <c r="AC80" s="22">
        <v>1</v>
      </c>
      <c r="AD80" s="22">
        <v>1</v>
      </c>
      <c r="AE80" s="22">
        <v>1</v>
      </c>
      <c r="AF80" s="22">
        <f>PERCENTILE($L$2:$L$137, 0.05)</f>
        <v>-6.9945855688661379E-2</v>
      </c>
      <c r="AG80" s="22">
        <f>PERCENTILE($L$2:$L$137, 0.95)</f>
        <v>0.9572877100120103</v>
      </c>
      <c r="AH80" s="22">
        <f>MIN(MAX(L80,AF80), AG80)</f>
        <v>0.152309246301193</v>
      </c>
      <c r="AI80" s="22">
        <f>AH80-$AH$138+1</f>
        <v>1.2222551019898544</v>
      </c>
      <c r="AJ80" s="22">
        <f>PERCENTILE($M$2:$M$137, 0.02)</f>
        <v>-2.2999038293317828</v>
      </c>
      <c r="AK80" s="22">
        <f>PERCENTILE($M$2:$M$137, 0.98)</f>
        <v>1.2514354598520292</v>
      </c>
      <c r="AL80" s="22">
        <f>MIN(MAX(M80,AJ80), AK80)</f>
        <v>-0.17560245020461299</v>
      </c>
      <c r="AM80" s="22">
        <f>AL80-$AL$138 + 1</f>
        <v>3.1243013791271697</v>
      </c>
      <c r="AN80" s="46">
        <v>0</v>
      </c>
      <c r="AO80" s="75">
        <v>0.25</v>
      </c>
      <c r="AP80" s="51">
        <v>0.54</v>
      </c>
      <c r="AQ80" s="50">
        <v>1</v>
      </c>
      <c r="AR80" s="17">
        <f>(AI80^4)*AB80*AE80*AN80</f>
        <v>0</v>
      </c>
      <c r="AS80" s="17">
        <f>(AM80^4) *Z80*AC80*AO80*(M80 &gt; 0)</f>
        <v>0</v>
      </c>
      <c r="AT80" s="17">
        <f>(AM80^4)*AA80*AP80*AQ80</f>
        <v>14.93287607939742</v>
      </c>
      <c r="AU80" s="17">
        <f>MIN(AR80, 0.05*AR$138)</f>
        <v>0</v>
      </c>
      <c r="AV80" s="17">
        <f>MIN(AS80, 0.05*AS$138)</f>
        <v>0</v>
      </c>
      <c r="AW80" s="17">
        <f>MIN(AT80, 0.05*AT$138)</f>
        <v>14.93287607939742</v>
      </c>
      <c r="AX80" s="14">
        <f>AU80/$AU$138</f>
        <v>0</v>
      </c>
      <c r="AY80" s="14">
        <f>AV80/$AV$138</f>
        <v>0</v>
      </c>
      <c r="AZ80" s="67">
        <f>AW80/$AW$138</f>
        <v>1.5066135780850449E-3</v>
      </c>
      <c r="BA80" s="21">
        <f>N80</f>
        <v>-3</v>
      </c>
      <c r="BB80" s="66">
        <v>0</v>
      </c>
      <c r="BC80" s="15">
        <f>$D$144*AX80</f>
        <v>0</v>
      </c>
      <c r="BD80" s="19">
        <f>BC80-BB80</f>
        <v>0</v>
      </c>
      <c r="BE80" s="63">
        <f>(IF(BD80 &gt; 0, V80, W80))</f>
        <v>10.893124413859924</v>
      </c>
      <c r="BF80" s="46">
        <f>BD80/BE80</f>
        <v>0</v>
      </c>
      <c r="BG80" s="64" t="e">
        <f>BB80/BC80</f>
        <v>#DIV/0!</v>
      </c>
      <c r="BH80" s="66">
        <v>0</v>
      </c>
      <c r="BI80" s="66">
        <v>0</v>
      </c>
      <c r="BJ80" s="66">
        <v>0</v>
      </c>
      <c r="BK80" s="10">
        <f>SUM(BH80:BJ80)</f>
        <v>0</v>
      </c>
      <c r="BL80" s="15">
        <f>AY80*$D$143</f>
        <v>0</v>
      </c>
      <c r="BM80" s="9">
        <f>BL80-BK80</f>
        <v>0</v>
      </c>
      <c r="BN80" s="48">
        <f>IF(BM80&gt;0,V80,W80)</f>
        <v>10.893124413859924</v>
      </c>
      <c r="BO80" s="46">
        <f>BM80/BN80</f>
        <v>0</v>
      </c>
      <c r="BP80" s="64" t="e">
        <f>BK80/BL80</f>
        <v>#DIV/0!</v>
      </c>
      <c r="BQ80" s="16">
        <f>BB80+BK80+BS80</f>
        <v>44</v>
      </c>
      <c r="BR80" s="69">
        <f>BC80+BL80+BT80</f>
        <v>14.44736958433092</v>
      </c>
      <c r="BS80" s="66">
        <v>44</v>
      </c>
      <c r="BT80" s="15">
        <f>AZ80*$D$146</f>
        <v>14.44736958433092</v>
      </c>
      <c r="BU80" s="37">
        <f>BT80-BS80</f>
        <v>-29.552630415669078</v>
      </c>
      <c r="BV80" s="54">
        <f>BU80*(BU80&lt;&gt;0)</f>
        <v>-29.552630415669078</v>
      </c>
      <c r="BW80" s="26">
        <f>BV80/$BV$138</f>
        <v>-5.1910469727154421E-2</v>
      </c>
      <c r="BX80" s="47">
        <f>BW80 * $BU$138</f>
        <v>-29.552630415669078</v>
      </c>
      <c r="BY80" s="48">
        <f>IF(BX80&gt;0, V80, W80)</f>
        <v>10.893124413859924</v>
      </c>
      <c r="BZ80" s="65">
        <f>BX80/BY80</f>
        <v>-2.712961799836568</v>
      </c>
      <c r="CA80" s="66">
        <v>0</v>
      </c>
      <c r="CB80" s="15">
        <f>AZ80*$CA$141</f>
        <v>13.403964350828122</v>
      </c>
      <c r="CC80" s="37">
        <f>CB80-CA80</f>
        <v>13.403964350828122</v>
      </c>
      <c r="CD80" s="54">
        <f>CC80*(CC80&lt;&gt;0)</f>
        <v>13.403964350828122</v>
      </c>
      <c r="CE80" s="26">
        <f>CD80/$CD$138</f>
        <v>2.2494590897131307E-3</v>
      </c>
      <c r="CF80" s="47">
        <f>CE80 * $CC$138</f>
        <v>13.403964350828122</v>
      </c>
      <c r="CG80" s="48">
        <f>IF(BX80&gt;0,V80,W80)</f>
        <v>10.893124413859924</v>
      </c>
      <c r="CH80" s="65">
        <f>CF80/CG80</f>
        <v>1.2304976829029435</v>
      </c>
      <c r="CI80" s="70">
        <f>N80</f>
        <v>-3</v>
      </c>
      <c r="CJ80" s="1">
        <f>BQ80+BS80</f>
        <v>88</v>
      </c>
    </row>
    <row r="81" spans="1:88" x14ac:dyDescent="0.2">
      <c r="A81" s="29" t="s">
        <v>279</v>
      </c>
      <c r="B81">
        <v>0</v>
      </c>
      <c r="C81">
        <v>0</v>
      </c>
      <c r="D81">
        <v>0.20707070707070699</v>
      </c>
      <c r="E81">
        <v>0.79292929292929204</v>
      </c>
      <c r="F81">
        <v>0.19106699751861</v>
      </c>
      <c r="G81">
        <v>0.19106699751861</v>
      </c>
      <c r="H81">
        <v>0.29032258064516098</v>
      </c>
      <c r="I81">
        <v>0.127565982404692</v>
      </c>
      <c r="J81">
        <v>0.19244553830698499</v>
      </c>
      <c r="K81">
        <v>0.19175502911310599</v>
      </c>
      <c r="L81">
        <v>0.75328362165054297</v>
      </c>
      <c r="M81">
        <v>-0.70707209662853399</v>
      </c>
      <c r="N81" s="21">
        <v>0</v>
      </c>
      <c r="O81">
        <v>1.0186933785599199</v>
      </c>
      <c r="P81">
        <v>0.95958336798710298</v>
      </c>
      <c r="Q81">
        <v>1.04411327495075</v>
      </c>
      <c r="R81">
        <v>0.98201672864002398</v>
      </c>
      <c r="S81">
        <v>44.970001220703097</v>
      </c>
      <c r="T81" s="27">
        <f>IF(C81,P81,R81)</f>
        <v>0.98201672864002398</v>
      </c>
      <c r="U81" s="27">
        <f>IF(D81 = 0,O81,Q81)</f>
        <v>1.04411327495075</v>
      </c>
      <c r="V81" s="39">
        <f>S81*T81^(1-N81)</f>
        <v>44.161293485692738</v>
      </c>
      <c r="W81" s="38">
        <f>S81*U81^(N81+1)</f>
        <v>46.953775249087535</v>
      </c>
      <c r="X81" s="44">
        <f>0.5 * (D81-MAX($D$3:$D$137))/(MIN($D$3:$D$137)-MAX($D$3:$D$137)) + 0.75</f>
        <v>1.1493485453853933</v>
      </c>
      <c r="Y81" s="44">
        <f>AVERAGE(D81, F81, G81, H81, I81, J81, K81)</f>
        <v>0.19875626179683872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PERCENTILE($L$2:$L$137, 0.05)</f>
        <v>-6.9945855688661379E-2</v>
      </c>
      <c r="AG81" s="22">
        <f>PERCENTILE($L$2:$L$137, 0.95)</f>
        <v>0.9572877100120103</v>
      </c>
      <c r="AH81" s="22">
        <f>MIN(MAX(L81,AF81), AG81)</f>
        <v>0.75328362165054297</v>
      </c>
      <c r="AI81" s="22">
        <f>AH81-$AH$138+1</f>
        <v>1.8232294773392044</v>
      </c>
      <c r="AJ81" s="22">
        <f>PERCENTILE($M$2:$M$137, 0.02)</f>
        <v>-2.2999038293317828</v>
      </c>
      <c r="AK81" s="22">
        <f>PERCENTILE($M$2:$M$137, 0.98)</f>
        <v>1.2514354598520292</v>
      </c>
      <c r="AL81" s="22">
        <f>MIN(MAX(M81,AJ81), AK81)</f>
        <v>-0.70707209662853399</v>
      </c>
      <c r="AM81" s="22">
        <f>AL81-$AL$138 + 1</f>
        <v>2.5928317327032486</v>
      </c>
      <c r="AN81" s="46">
        <v>1</v>
      </c>
      <c r="AO81" s="51">
        <v>1</v>
      </c>
      <c r="AP81" s="51">
        <v>1</v>
      </c>
      <c r="AQ81" s="21">
        <v>2</v>
      </c>
      <c r="AR81" s="17">
        <f>(AI81^4)*AB81*AE81*AN81</f>
        <v>11.050077780817986</v>
      </c>
      <c r="AS81" s="17">
        <f>(AM81^4) *Z81*AC81*AO81*(M81 &gt; 0)</f>
        <v>0</v>
      </c>
      <c r="AT81" s="17">
        <f>(AM81^4)*AA81*AP81*AQ81</f>
        <v>90.391444890484109</v>
      </c>
      <c r="AU81" s="17">
        <f>MIN(AR81, 0.05*AR$138)</f>
        <v>11.050077780817986</v>
      </c>
      <c r="AV81" s="17">
        <f>MIN(AS81, 0.05*AS$138)</f>
        <v>0</v>
      </c>
      <c r="AW81" s="17">
        <f>MIN(AT81, 0.05*AT$138)</f>
        <v>90.391444890484109</v>
      </c>
      <c r="AX81" s="14">
        <f>AU81/$AU$138</f>
        <v>1.5502985041100254E-2</v>
      </c>
      <c r="AY81" s="14">
        <f>AV81/$AV$138</f>
        <v>0</v>
      </c>
      <c r="AZ81" s="67">
        <f>AW81/$AW$138</f>
        <v>9.119809036828545E-3</v>
      </c>
      <c r="BA81" s="21">
        <f>N81</f>
        <v>0</v>
      </c>
      <c r="BB81" s="66">
        <v>135</v>
      </c>
      <c r="BC81" s="15">
        <f>$D$144*AX81</f>
        <v>1859.3303570238054</v>
      </c>
      <c r="BD81" s="19">
        <f>BC81-BB81</f>
        <v>1724.3303570238054</v>
      </c>
      <c r="BE81" s="63">
        <f>(IF(BD81 &gt; 0, V81, W81))</f>
        <v>44.161293485692738</v>
      </c>
      <c r="BF81" s="46">
        <f>BD81/BE81</f>
        <v>39.04619228561431</v>
      </c>
      <c r="BG81" s="64">
        <f>BB81/BC81</f>
        <v>7.2606785281606398E-2</v>
      </c>
      <c r="BH81" s="66">
        <v>0</v>
      </c>
      <c r="BI81" s="66">
        <v>854</v>
      </c>
      <c r="BJ81" s="66">
        <v>0</v>
      </c>
      <c r="BK81" s="10">
        <f>SUM(BH81:BJ81)</f>
        <v>854</v>
      </c>
      <c r="BL81" s="15">
        <f>AY81*$D$143</f>
        <v>0</v>
      </c>
      <c r="BM81" s="9">
        <f>BL81-BK81</f>
        <v>-854</v>
      </c>
      <c r="BN81" s="48">
        <f>IF(BM81&gt;0,V81,W81)</f>
        <v>46.953775249087535</v>
      </c>
      <c r="BO81" s="46">
        <f>BM81/BN81</f>
        <v>-18.188100860251829</v>
      </c>
      <c r="BP81" s="64" t="e">
        <f>BK81/BL81</f>
        <v>#DIV/0!</v>
      </c>
      <c r="BQ81" s="16">
        <f>BB81+BK81+BS81</f>
        <v>1259</v>
      </c>
      <c r="BR81" s="69">
        <f>BC81+BL81+BT81</f>
        <v>1946.7829418206654</v>
      </c>
      <c r="BS81" s="66">
        <v>270</v>
      </c>
      <c r="BT81" s="15">
        <f>AZ81*$D$146</f>
        <v>87.452584796859966</v>
      </c>
      <c r="BU81" s="37">
        <f>BT81-BS81</f>
        <v>-182.54741520314002</v>
      </c>
      <c r="BV81" s="54">
        <f>BU81*(BU81&lt;&gt;0)</f>
        <v>-182.54741520314002</v>
      </c>
      <c r="BW81" s="26">
        <f>BV81/$BV$138</f>
        <v>-0.32065240682090218</v>
      </c>
      <c r="BX81" s="47">
        <f>BW81 * $BU$138</f>
        <v>-182.54741520314005</v>
      </c>
      <c r="BY81" s="48">
        <f>IF(BX81&gt;0, V81, W81)</f>
        <v>46.953775249087535</v>
      </c>
      <c r="BZ81" s="65">
        <f>BX81/BY81</f>
        <v>-3.8878112406240972</v>
      </c>
      <c r="CA81" s="66">
        <v>0</v>
      </c>
      <c r="CB81" s="15">
        <f>AZ81*$CA$141</f>
        <v>81.136661048404363</v>
      </c>
      <c r="CC81" s="37">
        <f>CB81-CA81</f>
        <v>81.136661048404363</v>
      </c>
      <c r="CD81" s="54">
        <f>CC81*(CC81&lt;&gt;0)</f>
        <v>81.136661048404363</v>
      </c>
      <c r="CE81" s="26">
        <f>CD81/$CD$138</f>
        <v>1.3616389519346229E-2</v>
      </c>
      <c r="CF81" s="47">
        <f>CE81 * $CC$138</f>
        <v>81.136661048404363</v>
      </c>
      <c r="CG81" s="48">
        <f>IF(BX81&gt;0,V81,W81)</f>
        <v>46.953775249087535</v>
      </c>
      <c r="CH81" s="65">
        <f>CF81/CG81</f>
        <v>1.7280114456820193</v>
      </c>
      <c r="CI81" s="70">
        <f>N81</f>
        <v>0</v>
      </c>
      <c r="CJ81" s="1">
        <f>BQ81+BS81</f>
        <v>1529</v>
      </c>
    </row>
    <row r="82" spans="1:88" x14ac:dyDescent="0.2">
      <c r="A82" s="29" t="s">
        <v>289</v>
      </c>
      <c r="B82">
        <v>1</v>
      </c>
      <c r="C82">
        <v>1</v>
      </c>
      <c r="D82">
        <v>0.71394326807830599</v>
      </c>
      <c r="E82">
        <v>0.28605673192169401</v>
      </c>
      <c r="F82">
        <v>0.99483512117600303</v>
      </c>
      <c r="G82">
        <v>0.99483512117600303</v>
      </c>
      <c r="H82">
        <v>6.4772252402841596E-2</v>
      </c>
      <c r="I82">
        <v>0.59172586711241104</v>
      </c>
      <c r="J82">
        <v>0.19577389309582399</v>
      </c>
      <c r="K82">
        <v>0.44131932278236202</v>
      </c>
      <c r="L82">
        <v>0.162518395502979</v>
      </c>
      <c r="M82">
        <v>-0.41336042304264398</v>
      </c>
      <c r="N82" s="21">
        <v>-2</v>
      </c>
      <c r="O82">
        <v>1.0092910903040699</v>
      </c>
      <c r="P82">
        <v>0.995791137294739</v>
      </c>
      <c r="Q82">
        <v>1.0008782123881901</v>
      </c>
      <c r="R82">
        <v>0.99517068383056895</v>
      </c>
      <c r="S82">
        <v>11.819999694824199</v>
      </c>
      <c r="T82" s="27">
        <f>IF(C82,P82,R82)</f>
        <v>0.995791137294739</v>
      </c>
      <c r="U82" s="27">
        <f>IF(D82 = 0,O82,Q82)</f>
        <v>1.0008782123881901</v>
      </c>
      <c r="V82" s="39">
        <f>S82*T82^(1-N82)</f>
        <v>11.671380702923297</v>
      </c>
      <c r="W82" s="38">
        <f>S82*U82^(N82+1)</f>
        <v>11.809628332922307</v>
      </c>
      <c r="X82" s="44">
        <f>0.5 * (D82-MAX($D$3:$D$137))/(MIN($D$3:$D$137)-MAX($D$3:$D$137)) + 0.75</f>
        <v>0.89133877553086927</v>
      </c>
      <c r="Y82" s="44">
        <f>AVERAGE(D82, F82, G82, H82, I82, J82, K82)</f>
        <v>0.57102926368910734</v>
      </c>
      <c r="Z82" s="22">
        <f>AI82^N82</f>
        <v>0.65834165967236391</v>
      </c>
      <c r="AA82" s="22">
        <f>(Z82+AB82)/2</f>
        <v>0.38917947465953462</v>
      </c>
      <c r="AB82" s="22">
        <f>AM82^N82</f>
        <v>0.12001728964670538</v>
      </c>
      <c r="AC82" s="22">
        <v>1</v>
      </c>
      <c r="AD82" s="22">
        <v>1</v>
      </c>
      <c r="AE82" s="22">
        <v>1</v>
      </c>
      <c r="AF82" s="22">
        <f>PERCENTILE($L$2:$L$137, 0.05)</f>
        <v>-6.9945855688661379E-2</v>
      </c>
      <c r="AG82" s="22">
        <f>PERCENTILE($L$2:$L$137, 0.95)</f>
        <v>0.9572877100120103</v>
      </c>
      <c r="AH82" s="22">
        <f>MIN(MAX(L82,AF82), AG82)</f>
        <v>0.162518395502979</v>
      </c>
      <c r="AI82" s="22">
        <f>AH82-$AH$138+1</f>
        <v>1.2324642511916404</v>
      </c>
      <c r="AJ82" s="22">
        <f>PERCENTILE($M$2:$M$137, 0.02)</f>
        <v>-2.2999038293317828</v>
      </c>
      <c r="AK82" s="22">
        <f>PERCENTILE($M$2:$M$137, 0.98)</f>
        <v>1.2514354598520292</v>
      </c>
      <c r="AL82" s="22">
        <f>MIN(MAX(M82,AJ82), AK82)</f>
        <v>-0.41336042304264398</v>
      </c>
      <c r="AM82" s="22">
        <f>AL82-$AL$138 + 1</f>
        <v>2.8865434062891389</v>
      </c>
      <c r="AN82" s="46">
        <v>0</v>
      </c>
      <c r="AO82" s="75">
        <v>0.25</v>
      </c>
      <c r="AP82" s="51">
        <v>0.54</v>
      </c>
      <c r="AQ82" s="50">
        <v>1</v>
      </c>
      <c r="AR82" s="17">
        <f>(AI82^4)*AB82*AE82*AN82</f>
        <v>0</v>
      </c>
      <c r="AS82" s="17">
        <f>(AM82^4) *Z82*AC82*AO82*(M82 &gt; 0)</f>
        <v>0</v>
      </c>
      <c r="AT82" s="17">
        <f>(AM82^4)*AA82*AP82*AQ82</f>
        <v>14.590025723686145</v>
      </c>
      <c r="AU82" s="17">
        <f>MIN(AR82, 0.05*AR$138)</f>
        <v>0</v>
      </c>
      <c r="AV82" s="17">
        <f>MIN(AS82, 0.05*AS$138)</f>
        <v>0</v>
      </c>
      <c r="AW82" s="17">
        <f>MIN(AT82, 0.05*AT$138)</f>
        <v>14.590025723686145</v>
      </c>
      <c r="AX82" s="14">
        <f>AU82/$AU$138</f>
        <v>0</v>
      </c>
      <c r="AY82" s="14">
        <f>AV82/$AV$138</f>
        <v>0</v>
      </c>
      <c r="AZ82" s="67">
        <f>AW82/$AW$138</f>
        <v>1.4720225858060319E-3</v>
      </c>
      <c r="BA82" s="21">
        <f>N82</f>
        <v>-2</v>
      </c>
      <c r="BB82" s="66">
        <v>0</v>
      </c>
      <c r="BC82" s="15">
        <f>$D$144*AX82</f>
        <v>0</v>
      </c>
      <c r="BD82" s="19">
        <f>BC82-BB82</f>
        <v>0</v>
      </c>
      <c r="BE82" s="63">
        <f>(IF(BD82 &gt; 0, V82, W82))</f>
        <v>11.809628332922307</v>
      </c>
      <c r="BF82" s="46">
        <f>BD82/BE82</f>
        <v>0</v>
      </c>
      <c r="BG82" s="64" t="e">
        <f>BB82/BC82</f>
        <v>#DIV/0!</v>
      </c>
      <c r="BH82" s="66">
        <v>0</v>
      </c>
      <c r="BI82" s="66">
        <v>0</v>
      </c>
      <c r="BJ82" s="66">
        <v>0</v>
      </c>
      <c r="BK82" s="10">
        <f>SUM(BH82:BJ82)</f>
        <v>0</v>
      </c>
      <c r="BL82" s="15">
        <f>AY82*$D$143</f>
        <v>0</v>
      </c>
      <c r="BM82" s="9">
        <f>BL82-BK82</f>
        <v>0</v>
      </c>
      <c r="BN82" s="48">
        <f>IF(BM82&gt;0,V82,W82)</f>
        <v>11.809628332922307</v>
      </c>
      <c r="BO82" s="46">
        <f>BM82/BN82</f>
        <v>0</v>
      </c>
      <c r="BP82" s="64" t="e">
        <f>BK82/BL82</f>
        <v>#DIV/0!</v>
      </c>
      <c r="BQ82" s="16">
        <f>BB82+BK82+BS82</f>
        <v>0</v>
      </c>
      <c r="BR82" s="69">
        <f>BC82+BL82+BT82</f>
        <v>14.115666182069781</v>
      </c>
      <c r="BS82" s="66">
        <v>0</v>
      </c>
      <c r="BT82" s="15">
        <f>AZ82*$D$146</f>
        <v>14.115666182069781</v>
      </c>
      <c r="BU82" s="37">
        <f>BT82-BS82</f>
        <v>14.115666182069781</v>
      </c>
      <c r="BV82" s="54">
        <f>BU82*(BU82&lt;&gt;0)</f>
        <v>14.115666182069781</v>
      </c>
      <c r="BW82" s="26">
        <f>BV82/$BV$138</f>
        <v>2.4794776360565166E-2</v>
      </c>
      <c r="BX82" s="47">
        <f>BW82 * $BU$138</f>
        <v>14.115666182069781</v>
      </c>
      <c r="BY82" s="48">
        <f>IF(BX82&gt;0, V82, W82)</f>
        <v>11.671380702923297</v>
      </c>
      <c r="BZ82" s="65">
        <f>BX82/BY82</f>
        <v>1.2094255633812261</v>
      </c>
      <c r="CA82" s="66"/>
      <c r="CB82" s="15">
        <f>AZ82*$CA$141</f>
        <v>13.096216940269814</v>
      </c>
      <c r="CC82" s="37">
        <f>CB82-CA82</f>
        <v>13.096216940269814</v>
      </c>
      <c r="CD82" s="54">
        <f>CC82*(CC82&lt;&gt;0)</f>
        <v>13.096216940269814</v>
      </c>
      <c r="CE82" s="26">
        <f>CD82/$CD$138</f>
        <v>2.197812786284004E-3</v>
      </c>
      <c r="CF82" s="47">
        <f>CE82 * $CC$138</f>
        <v>13.096216940269812</v>
      </c>
      <c r="CG82" s="48">
        <f>IF(BX82&gt;0,V82,W82)</f>
        <v>11.671380702923297</v>
      </c>
      <c r="CH82" s="65">
        <f>CF82/CG82</f>
        <v>1.1220794928735072</v>
      </c>
      <c r="CI82" s="70">
        <f>N82</f>
        <v>-2</v>
      </c>
      <c r="CJ82" s="1">
        <f>BQ82+BS82</f>
        <v>0</v>
      </c>
    </row>
    <row r="83" spans="1:88" x14ac:dyDescent="0.2">
      <c r="A83" s="29" t="s">
        <v>119</v>
      </c>
      <c r="B83">
        <v>0</v>
      </c>
      <c r="C83">
        <v>0</v>
      </c>
      <c r="D83">
        <v>0.43896976483762501</v>
      </c>
      <c r="E83">
        <v>0.56103023516237405</v>
      </c>
      <c r="F83">
        <v>0.42023346303501902</v>
      </c>
      <c r="G83">
        <v>0.42023346303501902</v>
      </c>
      <c r="H83">
        <v>0.52386634844868696</v>
      </c>
      <c r="I83">
        <v>0.41825775656324499</v>
      </c>
      <c r="J83">
        <v>0.46809311428510397</v>
      </c>
      <c r="K83">
        <v>0.44351819628835498</v>
      </c>
      <c r="L83">
        <v>0.585282938252908</v>
      </c>
      <c r="M83">
        <v>-2.1497330171207398</v>
      </c>
      <c r="N83" s="21">
        <v>0</v>
      </c>
      <c r="O83">
        <v>1.00111106729296</v>
      </c>
      <c r="P83">
        <v>0.98206478914084405</v>
      </c>
      <c r="Q83">
        <v>1.02360523566593</v>
      </c>
      <c r="R83">
        <v>0.99213107889223495</v>
      </c>
      <c r="S83">
        <v>75.459999084472599</v>
      </c>
      <c r="T83" s="27">
        <f>IF(C83,P83,R83)</f>
        <v>0.99213107889223495</v>
      </c>
      <c r="U83" s="27">
        <f>IF(D83 = 0,O83,Q83)</f>
        <v>1.02360523566593</v>
      </c>
      <c r="V83" s="39">
        <f>S83*T83^(1-N83)</f>
        <v>74.866210304884859</v>
      </c>
      <c r="W83" s="38">
        <f>S83*U83^(N83+1)</f>
        <v>77.241250146212437</v>
      </c>
      <c r="X83" s="44">
        <f>0.5 * (D83-MAX($D$3:$D$137))/(MIN($D$3:$D$137)-MAX($D$3:$D$137)) + 0.75</f>
        <v>1.0313066012624277</v>
      </c>
      <c r="Y83" s="44">
        <f>AVERAGE(D83, F83, G83, H83, I83, J83, K83)</f>
        <v>0.44759601521329345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PERCENTILE($L$2:$L$137, 0.05)</f>
        <v>-6.9945855688661379E-2</v>
      </c>
      <c r="AG83" s="22">
        <f>PERCENTILE($L$2:$L$137, 0.95)</f>
        <v>0.9572877100120103</v>
      </c>
      <c r="AH83" s="22">
        <f>MIN(MAX(L83,AF83), AG83)</f>
        <v>0.585282938252908</v>
      </c>
      <c r="AI83" s="22">
        <f>AH83-$AH$138+1</f>
        <v>1.6552287939415695</v>
      </c>
      <c r="AJ83" s="22">
        <f>PERCENTILE($M$2:$M$137, 0.02)</f>
        <v>-2.2999038293317828</v>
      </c>
      <c r="AK83" s="22">
        <f>PERCENTILE($M$2:$M$137, 0.98)</f>
        <v>1.2514354598520292</v>
      </c>
      <c r="AL83" s="22">
        <f>MIN(MAX(M83,AJ83), AK83)</f>
        <v>-2.1497330171207398</v>
      </c>
      <c r="AM83" s="22">
        <f>AL83-$AL$138 + 1</f>
        <v>1.150170812211043</v>
      </c>
      <c r="AN83" s="46">
        <v>1</v>
      </c>
      <c r="AO83" s="51">
        <v>1</v>
      </c>
      <c r="AP83" s="51">
        <v>1</v>
      </c>
      <c r="AQ83" s="21">
        <v>1</v>
      </c>
      <c r="AR83" s="17">
        <f>(AI83^4)*AB83*AE83*AN83</f>
        <v>7.5064073817741219</v>
      </c>
      <c r="AS83" s="17">
        <f>(AM83^4) *Z83*AC83*AO83*(M83 &gt; 0)</f>
        <v>0</v>
      </c>
      <c r="AT83" s="17">
        <f>(AM83^4)*AA83*AP83*AQ83</f>
        <v>1.7500456176268049</v>
      </c>
      <c r="AU83" s="17">
        <f>MIN(AR83, 0.05*AR$138)</f>
        <v>7.5064073817741219</v>
      </c>
      <c r="AV83" s="17">
        <f>MIN(AS83, 0.05*AS$138)</f>
        <v>0</v>
      </c>
      <c r="AW83" s="17">
        <f>MIN(AT83, 0.05*AT$138)</f>
        <v>1.7500456176268049</v>
      </c>
      <c r="AX83" s="14">
        <f>AU83/$AU$138</f>
        <v>1.053130336820437E-2</v>
      </c>
      <c r="AY83" s="14">
        <f>AV83/$AV$138</f>
        <v>0</v>
      </c>
      <c r="AZ83" s="67">
        <f>AW83/$AW$138</f>
        <v>1.7656628741615917E-4</v>
      </c>
      <c r="BA83" s="21">
        <f>N83</f>
        <v>0</v>
      </c>
      <c r="BB83" s="66">
        <v>1660</v>
      </c>
      <c r="BC83" s="15">
        <f>$D$144*AX83</f>
        <v>1263.0581787712124</v>
      </c>
      <c r="BD83" s="19">
        <f>BC83-BB83</f>
        <v>-396.9418212287876</v>
      </c>
      <c r="BE83" s="63">
        <f>(IF(BD83 &gt; 0, V83, W83))</f>
        <v>77.241250146212437</v>
      </c>
      <c r="BF83" s="46">
        <f>BD83/BE83</f>
        <v>-5.1389875290392597</v>
      </c>
      <c r="BG83" s="64">
        <f>BB83/BC83</f>
        <v>1.3142704175471625</v>
      </c>
      <c r="BH83" s="66">
        <v>1886</v>
      </c>
      <c r="BI83" s="66">
        <v>755</v>
      </c>
      <c r="BJ83" s="66">
        <v>0</v>
      </c>
      <c r="BK83" s="10">
        <f>SUM(BH83:BJ83)</f>
        <v>2641</v>
      </c>
      <c r="BL83" s="15">
        <f>AY83*$D$143</f>
        <v>0</v>
      </c>
      <c r="BM83" s="9">
        <f>BL83-BK83</f>
        <v>-2641</v>
      </c>
      <c r="BN83" s="48">
        <f>IF(BM83&gt;0,V83,W83)</f>
        <v>77.241250146212437</v>
      </c>
      <c r="BO83" s="46">
        <f>BM83/BN83</f>
        <v>-34.191575032780626</v>
      </c>
      <c r="BP83" s="64" t="e">
        <f>BK83/BL83</f>
        <v>#DIV/0!</v>
      </c>
      <c r="BQ83" s="16">
        <f>BB83+BK83+BS83</f>
        <v>4301</v>
      </c>
      <c r="BR83" s="69">
        <f>BC83+BL83+BT83</f>
        <v>1264.7513258711322</v>
      </c>
      <c r="BS83" s="66">
        <v>0</v>
      </c>
      <c r="BT83" s="15">
        <f>AZ83*$D$146</f>
        <v>1.6931470999197751</v>
      </c>
      <c r="BU83" s="37">
        <f>BT83-BS83</f>
        <v>1.6931470999197751</v>
      </c>
      <c r="BV83" s="54">
        <f>BU83*(BU83&lt;&gt;0)</f>
        <v>1.6931470999197751</v>
      </c>
      <c r="BW83" s="26">
        <f>BV83/$BV$138</f>
        <v>2.9740858948177958E-3</v>
      </c>
      <c r="BX83" s="47">
        <f>BW83 * $BU$138</f>
        <v>1.6931470999197751</v>
      </c>
      <c r="BY83" s="48">
        <f>IF(BX83&gt;0, V83, W83)</f>
        <v>74.866210304884859</v>
      </c>
      <c r="BZ83" s="65">
        <f>BX83/BY83</f>
        <v>2.2615637856178501E-2</v>
      </c>
      <c r="CA83" s="66">
        <v>0</v>
      </c>
      <c r="CB83" s="15">
        <f>AZ83*$CA$141</f>
        <v>1.5708661175697141</v>
      </c>
      <c r="CC83" s="37">
        <f>CB83-CA83</f>
        <v>1.5708661175697141</v>
      </c>
      <c r="CD83" s="54">
        <f>CC83*(CC83&lt;&gt;0)</f>
        <v>1.5708661175697141</v>
      </c>
      <c r="CE83" s="26">
        <f>CD83/$CD$138</f>
        <v>2.6362343068088331E-4</v>
      </c>
      <c r="CF83" s="47">
        <f>CE83 * $CC$138</f>
        <v>1.5708661175697138</v>
      </c>
      <c r="CG83" s="48">
        <f>IF(BX83&gt;0,V83,W83)</f>
        <v>74.866210304884859</v>
      </c>
      <c r="CH83" s="65">
        <f>CF83/CG83</f>
        <v>2.0982311127710682E-2</v>
      </c>
      <c r="CI83" s="70">
        <f>N83</f>
        <v>0</v>
      </c>
      <c r="CJ83" s="1">
        <f>BQ83+BS83</f>
        <v>4301</v>
      </c>
    </row>
    <row r="84" spans="1:88" x14ac:dyDescent="0.2">
      <c r="A84" s="29" t="s">
        <v>162</v>
      </c>
      <c r="B84">
        <v>1</v>
      </c>
      <c r="C84">
        <v>1</v>
      </c>
      <c r="D84">
        <v>0.71474230922892501</v>
      </c>
      <c r="E84">
        <v>0.28525769077107399</v>
      </c>
      <c r="F84">
        <v>0.93881605085419095</v>
      </c>
      <c r="G84">
        <v>0.93881605085419095</v>
      </c>
      <c r="H84">
        <v>0.173422482239866</v>
      </c>
      <c r="I84">
        <v>0.57501044713748395</v>
      </c>
      <c r="J84">
        <v>0.31578432363947001</v>
      </c>
      <c r="K84">
        <v>0.54448451919303398</v>
      </c>
      <c r="L84">
        <v>1.14129958083573</v>
      </c>
      <c r="M84">
        <v>-1.92764497322426</v>
      </c>
      <c r="N84" s="21">
        <v>0</v>
      </c>
      <c r="O84">
        <v>1.0195007536062699</v>
      </c>
      <c r="P84">
        <v>0.97621056105314796</v>
      </c>
      <c r="Q84">
        <v>1.0177759177889001</v>
      </c>
      <c r="R84">
        <v>0.97063839794044604</v>
      </c>
      <c r="S84">
        <v>160.38000488281199</v>
      </c>
      <c r="T84" s="27">
        <f>IF(C84,P84,R84)</f>
        <v>0.97621056105314796</v>
      </c>
      <c r="U84" s="27">
        <f>IF(D84 = 0,O84,Q84)</f>
        <v>1.0177759177889001</v>
      </c>
      <c r="V84" s="39">
        <f>S84*T84^(1-N84)</f>
        <v>156.56465454835651</v>
      </c>
      <c r="W84" s="38">
        <f>S84*U84^(N84+1)</f>
        <v>163.23090666459225</v>
      </c>
      <c r="X84" s="44">
        <f>0.5 * (D84-MAX($D$3:$D$137))/(MIN($D$3:$D$137)-MAX($D$3:$D$137)) + 0.75</f>
        <v>0.89093204524157188</v>
      </c>
      <c r="Y84" s="44">
        <f>AVERAGE(D84, F84, G84, H84, I84, J84, K84)</f>
        <v>0.60015374044959446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PERCENTILE($L$2:$L$137, 0.05)</f>
        <v>-6.9945855688661379E-2</v>
      </c>
      <c r="AG84" s="22">
        <f>PERCENTILE($L$2:$L$137, 0.95)</f>
        <v>0.9572877100120103</v>
      </c>
      <c r="AH84" s="22">
        <f>MIN(MAX(L84,AF84), AG84)</f>
        <v>0.9572877100120103</v>
      </c>
      <c r="AI84" s="22">
        <f>AH84-$AH$138+1</f>
        <v>2.0272335657006719</v>
      </c>
      <c r="AJ84" s="22">
        <f>PERCENTILE($M$2:$M$137, 0.02)</f>
        <v>-2.2999038293317828</v>
      </c>
      <c r="AK84" s="22">
        <f>PERCENTILE($M$2:$M$137, 0.98)</f>
        <v>1.2514354598520292</v>
      </c>
      <c r="AL84" s="22">
        <f>MIN(MAX(M84,AJ84), AK84)</f>
        <v>-1.92764497322426</v>
      </c>
      <c r="AM84" s="22">
        <f>AL84-$AL$138 + 1</f>
        <v>1.3722588561075229</v>
      </c>
      <c r="AN84" s="46">
        <v>1</v>
      </c>
      <c r="AO84" s="51">
        <v>1</v>
      </c>
      <c r="AP84" s="51">
        <v>1</v>
      </c>
      <c r="AQ84" s="21">
        <v>1</v>
      </c>
      <c r="AR84" s="17">
        <f>(AI84^4)*AB84*AE84*AN84</f>
        <v>16.88943624882787</v>
      </c>
      <c r="AS84" s="17">
        <f>(AM84^4) *Z84*AC84*AO84*(M84 &gt; 0)</f>
        <v>0</v>
      </c>
      <c r="AT84" s="17">
        <f>(AM84^4)*AA84*AP84*AQ84</f>
        <v>3.5460443994167252</v>
      </c>
      <c r="AU84" s="17">
        <f>MIN(AR84, 0.05*AR$138)</f>
        <v>16.88943624882787</v>
      </c>
      <c r="AV84" s="17">
        <f>MIN(AS84, 0.05*AS$138)</f>
        <v>0</v>
      </c>
      <c r="AW84" s="17">
        <f>MIN(AT84, 0.05*AT$138)</f>
        <v>3.5460443994167252</v>
      </c>
      <c r="AX84" s="14">
        <f>AU84/$AU$138</f>
        <v>2.3695460132662733E-2</v>
      </c>
      <c r="AY84" s="14">
        <f>AV84/$AV$138</f>
        <v>0</v>
      </c>
      <c r="AZ84" s="67">
        <f>AW84/$AW$138</f>
        <v>3.5776889945699267E-4</v>
      </c>
      <c r="BA84" s="21">
        <f>N84</f>
        <v>0</v>
      </c>
      <c r="BB84" s="66">
        <v>3689</v>
      </c>
      <c r="BC84" s="15">
        <f>$D$144*AX84</f>
        <v>2841.8842069127322</v>
      </c>
      <c r="BD84" s="19">
        <f>BC84-BB84</f>
        <v>-847.11579308726778</v>
      </c>
      <c r="BE84" s="63">
        <f>(IF(BD84 &gt; 0, V84, W84))</f>
        <v>163.23090666459225</v>
      </c>
      <c r="BF84" s="46">
        <f>BD84/BE84</f>
        <v>-5.189677680513813</v>
      </c>
      <c r="BG84" s="64">
        <f>BB84/BC84</f>
        <v>1.2980824450998756</v>
      </c>
      <c r="BH84" s="66">
        <v>0</v>
      </c>
      <c r="BI84" s="66">
        <v>0</v>
      </c>
      <c r="BJ84" s="66">
        <v>0</v>
      </c>
      <c r="BK84" s="10">
        <f>SUM(BH84:BJ84)</f>
        <v>0</v>
      </c>
      <c r="BL84" s="15">
        <f>AY84*$D$143</f>
        <v>0</v>
      </c>
      <c r="BM84" s="9">
        <f>BL84-BK84</f>
        <v>0</v>
      </c>
      <c r="BN84" s="48">
        <f>IF(BM84&gt;0,V84,W84)</f>
        <v>163.23090666459225</v>
      </c>
      <c r="BO84" s="46">
        <f>BM84/BN84</f>
        <v>0</v>
      </c>
      <c r="BP84" s="64" t="e">
        <f>BK84/BL84</f>
        <v>#DIV/0!</v>
      </c>
      <c r="BQ84" s="16">
        <f>BB84+BK84+BS84</f>
        <v>3689</v>
      </c>
      <c r="BR84" s="69">
        <f>BC84+BL84+BT84</f>
        <v>2845.3149602202952</v>
      </c>
      <c r="BS84" s="66">
        <v>0</v>
      </c>
      <c r="BT84" s="15">
        <f>AZ84*$D$146</f>
        <v>3.4307533075629397</v>
      </c>
      <c r="BU84" s="37">
        <f>BT84-BS84</f>
        <v>3.4307533075629397</v>
      </c>
      <c r="BV84" s="54">
        <f>BU84*(BU84&lt;&gt;0)</f>
        <v>3.4307533075629397</v>
      </c>
      <c r="BW84" s="26">
        <f>BV84/$BV$138</f>
        <v>6.0262661295677703E-3</v>
      </c>
      <c r="BX84" s="47">
        <f>BW84 * $BU$138</f>
        <v>3.4307533075629397</v>
      </c>
      <c r="BY84" s="48">
        <f>IF(BX84&gt;0, V84, W84)</f>
        <v>156.56465454835651</v>
      </c>
      <c r="BZ84" s="65">
        <f>BX84/BY84</f>
        <v>2.1912693624622143E-2</v>
      </c>
      <c r="CA84" s="66">
        <v>0</v>
      </c>
      <c r="CB84" s="15">
        <f>AZ84*$CA$141</f>
        <v>3.1829804562439996</v>
      </c>
      <c r="CC84" s="37">
        <f>CB84-CA84</f>
        <v>3.1829804562439996</v>
      </c>
      <c r="CD84" s="54">
        <f>CC84*(CC84&lt;&gt;0)</f>
        <v>3.1829804562439996</v>
      </c>
      <c r="CE84" s="26">
        <f>CD84/$CD$138</f>
        <v>5.3416915565244365E-4</v>
      </c>
      <c r="CF84" s="47">
        <f>CE84 * $CC$138</f>
        <v>3.1829804562439996</v>
      </c>
      <c r="CG84" s="48">
        <f>IF(BX84&gt;0,V84,W84)</f>
        <v>156.56465454835651</v>
      </c>
      <c r="CH84" s="65">
        <f>CF84/CG84</f>
        <v>2.0330134316879963E-2</v>
      </c>
      <c r="CI84" s="70">
        <f>N84</f>
        <v>0</v>
      </c>
      <c r="CJ84" s="1">
        <f>BQ84+BS84</f>
        <v>3689</v>
      </c>
    </row>
    <row r="85" spans="1:88" x14ac:dyDescent="0.2">
      <c r="A85" s="29" t="s">
        <v>225</v>
      </c>
      <c r="B85">
        <v>1</v>
      </c>
      <c r="C85">
        <v>1</v>
      </c>
      <c r="D85">
        <v>0.50059928086296401</v>
      </c>
      <c r="E85">
        <v>0.49940071913703499</v>
      </c>
      <c r="F85">
        <v>0.66666666666666596</v>
      </c>
      <c r="G85">
        <v>0.66666666666666596</v>
      </c>
      <c r="H85">
        <v>0.374425407438361</v>
      </c>
      <c r="I85">
        <v>0.60300877559548605</v>
      </c>
      <c r="J85">
        <v>0.47516503079587802</v>
      </c>
      <c r="K85">
        <v>0.56282918118844205</v>
      </c>
      <c r="L85">
        <v>1.05680563676781</v>
      </c>
      <c r="M85">
        <v>-0.99912812741524504</v>
      </c>
      <c r="N85" s="21">
        <v>0</v>
      </c>
      <c r="O85">
        <v>1.01182964045581</v>
      </c>
      <c r="P85">
        <v>0.98157501016078996</v>
      </c>
      <c r="Q85">
        <v>1.0085206927564001</v>
      </c>
      <c r="R85">
        <v>0.994888513023378</v>
      </c>
      <c r="S85">
        <v>295.89999389648398</v>
      </c>
      <c r="T85" s="27">
        <f>IF(C85,P85,R85)</f>
        <v>0.98157501016078996</v>
      </c>
      <c r="U85" s="27">
        <f>IF(D85 = 0,O85,Q85)</f>
        <v>1.0085206927564001</v>
      </c>
      <c r="V85" s="39">
        <f>S85*T85^(1-N85)</f>
        <v>290.44803951551893</v>
      </c>
      <c r="W85" s="38">
        <f>S85*U85^(N85+1)</f>
        <v>298.4212668310966</v>
      </c>
      <c r="X85" s="44">
        <f>0.5 * (D85-MAX($D$3:$D$137))/(MIN($D$3:$D$137)-MAX($D$3:$D$137)) + 0.75</f>
        <v>0.99993576277329299</v>
      </c>
      <c r="Y85" s="44">
        <f>AVERAGE(D85, F85, G85, H85, I85, J85, K85)</f>
        <v>0.54990871560206611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PERCENTILE($L$2:$L$137, 0.05)</f>
        <v>-6.9945855688661379E-2</v>
      </c>
      <c r="AG85" s="22">
        <f>PERCENTILE($L$2:$L$137, 0.95)</f>
        <v>0.9572877100120103</v>
      </c>
      <c r="AH85" s="22">
        <f>MIN(MAX(L85,AF85), AG85)</f>
        <v>0.9572877100120103</v>
      </c>
      <c r="AI85" s="22">
        <f>AH85-$AH$138+1</f>
        <v>2.0272335657006719</v>
      </c>
      <c r="AJ85" s="22">
        <f>PERCENTILE($M$2:$M$137, 0.02)</f>
        <v>-2.2999038293317828</v>
      </c>
      <c r="AK85" s="22">
        <f>PERCENTILE($M$2:$M$137, 0.98)</f>
        <v>1.2514354598520292</v>
      </c>
      <c r="AL85" s="22">
        <f>MIN(MAX(M85,AJ85), AK85)</f>
        <v>-0.99912812741524504</v>
      </c>
      <c r="AM85" s="22">
        <f>AL85-$AL$138 + 1</f>
        <v>2.300775701916538</v>
      </c>
      <c r="AN85" s="46">
        <v>1</v>
      </c>
      <c r="AO85" s="51">
        <v>1</v>
      </c>
      <c r="AP85" s="51">
        <v>1</v>
      </c>
      <c r="AQ85" s="21">
        <v>1</v>
      </c>
      <c r="AR85" s="17">
        <f>(AI85^4)*AB85*AE85*AN85</f>
        <v>16.88943624882787</v>
      </c>
      <c r="AS85" s="17">
        <f>(AM85^4) *Z85*AC85*AO85*(M85 &gt; 0)</f>
        <v>0</v>
      </c>
      <c r="AT85" s="17">
        <f>(AM85^4)*AA85*AP85*AQ85</f>
        <v>28.021870963553862</v>
      </c>
      <c r="AU85" s="17">
        <f>MIN(AR85, 0.05*AR$138)</f>
        <v>16.88943624882787</v>
      </c>
      <c r="AV85" s="17">
        <f>MIN(AS85, 0.05*AS$138)</f>
        <v>0</v>
      </c>
      <c r="AW85" s="17">
        <f>MIN(AT85, 0.05*AT$138)</f>
        <v>28.021870963553862</v>
      </c>
      <c r="AX85" s="14">
        <f>AU85/$AU$138</f>
        <v>2.3695460132662733E-2</v>
      </c>
      <c r="AY85" s="14">
        <f>AV85/$AV$138</f>
        <v>0</v>
      </c>
      <c r="AZ85" s="67">
        <f>AW85/$AW$138</f>
        <v>2.8271935729303204E-3</v>
      </c>
      <c r="BA85" s="21">
        <f>N85</f>
        <v>0</v>
      </c>
      <c r="BB85" s="66">
        <v>296</v>
      </c>
      <c r="BC85" s="15">
        <f>$D$144*AX85</f>
        <v>2841.8842069127322</v>
      </c>
      <c r="BD85" s="19">
        <f>BC85-BB85</f>
        <v>2545.8842069127322</v>
      </c>
      <c r="BE85" s="63">
        <f>(IF(BD85 &gt; 0, V85, W85))</f>
        <v>290.44803951551893</v>
      </c>
      <c r="BF85" s="46">
        <f>BD85/BE85</f>
        <v>8.7653688802974443</v>
      </c>
      <c r="BG85" s="64">
        <f>BB85/BC85</f>
        <v>0.10415624932219116</v>
      </c>
      <c r="BH85" s="66">
        <v>0</v>
      </c>
      <c r="BI85" s="66">
        <v>0</v>
      </c>
      <c r="BJ85" s="66">
        <v>0</v>
      </c>
      <c r="BK85" s="10">
        <f>SUM(BH85:BJ85)</f>
        <v>0</v>
      </c>
      <c r="BL85" s="15">
        <f>AY85*$D$143</f>
        <v>0</v>
      </c>
      <c r="BM85" s="9">
        <f>BL85-BK85</f>
        <v>0</v>
      </c>
      <c r="BN85" s="48">
        <f>IF(BM85&gt;0,V85,W85)</f>
        <v>298.4212668310966</v>
      </c>
      <c r="BO85" s="46">
        <f>BM85/BN85</f>
        <v>0</v>
      </c>
      <c r="BP85" s="64" t="e">
        <f>BK85/BL85</f>
        <v>#DIV/0!</v>
      </c>
      <c r="BQ85" s="16">
        <f>BB85+BK85+BS85</f>
        <v>296</v>
      </c>
      <c r="BR85" s="69">
        <f>BC85+BL85+BT85</f>
        <v>2868.9950142416328</v>
      </c>
      <c r="BS85" s="66">
        <v>0</v>
      </c>
      <c r="BT85" s="15">
        <f>AZ85*$D$146</f>
        <v>27.110807328900719</v>
      </c>
      <c r="BU85" s="37">
        <f>BT85-BS85</f>
        <v>27.110807328900719</v>
      </c>
      <c r="BV85" s="54">
        <f>BU85*(BU85&lt;&gt;0)</f>
        <v>27.110807328900719</v>
      </c>
      <c r="BW85" s="26">
        <f>BV85/$BV$138</f>
        <v>4.7621302176182427E-2</v>
      </c>
      <c r="BX85" s="47">
        <f>BW85 * $BU$138</f>
        <v>27.110807328900719</v>
      </c>
      <c r="BY85" s="48">
        <f>IF(BX85&gt;0, V85, W85)</f>
        <v>290.44803951551893</v>
      </c>
      <c r="BZ85" s="65">
        <f>BX85/BY85</f>
        <v>9.3341333527755352E-2</v>
      </c>
      <c r="CA85" s="66">
        <v>0</v>
      </c>
      <c r="CB85" s="15">
        <f>AZ85*$CA$141</f>
        <v>25.152834419967828</v>
      </c>
      <c r="CC85" s="37">
        <f>CB85-CA85</f>
        <v>25.152834419967828</v>
      </c>
      <c r="CD85" s="54">
        <f>CC85*(CC85&lt;&gt;0)</f>
        <v>25.152834419967828</v>
      </c>
      <c r="CE85" s="26">
        <f>CD85/$CD$138</f>
        <v>4.2211595418448202E-3</v>
      </c>
      <c r="CF85" s="47">
        <f>CE85 * $CC$138</f>
        <v>25.152834419967832</v>
      </c>
      <c r="CG85" s="48">
        <f>IF(BX85&gt;0,V85,W85)</f>
        <v>290.44803951551893</v>
      </c>
      <c r="CH85" s="65">
        <f>CF85/CG85</f>
        <v>8.6600117741968408E-2</v>
      </c>
      <c r="CI85" s="70">
        <f>N85</f>
        <v>0</v>
      </c>
      <c r="CJ85" s="1">
        <f>BQ85+BS85</f>
        <v>296</v>
      </c>
    </row>
    <row r="86" spans="1:88" x14ac:dyDescent="0.2">
      <c r="A86" s="29" t="s">
        <v>165</v>
      </c>
      <c r="B86">
        <v>1</v>
      </c>
      <c r="C86">
        <v>1</v>
      </c>
      <c r="D86">
        <v>0.20014245014245</v>
      </c>
      <c r="E86">
        <v>0.79985754985754898</v>
      </c>
      <c r="F86">
        <v>0.15373765867418901</v>
      </c>
      <c r="G86">
        <v>0.15373765867418901</v>
      </c>
      <c r="H86">
        <v>6.5687789799072596E-2</v>
      </c>
      <c r="I86">
        <v>9.5826893353941206E-2</v>
      </c>
      <c r="J86">
        <v>7.9338873370699198E-2</v>
      </c>
      <c r="K86">
        <v>0.110441716003778</v>
      </c>
      <c r="L86">
        <v>0.51125123792595595</v>
      </c>
      <c r="M86">
        <v>-1.77841455603557</v>
      </c>
      <c r="N86" s="21">
        <v>0</v>
      </c>
      <c r="O86">
        <v>1.02692998034476</v>
      </c>
      <c r="P86">
        <v>0.97874938677071099</v>
      </c>
      <c r="Q86">
        <v>1.01852933623122</v>
      </c>
      <c r="R86">
        <v>0.98399273948586496</v>
      </c>
      <c r="S86">
        <v>47.970001220703097</v>
      </c>
      <c r="T86" s="27">
        <f>IF(C86,P86,R86)</f>
        <v>0.97874938677071099</v>
      </c>
      <c r="U86" s="27">
        <f>IF(D86 = 0,O86,Q86)</f>
        <v>1.01852933623122</v>
      </c>
      <c r="V86" s="39">
        <f>S86*T86^(1-N86)</f>
        <v>46.950609278153415</v>
      </c>
      <c r="W86" s="38">
        <f>S86*U86^(N86+1)</f>
        <v>48.858853502333538</v>
      </c>
      <c r="X86" s="44">
        <f>0.5 * (D86-MAX($D$3:$D$137))/(MIN($D$3:$D$137)-MAX($D$3:$D$137)) + 0.75</f>
        <v>1.1528751872142569</v>
      </c>
      <c r="Y86" s="44">
        <f>AVERAGE(D86, F86, G86, H86, I86, J86, K86)</f>
        <v>0.12270186285975988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PERCENTILE($L$2:$L$137, 0.05)</f>
        <v>-6.9945855688661379E-2</v>
      </c>
      <c r="AG86" s="22">
        <f>PERCENTILE($L$2:$L$137, 0.95)</f>
        <v>0.9572877100120103</v>
      </c>
      <c r="AH86" s="22">
        <f>MIN(MAX(L86,AF86), AG86)</f>
        <v>0.51125123792595595</v>
      </c>
      <c r="AI86" s="22">
        <f>AH86-$AH$138+1</f>
        <v>1.5811970936146174</v>
      </c>
      <c r="AJ86" s="22">
        <f>PERCENTILE($M$2:$M$137, 0.02)</f>
        <v>-2.2999038293317828</v>
      </c>
      <c r="AK86" s="22">
        <f>PERCENTILE($M$2:$M$137, 0.98)</f>
        <v>1.2514354598520292</v>
      </c>
      <c r="AL86" s="22">
        <f>MIN(MAX(M86,AJ86), AK86)</f>
        <v>-1.77841455603557</v>
      </c>
      <c r="AM86" s="22">
        <f>AL86-$AL$138 + 1</f>
        <v>1.5214892732962129</v>
      </c>
      <c r="AN86" s="46">
        <v>1</v>
      </c>
      <c r="AO86" s="51">
        <v>1</v>
      </c>
      <c r="AP86" s="51">
        <v>1</v>
      </c>
      <c r="AQ86" s="21">
        <v>1</v>
      </c>
      <c r="AR86" s="17">
        <f>(AI86^4)*AB86*AE86*AN86</f>
        <v>6.2509212782242063</v>
      </c>
      <c r="AS86" s="17">
        <f>(AM86^4) *Z86*AC86*AO86*(M86 &gt; 0)</f>
        <v>0</v>
      </c>
      <c r="AT86" s="17">
        <f>(AM86^4)*AA86*AP86*AQ86</f>
        <v>5.3588990934926048</v>
      </c>
      <c r="AU86" s="17">
        <f>MIN(AR86, 0.05*AR$138)</f>
        <v>6.2509212782242063</v>
      </c>
      <c r="AV86" s="17">
        <f>MIN(AS86, 0.05*AS$138)</f>
        <v>0</v>
      </c>
      <c r="AW86" s="17">
        <f>MIN(AT86, 0.05*AT$138)</f>
        <v>5.3588990934926048</v>
      </c>
      <c r="AX86" s="14">
        <f>AU86/$AU$138</f>
        <v>8.7698875059168593E-3</v>
      </c>
      <c r="AY86" s="14">
        <f>AV86/$AV$138</f>
        <v>0</v>
      </c>
      <c r="AZ86" s="67">
        <f>AW86/$AW$138</f>
        <v>5.4067214479753417E-4</v>
      </c>
      <c r="BA86" s="21">
        <f>N86</f>
        <v>0</v>
      </c>
      <c r="BB86" s="66">
        <v>1631</v>
      </c>
      <c r="BC86" s="15">
        <f>$D$144*AX86</f>
        <v>1051.8050571683807</v>
      </c>
      <c r="BD86" s="19">
        <f>BC86-BB86</f>
        <v>-579.1949428316193</v>
      </c>
      <c r="BE86" s="63">
        <f>(IF(BD86 &gt; 0, V86, W86))</f>
        <v>48.858853502333538</v>
      </c>
      <c r="BF86" s="46">
        <f>BD86/BE86</f>
        <v>-11.854452188567144</v>
      </c>
      <c r="BG86" s="64">
        <f>BB86/BC86</f>
        <v>1.5506675774985341</v>
      </c>
      <c r="BH86" s="66">
        <v>2351</v>
      </c>
      <c r="BI86" s="66">
        <v>0</v>
      </c>
      <c r="BJ86" s="66">
        <v>0</v>
      </c>
      <c r="BK86" s="10">
        <f>SUM(BH86:BJ86)</f>
        <v>2351</v>
      </c>
      <c r="BL86" s="15">
        <f>AY86*$D$143</f>
        <v>0</v>
      </c>
      <c r="BM86" s="9">
        <f>BL86-BK86</f>
        <v>-2351</v>
      </c>
      <c r="BN86" s="48">
        <f>IF(BM86&gt;0,V86,W86)</f>
        <v>48.858853502333538</v>
      </c>
      <c r="BO86" s="46">
        <f>BM86/BN86</f>
        <v>-48.118198268563837</v>
      </c>
      <c r="BP86" s="64" t="e">
        <f>BK86/BL86</f>
        <v>#DIV/0!</v>
      </c>
      <c r="BQ86" s="16">
        <f>BB86+BK86+BS86</f>
        <v>3982</v>
      </c>
      <c r="BR86" s="69">
        <f>BC86+BL86+BT86</f>
        <v>1056.9897245664877</v>
      </c>
      <c r="BS86" s="66">
        <v>0</v>
      </c>
      <c r="BT86" s="15">
        <f>AZ86*$D$146</f>
        <v>5.1846673981069937</v>
      </c>
      <c r="BU86" s="37">
        <f>BT86-BS86</f>
        <v>5.1846673981069937</v>
      </c>
      <c r="BV86" s="54">
        <f>BU86*(BU86&lt;&gt;0)</f>
        <v>5.1846673981069937</v>
      </c>
      <c r="BW86" s="26">
        <f>BV86/$BV$138</f>
        <v>9.1070918638801717E-3</v>
      </c>
      <c r="BX86" s="47">
        <f>BW86 * $BU$138</f>
        <v>5.1846673981069937</v>
      </c>
      <c r="BY86" s="48">
        <f>IF(BX86&gt;0, V86, W86)</f>
        <v>46.950609278153415</v>
      </c>
      <c r="BZ86" s="65">
        <f>BX86/BY86</f>
        <v>0.11042811750090474</v>
      </c>
      <c r="CA86" s="66">
        <v>110</v>
      </c>
      <c r="CB86" s="15">
        <f>AZ86*$CA$141</f>
        <v>4.8102249042274625</v>
      </c>
      <c r="CC86" s="37">
        <f>CB86-CA86</f>
        <v>-105.18977509577253</v>
      </c>
      <c r="CD86" s="54">
        <f>CC86*(CC86&lt;&gt;0)</f>
        <v>-105.18977509577253</v>
      </c>
      <c r="CE86" s="26">
        <f>CD86/$CD$138</f>
        <v>-1.7652993513030835E-2</v>
      </c>
      <c r="CF86" s="47">
        <f>CE86 * $CC$138</f>
        <v>-105.18977509577252</v>
      </c>
      <c r="CG86" s="48">
        <f>IF(BX86&gt;0,V86,W86)</f>
        <v>46.950609278153415</v>
      </c>
      <c r="CH86" s="65">
        <f>CF86/CG86</f>
        <v>-2.2404347188039231</v>
      </c>
      <c r="CI86" s="70">
        <f>N86</f>
        <v>0</v>
      </c>
      <c r="CJ86" s="1">
        <f>BQ86+BS86</f>
        <v>3982</v>
      </c>
    </row>
    <row r="87" spans="1:88" x14ac:dyDescent="0.2">
      <c r="A87" s="29" t="s">
        <v>208</v>
      </c>
      <c r="B87">
        <v>0</v>
      </c>
      <c r="C87">
        <v>0</v>
      </c>
      <c r="D87">
        <v>1.33982947624847E-2</v>
      </c>
      <c r="E87">
        <v>0.986601705237515</v>
      </c>
      <c r="F87">
        <v>0.136598964555953</v>
      </c>
      <c r="G87">
        <v>0.136598964555953</v>
      </c>
      <c r="H87">
        <v>0.29837024655244399</v>
      </c>
      <c r="I87">
        <v>1.8178019222732902E-2</v>
      </c>
      <c r="J87">
        <v>7.3646317472918596E-2</v>
      </c>
      <c r="K87">
        <v>0.10029960473581</v>
      </c>
      <c r="L87">
        <v>0.57029508193029999</v>
      </c>
      <c r="M87">
        <v>1.22487659570783</v>
      </c>
      <c r="N87" s="21">
        <v>0</v>
      </c>
      <c r="O87">
        <v>1</v>
      </c>
      <c r="P87">
        <v>0.98123033812982596</v>
      </c>
      <c r="Q87">
        <v>1.0089409388299999</v>
      </c>
      <c r="R87">
        <v>0.98937234129075902</v>
      </c>
      <c r="S87">
        <v>5.0500001907348597</v>
      </c>
      <c r="T87" s="27">
        <f>IF(C87,P87,R87)</f>
        <v>0.98937234129075902</v>
      </c>
      <c r="U87" s="27">
        <f>IF(D87 = 0,O87,Q87)</f>
        <v>1.0089409388299999</v>
      </c>
      <c r="V87" s="39">
        <f>S87*T87^(1-N87)</f>
        <v>4.9963305122261277</v>
      </c>
      <c r="W87" s="38">
        <f>S87*U87^(N87+1)</f>
        <v>5.0951519335317084</v>
      </c>
      <c r="X87" s="44">
        <f>0.5 * (D87-MAX($D$3:$D$137))/(MIN($D$3:$D$137)-MAX($D$3:$D$137)) + 0.75</f>
        <v>1.2479322493986507</v>
      </c>
      <c r="Y87" s="44">
        <f>AVERAGE(D87, F87, G87, H87, I87, J87, K87)</f>
        <v>0.1110129159797566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PERCENTILE($L$2:$L$137, 0.05)</f>
        <v>-6.9945855688661379E-2</v>
      </c>
      <c r="AG87" s="22">
        <f>PERCENTILE($L$2:$L$137, 0.95)</f>
        <v>0.9572877100120103</v>
      </c>
      <c r="AH87" s="22">
        <f>MIN(MAX(L87,AF87), AG87)</f>
        <v>0.57029508193029999</v>
      </c>
      <c r="AI87" s="22">
        <f>AH87-$AH$138+1</f>
        <v>1.6402409376189615</v>
      </c>
      <c r="AJ87" s="22">
        <f>PERCENTILE($M$2:$M$137, 0.02)</f>
        <v>-2.2999038293317828</v>
      </c>
      <c r="AK87" s="22">
        <f>PERCENTILE($M$2:$M$137, 0.98)</f>
        <v>1.2514354598520292</v>
      </c>
      <c r="AL87" s="22">
        <f>MIN(MAX(M87,AJ87), AK87)</f>
        <v>1.22487659570783</v>
      </c>
      <c r="AM87" s="22">
        <f>AL87-$AL$138 + 1</f>
        <v>4.5247804250396131</v>
      </c>
      <c r="AN87" s="46">
        <v>0</v>
      </c>
      <c r="AO87" s="75">
        <v>0.25</v>
      </c>
      <c r="AP87" s="51">
        <v>0.54</v>
      </c>
      <c r="AQ87" s="50">
        <v>1</v>
      </c>
      <c r="AR87" s="17">
        <f>(AI87^4)*AB87*AE87*AN87</f>
        <v>0</v>
      </c>
      <c r="AS87" s="17">
        <f>(AM87^4) *Z87*AC87*AO87*(M87 &gt; 0)</f>
        <v>104.79246216206938</v>
      </c>
      <c r="AT87" s="17">
        <f>(AM87^4)*AA87*AP87*AQ87</f>
        <v>226.35171827006988</v>
      </c>
      <c r="AU87" s="17">
        <f>MIN(AR87, 0.05*AR$138)</f>
        <v>0</v>
      </c>
      <c r="AV87" s="17">
        <f>MIN(AS87, 0.05*AS$138)</f>
        <v>104.79246216206938</v>
      </c>
      <c r="AW87" s="17">
        <f>MIN(AT87, 0.05*AT$138)</f>
        <v>226.35171827006988</v>
      </c>
      <c r="AX87" s="14">
        <f>AU87/$AU$138</f>
        <v>0</v>
      </c>
      <c r="AY87" s="14">
        <f>AV87/$AV$138</f>
        <v>3.0619474108207791E-2</v>
      </c>
      <c r="AZ87" s="67">
        <f>AW87/$AW$138</f>
        <v>2.2837166153081023E-2</v>
      </c>
      <c r="BA87" s="21">
        <f>N87</f>
        <v>0</v>
      </c>
      <c r="BB87" s="66">
        <v>0</v>
      </c>
      <c r="BC87" s="15">
        <f>$D$144*AX87</f>
        <v>0</v>
      </c>
      <c r="BD87" s="19">
        <f>BC87-BB87</f>
        <v>0</v>
      </c>
      <c r="BE87" s="63">
        <f>(IF(BD87 &gt; 0, V87, W87))</f>
        <v>5.0951519335317084</v>
      </c>
      <c r="BF87" s="46">
        <f>BD87/BE87</f>
        <v>0</v>
      </c>
      <c r="BG87" s="64" t="e">
        <f>BB87/BC87</f>
        <v>#DIV/0!</v>
      </c>
      <c r="BH87" s="66">
        <v>783</v>
      </c>
      <c r="BI87" s="66">
        <v>768</v>
      </c>
      <c r="BJ87" s="66">
        <v>0</v>
      </c>
      <c r="BK87" s="10">
        <f>SUM(BH87:BJ87)</f>
        <v>1551</v>
      </c>
      <c r="BL87" s="15">
        <f>AY87*$D$143</f>
        <v>5341.7249484685062</v>
      </c>
      <c r="BM87" s="9">
        <f>BL87-BK87</f>
        <v>3790.7249484685062</v>
      </c>
      <c r="BN87" s="48">
        <f>IF(BM87&gt;0,V87,W87)</f>
        <v>4.9963305122261277</v>
      </c>
      <c r="BO87" s="46">
        <f>BM87/BN87</f>
        <v>758.70179908885552</v>
      </c>
      <c r="BP87" s="64">
        <f>BK87/BL87</f>
        <v>0.29035564634316818</v>
      </c>
      <c r="BQ87" s="16">
        <f>BB87+BK87+BS87</f>
        <v>1723</v>
      </c>
      <c r="BR87" s="69">
        <f>BC87+BL87+BT87</f>
        <v>5560.7173858602464</v>
      </c>
      <c r="BS87" s="66">
        <v>172</v>
      </c>
      <c r="BT87" s="15">
        <f>AZ87*$D$146</f>
        <v>218.99243739173983</v>
      </c>
      <c r="BU87" s="37">
        <f>BT87-BS87</f>
        <v>46.992437391739827</v>
      </c>
      <c r="BV87" s="54">
        <f>BU87*(BU87&lt;&gt;0)</f>
        <v>46.992437391739827</v>
      </c>
      <c r="BW87" s="26">
        <f>BV87/$BV$138</f>
        <v>8.2544242739750071E-2</v>
      </c>
      <c r="BX87" s="47">
        <f>BW87 * $BU$138</f>
        <v>46.992437391739827</v>
      </c>
      <c r="BY87" s="48">
        <f>IF(BX87&gt;0, V87, W87)</f>
        <v>4.9963305122261277</v>
      </c>
      <c r="BZ87" s="65">
        <f>BX87/BY87</f>
        <v>9.4053900711228628</v>
      </c>
      <c r="CA87" s="66">
        <v>0</v>
      </c>
      <c r="CB87" s="15">
        <f>AZ87*$CA$141</f>
        <v>203.17655797242358</v>
      </c>
      <c r="CC87" s="37">
        <f>CB87-CA87</f>
        <v>203.17655797242358</v>
      </c>
      <c r="CD87" s="54">
        <f>CC87*(CC87&lt;&gt;0)</f>
        <v>203.17655797242358</v>
      </c>
      <c r="CE87" s="26">
        <f>CD87/$CD$138</f>
        <v>3.4097177759164841E-2</v>
      </c>
      <c r="CF87" s="47">
        <f>CE87 * $CC$138</f>
        <v>203.17655797242355</v>
      </c>
      <c r="CG87" s="48">
        <f>IF(BX87&gt;0,V87,W87)</f>
        <v>4.9963305122261277</v>
      </c>
      <c r="CH87" s="65">
        <f>CF87/CG87</f>
        <v>40.665155652782808</v>
      </c>
      <c r="CI87" s="70">
        <f>N87</f>
        <v>0</v>
      </c>
      <c r="CJ87" s="1">
        <f>BQ87+BS87</f>
        <v>1895</v>
      </c>
    </row>
    <row r="88" spans="1:88" x14ac:dyDescent="0.2">
      <c r="A88" s="30" t="s">
        <v>166</v>
      </c>
      <c r="B88">
        <v>0</v>
      </c>
      <c r="C88">
        <v>0</v>
      </c>
      <c r="D88">
        <v>0.12166666666666601</v>
      </c>
      <c r="E88">
        <v>0.87833333333333297</v>
      </c>
      <c r="F88">
        <v>9.7719869706840295E-2</v>
      </c>
      <c r="G88">
        <v>9.7719869706840295E-2</v>
      </c>
      <c r="H88">
        <v>5.1020408163265302E-3</v>
      </c>
      <c r="I88">
        <v>0.27755102040816299</v>
      </c>
      <c r="J88">
        <v>3.7630793703236201E-2</v>
      </c>
      <c r="K88">
        <v>6.0640549615296503E-2</v>
      </c>
      <c r="L88">
        <v>-0.33104634049755699</v>
      </c>
      <c r="M88">
        <v>-2.3181635894267298</v>
      </c>
      <c r="N88" s="21">
        <v>1</v>
      </c>
      <c r="O88">
        <v>1.0027206598606</v>
      </c>
      <c r="P88">
        <v>0.97743806221039697</v>
      </c>
      <c r="Q88">
        <v>1.02103384806292</v>
      </c>
      <c r="R88">
        <v>0.97705271339373201</v>
      </c>
      <c r="S88">
        <v>1.6399999856948799</v>
      </c>
      <c r="T88" s="27">
        <f>IF(C88,P88,R88)</f>
        <v>0.97705271339373201</v>
      </c>
      <c r="U88" s="27">
        <f>IF(D88 = 0,O88,Q88)</f>
        <v>1.02103384806292</v>
      </c>
      <c r="V88" s="39">
        <f>S88*T88^(1-N88)</f>
        <v>1.6399999856948799</v>
      </c>
      <c r="W88" s="38">
        <f>S88*U88^(N88+1)</f>
        <v>1.7097165800666529</v>
      </c>
      <c r="X88" s="44">
        <f>0.5 * (D88-MAX($D$3:$D$137))/(MIN($D$3:$D$137)-MAX($D$3:$D$137)) + 0.75</f>
        <v>1.1928211625763694</v>
      </c>
      <c r="Y88" s="44">
        <f>AVERAGE(D88, F88, G88, H88, I88, J88, K88)</f>
        <v>9.9718687231909825E-2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PERCENTILE($L$2:$L$137, 0.05)</f>
        <v>-6.9945855688661379E-2</v>
      </c>
      <c r="AG88" s="22">
        <f>PERCENTILE($L$2:$L$137, 0.95)</f>
        <v>0.9572877100120103</v>
      </c>
      <c r="AH88" s="22">
        <f>MIN(MAX(L88,AF88), AG88)</f>
        <v>-6.9945855688661379E-2</v>
      </c>
      <c r="AI88" s="22">
        <f>AH88-$AH$138+1</f>
        <v>1</v>
      </c>
      <c r="AJ88" s="22">
        <f>PERCENTILE($M$2:$M$137, 0.02)</f>
        <v>-2.2999038293317828</v>
      </c>
      <c r="AK88" s="22">
        <f>PERCENTILE($M$2:$M$137, 0.98)</f>
        <v>1.2514354598520292</v>
      </c>
      <c r="AL88" s="22">
        <f>MIN(MAX(M88,AJ88), AK88)</f>
        <v>-2.2999038293317828</v>
      </c>
      <c r="AM88" s="22">
        <f>AL88-$AL$138 + 1</f>
        <v>1</v>
      </c>
      <c r="AN88" s="46">
        <v>1</v>
      </c>
      <c r="AO88" s="51">
        <v>1</v>
      </c>
      <c r="AP88" s="51">
        <v>1</v>
      </c>
      <c r="AQ88" s="21">
        <v>1</v>
      </c>
      <c r="AR88" s="17">
        <f>(AI88^4)*AB88*AE88*AN88</f>
        <v>1</v>
      </c>
      <c r="AS88" s="17">
        <f>(AM88^4) *Z88*AC88*AO88*(M88 &gt; 0)</f>
        <v>0</v>
      </c>
      <c r="AT88" s="17">
        <f>(AM88^4)*AA88*AP88*AQ88</f>
        <v>1</v>
      </c>
      <c r="AU88" s="17">
        <f>MIN(AR88, 0.05*AR$138)</f>
        <v>1</v>
      </c>
      <c r="AV88" s="17">
        <f>MIN(AS88, 0.05*AS$138)</f>
        <v>0</v>
      </c>
      <c r="AW88" s="17">
        <f>MIN(AT88, 0.05*AT$138)</f>
        <v>1</v>
      </c>
      <c r="AX88" s="14">
        <f>AU88/$AU$138</f>
        <v>1.4029751960671394E-3</v>
      </c>
      <c r="AY88" s="14">
        <f>AV88/$AV$138</f>
        <v>0</v>
      </c>
      <c r="AZ88" s="67">
        <f>AW88/$AW$138</f>
        <v>1.0089239139697197E-4</v>
      </c>
      <c r="BA88" s="21">
        <f>N88</f>
        <v>1</v>
      </c>
      <c r="BB88" s="66">
        <v>195</v>
      </c>
      <c r="BC88" s="15">
        <f>$D$144*AX88</f>
        <v>168.26400627255748</v>
      </c>
      <c r="BD88" s="19">
        <f>BC88-BB88</f>
        <v>-26.735993727442519</v>
      </c>
      <c r="BE88" s="63">
        <f>(IF(BD88 &gt; 0, V88, W88))</f>
        <v>1.7097165800666529</v>
      </c>
      <c r="BF88" s="46">
        <f>BD88/BE88</f>
        <v>-15.637675880993225</v>
      </c>
      <c r="BG88" s="64">
        <f>BB88/BC88</f>
        <v>1.1588931246777461</v>
      </c>
      <c r="BH88" s="66">
        <v>103</v>
      </c>
      <c r="BI88" s="66">
        <v>123</v>
      </c>
      <c r="BJ88" s="66">
        <v>2</v>
      </c>
      <c r="BK88" s="10">
        <f>SUM(BH88:BJ88)</f>
        <v>228</v>
      </c>
      <c r="BL88" s="15">
        <f>AY88*$D$143</f>
        <v>0</v>
      </c>
      <c r="BM88" s="9">
        <f>BL88-BK88</f>
        <v>-228</v>
      </c>
      <c r="BN88" s="48">
        <f>IF(BM88&gt;0,V88,W88)</f>
        <v>1.7097165800666529</v>
      </c>
      <c r="BO88" s="46">
        <f>BM88/BN88</f>
        <v>-133.35543601683472</v>
      </c>
      <c r="BP88" s="64" t="e">
        <f>BK88/BL88</f>
        <v>#DIV/0!</v>
      </c>
      <c r="BQ88" s="16">
        <f>BB88+BK88+BS88</f>
        <v>423</v>
      </c>
      <c r="BR88" s="69">
        <f>BC88+BL88+BT88</f>
        <v>169.23149368138047</v>
      </c>
      <c r="BS88" s="66">
        <v>0</v>
      </c>
      <c r="BT88" s="15">
        <f>AZ88*$D$146</f>
        <v>0.96748740882298323</v>
      </c>
      <c r="BU88" s="37">
        <f>BT88-BS88</f>
        <v>0.96748740882298323</v>
      </c>
      <c r="BV88" s="54">
        <f>BU88*(BU88&lt;&gt;0)</f>
        <v>0.96748740882298323</v>
      </c>
      <c r="BW88" s="26">
        <f>BV88/$BV$138</f>
        <v>1.6994333546864237E-3</v>
      </c>
      <c r="BX88" s="47">
        <f>BW88 * $BU$138</f>
        <v>0.96748740882298323</v>
      </c>
      <c r="BY88" s="48">
        <f>IF(BX88&gt;0, V88, W88)</f>
        <v>1.6399999856948799</v>
      </c>
      <c r="BZ88" s="65">
        <f>BX88/BY88</f>
        <v>0.58993135198903779</v>
      </c>
      <c r="CA88" s="66">
        <v>0</v>
      </c>
      <c r="CB88" s="15">
        <f>AZ88*$CA$141</f>
        <v>0.89761438316101039</v>
      </c>
      <c r="CC88" s="37">
        <f>CB88-CA88</f>
        <v>0.89761438316101039</v>
      </c>
      <c r="CD88" s="54">
        <f>CC88*(CC88&lt;&gt;0)</f>
        <v>0.89761438316101039</v>
      </c>
      <c r="CE88" s="26">
        <f>CD88/$CD$138</f>
        <v>1.5063803367501742E-4</v>
      </c>
      <c r="CF88" s="47">
        <f>CE88 * $CC$138</f>
        <v>0.89761438316101039</v>
      </c>
      <c r="CG88" s="48">
        <f>IF(BX88&gt;0,V88,W88)</f>
        <v>1.6399999856948799</v>
      </c>
      <c r="CH88" s="65">
        <f>CF88/CG88</f>
        <v>0.5473258481649832</v>
      </c>
      <c r="CI88" s="70">
        <f>N88</f>
        <v>1</v>
      </c>
      <c r="CJ88" s="1">
        <f>BQ88+BS88</f>
        <v>423</v>
      </c>
    </row>
    <row r="89" spans="1:88" x14ac:dyDescent="0.2">
      <c r="A89" s="30" t="s">
        <v>190</v>
      </c>
      <c r="B89">
        <v>1</v>
      </c>
      <c r="C89">
        <v>1</v>
      </c>
      <c r="D89">
        <v>0.59648421893727499</v>
      </c>
      <c r="E89">
        <v>0.40351578106272401</v>
      </c>
      <c r="F89">
        <v>0.93087008343265798</v>
      </c>
      <c r="G89">
        <v>0.93087008343265798</v>
      </c>
      <c r="H89">
        <v>0.61470956957793499</v>
      </c>
      <c r="I89">
        <v>0.59924780610112804</v>
      </c>
      <c r="J89">
        <v>0.60692945303300805</v>
      </c>
      <c r="K89">
        <v>0.75164650639950004</v>
      </c>
      <c r="L89">
        <v>0.63536478641860805</v>
      </c>
      <c r="M89">
        <v>-0.685367713352945</v>
      </c>
      <c r="N89" s="21">
        <v>0</v>
      </c>
      <c r="O89">
        <v>1.0113434720763299</v>
      </c>
      <c r="P89">
        <v>0.99281420867741799</v>
      </c>
      <c r="Q89">
        <v>1.00961637814261</v>
      </c>
      <c r="R89">
        <v>0.99007416504371903</v>
      </c>
      <c r="S89">
        <v>159.96000671386699</v>
      </c>
      <c r="T89" s="27">
        <f>IF(C89,P89,R89)</f>
        <v>0.99281420867741799</v>
      </c>
      <c r="U89" s="27">
        <f>IF(D89 = 0,O89,Q89)</f>
        <v>1.00961637814261</v>
      </c>
      <c r="V89" s="39">
        <f>S89*T89^(1-N89)</f>
        <v>158.81056748566232</v>
      </c>
      <c r="W89" s="38">
        <f>S89*U89^(N89+1)</f>
        <v>161.49824262612196</v>
      </c>
      <c r="X89" s="44">
        <f>0.5 * (D89-MAX($D$3:$D$137))/(MIN($D$3:$D$137)-MAX($D$3:$D$137)) + 0.75</f>
        <v>0.95112812805759694</v>
      </c>
      <c r="Y89" s="44">
        <f>AVERAGE(D89, F89, G89, H89, I89, J89, K89)</f>
        <v>0.71867967441630898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PERCENTILE($L$2:$L$137, 0.05)</f>
        <v>-6.9945855688661379E-2</v>
      </c>
      <c r="AG89" s="22">
        <f>PERCENTILE($L$2:$L$137, 0.95)</f>
        <v>0.9572877100120103</v>
      </c>
      <c r="AH89" s="22">
        <f>MIN(MAX(L89,AF89), AG89)</f>
        <v>0.63536478641860805</v>
      </c>
      <c r="AI89" s="22">
        <f>AH89-$AH$138+1</f>
        <v>1.7053106421072695</v>
      </c>
      <c r="AJ89" s="22">
        <f>PERCENTILE($M$2:$M$137, 0.02)</f>
        <v>-2.2999038293317828</v>
      </c>
      <c r="AK89" s="22">
        <f>PERCENTILE($M$2:$M$137, 0.98)</f>
        <v>1.2514354598520292</v>
      </c>
      <c r="AL89" s="22">
        <f>MIN(MAX(M89,AJ89), AK89)</f>
        <v>-0.685367713352945</v>
      </c>
      <c r="AM89" s="22">
        <f>AL89-$AL$138 + 1</f>
        <v>2.6145361159788378</v>
      </c>
      <c r="AN89" s="46">
        <v>1</v>
      </c>
      <c r="AO89" s="51">
        <v>1</v>
      </c>
      <c r="AP89" s="51">
        <v>1</v>
      </c>
      <c r="AQ89" s="21">
        <v>1</v>
      </c>
      <c r="AR89" s="17">
        <f>(AI89^4)*AB89*AE89*AN89</f>
        <v>8.4569547965873451</v>
      </c>
      <c r="AS89" s="17">
        <f>(AM89^4) *Z89*AC89*AO89*(M89 &gt; 0)</f>
        <v>0</v>
      </c>
      <c r="AT89" s="17">
        <f>(AM89^4)*AA89*AP89*AQ89</f>
        <v>46.72814935959147</v>
      </c>
      <c r="AU89" s="17">
        <f>MIN(AR89, 0.05*AR$138)</f>
        <v>8.4569547965873451</v>
      </c>
      <c r="AV89" s="17">
        <f>MIN(AS89, 0.05*AS$138)</f>
        <v>0</v>
      </c>
      <c r="AW89" s="17">
        <f>MIN(AT89, 0.05*AT$138)</f>
        <v>46.72814935959147</v>
      </c>
      <c r="AX89" s="14">
        <f>AU89/$AU$138</f>
        <v>1.1864897813873065E-2</v>
      </c>
      <c r="AY89" s="14">
        <f>AV89/$AV$138</f>
        <v>0</v>
      </c>
      <c r="AZ89" s="67">
        <f>AW89/$AW$138</f>
        <v>4.7145147344440676E-3</v>
      </c>
      <c r="BA89" s="21">
        <f>N89</f>
        <v>0</v>
      </c>
      <c r="BB89" s="66">
        <v>160</v>
      </c>
      <c r="BC89" s="15">
        <f>$D$144*AX89</f>
        <v>1423.0010949397081</v>
      </c>
      <c r="BD89" s="19">
        <f>BC89-BB89</f>
        <v>1263.0010949397081</v>
      </c>
      <c r="BE89" s="63">
        <f>(IF(BD89 &gt; 0, V89, W89))</f>
        <v>158.81056748566232</v>
      </c>
      <c r="BF89" s="46">
        <f>BD89/BE89</f>
        <v>7.9528781675925559</v>
      </c>
      <c r="BG89" s="64">
        <f>BB89/BC89</f>
        <v>0.11243842367301841</v>
      </c>
      <c r="BH89" s="66">
        <v>0</v>
      </c>
      <c r="BI89" s="66">
        <v>0</v>
      </c>
      <c r="BJ89" s="66">
        <v>0</v>
      </c>
      <c r="BK89" s="10">
        <f>SUM(BH89:BJ89)</f>
        <v>0</v>
      </c>
      <c r="BL89" s="15">
        <f>AY89*$D$143</f>
        <v>0</v>
      </c>
      <c r="BM89" s="9">
        <f>BL89-BK89</f>
        <v>0</v>
      </c>
      <c r="BN89" s="48">
        <f>IF(BM89&gt;0,V89,W89)</f>
        <v>161.49824262612196</v>
      </c>
      <c r="BO89" s="46">
        <f>BM89/BN89</f>
        <v>0</v>
      </c>
      <c r="BP89" s="64" t="e">
        <f>BK89/BL89</f>
        <v>#DIV/0!</v>
      </c>
      <c r="BQ89" s="16">
        <f>BB89+BK89+BS89</f>
        <v>160</v>
      </c>
      <c r="BR89" s="69">
        <f>BC89+BL89+BT89</f>
        <v>1468.2099910827126</v>
      </c>
      <c r="BS89" s="66">
        <v>0</v>
      </c>
      <c r="BT89" s="15">
        <f>AZ89*$D$146</f>
        <v>45.208896143004495</v>
      </c>
      <c r="BU89" s="37">
        <f>BT89-BS89</f>
        <v>45.208896143004495</v>
      </c>
      <c r="BV89" s="54">
        <f>BU89*(BU89&lt;&gt;0)</f>
        <v>45.208896143004495</v>
      </c>
      <c r="BW89" s="26">
        <f>BV89/$BV$138</f>
        <v>7.9411375624458796E-2</v>
      </c>
      <c r="BX89" s="47">
        <f>BW89 * $BU$138</f>
        <v>45.208896143004495</v>
      </c>
      <c r="BY89" s="48">
        <f>IF(BX89&gt;0, V89, W89)</f>
        <v>158.81056748566232</v>
      </c>
      <c r="BZ89" s="65">
        <f>BX89/BY89</f>
        <v>0.28467183801912949</v>
      </c>
      <c r="CA89" s="66">
        <v>0</v>
      </c>
      <c r="CB89" s="15">
        <f>AZ89*$CA$141</f>
        <v>41.943858963665257</v>
      </c>
      <c r="CC89" s="37">
        <f>CB89-CA89</f>
        <v>41.943858963665257</v>
      </c>
      <c r="CD89" s="54">
        <f>CC89*(CC89&lt;&gt;0)</f>
        <v>41.943858963665257</v>
      </c>
      <c r="CE89" s="26">
        <f>CD89/$CD$138</f>
        <v>7.0390365368013831E-3</v>
      </c>
      <c r="CF89" s="47">
        <f>CE89 * $CC$138</f>
        <v>41.943858963665257</v>
      </c>
      <c r="CG89" s="48">
        <f>IF(BX89&gt;0,V89,W89)</f>
        <v>158.81056748566232</v>
      </c>
      <c r="CH89" s="65">
        <f>CF89/CG89</f>
        <v>0.26411251862979468</v>
      </c>
      <c r="CI89" s="70">
        <f>N89</f>
        <v>0</v>
      </c>
      <c r="CJ89" s="1">
        <f>BQ89+BS89</f>
        <v>160</v>
      </c>
    </row>
    <row r="90" spans="1:88" x14ac:dyDescent="0.2">
      <c r="A90" s="30" t="s">
        <v>286</v>
      </c>
      <c r="B90">
        <v>1</v>
      </c>
      <c r="C90">
        <v>1</v>
      </c>
      <c r="D90">
        <v>0.84978026368357895</v>
      </c>
      <c r="E90">
        <v>0.15021973631641999</v>
      </c>
      <c r="F90">
        <v>0.92769169646404404</v>
      </c>
      <c r="G90">
        <v>0.92769169646404404</v>
      </c>
      <c r="H90">
        <v>0.868783953196824</v>
      </c>
      <c r="I90">
        <v>0.899707480150438</v>
      </c>
      <c r="J90">
        <v>0.88411052551468405</v>
      </c>
      <c r="K90">
        <v>0.90563899721491403</v>
      </c>
      <c r="L90">
        <v>0.62764862457402504</v>
      </c>
      <c r="M90">
        <v>-0.99553407490749302</v>
      </c>
      <c r="N90" s="21">
        <v>0</v>
      </c>
      <c r="O90">
        <v>1.03106573709815</v>
      </c>
      <c r="P90">
        <v>0.98264473689999099</v>
      </c>
      <c r="Q90">
        <v>1.00171428407941</v>
      </c>
      <c r="R90">
        <v>1.0159393580735401</v>
      </c>
      <c r="S90">
        <v>10.619999885559</v>
      </c>
      <c r="T90" s="27">
        <f>IF(C90,P90,R90)</f>
        <v>0.98264473689999099</v>
      </c>
      <c r="U90" s="27">
        <f>IF(D90 = 0,O90,Q90)</f>
        <v>1.00171428407941</v>
      </c>
      <c r="V90" s="39">
        <f>S90*T90^(1-N90)</f>
        <v>10.435686993423058</v>
      </c>
      <c r="W90" s="38">
        <f>S90*U90^(N90+1)</f>
        <v>10.638205582286149</v>
      </c>
      <c r="X90" s="44">
        <f>0.5 * (D90-MAX($D$3:$D$137))/(MIN($D$3:$D$137)-MAX($D$3:$D$137)) + 0.75</f>
        <v>0.82219462635030027</v>
      </c>
      <c r="Y90" s="44">
        <f>AVERAGE(D90, F90, G90, H90, I90, J90, K90)</f>
        <v>0.89477208752693238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PERCENTILE($L$2:$L$137, 0.05)</f>
        <v>-6.9945855688661379E-2</v>
      </c>
      <c r="AG90" s="22">
        <f>PERCENTILE($L$2:$L$137, 0.95)</f>
        <v>0.9572877100120103</v>
      </c>
      <c r="AH90" s="22">
        <f>MIN(MAX(L90,AF90), AG90)</f>
        <v>0.62764862457402504</v>
      </c>
      <c r="AI90" s="22">
        <f>AH90-$AH$138+1</f>
        <v>1.6975944802626866</v>
      </c>
      <c r="AJ90" s="22">
        <f>PERCENTILE($M$2:$M$137, 0.02)</f>
        <v>-2.2999038293317828</v>
      </c>
      <c r="AK90" s="22">
        <f>PERCENTILE($M$2:$M$137, 0.98)</f>
        <v>1.2514354598520292</v>
      </c>
      <c r="AL90" s="22">
        <f>MIN(MAX(M90,AJ90), AK90)</f>
        <v>-0.99553407490749302</v>
      </c>
      <c r="AM90" s="22">
        <f>AL90-$AL$138 + 1</f>
        <v>2.3043697544242896</v>
      </c>
      <c r="AN90" s="46">
        <v>0</v>
      </c>
      <c r="AO90" s="75">
        <v>0.25</v>
      </c>
      <c r="AP90" s="51">
        <v>0.54</v>
      </c>
      <c r="AQ90" s="50">
        <v>1</v>
      </c>
      <c r="AR90" s="17">
        <f>(AI90^4)*AB90*AE90*AN90</f>
        <v>0</v>
      </c>
      <c r="AS90" s="17">
        <f>(AM90^4) *Z90*AC90*AO90*(M90 &gt; 0)</f>
        <v>0</v>
      </c>
      <c r="AT90" s="17">
        <f>(AM90^4)*AA90*AP90*AQ90</f>
        <v>15.226581983658274</v>
      </c>
      <c r="AU90" s="17">
        <f>MIN(AR90, 0.05*AR$138)</f>
        <v>0</v>
      </c>
      <c r="AV90" s="17">
        <f>MIN(AS90, 0.05*AS$138)</f>
        <v>0</v>
      </c>
      <c r="AW90" s="17">
        <f>MIN(AT90, 0.05*AT$138)</f>
        <v>15.226581983658274</v>
      </c>
      <c r="AX90" s="14">
        <f>AU90/$AU$138</f>
        <v>0</v>
      </c>
      <c r="AY90" s="14">
        <f>AV90/$AV$138</f>
        <v>0</v>
      </c>
      <c r="AZ90" s="67">
        <f>AW90/$AW$138</f>
        <v>1.5362462691333326E-3</v>
      </c>
      <c r="BA90" s="21">
        <f>N90</f>
        <v>0</v>
      </c>
      <c r="BB90" s="66">
        <v>0</v>
      </c>
      <c r="BC90" s="15">
        <f>$D$144*AX90</f>
        <v>0</v>
      </c>
      <c r="BD90" s="19">
        <f>BC90-BB90</f>
        <v>0</v>
      </c>
      <c r="BE90" s="63">
        <f>(IF(BD90 &gt; 0, V90, W90))</f>
        <v>10.638205582286149</v>
      </c>
      <c r="BF90" s="46">
        <f>BD90/BE90</f>
        <v>0</v>
      </c>
      <c r="BG90" s="64" t="e">
        <f>BB90/BC90</f>
        <v>#DIV/0!</v>
      </c>
      <c r="BH90" s="66">
        <v>0</v>
      </c>
      <c r="BI90" s="66">
        <v>11</v>
      </c>
      <c r="BJ90" s="66">
        <v>0</v>
      </c>
      <c r="BK90" s="10">
        <f>SUM(BH90:BJ90)</f>
        <v>11</v>
      </c>
      <c r="BL90" s="15">
        <f>AY90*$D$143</f>
        <v>0</v>
      </c>
      <c r="BM90" s="9">
        <f>BL90-BK90</f>
        <v>-11</v>
      </c>
      <c r="BN90" s="48">
        <f>IF(BM90&gt;0,V90,W90)</f>
        <v>10.638205582286149</v>
      </c>
      <c r="BO90" s="46">
        <f>BM90/BN90</f>
        <v>-1.0340089703019353</v>
      </c>
      <c r="BP90" s="64" t="e">
        <f>BK90/BL90</f>
        <v>#DIV/0!</v>
      </c>
      <c r="BQ90" s="16">
        <f>BB90+BK90+BS90</f>
        <v>32</v>
      </c>
      <c r="BR90" s="69">
        <f>BC90+BL90+BT90</f>
        <v>14.731526348600266</v>
      </c>
      <c r="BS90" s="66">
        <v>21</v>
      </c>
      <c r="BT90" s="15">
        <f>AZ90*$D$146</f>
        <v>14.731526348600266</v>
      </c>
      <c r="BU90" s="37">
        <f>BT90-BS90</f>
        <v>-6.2684736513997343</v>
      </c>
      <c r="BV90" s="54">
        <f>BU90*(BU90&lt;&gt;0)</f>
        <v>-6.2684736513997343</v>
      </c>
      <c r="BW90" s="26">
        <f>BV90/$BV$138</f>
        <v>-1.1010844284910802E-2</v>
      </c>
      <c r="BX90" s="47">
        <f>BW90 * $BU$138</f>
        <v>-6.2684736513997343</v>
      </c>
      <c r="BY90" s="48">
        <f>IF(BX90&gt;0, V90, W90)</f>
        <v>10.638205582286149</v>
      </c>
      <c r="BZ90" s="65">
        <f>BX90/BY90</f>
        <v>-0.58924163505896832</v>
      </c>
      <c r="CA90" s="66"/>
      <c r="CB90" s="15">
        <f>AZ90*$CA$141</f>
        <v>13.667598994911977</v>
      </c>
      <c r="CC90" s="37">
        <f>CB90-CA90</f>
        <v>13.667598994911977</v>
      </c>
      <c r="CD90" s="54">
        <f>CC90*(CC90&lt;&gt;0)</f>
        <v>13.667598994911977</v>
      </c>
      <c r="CE90" s="26">
        <f>CD90/$CD$138</f>
        <v>2.293702369609729E-3</v>
      </c>
      <c r="CF90" s="47">
        <f>CE90 * $CC$138</f>
        <v>13.667598994911977</v>
      </c>
      <c r="CG90" s="48">
        <f>IF(BX90&gt;0,V90,W90)</f>
        <v>10.638205582286149</v>
      </c>
      <c r="CH90" s="65">
        <f>CF90/CG90</f>
        <v>1.2847654512026088</v>
      </c>
      <c r="CI90" s="70">
        <f>N90</f>
        <v>0</v>
      </c>
      <c r="CJ90" s="1">
        <f>BQ90+BS90</f>
        <v>53</v>
      </c>
    </row>
    <row r="91" spans="1:88" x14ac:dyDescent="0.2">
      <c r="A91" s="30" t="s">
        <v>170</v>
      </c>
      <c r="B91">
        <v>1</v>
      </c>
      <c r="C91">
        <v>1</v>
      </c>
      <c r="D91">
        <v>0.61166600079904099</v>
      </c>
      <c r="E91">
        <v>0.38833399920095801</v>
      </c>
      <c r="F91">
        <v>0.87167262614223195</v>
      </c>
      <c r="G91">
        <v>0.87167262614223195</v>
      </c>
      <c r="H91">
        <v>0.44212285833681497</v>
      </c>
      <c r="I91">
        <v>0.35770998746343502</v>
      </c>
      <c r="J91">
        <v>0.39768299198351398</v>
      </c>
      <c r="K91">
        <v>0.58876937589719303</v>
      </c>
      <c r="L91">
        <v>0.77054684872153101</v>
      </c>
      <c r="M91">
        <v>-2.2775469874457102</v>
      </c>
      <c r="N91" s="21">
        <v>0</v>
      </c>
      <c r="O91">
        <v>1.00420847973608</v>
      </c>
      <c r="P91">
        <v>0.97978566839471803</v>
      </c>
      <c r="Q91">
        <v>1.0202494151836099</v>
      </c>
      <c r="R91">
        <v>0.99270773634917198</v>
      </c>
      <c r="S91">
        <v>171.669998168945</v>
      </c>
      <c r="T91" s="27">
        <f>IF(C91,P91,R91)</f>
        <v>0.97978566839471803</v>
      </c>
      <c r="U91" s="27">
        <f>IF(D91 = 0,O91,Q91)</f>
        <v>1.0202494151836099</v>
      </c>
      <c r="V91" s="39">
        <f>S91*T91^(1-N91)</f>
        <v>168.1998038992798</v>
      </c>
      <c r="W91" s="38">
        <f>S91*U91^(N91+1)</f>
        <v>175.14621523643751</v>
      </c>
      <c r="X91" s="44">
        <f>0.5 * (D91-MAX($D$3:$D$137))/(MIN($D$3:$D$137)-MAX($D$3:$D$137)) + 0.75</f>
        <v>0.94340025256094506</v>
      </c>
      <c r="Y91" s="44">
        <f>AVERAGE(D91, F91, G91, H91, I91, J91, K91)</f>
        <v>0.59161378096635175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PERCENTILE($L$2:$L$137, 0.05)</f>
        <v>-6.9945855688661379E-2</v>
      </c>
      <c r="AG91" s="22">
        <f>PERCENTILE($L$2:$L$137, 0.95)</f>
        <v>0.9572877100120103</v>
      </c>
      <c r="AH91" s="22">
        <f>MIN(MAX(L91,AF91), AG91)</f>
        <v>0.77054684872153101</v>
      </c>
      <c r="AI91" s="22">
        <f>AH91-$AH$138+1</f>
        <v>1.8404927044101924</v>
      </c>
      <c r="AJ91" s="22">
        <f>PERCENTILE($M$2:$M$137, 0.02)</f>
        <v>-2.2999038293317828</v>
      </c>
      <c r="AK91" s="22">
        <f>PERCENTILE($M$2:$M$137, 0.98)</f>
        <v>1.2514354598520292</v>
      </c>
      <c r="AL91" s="22">
        <f>MIN(MAX(M91,AJ91), AK91)</f>
        <v>-2.2775469874457102</v>
      </c>
      <c r="AM91" s="22">
        <f>AL91-$AL$138 + 1</f>
        <v>1.0223568418860727</v>
      </c>
      <c r="AN91" s="46">
        <v>1</v>
      </c>
      <c r="AO91" s="51">
        <v>1</v>
      </c>
      <c r="AP91" s="51">
        <v>1</v>
      </c>
      <c r="AQ91" s="21">
        <v>1</v>
      </c>
      <c r="AR91" s="17">
        <f>(AI91^4)*AB91*AE91*AN91</f>
        <v>11.474569508538329</v>
      </c>
      <c r="AS91" s="17">
        <f>(AM91^4) *Z91*AC91*AO91*(M91 &gt; 0)</f>
        <v>0</v>
      </c>
      <c r="AT91" s="17">
        <f>(AM91^4)*AA91*AP91*AQ91</f>
        <v>1.092471285983581</v>
      </c>
      <c r="AU91" s="17">
        <f>MIN(AR91, 0.05*AR$138)</f>
        <v>11.474569508538329</v>
      </c>
      <c r="AV91" s="17">
        <f>MIN(AS91, 0.05*AS$138)</f>
        <v>0</v>
      </c>
      <c r="AW91" s="17">
        <f>MIN(AT91, 0.05*AT$138)</f>
        <v>1.092471285983581</v>
      </c>
      <c r="AX91" s="14">
        <f>AU91/$AU$138</f>
        <v>1.609853640602758E-2</v>
      </c>
      <c r="AY91" s="14">
        <f>AV91/$AV$138</f>
        <v>0</v>
      </c>
      <c r="AZ91" s="67">
        <f>AW91/$AW$138</f>
        <v>1.1022204057540876E-4</v>
      </c>
      <c r="BA91" s="21">
        <f>N91</f>
        <v>0</v>
      </c>
      <c r="BB91" s="66">
        <v>2747</v>
      </c>
      <c r="BC91" s="15">
        <f>$D$144*AX91</f>
        <v>1930.7570357595898</v>
      </c>
      <c r="BD91" s="19">
        <f>BC91-BB91</f>
        <v>-816.24296424041017</v>
      </c>
      <c r="BE91" s="63">
        <f>(IF(BD91 &gt; 0, V91, W91))</f>
        <v>175.14621523643751</v>
      </c>
      <c r="BF91" s="46">
        <f>BD91/BE91</f>
        <v>-4.6603517132158876</v>
      </c>
      <c r="BG91" s="64">
        <f>BB91/BC91</f>
        <v>1.4227579903233591</v>
      </c>
      <c r="BH91" s="66">
        <v>343</v>
      </c>
      <c r="BI91" s="66">
        <v>4635</v>
      </c>
      <c r="BJ91" s="66">
        <v>0</v>
      </c>
      <c r="BK91" s="10">
        <f>SUM(BH91:BJ91)</f>
        <v>4978</v>
      </c>
      <c r="BL91" s="15">
        <f>AY91*$D$143</f>
        <v>0</v>
      </c>
      <c r="BM91" s="9">
        <f>BL91-BK91</f>
        <v>-4978</v>
      </c>
      <c r="BN91" s="48">
        <f>IF(BM91&gt;0,V91,W91)</f>
        <v>175.14621523643751</v>
      </c>
      <c r="BO91" s="46">
        <f>BM91/BN91</f>
        <v>-28.421967287617267</v>
      </c>
      <c r="BP91" s="64" t="e">
        <f>BK91/BL91</f>
        <v>#DIV/0!</v>
      </c>
      <c r="BQ91" s="16">
        <f>BB91+BK91+BS91</f>
        <v>7725</v>
      </c>
      <c r="BR91" s="69">
        <f>BC91+BL91+BT91</f>
        <v>1931.8139879732796</v>
      </c>
      <c r="BS91" s="66">
        <v>0</v>
      </c>
      <c r="BT91" s="15">
        <f>AZ91*$D$146</f>
        <v>1.0569522136897671</v>
      </c>
      <c r="BU91" s="37">
        <f>BT91-BS91</f>
        <v>1.0569522136897671</v>
      </c>
      <c r="BV91" s="54">
        <f>BU91*(BU91&lt;&gt;0)</f>
        <v>1.0569522136897671</v>
      </c>
      <c r="BW91" s="26">
        <f>BV91/$BV$138</f>
        <v>1.8565821424376685E-3</v>
      </c>
      <c r="BX91" s="47">
        <f>BW91 * $BU$138</f>
        <v>1.0569522136897671</v>
      </c>
      <c r="BY91" s="48">
        <f>IF(BX91&gt;0, V91, W91)</f>
        <v>168.1998038992798</v>
      </c>
      <c r="BZ91" s="65">
        <f>BX91/BY91</f>
        <v>6.2839087156289653E-3</v>
      </c>
      <c r="CA91" s="66">
        <v>0</v>
      </c>
      <c r="CB91" s="15">
        <f>AZ91*$CA$141</f>
        <v>0.9806179394892679</v>
      </c>
      <c r="CC91" s="37">
        <f>CB91-CA91</f>
        <v>0.9806179394892679</v>
      </c>
      <c r="CD91" s="54">
        <f>CC91*(CC91&lt;&gt;0)</f>
        <v>0.9806179394892679</v>
      </c>
      <c r="CE91" s="26">
        <f>CD91/$CD$138</f>
        <v>1.6456772636698429E-4</v>
      </c>
      <c r="CF91" s="47">
        <f>CE91 * $CC$138</f>
        <v>0.9806179394892679</v>
      </c>
      <c r="CG91" s="48">
        <f>IF(BX91&gt;0,V91,W91)</f>
        <v>168.1998038992798</v>
      </c>
      <c r="CH91" s="65">
        <f>CF91/CG91</f>
        <v>5.8300777810447058E-3</v>
      </c>
      <c r="CI91" s="70">
        <f>N91</f>
        <v>0</v>
      </c>
      <c r="CJ91" s="1">
        <f>BQ91+BS91</f>
        <v>7725</v>
      </c>
    </row>
    <row r="92" spans="1:88" x14ac:dyDescent="0.2">
      <c r="A92" s="30" t="s">
        <v>168</v>
      </c>
      <c r="B92">
        <v>0</v>
      </c>
      <c r="C92">
        <v>0</v>
      </c>
      <c r="D92">
        <v>0.29791183294663498</v>
      </c>
      <c r="E92">
        <v>0.70208816705336397</v>
      </c>
      <c r="F92">
        <v>0.28861226371599802</v>
      </c>
      <c r="G92">
        <v>0.28861226371599802</v>
      </c>
      <c r="H92">
        <v>0.19462102689486499</v>
      </c>
      <c r="I92">
        <v>0.22444987775061101</v>
      </c>
      <c r="J92">
        <v>0.209003984876487</v>
      </c>
      <c r="K92">
        <v>0.245603569194071</v>
      </c>
      <c r="L92">
        <v>0.98886880361450802</v>
      </c>
      <c r="M92">
        <v>-1.48458734157133</v>
      </c>
      <c r="N92" s="21">
        <v>0</v>
      </c>
      <c r="O92">
        <v>1.00614081858973</v>
      </c>
      <c r="P92">
        <v>0.98167879585772</v>
      </c>
      <c r="Q92">
        <v>1.0291495657424801</v>
      </c>
      <c r="R92">
        <v>0.99288487618923704</v>
      </c>
      <c r="S92">
        <v>319.38000488281199</v>
      </c>
      <c r="T92" s="27">
        <f>IF(C92,P92,R92)</f>
        <v>0.99288487618923704</v>
      </c>
      <c r="U92" s="27">
        <f>IF(D92 = 0,O92,Q92)</f>
        <v>1.0291495657424801</v>
      </c>
      <c r="V92" s="39">
        <f>S92*T92^(1-N92)</f>
        <v>317.10757660538872</v>
      </c>
      <c r="W92" s="38">
        <f>S92*U92^(N92+1)</f>
        <v>328.68979333197711</v>
      </c>
      <c r="X92" s="44">
        <f>0.5 * (D92-MAX($D$3:$D$137))/(MIN($D$3:$D$137)-MAX($D$3:$D$137)) + 0.75</f>
        <v>1.1031083268697521</v>
      </c>
      <c r="Y92" s="44">
        <f>AVERAGE(D92, F92, G92, H92, I92, J92, K92)</f>
        <v>0.24983068844209502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PERCENTILE($L$2:$L$137, 0.05)</f>
        <v>-6.9945855688661379E-2</v>
      </c>
      <c r="AG92" s="22">
        <f>PERCENTILE($L$2:$L$137, 0.95)</f>
        <v>0.9572877100120103</v>
      </c>
      <c r="AH92" s="22">
        <f>MIN(MAX(L92,AF92), AG92)</f>
        <v>0.9572877100120103</v>
      </c>
      <c r="AI92" s="22">
        <f>AH92-$AH$138+1</f>
        <v>2.0272335657006719</v>
      </c>
      <c r="AJ92" s="22">
        <f>PERCENTILE($M$2:$M$137, 0.02)</f>
        <v>-2.2999038293317828</v>
      </c>
      <c r="AK92" s="22">
        <f>PERCENTILE($M$2:$M$137, 0.98)</f>
        <v>1.2514354598520292</v>
      </c>
      <c r="AL92" s="22">
        <f>MIN(MAX(M92,AJ92), AK92)</f>
        <v>-1.48458734157133</v>
      </c>
      <c r="AM92" s="22">
        <f>AL92-$AL$138 + 1</f>
        <v>1.8153164877604528</v>
      </c>
      <c r="AN92" s="46">
        <v>1</v>
      </c>
      <c r="AO92" s="51">
        <v>1</v>
      </c>
      <c r="AP92" s="51">
        <v>1</v>
      </c>
      <c r="AQ92" s="21">
        <v>1</v>
      </c>
      <c r="AR92" s="17">
        <f>(AI92^4)*AB92*AE92*AN92</f>
        <v>16.88943624882787</v>
      </c>
      <c r="AS92" s="17">
        <f>(AM92^4) *Z92*AC92*AO92*(M92 &gt; 0)</f>
        <v>0</v>
      </c>
      <c r="AT92" s="17">
        <f>(AM92^4)*AA92*AP92*AQ92</f>
        <v>10.85948947518245</v>
      </c>
      <c r="AU92" s="17">
        <f>MIN(AR92, 0.05*AR$138)</f>
        <v>16.88943624882787</v>
      </c>
      <c r="AV92" s="17">
        <f>MIN(AS92, 0.05*AS$138)</f>
        <v>0</v>
      </c>
      <c r="AW92" s="17">
        <f>MIN(AT92, 0.05*AT$138)</f>
        <v>10.85948947518245</v>
      </c>
      <c r="AX92" s="14">
        <f>AU92/$AU$138</f>
        <v>2.3695460132662733E-2</v>
      </c>
      <c r="AY92" s="14">
        <f>AV92/$AV$138</f>
        <v>0</v>
      </c>
      <c r="AZ92" s="67">
        <f>AW92/$AW$138</f>
        <v>1.0956398625014054E-3</v>
      </c>
      <c r="BA92" s="21">
        <f>N92</f>
        <v>0</v>
      </c>
      <c r="BB92" s="66">
        <v>319</v>
      </c>
      <c r="BC92" s="15">
        <f>$D$144*AX92</f>
        <v>2841.8842069127322</v>
      </c>
      <c r="BD92" s="19">
        <f>BC92-BB92</f>
        <v>2522.8842069127322</v>
      </c>
      <c r="BE92" s="63">
        <f>(IF(BD92 &gt; 0, V92, W92))</f>
        <v>317.10757660538872</v>
      </c>
      <c r="BF92" s="46">
        <f>BD92/BE92</f>
        <v>7.9559253484890089</v>
      </c>
      <c r="BG92" s="64">
        <f>BB92/BC92</f>
        <v>0.11224947139790195</v>
      </c>
      <c r="BH92" s="66">
        <v>0</v>
      </c>
      <c r="BI92" s="66">
        <v>639</v>
      </c>
      <c r="BJ92" s="66">
        <v>0</v>
      </c>
      <c r="BK92" s="10">
        <f>SUM(BH92:BJ92)</f>
        <v>639</v>
      </c>
      <c r="BL92" s="15">
        <f>AY92*$D$143</f>
        <v>0</v>
      </c>
      <c r="BM92" s="9">
        <f>BL92-BK92</f>
        <v>-639</v>
      </c>
      <c r="BN92" s="48">
        <f>IF(BM92&gt;0,V92,W92)</f>
        <v>328.68979333197711</v>
      </c>
      <c r="BO92" s="46">
        <f>BM92/BN92</f>
        <v>-1.9440822713792307</v>
      </c>
      <c r="BP92" s="64" t="e">
        <f>BK92/BL92</f>
        <v>#DIV/0!</v>
      </c>
      <c r="BQ92" s="16">
        <f>BB92+BK92+BS92</f>
        <v>958</v>
      </c>
      <c r="BR92" s="69">
        <f>BC92+BL92+BT92</f>
        <v>2852.3906262462169</v>
      </c>
      <c r="BS92" s="66">
        <v>0</v>
      </c>
      <c r="BT92" s="15">
        <f>AZ92*$D$146</f>
        <v>10.506419333484725</v>
      </c>
      <c r="BU92" s="37">
        <f>BT92-BS92</f>
        <v>10.506419333484725</v>
      </c>
      <c r="BV92" s="54">
        <f>BU92*(BU92&lt;&gt;0)</f>
        <v>10.506419333484725</v>
      </c>
      <c r="BW92" s="26">
        <f>BV92/$BV$138</f>
        <v>1.8454978628991221E-2</v>
      </c>
      <c r="BX92" s="47">
        <f>BW92 * $BU$138</f>
        <v>10.506419333484725</v>
      </c>
      <c r="BY92" s="48">
        <f>IF(BX92&gt;0, V92, W92)</f>
        <v>317.10757660538872</v>
      </c>
      <c r="BZ92" s="65">
        <f>BX92/BY92</f>
        <v>3.313203502090712E-2</v>
      </c>
      <c r="CA92" s="66">
        <v>0</v>
      </c>
      <c r="CB92" s="15">
        <f>AZ92*$CA$141</f>
        <v>9.747633946709378</v>
      </c>
      <c r="CC92" s="37">
        <f>CB92-CA92</f>
        <v>9.747633946709378</v>
      </c>
      <c r="CD92" s="54">
        <f>CC92*(CC92&lt;&gt;0)</f>
        <v>9.747633946709378</v>
      </c>
      <c r="CE92" s="26">
        <f>CD92/$CD$138</f>
        <v>1.6358521412560311E-3</v>
      </c>
      <c r="CF92" s="47">
        <f>CE92 * $CC$138</f>
        <v>9.747633946709378</v>
      </c>
      <c r="CG92" s="48">
        <f>IF(BX92&gt;0,V92,W92)</f>
        <v>317.10757660538872</v>
      </c>
      <c r="CH92" s="65">
        <f>CF92/CG92</f>
        <v>3.07392022955018E-2</v>
      </c>
      <c r="CI92" s="70">
        <f>N92</f>
        <v>0</v>
      </c>
      <c r="CJ92" s="1">
        <f>BQ92+BS92</f>
        <v>958</v>
      </c>
    </row>
    <row r="93" spans="1:88" x14ac:dyDescent="0.2">
      <c r="A93" s="30" t="s">
        <v>220</v>
      </c>
      <c r="B93">
        <v>0</v>
      </c>
      <c r="C93">
        <v>0</v>
      </c>
      <c r="D93">
        <v>0.68515815085158105</v>
      </c>
      <c r="E93">
        <v>0.31484184914841801</v>
      </c>
      <c r="F93">
        <v>0.60077332044465903</v>
      </c>
      <c r="G93">
        <v>0.60077332044465903</v>
      </c>
      <c r="H93">
        <v>0.86838046272493497</v>
      </c>
      <c r="I93">
        <v>0.42210796915166998</v>
      </c>
      <c r="J93">
        <v>0.60543398779042001</v>
      </c>
      <c r="K93">
        <v>0.60309915200976805</v>
      </c>
      <c r="L93">
        <v>0.74308825949828805</v>
      </c>
      <c r="M93">
        <v>0.75960435819017502</v>
      </c>
      <c r="N93" s="21">
        <v>0</v>
      </c>
      <c r="O93">
        <v>1.01222509807836</v>
      </c>
      <c r="P93">
        <v>0.99118176280556902</v>
      </c>
      <c r="Q93">
        <v>1.02774978647533</v>
      </c>
      <c r="R93">
        <v>0.98447292017393695</v>
      </c>
      <c r="S93">
        <v>2.5</v>
      </c>
      <c r="T93" s="27">
        <f>IF(C93,P93,R93)</f>
        <v>0.98447292017393695</v>
      </c>
      <c r="U93" s="27">
        <f>IF(D93 = 0,O93,Q93)</f>
        <v>1.02774978647533</v>
      </c>
      <c r="V93" s="39">
        <f>S93*T93^(1-N93)</f>
        <v>2.4611823004348423</v>
      </c>
      <c r="W93" s="38">
        <f>S93*U93^(N93+1)</f>
        <v>2.5693744661883251</v>
      </c>
      <c r="X93" s="44">
        <f>0.5 * (D93-MAX($D$3:$D$137))/(MIN($D$3:$D$137)-MAX($D$3:$D$137)) + 0.75</f>
        <v>0.90599106102081406</v>
      </c>
      <c r="Y93" s="44">
        <f>AVERAGE(D93, F93, G93, H93, I93, J93, K93)</f>
        <v>0.62653233763109883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PERCENTILE($L$2:$L$137, 0.05)</f>
        <v>-6.9945855688661379E-2</v>
      </c>
      <c r="AG93" s="22">
        <f>PERCENTILE($L$2:$L$137, 0.95)</f>
        <v>0.9572877100120103</v>
      </c>
      <c r="AH93" s="22">
        <f>MIN(MAX(L93,AF93), AG93)</f>
        <v>0.74308825949828805</v>
      </c>
      <c r="AI93" s="22">
        <f>AH93-$AH$138+1</f>
        <v>1.8130341151869493</v>
      </c>
      <c r="AJ93" s="22">
        <f>PERCENTILE($M$2:$M$137, 0.02)</f>
        <v>-2.2999038293317828</v>
      </c>
      <c r="AK93" s="22">
        <f>PERCENTILE($M$2:$M$137, 0.98)</f>
        <v>1.2514354598520292</v>
      </c>
      <c r="AL93" s="22">
        <f>MIN(MAX(M93,AJ93), AK93)</f>
        <v>0.75960435819017502</v>
      </c>
      <c r="AM93" s="22">
        <f>AL93-$AL$138 + 1</f>
        <v>4.0595081875219581</v>
      </c>
      <c r="AN93" s="46">
        <v>0</v>
      </c>
      <c r="AO93" s="75">
        <v>0.25</v>
      </c>
      <c r="AP93" s="51">
        <v>0.54</v>
      </c>
      <c r="AQ93" s="50">
        <v>1</v>
      </c>
      <c r="AR93" s="17">
        <f>(AI93^4)*AB93*AE93*AN93</f>
        <v>0</v>
      </c>
      <c r="AS93" s="17">
        <f>(AM93^4) *Z93*AC93*AO93*(M93 &gt; 0)</f>
        <v>67.894359449022758</v>
      </c>
      <c r="AT93" s="17">
        <f>(AM93^4)*AA93*AP93*AQ93</f>
        <v>146.65181640988916</v>
      </c>
      <c r="AU93" s="17">
        <f>MIN(AR93, 0.05*AR$138)</f>
        <v>0</v>
      </c>
      <c r="AV93" s="17">
        <f>MIN(AS93, 0.05*AS$138)</f>
        <v>67.894359449022758</v>
      </c>
      <c r="AW93" s="17">
        <f>MIN(AT93, 0.05*AT$138)</f>
        <v>146.65181640988916</v>
      </c>
      <c r="AX93" s="14">
        <f>AU93/$AU$138</f>
        <v>0</v>
      </c>
      <c r="AY93" s="14">
        <f>AV93/$AV$138</f>
        <v>1.9838159523607214E-2</v>
      </c>
      <c r="AZ93" s="67">
        <f>AW93/$AW$138</f>
        <v>1.4796052460303416E-2</v>
      </c>
      <c r="BA93" s="21">
        <f>N93</f>
        <v>0</v>
      </c>
      <c r="BB93" s="66">
        <v>0</v>
      </c>
      <c r="BC93" s="15">
        <f>$D$144*AX93</f>
        <v>0</v>
      </c>
      <c r="BD93" s="19">
        <f>BC93-BB93</f>
        <v>0</v>
      </c>
      <c r="BE93" s="63">
        <f>(IF(BD93 &gt; 0, V93, W93))</f>
        <v>2.5693744661883251</v>
      </c>
      <c r="BF93" s="46">
        <f>BD93/BE93</f>
        <v>0</v>
      </c>
      <c r="BG93" s="64" t="e">
        <f>BB93/BC93</f>
        <v>#DIV/0!</v>
      </c>
      <c r="BH93" s="66">
        <v>0</v>
      </c>
      <c r="BI93" s="66">
        <v>362</v>
      </c>
      <c r="BJ93" s="66">
        <v>0</v>
      </c>
      <c r="BK93" s="10">
        <f>SUM(BH93:BJ93)</f>
        <v>362</v>
      </c>
      <c r="BL93" s="15">
        <f>AY93*$D$143</f>
        <v>3460.8690954148251</v>
      </c>
      <c r="BM93" s="9">
        <f>BL93-BK93</f>
        <v>3098.8690954148251</v>
      </c>
      <c r="BN93" s="48">
        <f>IF(BM93&gt;0,V93,W93)</f>
        <v>2.4611823004348423</v>
      </c>
      <c r="BO93" s="46">
        <f>BM93/BN93</f>
        <v>1259.0977494301483</v>
      </c>
      <c r="BP93" s="64">
        <f>BK93/BL93</f>
        <v>0.10459800414861115</v>
      </c>
      <c r="BQ93" s="16">
        <f>BB93+BK93+BS93</f>
        <v>482</v>
      </c>
      <c r="BR93" s="69">
        <f>BC93+BL93+BT93</f>
        <v>3602.7528812724127</v>
      </c>
      <c r="BS93" s="66">
        <v>120</v>
      </c>
      <c r="BT93" s="15">
        <f>AZ93*$D$146</f>
        <v>141.88378585758753</v>
      </c>
      <c r="BU93" s="37">
        <f>BT93-BS93</f>
        <v>21.883785857587526</v>
      </c>
      <c r="BV93" s="54">
        <f>BU93*(BU93&lt;&gt;0)</f>
        <v>21.883785857587526</v>
      </c>
      <c r="BW93" s="26">
        <f>BV93/$BV$138</f>
        <v>3.843981355627521E-2</v>
      </c>
      <c r="BX93" s="47">
        <f>BW93 * $BU$138</f>
        <v>21.883785857587526</v>
      </c>
      <c r="BY93" s="48">
        <f>IF(BX93&gt;0, V93, W93)</f>
        <v>2.4611823004348423</v>
      </c>
      <c r="BZ93" s="65">
        <f>BX93/BY93</f>
        <v>8.8915745305502529</v>
      </c>
      <c r="CA93" s="66">
        <v>0</v>
      </c>
      <c r="CB93" s="15">
        <f>AZ93*$CA$141</f>
        <v>131.63677972620442</v>
      </c>
      <c r="CC93" s="37">
        <f>CB93-CA93</f>
        <v>131.63677972620442</v>
      </c>
      <c r="CD93" s="54">
        <f>CC93*(CC93&lt;&gt;0)</f>
        <v>131.63677972620442</v>
      </c>
      <c r="CE93" s="26">
        <f>CD93/$CD$138</f>
        <v>2.2091341258855361E-2</v>
      </c>
      <c r="CF93" s="47">
        <f>CE93 * $CC$138</f>
        <v>131.63677972620442</v>
      </c>
      <c r="CG93" s="48">
        <f>IF(BX93&gt;0,V93,W93)</f>
        <v>2.4611823004348423</v>
      </c>
      <c r="CH93" s="65">
        <f>CF93/CG93</f>
        <v>53.485180558525393</v>
      </c>
      <c r="CI93" s="70">
        <f>N93</f>
        <v>0</v>
      </c>
      <c r="CJ93" s="1">
        <f>BQ93+BS93</f>
        <v>602</v>
      </c>
    </row>
    <row r="94" spans="1:88" x14ac:dyDescent="0.2">
      <c r="A94" s="30" t="s">
        <v>169</v>
      </c>
      <c r="B94">
        <v>0</v>
      </c>
      <c r="C94">
        <v>0</v>
      </c>
      <c r="D94">
        <v>0.60961968680089396</v>
      </c>
      <c r="E94">
        <v>0.39038031319910499</v>
      </c>
      <c r="F94">
        <v>0.62775330396475704</v>
      </c>
      <c r="G94">
        <v>0.62775330396475704</v>
      </c>
      <c r="H94">
        <v>0.80102040816326503</v>
      </c>
      <c r="I94">
        <v>0.63392857142857095</v>
      </c>
      <c r="J94">
        <v>0.71259365912984995</v>
      </c>
      <c r="K94">
        <v>0.66882959257429697</v>
      </c>
      <c r="L94">
        <v>0.35656008732051397</v>
      </c>
      <c r="M94">
        <v>-0.32115417923552098</v>
      </c>
      <c r="N94" s="21">
        <v>0</v>
      </c>
      <c r="O94">
        <v>1.02566695108763</v>
      </c>
      <c r="P94">
        <v>0.97981025310811898</v>
      </c>
      <c r="Q94">
        <v>1.0427030161414399</v>
      </c>
      <c r="R94">
        <v>0.987247918337404</v>
      </c>
      <c r="S94">
        <v>24.5</v>
      </c>
      <c r="T94" s="27">
        <f>IF(C94,P94,R94)</f>
        <v>0.987247918337404</v>
      </c>
      <c r="U94" s="27">
        <f>IF(D94 = 0,O94,Q94)</f>
        <v>1.0427030161414399</v>
      </c>
      <c r="V94" s="39">
        <f>S94*T94^(1-N94)</f>
        <v>24.187573999266398</v>
      </c>
      <c r="W94" s="38">
        <f>S94*U94^(N94+1)</f>
        <v>25.546223895465278</v>
      </c>
      <c r="X94" s="44">
        <f>0.5 * (D94-MAX($D$3:$D$137))/(MIN($D$3:$D$137)-MAX($D$3:$D$137)) + 0.75</f>
        <v>0.94444187336334651</v>
      </c>
      <c r="Y94" s="44">
        <f>AVERAGE(D94, F94, G94, H94, I94, J94, K94)</f>
        <v>0.66878550371805601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PERCENTILE($L$2:$L$137, 0.05)</f>
        <v>-6.9945855688661379E-2</v>
      </c>
      <c r="AG94" s="22">
        <f>PERCENTILE($L$2:$L$137, 0.95)</f>
        <v>0.9572877100120103</v>
      </c>
      <c r="AH94" s="22">
        <f>MIN(MAX(L94,AF94), AG94)</f>
        <v>0.35656008732051397</v>
      </c>
      <c r="AI94" s="22">
        <f>AH94-$AH$138+1</f>
        <v>1.4265059430091753</v>
      </c>
      <c r="AJ94" s="22">
        <f>PERCENTILE($M$2:$M$137, 0.02)</f>
        <v>-2.2999038293317828</v>
      </c>
      <c r="AK94" s="22">
        <f>PERCENTILE($M$2:$M$137, 0.98)</f>
        <v>1.2514354598520292</v>
      </c>
      <c r="AL94" s="22">
        <f>MIN(MAX(M94,AJ94), AK94)</f>
        <v>-0.32115417923552098</v>
      </c>
      <c r="AM94" s="22">
        <f>AL94-$AL$138 + 1</f>
        <v>2.9787496500962618</v>
      </c>
      <c r="AN94" s="46">
        <v>1</v>
      </c>
      <c r="AO94" s="51">
        <v>1</v>
      </c>
      <c r="AP94" s="51">
        <v>1</v>
      </c>
      <c r="AQ94" s="21">
        <v>1</v>
      </c>
      <c r="AR94" s="17">
        <f>(AI94^4)*AB94*AE94*AN94</f>
        <v>4.1408961726705815</v>
      </c>
      <c r="AS94" s="17">
        <f>(AM94^4) *Z94*AC94*AO94*(M94 &gt; 0)</f>
        <v>0</v>
      </c>
      <c r="AT94" s="17">
        <f>(AM94^4)*AA94*AP94*AQ94</f>
        <v>78.729232438228365</v>
      </c>
      <c r="AU94" s="17">
        <f>MIN(AR94, 0.05*AR$138)</f>
        <v>4.1408961726705815</v>
      </c>
      <c r="AV94" s="17">
        <f>MIN(AS94, 0.05*AS$138)</f>
        <v>0</v>
      </c>
      <c r="AW94" s="17">
        <f>MIN(AT94, 0.05*AT$138)</f>
        <v>78.729232438228365</v>
      </c>
      <c r="AX94" s="14">
        <f>AU94/$AU$138</f>
        <v>5.8095746197461759E-3</v>
      </c>
      <c r="AY94" s="14">
        <f>AV94/$AV$138</f>
        <v>0</v>
      </c>
      <c r="AZ94" s="67">
        <f>AW94/$AW$138</f>
        <v>7.9431805335409191E-3</v>
      </c>
      <c r="BA94" s="21">
        <f>N94</f>
        <v>0</v>
      </c>
      <c r="BB94" s="66">
        <v>1078</v>
      </c>
      <c r="BC94" s="15">
        <f>$D$144*AX94</f>
        <v>696.76377957225191</v>
      </c>
      <c r="BD94" s="19">
        <f>BC94-BB94</f>
        <v>-381.23622042774809</v>
      </c>
      <c r="BE94" s="63">
        <f>(IF(BD94 &gt; 0, V94, W94))</f>
        <v>25.546223895465278</v>
      </c>
      <c r="BF94" s="46">
        <f>BD94/BE94</f>
        <v>-14.923388364079182</v>
      </c>
      <c r="BG94" s="64">
        <f>BB94/BC94</f>
        <v>1.5471527533503415</v>
      </c>
      <c r="BH94" s="66">
        <v>710</v>
      </c>
      <c r="BI94" s="66">
        <v>1813</v>
      </c>
      <c r="BJ94" s="66">
        <v>0</v>
      </c>
      <c r="BK94" s="10">
        <f>SUM(BH94:BJ94)</f>
        <v>2523</v>
      </c>
      <c r="BL94" s="15">
        <f>AY94*$D$143</f>
        <v>0</v>
      </c>
      <c r="BM94" s="9">
        <f>BL94-BK94</f>
        <v>-2523</v>
      </c>
      <c r="BN94" s="48">
        <f>IF(BM94&gt;0,V94,W94)</f>
        <v>25.546223895465278</v>
      </c>
      <c r="BO94" s="46">
        <f>BM94/BN94</f>
        <v>-98.762150144932335</v>
      </c>
      <c r="BP94" s="64" t="e">
        <f>BK94/BL94</f>
        <v>#DIV/0!</v>
      </c>
      <c r="BQ94" s="16">
        <f>BB94+BK94+BS94</f>
        <v>3650</v>
      </c>
      <c r="BR94" s="69">
        <f>BC94+BL94+BT94</f>
        <v>772.93332066253583</v>
      </c>
      <c r="BS94" s="66">
        <v>49</v>
      </c>
      <c r="BT94" s="15">
        <f>AZ94*$D$146</f>
        <v>76.169541090283928</v>
      </c>
      <c r="BU94" s="37">
        <f>BT94-BS94</f>
        <v>27.169541090283928</v>
      </c>
      <c r="BV94" s="54">
        <f>BU94*(BU94&lt;&gt;0)</f>
        <v>27.169541090283928</v>
      </c>
      <c r="BW94" s="26">
        <f>BV94/$BV$138</f>
        <v>4.7724470560835876E-2</v>
      </c>
      <c r="BX94" s="47">
        <f>BW94 * $BU$138</f>
        <v>27.169541090283928</v>
      </c>
      <c r="BY94" s="48">
        <f>IF(BX94&gt;0, V94, W94)</f>
        <v>24.187573999266398</v>
      </c>
      <c r="BZ94" s="65">
        <f>BX94/BY94</f>
        <v>1.1232850839488067</v>
      </c>
      <c r="CA94" s="66">
        <v>0</v>
      </c>
      <c r="CB94" s="15">
        <f>AZ94*$CA$141</f>
        <v>70.668491411780167</v>
      </c>
      <c r="CC94" s="37">
        <f>CB94-CA94</f>
        <v>70.668491411780167</v>
      </c>
      <c r="CD94" s="54">
        <f>CC94*(CC94&lt;&gt;0)</f>
        <v>70.668491411780167</v>
      </c>
      <c r="CE94" s="26">
        <f>CD94/$CD$138</f>
        <v>1.185961676723812E-2</v>
      </c>
      <c r="CF94" s="47">
        <f>CE94 * $CC$138</f>
        <v>70.668491411780167</v>
      </c>
      <c r="CG94" s="48">
        <f>IF(BX94&gt;0,V94,W94)</f>
        <v>24.187573999266398</v>
      </c>
      <c r="CH94" s="65">
        <f>CF94/CG94</f>
        <v>2.9216857967617389</v>
      </c>
      <c r="CI94" s="70">
        <f>N94</f>
        <v>0</v>
      </c>
      <c r="CJ94" s="1">
        <f>BQ94+BS94</f>
        <v>3699</v>
      </c>
    </row>
    <row r="95" spans="1:88" x14ac:dyDescent="0.2">
      <c r="A95" s="30" t="s">
        <v>209</v>
      </c>
      <c r="B95">
        <v>0</v>
      </c>
      <c r="C95">
        <v>0</v>
      </c>
      <c r="D95">
        <v>9.3360995850622405E-3</v>
      </c>
      <c r="E95">
        <v>0.99066390041493702</v>
      </c>
      <c r="F95">
        <v>2.2602739726027301E-2</v>
      </c>
      <c r="G95">
        <v>2.2602739726027301E-2</v>
      </c>
      <c r="H95">
        <v>1.1227544910179599E-3</v>
      </c>
      <c r="I95">
        <v>3.1062874251497001E-2</v>
      </c>
      <c r="J95">
        <v>5.9055890112498103E-3</v>
      </c>
      <c r="K95">
        <v>1.1553462310068201E-2</v>
      </c>
      <c r="L95">
        <v>0.443239154075803</v>
      </c>
      <c r="M95">
        <v>0.55407871586883595</v>
      </c>
      <c r="N95" s="21">
        <v>3</v>
      </c>
      <c r="O95">
        <v>1.0028124972758801</v>
      </c>
      <c r="P95">
        <v>0.96858350674932903</v>
      </c>
      <c r="Q95">
        <v>1.0027548182225801</v>
      </c>
      <c r="R95">
        <v>0.99055510173666095</v>
      </c>
      <c r="S95">
        <v>2.1199998855590798</v>
      </c>
      <c r="T95" s="27">
        <f>IF(C95,P95,R95)</f>
        <v>0.99055510173666095</v>
      </c>
      <c r="U95" s="27">
        <f>IF(D95 = 0,O95,Q95)</f>
        <v>1.0027548182225801</v>
      </c>
      <c r="V95" s="39">
        <f>S95*T95^(1-N95)</f>
        <v>2.1606208328988346</v>
      </c>
      <c r="W95" s="38">
        <f>S95*U95^(N95+1)</f>
        <v>2.1434574526066328</v>
      </c>
      <c r="X95" s="44">
        <f>0.5 * (D95-MAX($D$3:$D$137))/(MIN($D$3:$D$137)-MAX($D$3:$D$137)) + 0.75</f>
        <v>1.25</v>
      </c>
      <c r="Y95" s="44">
        <f>AVERAGE(D95, F95, G95, H95, I95, J95, K95)</f>
        <v>1.4883751300135686E-2</v>
      </c>
      <c r="Z95" s="22">
        <f>AI95^N95</f>
        <v>3.4647834082225342</v>
      </c>
      <c r="AA95" s="22">
        <f>(Z95+AB95)/2</f>
        <v>30.35434274539617</v>
      </c>
      <c r="AB95" s="22">
        <f>AM95^N95</f>
        <v>57.243902082569804</v>
      </c>
      <c r="AC95" s="22">
        <v>1</v>
      </c>
      <c r="AD95" s="22">
        <v>1</v>
      </c>
      <c r="AE95" s="22">
        <v>1</v>
      </c>
      <c r="AF95" s="22">
        <f>PERCENTILE($L$2:$L$137, 0.05)</f>
        <v>-6.9945855688661379E-2</v>
      </c>
      <c r="AG95" s="22">
        <f>PERCENTILE($L$2:$L$137, 0.95)</f>
        <v>0.9572877100120103</v>
      </c>
      <c r="AH95" s="22">
        <f>MIN(MAX(L95,AF95), AG95)</f>
        <v>0.443239154075803</v>
      </c>
      <c r="AI95" s="22">
        <f>AH95-$AH$138+1</f>
        <v>1.5131850097644644</v>
      </c>
      <c r="AJ95" s="22">
        <f>PERCENTILE($M$2:$M$137, 0.02)</f>
        <v>-2.2999038293317828</v>
      </c>
      <c r="AK95" s="22">
        <f>PERCENTILE($M$2:$M$137, 0.98)</f>
        <v>1.2514354598520292</v>
      </c>
      <c r="AL95" s="22">
        <f>MIN(MAX(M95,AJ95), AK95)</f>
        <v>0.55407871586883595</v>
      </c>
      <c r="AM95" s="22">
        <f>AL95-$AL$138 + 1</f>
        <v>3.8539825452006187</v>
      </c>
      <c r="AN95" s="46">
        <v>0</v>
      </c>
      <c r="AO95" s="75">
        <v>0.25</v>
      </c>
      <c r="AP95" s="51">
        <v>0.54</v>
      </c>
      <c r="AQ95" s="50">
        <v>1</v>
      </c>
      <c r="AR95" s="17">
        <f>(AI95^4)*AB95*AE95*AN95</f>
        <v>0</v>
      </c>
      <c r="AS95" s="17">
        <f>(AM95^4) *Z95*AC95*AO95*(M95 &gt; 0)</f>
        <v>191.09752981256321</v>
      </c>
      <c r="AT95" s="17">
        <f>(AM95^4)*AA95*AP95*AQ95</f>
        <v>3616.2093689782932</v>
      </c>
      <c r="AU95" s="17">
        <f>MIN(AR95, 0.05*AR$138)</f>
        <v>0</v>
      </c>
      <c r="AV95" s="17">
        <f>MIN(AS95, 0.05*AS$138)</f>
        <v>177.30362032585126</v>
      </c>
      <c r="AW95" s="17">
        <f>MIN(AT95, 0.05*AT$138)</f>
        <v>646.25319042264698</v>
      </c>
      <c r="AX95" s="14">
        <f>AU95/$AU$138</f>
        <v>0</v>
      </c>
      <c r="AY95" s="14">
        <f>AV95/$AV$138</f>
        <v>5.1806623299514042E-2</v>
      </c>
      <c r="AZ95" s="67">
        <f>AW95/$AW$138</f>
        <v>6.5202029829663555E-2</v>
      </c>
      <c r="BA95" s="21">
        <f>N95</f>
        <v>3</v>
      </c>
      <c r="BB95" s="66">
        <v>0</v>
      </c>
      <c r="BC95" s="15">
        <f>$D$144*AX95</f>
        <v>0</v>
      </c>
      <c r="BD95" s="19">
        <f>BC95-BB95</f>
        <v>0</v>
      </c>
      <c r="BE95" s="63">
        <f>(IF(BD95 &gt; 0, V95, W95))</f>
        <v>2.1434574526066328</v>
      </c>
      <c r="BF95" s="46">
        <f>BD95/BE95</f>
        <v>0</v>
      </c>
      <c r="BG95" s="64" t="e">
        <f>BB95/BC95</f>
        <v>#DIV/0!</v>
      </c>
      <c r="BH95" s="66">
        <v>954</v>
      </c>
      <c r="BI95" s="66">
        <v>6678</v>
      </c>
      <c r="BJ95" s="66">
        <v>0</v>
      </c>
      <c r="BK95" s="10">
        <f>SUM(BH95:BJ95)</f>
        <v>7632</v>
      </c>
      <c r="BL95" s="15">
        <f>AY95*$D$143</f>
        <v>9037.9322387102166</v>
      </c>
      <c r="BM95" s="9">
        <f>BL95-BK95</f>
        <v>1405.9322387102166</v>
      </c>
      <c r="BN95" s="48">
        <f>IF(BM95&gt;0,V95,W95)</f>
        <v>2.1606208328988346</v>
      </c>
      <c r="BO95" s="46">
        <f>BM95/BN95</f>
        <v>650.70752688426273</v>
      </c>
      <c r="BP95" s="64">
        <f>BK95/BL95</f>
        <v>0.84444094051861862</v>
      </c>
      <c r="BQ95" s="16">
        <f>BB95+BK95+BS95</f>
        <v>8688</v>
      </c>
      <c r="BR95" s="69">
        <f>BC95+BL95+BT95</f>
        <v>9663.1740633558093</v>
      </c>
      <c r="BS95" s="66">
        <v>1056</v>
      </c>
      <c r="BT95" s="15">
        <f>AZ95*$D$146</f>
        <v>625.24182464559271</v>
      </c>
      <c r="BU95" s="37">
        <f>BT95-BS95</f>
        <v>-430.75817535440729</v>
      </c>
      <c r="BV95" s="54">
        <f>BU95*(BU95&lt;&gt;0)</f>
        <v>-430.75817535440729</v>
      </c>
      <c r="BW95" s="26">
        <f>BV95/$BV$138</f>
        <v>-0.75664531065239116</v>
      </c>
      <c r="BX95" s="47">
        <f>BW95 * $BU$138</f>
        <v>-430.75817535440729</v>
      </c>
      <c r="BY95" s="48">
        <f>IF(BX95&gt;0, V95, W95)</f>
        <v>2.1434574526066328</v>
      </c>
      <c r="BZ95" s="65">
        <f>BX95/BY95</f>
        <v>-200.9641828115447</v>
      </c>
      <c r="CA95" s="66">
        <v>0</v>
      </c>
      <c r="CB95" s="15">
        <f>AZ95*$CA$141</f>
        <v>580.08615888705924</v>
      </c>
      <c r="CC95" s="37">
        <f>CB95-CA95</f>
        <v>580.08615888705924</v>
      </c>
      <c r="CD95" s="54">
        <f>CC95*(CC95&lt;&gt;0)</f>
        <v>580.08615888705924</v>
      </c>
      <c r="CE95" s="26">
        <f>CD95/$CD$138</f>
        <v>9.7350309861474152E-2</v>
      </c>
      <c r="CF95" s="47">
        <f>CE95 * $CC$138</f>
        <v>580.08615888705924</v>
      </c>
      <c r="CG95" s="48">
        <f>IF(BX95&gt;0,V95,W95)</f>
        <v>2.1434574526066328</v>
      </c>
      <c r="CH95" s="65">
        <f>CF95/CG95</f>
        <v>270.63105833130646</v>
      </c>
      <c r="CI95" s="70">
        <f>N95</f>
        <v>3</v>
      </c>
      <c r="CJ95" s="1">
        <f>BQ95+BS95</f>
        <v>9744</v>
      </c>
    </row>
    <row r="96" spans="1:88" x14ac:dyDescent="0.2">
      <c r="A96" s="30" t="s">
        <v>214</v>
      </c>
      <c r="B96">
        <v>0</v>
      </c>
      <c r="C96">
        <v>0</v>
      </c>
      <c r="D96">
        <v>8.74950059928086E-2</v>
      </c>
      <c r="E96">
        <v>0.91250499400719098</v>
      </c>
      <c r="F96">
        <v>0.82439411998410805</v>
      </c>
      <c r="G96">
        <v>0.82439411998410805</v>
      </c>
      <c r="H96">
        <v>0.15963226076055101</v>
      </c>
      <c r="I96">
        <v>0.48223986627664001</v>
      </c>
      <c r="J96">
        <v>0.277454573007197</v>
      </c>
      <c r="K96">
        <v>0.478259258718359</v>
      </c>
      <c r="L96">
        <v>0.71664240499082099</v>
      </c>
      <c r="M96">
        <v>0.58721403702481401</v>
      </c>
      <c r="N96" s="21">
        <v>0</v>
      </c>
      <c r="O96">
        <v>1.0017919026745099</v>
      </c>
      <c r="P96">
        <v>0.99140382900141</v>
      </c>
      <c r="Q96">
        <v>1.01070798762389</v>
      </c>
      <c r="R96">
        <v>0.99270534003764899</v>
      </c>
      <c r="S96">
        <v>10.2399997711181</v>
      </c>
      <c r="T96" s="27">
        <f>IF(C96,P96,R96)</f>
        <v>0.99270534003764899</v>
      </c>
      <c r="U96" s="27">
        <f>IF(D96 = 0,O96,Q96)</f>
        <v>1.01070798762389</v>
      </c>
      <c r="V96" s="39">
        <f>S96*T96^(1-N96)</f>
        <v>10.165302454773242</v>
      </c>
      <c r="W96" s="38">
        <f>S96*U96^(N96+1)</f>
        <v>10.34964956193587</v>
      </c>
      <c r="X96" s="44">
        <f>0.5 * (D96-MAX($D$3:$D$137))/(MIN($D$3:$D$137)-MAX($D$3:$D$137)) + 0.75</f>
        <v>1.2102153223400831</v>
      </c>
      <c r="Y96" s="44">
        <f>AVERAGE(D96, F96, G96, H96, I96, J96, K96)</f>
        <v>0.4476956006748245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PERCENTILE($L$2:$L$137, 0.05)</f>
        <v>-6.9945855688661379E-2</v>
      </c>
      <c r="AG96" s="22">
        <f>PERCENTILE($L$2:$L$137, 0.95)</f>
        <v>0.9572877100120103</v>
      </c>
      <c r="AH96" s="22">
        <f>MIN(MAX(L96,AF96), AG96)</f>
        <v>0.71664240499082099</v>
      </c>
      <c r="AI96" s="22">
        <f>AH96-$AH$138+1</f>
        <v>1.7865882606794825</v>
      </c>
      <c r="AJ96" s="22">
        <f>PERCENTILE($M$2:$M$137, 0.02)</f>
        <v>-2.2999038293317828</v>
      </c>
      <c r="AK96" s="22">
        <f>PERCENTILE($M$2:$M$137, 0.98)</f>
        <v>1.2514354598520292</v>
      </c>
      <c r="AL96" s="22">
        <f>MIN(MAX(M96,AJ96), AK96)</f>
        <v>0.58721403702481401</v>
      </c>
      <c r="AM96" s="22">
        <f>AL96-$AL$138 + 1</f>
        <v>3.8871178663565971</v>
      </c>
      <c r="AN96" s="46">
        <v>0</v>
      </c>
      <c r="AO96" s="75">
        <v>0.25</v>
      </c>
      <c r="AP96" s="51">
        <v>0.54</v>
      </c>
      <c r="AQ96" s="50">
        <v>1</v>
      </c>
      <c r="AR96" s="17">
        <f>(AI96^4)*AB96*AE96*AN96</f>
        <v>0</v>
      </c>
      <c r="AS96" s="17">
        <f>(AM96^4) *Z96*AC96*AO96*(M96 &gt; 0)</f>
        <v>57.075647518755076</v>
      </c>
      <c r="AT96" s="17">
        <f>(AM96^4)*AA96*AP96*AQ96</f>
        <v>123.28339864051097</v>
      </c>
      <c r="AU96" s="17">
        <f>MIN(AR96, 0.05*AR$138)</f>
        <v>0</v>
      </c>
      <c r="AV96" s="17">
        <f>MIN(AS96, 0.05*AS$138)</f>
        <v>57.075647518755076</v>
      </c>
      <c r="AW96" s="17">
        <f>MIN(AT96, 0.05*AT$138)</f>
        <v>123.28339864051097</v>
      </c>
      <c r="AX96" s="14">
        <f>AU96/$AU$138</f>
        <v>0</v>
      </c>
      <c r="AY96" s="14">
        <f>AV96/$AV$138</f>
        <v>1.6677023092623595E-2</v>
      </c>
      <c r="AZ96" s="67">
        <f>AW96/$AW$138</f>
        <v>1.2438356908387354E-2</v>
      </c>
      <c r="BA96" s="21">
        <f>N96</f>
        <v>0</v>
      </c>
      <c r="BB96" s="66">
        <v>0</v>
      </c>
      <c r="BC96" s="15">
        <f>$D$144*AX96</f>
        <v>0</v>
      </c>
      <c r="BD96" s="19">
        <f>BC96-BB96</f>
        <v>0</v>
      </c>
      <c r="BE96" s="63">
        <f>(IF(BD96 &gt; 0, V96, W96))</f>
        <v>10.34964956193587</v>
      </c>
      <c r="BF96" s="46">
        <f>BD96/BE96</f>
        <v>0</v>
      </c>
      <c r="BG96" s="64" t="e">
        <f>BB96/BC96</f>
        <v>#DIV/0!</v>
      </c>
      <c r="BH96" s="66">
        <v>0</v>
      </c>
      <c r="BI96" s="66">
        <v>799</v>
      </c>
      <c r="BJ96" s="66">
        <v>0</v>
      </c>
      <c r="BK96" s="10">
        <f>SUM(BH96:BJ96)</f>
        <v>799</v>
      </c>
      <c r="BL96" s="15">
        <f>AY96*$D$143</f>
        <v>2909.3925651771133</v>
      </c>
      <c r="BM96" s="9">
        <f>BL96-BK96</f>
        <v>2110.3925651771133</v>
      </c>
      <c r="BN96" s="48">
        <f>IF(BM96&gt;0,V96,W96)</f>
        <v>10.165302454773242</v>
      </c>
      <c r="BO96" s="46">
        <f>BM96/BN96</f>
        <v>207.6074543346374</v>
      </c>
      <c r="BP96" s="64">
        <f>BK96/BL96</f>
        <v>0.27462777267094574</v>
      </c>
      <c r="BQ96" s="16">
        <f>BB96+BK96+BS96</f>
        <v>942</v>
      </c>
      <c r="BR96" s="69">
        <f>BC96+BL96+BT96</f>
        <v>3028.6677010787121</v>
      </c>
      <c r="BS96" s="66">
        <v>143</v>
      </c>
      <c r="BT96" s="15">
        <f>AZ96*$D$146</f>
        <v>119.27513590159884</v>
      </c>
      <c r="BU96" s="37">
        <f>BT96-BS96</f>
        <v>-23.724864098401156</v>
      </c>
      <c r="BV96" s="54">
        <f>BU96*(BU96&lt;&gt;0)</f>
        <v>-23.724864098401156</v>
      </c>
      <c r="BW96" s="26">
        <f>BV96/$BV$138</f>
        <v>-4.1673746879327421E-2</v>
      </c>
      <c r="BX96" s="47">
        <f>BW96 * $BU$138</f>
        <v>-23.724864098401156</v>
      </c>
      <c r="BY96" s="48">
        <f>IF(BX96&gt;0, V96, W96)</f>
        <v>10.34964956193587</v>
      </c>
      <c r="BZ96" s="65">
        <f>BX96/BY96</f>
        <v>-2.2923350164103038</v>
      </c>
      <c r="CA96" s="66">
        <v>0</v>
      </c>
      <c r="CB96" s="15">
        <f>AZ96*$CA$141</f>
        <v>110.66095182469519</v>
      </c>
      <c r="CC96" s="37">
        <f>CB96-CA96</f>
        <v>110.66095182469519</v>
      </c>
      <c r="CD96" s="54">
        <f>CC96*(CC96&lt;&gt;0)</f>
        <v>110.66095182469519</v>
      </c>
      <c r="CE96" s="26">
        <f>CD96/$CD$138</f>
        <v>1.8571168755979889E-2</v>
      </c>
      <c r="CF96" s="47">
        <f>CE96 * $CC$138</f>
        <v>110.66095182469519</v>
      </c>
      <c r="CG96" s="48">
        <f>IF(BX96&gt;0,V96,W96)</f>
        <v>10.34964956193587</v>
      </c>
      <c r="CH96" s="65">
        <f>CF96/CG96</f>
        <v>10.692241429283371</v>
      </c>
      <c r="CI96" s="70">
        <f>N96</f>
        <v>0</v>
      </c>
      <c r="CJ96" s="1">
        <f>BQ96+BS96</f>
        <v>1085</v>
      </c>
    </row>
    <row r="97" spans="1:88" x14ac:dyDescent="0.2">
      <c r="A97" s="30" t="s">
        <v>245</v>
      </c>
      <c r="B97">
        <v>0</v>
      </c>
      <c r="C97">
        <v>0</v>
      </c>
      <c r="D97">
        <v>0.55938697318007602</v>
      </c>
      <c r="E97">
        <v>0.44061302681992298</v>
      </c>
      <c r="F97">
        <v>0.56963613550815495</v>
      </c>
      <c r="G97">
        <v>0.56963613550815495</v>
      </c>
      <c r="H97">
        <v>0.47399702823179701</v>
      </c>
      <c r="I97">
        <v>0.56612184249628505</v>
      </c>
      <c r="J97">
        <v>0.51801551227772002</v>
      </c>
      <c r="K97">
        <v>0.54321299187994199</v>
      </c>
      <c r="L97">
        <v>7.6305481563786901E-2</v>
      </c>
      <c r="M97">
        <v>-0.122418107412536</v>
      </c>
      <c r="N97" s="21">
        <v>0</v>
      </c>
      <c r="O97">
        <v>1.0307287911863801</v>
      </c>
      <c r="P97">
        <v>0.97984541297532002</v>
      </c>
      <c r="Q97">
        <v>1.0194879534741501</v>
      </c>
      <c r="R97">
        <v>0.98823885164975001</v>
      </c>
      <c r="S97">
        <v>9.6499996185302699</v>
      </c>
      <c r="T97" s="27">
        <f>IF(C97,P97,R97)</f>
        <v>0.98823885164975001</v>
      </c>
      <c r="U97" s="27">
        <f>IF(D97 = 0,O97,Q97)</f>
        <v>1.0194879534741501</v>
      </c>
      <c r="V97" s="39">
        <f>S97*T97^(1-N97)</f>
        <v>9.5365045414368801</v>
      </c>
      <c r="W97" s="38">
        <f>S97*U97^(N97+1)</f>
        <v>9.8380583621217532</v>
      </c>
      <c r="X97" s="44">
        <f>0.5 * (D97-MAX($D$3:$D$137))/(MIN($D$3:$D$137)-MAX($D$3:$D$137)) + 0.75</f>
        <v>0.97001147779155139</v>
      </c>
      <c r="Y97" s="44">
        <f>AVERAGE(D97, F97, G97, H97, I97, J97, K97)</f>
        <v>0.54285808844030436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PERCENTILE($L$2:$L$137, 0.05)</f>
        <v>-6.9945855688661379E-2</v>
      </c>
      <c r="AG97" s="22">
        <f>PERCENTILE($L$2:$L$137, 0.95)</f>
        <v>0.9572877100120103</v>
      </c>
      <c r="AH97" s="22">
        <f>MIN(MAX(L97,AF97), AG97)</f>
        <v>7.6305481563786901E-2</v>
      </c>
      <c r="AI97" s="22">
        <f>AH97-$AH$138+1</f>
        <v>1.1462513372524483</v>
      </c>
      <c r="AJ97" s="22">
        <f>PERCENTILE($M$2:$M$137, 0.02)</f>
        <v>-2.2999038293317828</v>
      </c>
      <c r="AK97" s="22">
        <f>PERCENTILE($M$2:$M$137, 0.98)</f>
        <v>1.2514354598520292</v>
      </c>
      <c r="AL97" s="22">
        <f>MIN(MAX(M97,AJ97), AK97)</f>
        <v>-0.122418107412536</v>
      </c>
      <c r="AM97" s="22">
        <f>AL97-$AL$138 + 1</f>
        <v>3.1774857219192469</v>
      </c>
      <c r="AN97" s="46">
        <v>0</v>
      </c>
      <c r="AO97" s="75">
        <v>0.25</v>
      </c>
      <c r="AP97" s="51">
        <v>0.54</v>
      </c>
      <c r="AQ97" s="50">
        <v>1</v>
      </c>
      <c r="AR97" s="17">
        <f>(AI97^4)*AB97*AE97*AN97</f>
        <v>0</v>
      </c>
      <c r="AS97" s="17">
        <f>(AM97^4) *Z97*AC97*AO97*(M97 &gt; 0)</f>
        <v>0</v>
      </c>
      <c r="AT97" s="17">
        <f>(AM97^4)*AA97*AP97*AQ97</f>
        <v>55.046307354026808</v>
      </c>
      <c r="AU97" s="17">
        <f>MIN(AR97, 0.05*AR$138)</f>
        <v>0</v>
      </c>
      <c r="AV97" s="17">
        <f>MIN(AS97, 0.05*AS$138)</f>
        <v>0</v>
      </c>
      <c r="AW97" s="17">
        <f>MIN(AT97, 0.05*AT$138)</f>
        <v>55.046307354026808</v>
      </c>
      <c r="AX97" s="14">
        <f>AU97/$AU$138</f>
        <v>0</v>
      </c>
      <c r="AY97" s="14">
        <f>AV97/$AV$138</f>
        <v>0</v>
      </c>
      <c r="AZ97" s="67">
        <f>AW97/$AW$138</f>
        <v>5.5537535865204891E-3</v>
      </c>
      <c r="BA97" s="21">
        <f>N97</f>
        <v>0</v>
      </c>
      <c r="BB97" s="66">
        <v>0</v>
      </c>
      <c r="BC97" s="15">
        <f>$D$144*AX97</f>
        <v>0</v>
      </c>
      <c r="BD97" s="19">
        <f>BC97-BB97</f>
        <v>0</v>
      </c>
      <c r="BE97" s="63">
        <f>(IF(BD97 &gt; 0, V97, W97))</f>
        <v>9.8380583621217532</v>
      </c>
      <c r="BF97" s="46">
        <f>BD97/BE97</f>
        <v>0</v>
      </c>
      <c r="BG97" s="64" t="e">
        <f>BB97/BC97</f>
        <v>#DIV/0!</v>
      </c>
      <c r="BH97" s="66">
        <v>0</v>
      </c>
      <c r="BI97" s="66">
        <v>48</v>
      </c>
      <c r="BJ97" s="66">
        <v>0</v>
      </c>
      <c r="BK97" s="10">
        <f>SUM(BH97:BJ97)</f>
        <v>48</v>
      </c>
      <c r="BL97" s="15">
        <f>AY97*$D$143</f>
        <v>0</v>
      </c>
      <c r="BM97" s="9">
        <f>BL97-BK97</f>
        <v>-48</v>
      </c>
      <c r="BN97" s="48">
        <f>IF(BM97&gt;0,V97,W97)</f>
        <v>9.8380583621217532</v>
      </c>
      <c r="BO97" s="46">
        <f>BM97/BN97</f>
        <v>-4.8790115115405701</v>
      </c>
      <c r="BP97" s="64" t="e">
        <f>BK97/BL97</f>
        <v>#DIV/0!</v>
      </c>
      <c r="BQ97" s="16">
        <f>BB97+BK97+BS97</f>
        <v>106</v>
      </c>
      <c r="BR97" s="69">
        <f>BC97+BL97+BT97</f>
        <v>53.256609267220924</v>
      </c>
      <c r="BS97" s="66">
        <v>58</v>
      </c>
      <c r="BT97" s="15">
        <f>AZ97*$D$146</f>
        <v>53.256609267220924</v>
      </c>
      <c r="BU97" s="37">
        <f>BT97-BS97</f>
        <v>-4.7433907327790763</v>
      </c>
      <c r="BV97" s="54">
        <f>BU97*(BU97&lt;&gt;0)</f>
        <v>-4.7433907327790763</v>
      </c>
      <c r="BW97" s="26">
        <f>BV97/$BV$138</f>
        <v>-8.3319703719990611E-3</v>
      </c>
      <c r="BX97" s="47">
        <f>BW97 * $BU$138</f>
        <v>-4.7433907327790763</v>
      </c>
      <c r="BY97" s="48">
        <f>IF(BX97&gt;0, V97, W97)</f>
        <v>9.8380583621217532</v>
      </c>
      <c r="BZ97" s="65">
        <f>BX97/BY97</f>
        <v>-0.48214704143674947</v>
      </c>
      <c r="CA97" s="66">
        <v>107</v>
      </c>
      <c r="CB97" s="15">
        <f>AZ97*$CA$141</f>
        <v>49.410357220876165</v>
      </c>
      <c r="CC97" s="37">
        <f>CB97-CA97</f>
        <v>-57.589642779123835</v>
      </c>
      <c r="CD97" s="54">
        <f>CC97*(CC97&lt;&gt;0)</f>
        <v>-57.589642779123835</v>
      </c>
      <c r="CE97" s="26">
        <f>CD97/$CD$138</f>
        <v>-9.6647187378433082E-3</v>
      </c>
      <c r="CF97" s="47">
        <f>CE97 * $CC$138</f>
        <v>-57.589642779123828</v>
      </c>
      <c r="CG97" s="48">
        <f>IF(BX97&gt;0,V97,W97)</f>
        <v>9.8380583621217532</v>
      </c>
      <c r="CH97" s="65">
        <f>CF97/CG97</f>
        <v>-5.8537610430178004</v>
      </c>
      <c r="CI97" s="70">
        <f>N97</f>
        <v>0</v>
      </c>
      <c r="CJ97" s="1">
        <f>BQ97+BS97</f>
        <v>164</v>
      </c>
    </row>
    <row r="98" spans="1:88" x14ac:dyDescent="0.2">
      <c r="A98" s="30" t="s">
        <v>120</v>
      </c>
      <c r="B98">
        <v>0</v>
      </c>
      <c r="C98">
        <v>0</v>
      </c>
      <c r="D98">
        <v>0.19480519480519401</v>
      </c>
      <c r="E98">
        <v>0.80519480519480502</v>
      </c>
      <c r="F98">
        <v>0.12728249194414601</v>
      </c>
      <c r="G98">
        <v>0.12728249194414601</v>
      </c>
      <c r="H98">
        <v>0.14211737629459101</v>
      </c>
      <c r="I98">
        <v>0.31185270425776701</v>
      </c>
      <c r="J98">
        <v>0.21052241714242001</v>
      </c>
      <c r="K98">
        <v>0.16369428170828701</v>
      </c>
      <c r="L98">
        <v>0.46676764371054003</v>
      </c>
      <c r="M98">
        <v>-1.4419964153576299</v>
      </c>
      <c r="N98" s="21">
        <v>0</v>
      </c>
      <c r="O98">
        <v>1.00426667433099</v>
      </c>
      <c r="P98">
        <v>0.98414809207907805</v>
      </c>
      <c r="Q98">
        <v>1.0282950949596801</v>
      </c>
      <c r="R98">
        <v>0.987547680824854</v>
      </c>
      <c r="S98">
        <v>79.910003662109304</v>
      </c>
      <c r="T98" s="27">
        <f>IF(C98,P98,R98)</f>
        <v>0.987547680824854</v>
      </c>
      <c r="U98" s="27">
        <f>IF(D98 = 0,O98,Q98)</f>
        <v>1.0282950949596801</v>
      </c>
      <c r="V98" s="39">
        <f>S98*T98^(1-N98)</f>
        <v>78.91493879122163</v>
      </c>
      <c r="W98" s="38">
        <f>S98*U98^(N98+1)</f>
        <v>82.171064803957066</v>
      </c>
      <c r="X98" s="44">
        <f>0.5 * (D98-MAX($D$3:$D$137))/(MIN($D$3:$D$137)-MAX($D$3:$D$137)) + 0.75</f>
        <v>1.1555919727085886</v>
      </c>
      <c r="Y98" s="44">
        <f>AVERAGE(D98, F98, G98, H98, I98, J98, K98)</f>
        <v>0.18250813687093584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PERCENTILE($L$2:$L$137, 0.05)</f>
        <v>-6.9945855688661379E-2</v>
      </c>
      <c r="AG98" s="22">
        <f>PERCENTILE($L$2:$L$137, 0.95)</f>
        <v>0.9572877100120103</v>
      </c>
      <c r="AH98" s="22">
        <f>MIN(MAX(L98,AF98), AG98)</f>
        <v>0.46676764371054003</v>
      </c>
      <c r="AI98" s="22">
        <f>AH98-$AH$138+1</f>
        <v>1.5367134993992013</v>
      </c>
      <c r="AJ98" s="22">
        <f>PERCENTILE($M$2:$M$137, 0.02)</f>
        <v>-2.2999038293317828</v>
      </c>
      <c r="AK98" s="22">
        <f>PERCENTILE($M$2:$M$137, 0.98)</f>
        <v>1.2514354598520292</v>
      </c>
      <c r="AL98" s="22">
        <f>MIN(MAX(M98,AJ98), AK98)</f>
        <v>-1.4419964153576299</v>
      </c>
      <c r="AM98" s="22">
        <f>AL98-$AL$138 + 1</f>
        <v>1.8579074139741529</v>
      </c>
      <c r="AN98" s="46">
        <v>1</v>
      </c>
      <c r="AO98" s="51">
        <v>1</v>
      </c>
      <c r="AP98" s="51">
        <v>1</v>
      </c>
      <c r="AQ98" s="21">
        <v>1</v>
      </c>
      <c r="AR98" s="17">
        <f>(AI98^4)*AB98*AE98*AN98</f>
        <v>5.5766273652654386</v>
      </c>
      <c r="AS98" s="17">
        <f>(AM98^4) *Z98*AC98*AO98*(M98 &gt; 0)</f>
        <v>0</v>
      </c>
      <c r="AT98" s="17">
        <f>(AM98^4)*AA98*AP98*AQ98</f>
        <v>11.915061028661258</v>
      </c>
      <c r="AU98" s="17">
        <f>MIN(AR98, 0.05*AR$138)</f>
        <v>5.5766273652654386</v>
      </c>
      <c r="AV98" s="17">
        <f>MIN(AS98, 0.05*AS$138)</f>
        <v>0</v>
      </c>
      <c r="AW98" s="17">
        <f>MIN(AT98, 0.05*AT$138)</f>
        <v>11.915061028661258</v>
      </c>
      <c r="AX98" s="14">
        <f>AU98/$AU$138</f>
        <v>7.823869871176654E-3</v>
      </c>
      <c r="AY98" s="14">
        <f>AV98/$AV$138</f>
        <v>0</v>
      </c>
      <c r="AZ98" s="67">
        <f>AW98/$AW$138</f>
        <v>1.202139000822499E-3</v>
      </c>
      <c r="BA98" s="21">
        <f>N98</f>
        <v>0</v>
      </c>
      <c r="BB98" s="66">
        <v>879</v>
      </c>
      <c r="BC98" s="15">
        <f>$D$144*AX98</f>
        <v>938.34566196873948</v>
      </c>
      <c r="BD98" s="19">
        <f>BC98-BB98</f>
        <v>59.345661968739478</v>
      </c>
      <c r="BE98" s="63">
        <f>(IF(BD98 &gt; 0, V98, W98))</f>
        <v>78.91493879122163</v>
      </c>
      <c r="BF98" s="46">
        <f>BD98/BE98</f>
        <v>0.75202062977892081</v>
      </c>
      <c r="BG98" s="64">
        <f>BB98/BC98</f>
        <v>0.93675501004158046</v>
      </c>
      <c r="BH98" s="66">
        <v>0</v>
      </c>
      <c r="BI98" s="66">
        <v>0</v>
      </c>
      <c r="BJ98" s="66">
        <v>0</v>
      </c>
      <c r="BK98" s="10">
        <f>SUM(BH98:BJ98)</f>
        <v>0</v>
      </c>
      <c r="BL98" s="15">
        <f>AY98*$D$143</f>
        <v>0</v>
      </c>
      <c r="BM98" s="9">
        <f>BL98-BK98</f>
        <v>0</v>
      </c>
      <c r="BN98" s="48">
        <f>IF(BM98&gt;0,V98,W98)</f>
        <v>82.171064803957066</v>
      </c>
      <c r="BO98" s="46">
        <f>BM98/BN98</f>
        <v>0</v>
      </c>
      <c r="BP98" s="64" t="e">
        <f>BK98/BL98</f>
        <v>#DIV/0!</v>
      </c>
      <c r="BQ98" s="16">
        <f>BB98+BK98+BS98</f>
        <v>879</v>
      </c>
      <c r="BR98" s="69">
        <f>BC98+BL98+BT98</f>
        <v>949.87333348932668</v>
      </c>
      <c r="BS98" s="66">
        <v>0</v>
      </c>
      <c r="BT98" s="15">
        <f>AZ98*$D$146</f>
        <v>11.527671520587189</v>
      </c>
      <c r="BU98" s="37">
        <f>BT98-BS98</f>
        <v>11.527671520587189</v>
      </c>
      <c r="BV98" s="54">
        <f>BU98*(BU98&lt;&gt;0)</f>
        <v>11.527671520587189</v>
      </c>
      <c r="BW98" s="26">
        <f>BV98/$BV$138</f>
        <v>2.0248852135231272E-2</v>
      </c>
      <c r="BX98" s="47">
        <f>BW98 * $BU$138</f>
        <v>11.527671520587189</v>
      </c>
      <c r="BY98" s="48">
        <f>IF(BX98&gt;0, V98, W98)</f>
        <v>78.91493879122163</v>
      </c>
      <c r="BZ98" s="65">
        <f>BX98/BY98</f>
        <v>0.14607717749214688</v>
      </c>
      <c r="CA98" s="66">
        <v>0</v>
      </c>
      <c r="CB98" s="15">
        <f>AZ98*$CA$141</f>
        <v>10.695130155567568</v>
      </c>
      <c r="CC98" s="37">
        <f>CB98-CA98</f>
        <v>10.695130155567568</v>
      </c>
      <c r="CD98" s="54">
        <f>CC98*(CC98&lt;&gt;0)</f>
        <v>10.695130155567568</v>
      </c>
      <c r="CE98" s="26">
        <f>CD98/$CD$138</f>
        <v>1.7948613644753622E-3</v>
      </c>
      <c r="CF98" s="47">
        <f>CE98 * $CC$138</f>
        <v>10.695130155567568</v>
      </c>
      <c r="CG98" s="48">
        <f>IF(BX98&gt;0,V98,W98)</f>
        <v>78.91493879122163</v>
      </c>
      <c r="CH98" s="65">
        <f>CF98/CG98</f>
        <v>0.13552731991420205</v>
      </c>
      <c r="CI98" s="70">
        <f>N98</f>
        <v>0</v>
      </c>
      <c r="CJ98" s="1">
        <f>BQ98+BS98</f>
        <v>879</v>
      </c>
    </row>
    <row r="99" spans="1:88" x14ac:dyDescent="0.2">
      <c r="A99" s="30" t="s">
        <v>171</v>
      </c>
      <c r="B99">
        <v>1</v>
      </c>
      <c r="C99">
        <v>1</v>
      </c>
      <c r="D99">
        <v>0.571314422692768</v>
      </c>
      <c r="E99">
        <v>0.428685577307231</v>
      </c>
      <c r="F99">
        <v>0.49026618990862098</v>
      </c>
      <c r="G99">
        <v>0.49026618990862098</v>
      </c>
      <c r="H99">
        <v>0.388006686167989</v>
      </c>
      <c r="I99">
        <v>0.58566652737150005</v>
      </c>
      <c r="J99">
        <v>0.47669962081475298</v>
      </c>
      <c r="K99">
        <v>0.48343531814270002</v>
      </c>
      <c r="L99">
        <v>0.57729593071674901</v>
      </c>
      <c r="M99">
        <v>-0.32883747113956902</v>
      </c>
      <c r="N99" s="21">
        <v>0</v>
      </c>
      <c r="O99">
        <v>1.00997913970301</v>
      </c>
      <c r="P99">
        <v>0.99312764492596906</v>
      </c>
      <c r="Q99">
        <v>1.00612405835045</v>
      </c>
      <c r="R99">
        <v>0.98976284734933295</v>
      </c>
      <c r="S99">
        <v>88.550003051757798</v>
      </c>
      <c r="T99" s="27">
        <f>IF(C99,P99,R99)</f>
        <v>0.99312764492596906</v>
      </c>
      <c r="U99" s="27">
        <f>IF(D99 = 0,O99,Q99)</f>
        <v>1.00612405835045</v>
      </c>
      <c r="V99" s="39">
        <f>S99*T99^(1-N99)</f>
        <v>87.941455988979598</v>
      </c>
      <c r="W99" s="38">
        <f>S99*U99^(N99+1)</f>
        <v>89.092288437379295</v>
      </c>
      <c r="X99" s="44">
        <f>0.5 * (D99-MAX($D$3:$D$137))/(MIN($D$3:$D$137)-MAX($D$3:$D$137)) + 0.75</f>
        <v>0.96394013217046737</v>
      </c>
      <c r="Y99" s="44">
        <f>AVERAGE(D99, F99, G99, H99, I99, J99, K99)</f>
        <v>0.497950707858136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PERCENTILE($L$2:$L$137, 0.05)</f>
        <v>-6.9945855688661379E-2</v>
      </c>
      <c r="AG99" s="22">
        <f>PERCENTILE($L$2:$L$137, 0.95)</f>
        <v>0.9572877100120103</v>
      </c>
      <c r="AH99" s="22">
        <f>MIN(MAX(L99,AF99), AG99)</f>
        <v>0.57729593071674901</v>
      </c>
      <c r="AI99" s="22">
        <f>AH99-$AH$138+1</f>
        <v>1.6472417864054103</v>
      </c>
      <c r="AJ99" s="22">
        <f>PERCENTILE($M$2:$M$137, 0.02)</f>
        <v>-2.2999038293317828</v>
      </c>
      <c r="AK99" s="22">
        <f>PERCENTILE($M$2:$M$137, 0.98)</f>
        <v>1.2514354598520292</v>
      </c>
      <c r="AL99" s="22">
        <f>MIN(MAX(M99,AJ99), AK99)</f>
        <v>-0.32883747113956902</v>
      </c>
      <c r="AM99" s="22">
        <f>AL99-$AL$138 + 1</f>
        <v>2.9710663581922141</v>
      </c>
      <c r="AN99" s="46">
        <v>1</v>
      </c>
      <c r="AO99" s="51">
        <v>1</v>
      </c>
      <c r="AP99" s="51">
        <v>1</v>
      </c>
      <c r="AQ99" s="21">
        <v>1</v>
      </c>
      <c r="AR99" s="17">
        <f>(AI99^4)*AB99*AE99*AN99</f>
        <v>7.3625694230599388</v>
      </c>
      <c r="AS99" s="17">
        <f>(AM99^4) *Z99*AC99*AO99*(M99 &gt; 0)</f>
        <v>0</v>
      </c>
      <c r="AT99" s="17">
        <f>(AM99^4)*AA99*AP99*AQ99</f>
        <v>77.920083125981748</v>
      </c>
      <c r="AU99" s="17">
        <f>MIN(AR99, 0.05*AR$138)</f>
        <v>7.3625694230599388</v>
      </c>
      <c r="AV99" s="17">
        <f>MIN(AS99, 0.05*AS$138)</f>
        <v>0</v>
      </c>
      <c r="AW99" s="17">
        <f>MIN(AT99, 0.05*AT$138)</f>
        <v>77.920083125981748</v>
      </c>
      <c r="AX99" s="14">
        <f>AU99/$AU$138</f>
        <v>1.0329502279875443E-2</v>
      </c>
      <c r="AY99" s="14">
        <f>AV99/$AV$138</f>
        <v>0</v>
      </c>
      <c r="AZ99" s="67">
        <f>AW99/$AW$138</f>
        <v>7.8615435244311412E-3</v>
      </c>
      <c r="BA99" s="21">
        <f>N99</f>
        <v>0</v>
      </c>
      <c r="BB99" s="66">
        <v>1594</v>
      </c>
      <c r="BC99" s="15">
        <f>$D$144*AX99</f>
        <v>1238.8554275838974</v>
      </c>
      <c r="BD99" s="19">
        <f>BC99-BB99</f>
        <v>-355.14457241610262</v>
      </c>
      <c r="BE99" s="63">
        <f>(IF(BD99 &gt; 0, V99, W99))</f>
        <v>89.092288437379295</v>
      </c>
      <c r="BF99" s="46">
        <f>BD99/BE99</f>
        <v>-3.9862549121265944</v>
      </c>
      <c r="BG99" s="64">
        <f>BB99/BC99</f>
        <v>1.2866715231725872</v>
      </c>
      <c r="BH99" s="66">
        <v>531</v>
      </c>
      <c r="BI99" s="66">
        <v>0</v>
      </c>
      <c r="BJ99" s="66">
        <v>266</v>
      </c>
      <c r="BK99" s="10">
        <f>SUM(BH99:BJ99)</f>
        <v>797</v>
      </c>
      <c r="BL99" s="15">
        <f>AY99*$D$143</f>
        <v>0</v>
      </c>
      <c r="BM99" s="9">
        <f>BL99-BK99</f>
        <v>-797</v>
      </c>
      <c r="BN99" s="48">
        <f>IF(BM99&gt;0,V99,W99)</f>
        <v>89.092288437379295</v>
      </c>
      <c r="BO99" s="46">
        <f>BM99/BN99</f>
        <v>-8.9457798646646172</v>
      </c>
      <c r="BP99" s="64" t="e">
        <f>BK99/BL99</f>
        <v>#DIV/0!</v>
      </c>
      <c r="BQ99" s="16">
        <f>BB99+BK99+BS99</f>
        <v>2480</v>
      </c>
      <c r="BR99" s="69">
        <f>BC99+BL99+BT99</f>
        <v>1314.242126902725</v>
      </c>
      <c r="BS99" s="66">
        <v>89</v>
      </c>
      <c r="BT99" s="15">
        <f>AZ99*$D$146</f>
        <v>75.386699318827539</v>
      </c>
      <c r="BU99" s="37">
        <f>BT99-BS99</f>
        <v>-13.613300681172461</v>
      </c>
      <c r="BV99" s="54">
        <f>BU99*(BU99&lt;&gt;0)</f>
        <v>-13.613300681172461</v>
      </c>
      <c r="BW99" s="26">
        <f>BV99/$BV$138</f>
        <v>-2.3912349694664378E-2</v>
      </c>
      <c r="BX99" s="47">
        <f>BW99 * $BU$138</f>
        <v>-13.613300681172461</v>
      </c>
      <c r="BY99" s="48">
        <f>IF(BX99&gt;0, V99, W99)</f>
        <v>89.092288437379295</v>
      </c>
      <c r="BZ99" s="65">
        <f>BX99/BY99</f>
        <v>-0.15279998886481522</v>
      </c>
      <c r="CA99" s="66">
        <v>0</v>
      </c>
      <c r="CB99" s="15">
        <f>AZ99*$CA$141</f>
        <v>69.942187350982749</v>
      </c>
      <c r="CC99" s="37">
        <f>CB99-CA99</f>
        <v>69.942187350982749</v>
      </c>
      <c r="CD99" s="54">
        <f>CC99*(CC99&lt;&gt;0)</f>
        <v>69.942187350982749</v>
      </c>
      <c r="CE99" s="26">
        <f>CD99/$CD$138</f>
        <v>1.1737728105891795E-2</v>
      </c>
      <c r="CF99" s="47">
        <f>CE99 * $CC$138</f>
        <v>69.942187350982749</v>
      </c>
      <c r="CG99" s="48">
        <f>IF(BX99&gt;0,V99,W99)</f>
        <v>89.092288437379295</v>
      </c>
      <c r="CH99" s="65">
        <f>CF99/CG99</f>
        <v>0.78505321367003988</v>
      </c>
      <c r="CI99" s="70">
        <f>N99</f>
        <v>0</v>
      </c>
      <c r="CJ99" s="1">
        <f>BQ99+BS99</f>
        <v>2569</v>
      </c>
    </row>
    <row r="100" spans="1:88" x14ac:dyDescent="0.2">
      <c r="A100" s="30" t="s">
        <v>172</v>
      </c>
      <c r="B100">
        <v>0</v>
      </c>
      <c r="C100">
        <v>0</v>
      </c>
      <c r="D100">
        <v>0.12200956937799</v>
      </c>
      <c r="E100">
        <v>0.87799043062200899</v>
      </c>
      <c r="F100">
        <v>9.9537037037036993E-2</v>
      </c>
      <c r="G100">
        <v>9.9537037037036993E-2</v>
      </c>
      <c r="H100">
        <v>0.44805194805194798</v>
      </c>
      <c r="I100">
        <v>0.337662337662337</v>
      </c>
      <c r="J100">
        <v>0.38896049693173801</v>
      </c>
      <c r="K100">
        <v>0.19676375527275999</v>
      </c>
      <c r="L100">
        <v>-6.7624192678220701E-2</v>
      </c>
      <c r="M100">
        <v>-0.80601471820556403</v>
      </c>
      <c r="N100" s="21">
        <v>0</v>
      </c>
      <c r="O100">
        <v>1.0143238076949299</v>
      </c>
      <c r="P100">
        <v>0.97106898201509495</v>
      </c>
      <c r="Q100">
        <v>1.0232295415144399</v>
      </c>
      <c r="R100">
        <v>0.97941953556329697</v>
      </c>
      <c r="S100">
        <v>30.840000152587798</v>
      </c>
      <c r="T100" s="27">
        <f>IF(C100,P100,R100)</f>
        <v>0.97941953556329697</v>
      </c>
      <c r="U100" s="27">
        <f>IF(D100 = 0,O100,Q100)</f>
        <v>1.0232295415144399</v>
      </c>
      <c r="V100" s="39">
        <f>S100*T100^(1-N100)</f>
        <v>30.205298626219548</v>
      </c>
      <c r="W100" s="38">
        <f>S100*U100^(N100+1)</f>
        <v>31.556399216437669</v>
      </c>
      <c r="X100" s="44">
        <f>0.5 * (D100-MAX($D$3:$D$137))/(MIN($D$3:$D$137)-MAX($D$3:$D$137)) + 0.75</f>
        <v>1.1926466172242689</v>
      </c>
      <c r="Y100" s="44">
        <f>AVERAGE(D100, F100, G100, H100, I100, J100, K100)</f>
        <v>0.24178888305297813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PERCENTILE($L$2:$L$137, 0.05)</f>
        <v>-6.9945855688661379E-2</v>
      </c>
      <c r="AG100" s="22">
        <f>PERCENTILE($L$2:$L$137, 0.95)</f>
        <v>0.9572877100120103</v>
      </c>
      <c r="AH100" s="22">
        <f>MIN(MAX(L100,AF100), AG100)</f>
        <v>-6.7624192678220701E-2</v>
      </c>
      <c r="AI100" s="22">
        <f>AH100-$AH$138+1</f>
        <v>1.0023216630104406</v>
      </c>
      <c r="AJ100" s="22">
        <f>PERCENTILE($M$2:$M$137, 0.02)</f>
        <v>-2.2999038293317828</v>
      </c>
      <c r="AK100" s="22">
        <f>PERCENTILE($M$2:$M$137, 0.98)</f>
        <v>1.2514354598520292</v>
      </c>
      <c r="AL100" s="22">
        <f>MIN(MAX(M100,AJ100), AK100)</f>
        <v>-0.80601471820556403</v>
      </c>
      <c r="AM100" s="22">
        <f>AL100-$AL$138 + 1</f>
        <v>2.4938891111262187</v>
      </c>
      <c r="AN100" s="46">
        <v>1</v>
      </c>
      <c r="AO100" s="51">
        <v>1</v>
      </c>
      <c r="AP100" s="51">
        <v>1</v>
      </c>
      <c r="AQ100" s="21">
        <v>1</v>
      </c>
      <c r="AR100" s="17">
        <f>(AI100^4)*AB100*AE100*AN100</f>
        <v>1.0093190428417811</v>
      </c>
      <c r="AS100" s="17">
        <f>(AM100^4) *Z100*AC100*AO100*(M100 &gt; 0)</f>
        <v>0</v>
      </c>
      <c r="AT100" s="17">
        <f>(AM100^4)*AA100*AP100*AQ100</f>
        <v>38.681967525902245</v>
      </c>
      <c r="AU100" s="17">
        <f>MIN(AR100, 0.05*AR$138)</f>
        <v>1.0093190428417811</v>
      </c>
      <c r="AV100" s="17">
        <f>MIN(AS100, 0.05*AS$138)</f>
        <v>0</v>
      </c>
      <c r="AW100" s="17">
        <f>MIN(AT100, 0.05*AT$138)</f>
        <v>38.681967525902245</v>
      </c>
      <c r="AX100" s="14">
        <f>AU100/$AU$138</f>
        <v>1.4160495820252452E-3</v>
      </c>
      <c r="AY100" s="14">
        <f>AV100/$AV$138</f>
        <v>0</v>
      </c>
      <c r="AZ100" s="67">
        <f>AW100/$AW$138</f>
        <v>3.9027162076282888E-3</v>
      </c>
      <c r="BA100" s="21">
        <f>N100</f>
        <v>0</v>
      </c>
      <c r="BB100" s="66">
        <v>278</v>
      </c>
      <c r="BC100" s="15">
        <f>$D$144*AX100</f>
        <v>169.83206575574116</v>
      </c>
      <c r="BD100" s="19">
        <f>BC100-BB100</f>
        <v>-108.16793424425884</v>
      </c>
      <c r="BE100" s="63">
        <f>(IF(BD100 &gt; 0, V100, W100))</f>
        <v>31.556399216437669</v>
      </c>
      <c r="BF100" s="46">
        <f>BD100/BE100</f>
        <v>-3.42776542730244</v>
      </c>
      <c r="BG100" s="64">
        <f>BB100/BC100</f>
        <v>1.6369111378520829</v>
      </c>
      <c r="BH100" s="66">
        <v>62</v>
      </c>
      <c r="BI100" s="66">
        <v>308</v>
      </c>
      <c r="BJ100" s="66">
        <v>62</v>
      </c>
      <c r="BK100" s="10">
        <f>SUM(BH100:BJ100)</f>
        <v>432</v>
      </c>
      <c r="BL100" s="15">
        <f>AY100*$D$143</f>
        <v>0</v>
      </c>
      <c r="BM100" s="9">
        <f>BL100-BK100</f>
        <v>-432</v>
      </c>
      <c r="BN100" s="48">
        <f>IF(BM100&gt;0,V100,W100)</f>
        <v>31.556399216437669</v>
      </c>
      <c r="BO100" s="46">
        <f>BM100/BN100</f>
        <v>-13.68977483891673</v>
      </c>
      <c r="BP100" s="64" t="e">
        <f>BK100/BL100</f>
        <v>#DIV/0!</v>
      </c>
      <c r="BQ100" s="16">
        <f>BB100+BK100+BS100</f>
        <v>772</v>
      </c>
      <c r="BR100" s="69">
        <f>BC100+BL100+BT100</f>
        <v>207.2563822855511</v>
      </c>
      <c r="BS100" s="66">
        <v>62</v>
      </c>
      <c r="BT100" s="15">
        <f>AZ100*$D$146</f>
        <v>37.42431652980995</v>
      </c>
      <c r="BU100" s="37">
        <f>BT100-BS100</f>
        <v>-24.57568347019005</v>
      </c>
      <c r="BV100" s="54">
        <f>BU100*(BU100&lt;&gt;0)</f>
        <v>-24.57568347019005</v>
      </c>
      <c r="BW100" s="26">
        <f>BV100/$BV$138</f>
        <v>-4.3168247795872111E-2</v>
      </c>
      <c r="BX100" s="47">
        <f>BW100 * $BU$138</f>
        <v>-24.57568347019005</v>
      </c>
      <c r="BY100" s="48">
        <f>IF(BX100&gt;0, V100, W100)</f>
        <v>31.556399216437669</v>
      </c>
      <c r="BZ100" s="65">
        <f>BX100/BY100</f>
        <v>-0.77878604911895721</v>
      </c>
      <c r="CA100" s="66">
        <v>0</v>
      </c>
      <c r="CB100" s="15">
        <f>AZ100*$CA$141</f>
        <v>34.721490420216981</v>
      </c>
      <c r="CC100" s="37">
        <f>CB100-CA100</f>
        <v>34.721490420216981</v>
      </c>
      <c r="CD100" s="54">
        <f>CC100*(CC100&lt;&gt;0)</f>
        <v>34.721490420216981</v>
      </c>
      <c r="CE100" s="26">
        <f>CD100/$CD$138</f>
        <v>5.8269755267827935E-3</v>
      </c>
      <c r="CF100" s="47">
        <f>CE100 * $CC$138</f>
        <v>34.721490420216981</v>
      </c>
      <c r="CG100" s="48">
        <f>IF(BX100&gt;0,V100,W100)</f>
        <v>31.556399216437669</v>
      </c>
      <c r="CH100" s="65">
        <f>CF100/CG100</f>
        <v>1.1002995044545711</v>
      </c>
      <c r="CI100" s="70">
        <f>N100</f>
        <v>0</v>
      </c>
      <c r="CJ100" s="1">
        <f>BQ100+BS100</f>
        <v>834</v>
      </c>
    </row>
    <row r="101" spans="1:88" x14ac:dyDescent="0.2">
      <c r="A101" s="30" t="s">
        <v>121</v>
      </c>
      <c r="B101">
        <v>1</v>
      </c>
      <c r="C101">
        <v>1</v>
      </c>
      <c r="D101">
        <v>0.57347400150715899</v>
      </c>
      <c r="E101">
        <v>0.42652599849284101</v>
      </c>
      <c r="F101">
        <v>0.86428038777032001</v>
      </c>
      <c r="G101">
        <v>0.86428038777032001</v>
      </c>
      <c r="H101">
        <v>0.13434675431388601</v>
      </c>
      <c r="I101">
        <v>0.71199671322925195</v>
      </c>
      <c r="J101">
        <v>0.30928053204898798</v>
      </c>
      <c r="K101">
        <v>0.51701556859451503</v>
      </c>
      <c r="L101">
        <v>-2.5527742123671999E-2</v>
      </c>
      <c r="M101">
        <v>-1.0922080437367701</v>
      </c>
      <c r="N101" s="21">
        <v>0</v>
      </c>
      <c r="O101">
        <v>0.99181449190311</v>
      </c>
      <c r="P101">
        <v>0.95087290060276997</v>
      </c>
      <c r="Q101">
        <v>1.0119433135273701</v>
      </c>
      <c r="R101">
        <v>0.97723077787678003</v>
      </c>
      <c r="S101">
        <v>4.8400001525878897</v>
      </c>
      <c r="T101" s="27">
        <f>IF(C101,P101,R101)</f>
        <v>0.95087290060276997</v>
      </c>
      <c r="U101" s="27">
        <f>IF(D101 = 0,O101,Q101)</f>
        <v>1.0119433135273701</v>
      </c>
      <c r="V101" s="39">
        <f>S101*T101^(1-N101)</f>
        <v>4.6022249840090961</v>
      </c>
      <c r="W101" s="38">
        <f>S101*U101^(N101+1)</f>
        <v>4.8978057918827664</v>
      </c>
      <c r="X101" s="44">
        <f>0.5 * (D101-MAX($D$3:$D$137))/(MIN($D$3:$D$137)-MAX($D$3:$D$137)) + 0.75</f>
        <v>0.96284085697637101</v>
      </c>
      <c r="Y101" s="44">
        <f>AVERAGE(D101, F101, G101, H101, I101, J101, K101)</f>
        <v>0.56781062074777722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PERCENTILE($L$2:$L$137, 0.05)</f>
        <v>-6.9945855688661379E-2</v>
      </c>
      <c r="AG101" s="22">
        <f>PERCENTILE($L$2:$L$137, 0.95)</f>
        <v>0.9572877100120103</v>
      </c>
      <c r="AH101" s="22">
        <f>MIN(MAX(L101,AF101), AG101)</f>
        <v>-2.5527742123671999E-2</v>
      </c>
      <c r="AI101" s="22">
        <f>AH101-$AH$138+1</f>
        <v>1.0444181135649895</v>
      </c>
      <c r="AJ101" s="22">
        <f>PERCENTILE($M$2:$M$137, 0.02)</f>
        <v>-2.2999038293317828</v>
      </c>
      <c r="AK101" s="22">
        <f>PERCENTILE($M$2:$M$137, 0.98)</f>
        <v>1.2514354598520292</v>
      </c>
      <c r="AL101" s="22">
        <f>MIN(MAX(M101,AJ101), AK101)</f>
        <v>-1.0922080437367701</v>
      </c>
      <c r="AM101" s="22">
        <f>AL101-$AL$138 + 1</f>
        <v>2.2076957855950128</v>
      </c>
      <c r="AN101" s="46">
        <v>1</v>
      </c>
      <c r="AO101" s="51">
        <v>1</v>
      </c>
      <c r="AP101" s="51">
        <v>1</v>
      </c>
      <c r="AQ101" s="21">
        <v>1</v>
      </c>
      <c r="AR101" s="17">
        <f>(AI101^4)*AB101*AE101*AN101</f>
        <v>1.1898647019530535</v>
      </c>
      <c r="AS101" s="17">
        <f>(AM101^4) *Z101*AC101*AO101*(M101 &gt; 0)</f>
        <v>0</v>
      </c>
      <c r="AT101" s="17">
        <f>(AM101^4)*AA101*AP101*AQ101</f>
        <v>23.755102811834227</v>
      </c>
      <c r="AU101" s="17">
        <f>MIN(AR101, 0.05*AR$138)</f>
        <v>1.1898647019530535</v>
      </c>
      <c r="AV101" s="17">
        <f>MIN(AS101, 0.05*AS$138)</f>
        <v>0</v>
      </c>
      <c r="AW101" s="17">
        <f>MIN(AT101, 0.05*AT$138)</f>
        <v>23.755102811834227</v>
      </c>
      <c r="AX101" s="14">
        <f>AU101/$AU$138</f>
        <v>1.6693506635159536E-3</v>
      </c>
      <c r="AY101" s="14">
        <f>AV101/$AV$138</f>
        <v>0</v>
      </c>
      <c r="AZ101" s="67">
        <f>AW101/$AW$138</f>
        <v>2.3967091305668884E-3</v>
      </c>
      <c r="BA101" s="21">
        <f>N101</f>
        <v>0</v>
      </c>
      <c r="BB101" s="66">
        <v>266</v>
      </c>
      <c r="BC101" s="15">
        <f>$D$144*AX101</f>
        <v>200.2114016729233</v>
      </c>
      <c r="BD101" s="19">
        <f>BC101-BB101</f>
        <v>-65.788598327076699</v>
      </c>
      <c r="BE101" s="63">
        <f>(IF(BD101 &gt; 0, V101, W101))</f>
        <v>4.8978057918827664</v>
      </c>
      <c r="BF101" s="46">
        <f>BD101/BE101</f>
        <v>-13.432259489771825</v>
      </c>
      <c r="BG101" s="64">
        <f>BB101/BC101</f>
        <v>1.3285956632707296</v>
      </c>
      <c r="BH101" s="66">
        <v>63</v>
      </c>
      <c r="BI101" s="66">
        <v>329</v>
      </c>
      <c r="BJ101" s="66">
        <v>0</v>
      </c>
      <c r="BK101" s="10">
        <f>SUM(BH101:BJ101)</f>
        <v>392</v>
      </c>
      <c r="BL101" s="15">
        <f>AY101*$D$143</f>
        <v>0</v>
      </c>
      <c r="BM101" s="9">
        <f>BL101-BK101</f>
        <v>-392</v>
      </c>
      <c r="BN101" s="48">
        <f>IF(BM101&gt;0,V101,W101)</f>
        <v>4.8978057918827664</v>
      </c>
      <c r="BO101" s="46">
        <f>BM101/BN101</f>
        <v>-80.0358398549958</v>
      </c>
      <c r="BP101" s="64" t="e">
        <f>BK101/BL101</f>
        <v>#DIV/0!</v>
      </c>
      <c r="BQ101" s="16">
        <f>BB101+BK101+BS101</f>
        <v>668</v>
      </c>
      <c r="BR101" s="69">
        <f>BC101+BL101+BT101</f>
        <v>223.19416453866836</v>
      </c>
      <c r="BS101" s="66">
        <v>10</v>
      </c>
      <c r="BT101" s="15">
        <f>AZ101*$D$146</f>
        <v>22.982762865745062</v>
      </c>
      <c r="BU101" s="37">
        <f>BT101-BS101</f>
        <v>12.982762865745062</v>
      </c>
      <c r="BV101" s="54">
        <f>BU101*(BU101&lt;&gt;0)</f>
        <v>12.982762865745062</v>
      </c>
      <c r="BW101" s="26">
        <f>BV101/$BV$138</f>
        <v>2.2804782831099654E-2</v>
      </c>
      <c r="BX101" s="47">
        <f>BW101 * $BU$138</f>
        <v>12.982762865745062</v>
      </c>
      <c r="BY101" s="48">
        <f>IF(BX101&gt;0, V101, W101)</f>
        <v>4.6022249840090961</v>
      </c>
      <c r="BZ101" s="65">
        <f>BX101/BY101</f>
        <v>2.8209752697564778</v>
      </c>
      <c r="CA101" s="66">
        <v>62</v>
      </c>
      <c r="CB101" s="15">
        <f>AZ101*$CA$141</f>
        <v>21.322921957370966</v>
      </c>
      <c r="CC101" s="37">
        <f>CB101-CA101</f>
        <v>-40.677078042629034</v>
      </c>
      <c r="CD101" s="54">
        <f>CC101*(CC101&lt;&gt;0)</f>
        <v>-40.677078042629034</v>
      </c>
      <c r="CE101" s="26">
        <f>CD101/$CD$138</f>
        <v>-6.8264448152094018E-3</v>
      </c>
      <c r="CF101" s="47">
        <f>CE101 * $CC$138</f>
        <v>-40.677078042629034</v>
      </c>
      <c r="CG101" s="48">
        <f>IF(BX101&gt;0,V101,W101)</f>
        <v>4.6022249840090961</v>
      </c>
      <c r="CH101" s="65">
        <f>CF101/CG101</f>
        <v>-8.8385679066029414</v>
      </c>
      <c r="CI101" s="70">
        <f>N101</f>
        <v>0</v>
      </c>
      <c r="CJ101" s="1">
        <f>BQ101+BS101</f>
        <v>678</v>
      </c>
    </row>
    <row r="102" spans="1:88" x14ac:dyDescent="0.2">
      <c r="A102" s="30" t="s">
        <v>281</v>
      </c>
      <c r="B102">
        <v>0</v>
      </c>
      <c r="C102">
        <v>0</v>
      </c>
      <c r="D102">
        <v>0.86536156612065496</v>
      </c>
      <c r="E102">
        <v>0.13463843387934399</v>
      </c>
      <c r="F102">
        <v>0.87365911799761597</v>
      </c>
      <c r="G102">
        <v>0.87365911799761597</v>
      </c>
      <c r="H102">
        <v>0.94024237358963603</v>
      </c>
      <c r="I102">
        <v>0.830338487254492</v>
      </c>
      <c r="J102">
        <v>0.883583289870848</v>
      </c>
      <c r="K102">
        <v>0.87860719192708503</v>
      </c>
      <c r="L102">
        <v>0.43147623498266002</v>
      </c>
      <c r="M102">
        <v>-1.4962770083754799</v>
      </c>
      <c r="N102" s="21">
        <v>0</v>
      </c>
      <c r="O102">
        <v>1.00045196085779</v>
      </c>
      <c r="P102">
        <v>1</v>
      </c>
      <c r="Q102">
        <v>1.0023797629556099</v>
      </c>
      <c r="R102">
        <v>1.0018769060481101</v>
      </c>
      <c r="S102">
        <v>21.159999847412099</v>
      </c>
      <c r="T102" s="27">
        <f>IF(C102,P102,R102)</f>
        <v>1.0018769060481101</v>
      </c>
      <c r="U102" s="27">
        <f>IF(D102 = 0,O102,Q102)</f>
        <v>1.0023797629556099</v>
      </c>
      <c r="V102" s="39">
        <f>S102*T102^(1-N102)</f>
        <v>21.199715179103716</v>
      </c>
      <c r="W102" s="38">
        <f>S102*U102^(N102+1)</f>
        <v>21.210355631189682</v>
      </c>
      <c r="X102" s="44">
        <f>0.5 * (D102-MAX($D$3:$D$137))/(MIN($D$3:$D$137)-MAX($D$3:$D$137)) + 0.75</f>
        <v>0.81426338570899948</v>
      </c>
      <c r="Y102" s="44">
        <f>AVERAGE(D102, F102, G102, H102, I102, J102, K102)</f>
        <v>0.87792159210827825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PERCENTILE($L$2:$L$137, 0.05)</f>
        <v>-6.9945855688661379E-2</v>
      </c>
      <c r="AG102" s="22">
        <f>PERCENTILE($L$2:$L$137, 0.95)</f>
        <v>0.9572877100120103</v>
      </c>
      <c r="AH102" s="22">
        <f>MIN(MAX(L102,AF102), AG102)</f>
        <v>0.43147623498266002</v>
      </c>
      <c r="AI102" s="22">
        <f>AH102-$AH$138+1</f>
        <v>1.5014220906713214</v>
      </c>
      <c r="AJ102" s="22">
        <f>PERCENTILE($M$2:$M$137, 0.02)</f>
        <v>-2.2999038293317828</v>
      </c>
      <c r="AK102" s="22">
        <f>PERCENTILE($M$2:$M$137, 0.98)</f>
        <v>1.2514354598520292</v>
      </c>
      <c r="AL102" s="22">
        <f>MIN(MAX(M102,AJ102), AK102)</f>
        <v>-1.4962770083754799</v>
      </c>
      <c r="AM102" s="22">
        <f>AL102-$AL$138 + 1</f>
        <v>1.8036268209563029</v>
      </c>
      <c r="AN102" s="46">
        <v>0</v>
      </c>
      <c r="AO102" s="75">
        <v>0.25</v>
      </c>
      <c r="AP102" s="51">
        <v>0.54</v>
      </c>
      <c r="AQ102" s="50">
        <v>1</v>
      </c>
      <c r="AR102" s="17">
        <f>(AI102^4)*AB102*AE102*AN102</f>
        <v>0</v>
      </c>
      <c r="AS102" s="17">
        <f>(AM102^4) *Z102*AC102*AO102*(M102 &gt; 0)</f>
        <v>0</v>
      </c>
      <c r="AT102" s="17">
        <f>(AM102^4)*AA102*AP102*AQ102</f>
        <v>5.7145297680301281</v>
      </c>
      <c r="AU102" s="17">
        <f>MIN(AR102, 0.05*AR$138)</f>
        <v>0</v>
      </c>
      <c r="AV102" s="17">
        <f>MIN(AS102, 0.05*AS$138)</f>
        <v>0</v>
      </c>
      <c r="AW102" s="17">
        <f>MIN(AT102, 0.05*AT$138)</f>
        <v>5.7145297680301281</v>
      </c>
      <c r="AX102" s="14">
        <f>AU102/$AU$138</f>
        <v>0</v>
      </c>
      <c r="AY102" s="14">
        <f>AV102/$AV$138</f>
        <v>0</v>
      </c>
      <c r="AZ102" s="67">
        <f>AW102/$AW$138</f>
        <v>5.7655257400574314E-4</v>
      </c>
      <c r="BA102" s="21">
        <f>N102</f>
        <v>0</v>
      </c>
      <c r="BB102" s="66">
        <v>0</v>
      </c>
      <c r="BC102" s="15">
        <f>$D$144*AX102</f>
        <v>0</v>
      </c>
      <c r="BD102" s="19">
        <f>BC102-BB102</f>
        <v>0</v>
      </c>
      <c r="BE102" s="63">
        <f>(IF(BD102 &gt; 0, V102, W102))</f>
        <v>21.210355631189682</v>
      </c>
      <c r="BF102" s="46">
        <f>BD102/BE102</f>
        <v>0</v>
      </c>
      <c r="BG102" s="64" t="e">
        <f>BB102/BC102</f>
        <v>#DIV/0!</v>
      </c>
      <c r="BH102" s="66">
        <v>0</v>
      </c>
      <c r="BI102" s="66">
        <v>0</v>
      </c>
      <c r="BJ102" s="66">
        <v>0</v>
      </c>
      <c r="BK102" s="10">
        <f>SUM(BH102:BJ102)</f>
        <v>0</v>
      </c>
      <c r="BL102" s="15">
        <f>AY102*$D$143</f>
        <v>0</v>
      </c>
      <c r="BM102" s="9">
        <f>BL102-BK102</f>
        <v>0</v>
      </c>
      <c r="BN102" s="48">
        <f>IF(BM102&gt;0,V102,W102)</f>
        <v>21.210355631189682</v>
      </c>
      <c r="BO102" s="46">
        <f>BM102/BN102</f>
        <v>0</v>
      </c>
      <c r="BP102" s="64" t="e">
        <f>BK102/BL102</f>
        <v>#DIV/0!</v>
      </c>
      <c r="BQ102" s="16">
        <f>BB102+BK102+BS102</f>
        <v>0</v>
      </c>
      <c r="BR102" s="69">
        <f>BC102+BL102+BT102</f>
        <v>5.528735597913272</v>
      </c>
      <c r="BS102" s="66">
        <v>0</v>
      </c>
      <c r="BT102" s="15">
        <f>AZ102*$D$146</f>
        <v>5.528735597913272</v>
      </c>
      <c r="BU102" s="37">
        <f>BT102-BS102</f>
        <v>5.528735597913272</v>
      </c>
      <c r="BV102" s="54">
        <f>BU102*(BU102&lt;&gt;0)</f>
        <v>5.528735597913272</v>
      </c>
      <c r="BW102" s="26">
        <f>BV102/$BV$138</f>
        <v>9.711462494138871E-3</v>
      </c>
      <c r="BX102" s="47">
        <f>BW102 * $BU$138</f>
        <v>5.528735597913272</v>
      </c>
      <c r="BY102" s="48">
        <f>IF(BX102&gt;0, V102, W102)</f>
        <v>21.199715179103716</v>
      </c>
      <c r="BZ102" s="65">
        <f>BX102/BY102</f>
        <v>0.26079291873519483</v>
      </c>
      <c r="CA102" s="66">
        <v>62</v>
      </c>
      <c r="CB102" s="15">
        <f>AZ102*$CA$141</f>
        <v>5.1294441127855954</v>
      </c>
      <c r="CC102" s="37">
        <f>CB102-CA102</f>
        <v>-56.870555887214408</v>
      </c>
      <c r="CD102" s="54">
        <f>CC102*(CC102&lt;&gt;0)</f>
        <v>-56.870555887214408</v>
      </c>
      <c r="CE102" s="26">
        <f>CD102/$CD$138</f>
        <v>-9.5440412648985767E-3</v>
      </c>
      <c r="CF102" s="47">
        <f>CE102 * $CC$138</f>
        <v>-56.870555887214408</v>
      </c>
      <c r="CG102" s="48">
        <f>IF(BX102&gt;0,V102,W102)</f>
        <v>21.199715179103716</v>
      </c>
      <c r="CH102" s="65">
        <f>CF102/CG102</f>
        <v>-2.6826094316243916</v>
      </c>
      <c r="CI102" s="70">
        <f>N102</f>
        <v>0</v>
      </c>
      <c r="CJ102" s="1">
        <f>BQ102+BS102</f>
        <v>0</v>
      </c>
    </row>
    <row r="103" spans="1:88" x14ac:dyDescent="0.2">
      <c r="A103" s="30" t="s">
        <v>122</v>
      </c>
      <c r="B103">
        <v>0</v>
      </c>
      <c r="C103">
        <v>0</v>
      </c>
      <c r="D103">
        <v>0.153016380343587</v>
      </c>
      <c r="E103">
        <v>0.846983619656412</v>
      </c>
      <c r="F103">
        <v>8.1446166070719098E-2</v>
      </c>
      <c r="G103">
        <v>8.1446166070719098E-2</v>
      </c>
      <c r="H103">
        <v>8.0651901379022103E-2</v>
      </c>
      <c r="I103">
        <v>0.26034266610948598</v>
      </c>
      <c r="J103">
        <v>0.1449038682431</v>
      </c>
      <c r="K103">
        <v>0.108636386709137</v>
      </c>
      <c r="L103">
        <v>0.95005121054280794</v>
      </c>
      <c r="M103">
        <v>-1.4385560417529499</v>
      </c>
      <c r="N103" s="21">
        <v>0</v>
      </c>
      <c r="O103">
        <v>1.0002114256997101</v>
      </c>
      <c r="P103">
        <v>0.96795142393589695</v>
      </c>
      <c r="Q103">
        <v>1.0233250206751101</v>
      </c>
      <c r="R103">
        <v>0.99942775014525298</v>
      </c>
      <c r="S103">
        <v>171.919998168945</v>
      </c>
      <c r="T103" s="27">
        <f>IF(C103,P103,R103)</f>
        <v>0.99942775014525298</v>
      </c>
      <c r="U103" s="27">
        <f>IF(D103 = 0,O103,Q103)</f>
        <v>1.0233250206751101</v>
      </c>
      <c r="V103" s="39">
        <f>S103*T103^(1-N103)</f>
        <v>171.82161697496471</v>
      </c>
      <c r="W103" s="38">
        <f>S103*U103^(N103+1)</f>
        <v>175.93003568070054</v>
      </c>
      <c r="X103" s="44">
        <f>0.5 * (D103-MAX($D$3:$D$137))/(MIN($D$3:$D$137)-MAX($D$3:$D$137)) + 0.75</f>
        <v>1.176863438617691</v>
      </c>
      <c r="Y103" s="44">
        <f>AVERAGE(D103, F103, G103, H103, I103, J103, K103)</f>
        <v>0.13006336213225289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PERCENTILE($L$2:$L$137, 0.05)</f>
        <v>-6.9945855688661379E-2</v>
      </c>
      <c r="AG103" s="22">
        <f>PERCENTILE($L$2:$L$137, 0.95)</f>
        <v>0.9572877100120103</v>
      </c>
      <c r="AH103" s="22">
        <f>MIN(MAX(L103,AF103), AG103)</f>
        <v>0.95005121054280794</v>
      </c>
      <c r="AI103" s="22">
        <f>AH103-$AH$138+1</f>
        <v>2.0199970662314692</v>
      </c>
      <c r="AJ103" s="22">
        <f>PERCENTILE($M$2:$M$137, 0.02)</f>
        <v>-2.2999038293317828</v>
      </c>
      <c r="AK103" s="22">
        <f>PERCENTILE($M$2:$M$137, 0.98)</f>
        <v>1.2514354598520292</v>
      </c>
      <c r="AL103" s="22">
        <f>MIN(MAX(M103,AJ103), AK103)</f>
        <v>-1.4385560417529499</v>
      </c>
      <c r="AM103" s="22">
        <f>AL103-$AL$138 + 1</f>
        <v>1.8613477875788329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16.649567434941886</v>
      </c>
      <c r="AS103" s="17">
        <f>(AM103^4) *Z103*AC103*AO103*(M103 &gt; 0)</f>
        <v>0</v>
      </c>
      <c r="AT103" s="17">
        <f>(AM103^4)*AA103*AP103*AQ103</f>
        <v>12.003561161003464</v>
      </c>
      <c r="AU103" s="17">
        <f>MIN(AR103, 0.05*AR$138)</f>
        <v>16.649567434941886</v>
      </c>
      <c r="AV103" s="17">
        <f>MIN(AS103, 0.05*AS$138)</f>
        <v>0</v>
      </c>
      <c r="AW103" s="17">
        <f>MIN(AT103, 0.05*AT$138)</f>
        <v>12.003561161003464</v>
      </c>
      <c r="AX103" s="14">
        <f>AU103/$AU$138</f>
        <v>2.3358930136470651E-2</v>
      </c>
      <c r="AY103" s="14">
        <f>AV103/$AV$138</f>
        <v>0</v>
      </c>
      <c r="AZ103" s="67">
        <f>AW103/$AW$138</f>
        <v>1.2110679908134529E-3</v>
      </c>
      <c r="BA103" s="21">
        <f>N103</f>
        <v>0</v>
      </c>
      <c r="BB103" s="66">
        <v>3266</v>
      </c>
      <c r="BC103" s="15">
        <f>$D$144*AX103</f>
        <v>2801.5229193084301</v>
      </c>
      <c r="BD103" s="19">
        <f>BC103-BB103</f>
        <v>-464.47708069156988</v>
      </c>
      <c r="BE103" s="63">
        <f>(IF(BD103 &gt; 0, V103, W103))</f>
        <v>175.93003568070054</v>
      </c>
      <c r="BF103" s="46">
        <f>BD103/BE103</f>
        <v>-2.6401238361285846</v>
      </c>
      <c r="BG103" s="64">
        <f>BB103/BC103</f>
        <v>1.1657944960900868</v>
      </c>
      <c r="BH103" s="66">
        <v>0</v>
      </c>
      <c r="BI103" s="66">
        <v>0</v>
      </c>
      <c r="BJ103" s="66">
        <v>172</v>
      </c>
      <c r="BK103" s="10">
        <f>SUM(BH103:BJ103)</f>
        <v>172</v>
      </c>
      <c r="BL103" s="15">
        <f>AY103*$D$143</f>
        <v>0</v>
      </c>
      <c r="BM103" s="9">
        <f>BL103-BK103</f>
        <v>-172</v>
      </c>
      <c r="BN103" s="48">
        <f>IF(BM103&gt;0,V103,W103)</f>
        <v>175.93003568070054</v>
      </c>
      <c r="BO103" s="46">
        <f>BM103/BN103</f>
        <v>-0.97766137166121392</v>
      </c>
      <c r="BP103" s="64" t="e">
        <f>BK103/BL103</f>
        <v>#DIV/0!</v>
      </c>
      <c r="BQ103" s="16">
        <f>BB103+BK103+BS103</f>
        <v>3438</v>
      </c>
      <c r="BR103" s="69">
        <f>BC103+BL103+BT103</f>
        <v>2813.1362135927375</v>
      </c>
      <c r="BS103" s="66">
        <v>0</v>
      </c>
      <c r="BT103" s="15">
        <f>AZ103*$D$146</f>
        <v>11.613294284307443</v>
      </c>
      <c r="BU103" s="37">
        <f>BT103-BS103</f>
        <v>11.613294284307443</v>
      </c>
      <c r="BV103" s="54">
        <f>BU103*(BU103&lt;&gt;0)</f>
        <v>11.613294284307443</v>
      </c>
      <c r="BW103" s="26">
        <f>BV103/$BV$138</f>
        <v>2.039925221202778E-2</v>
      </c>
      <c r="BX103" s="47">
        <f>BW103 * $BU$138</f>
        <v>11.613294284307443</v>
      </c>
      <c r="BY103" s="48">
        <f>IF(BX103&gt;0, V103, W103)</f>
        <v>171.82161697496471</v>
      </c>
      <c r="BZ103" s="65">
        <f>BX103/BY103</f>
        <v>6.7589250344440424E-2</v>
      </c>
      <c r="CA103" s="66">
        <v>0</v>
      </c>
      <c r="CB103" s="15">
        <f>AZ103*$CA$141</f>
        <v>10.774569147269586</v>
      </c>
      <c r="CC103" s="37">
        <f>CB103-CA103</f>
        <v>10.774569147269586</v>
      </c>
      <c r="CD103" s="54">
        <f>CC103*(CC103&lt;&gt;0)</f>
        <v>10.774569147269586</v>
      </c>
      <c r="CE103" s="26">
        <f>CD103/$CD$138</f>
        <v>1.8081928503913712E-3</v>
      </c>
      <c r="CF103" s="47">
        <f>CE103 * $CC$138</f>
        <v>10.774569147269586</v>
      </c>
      <c r="CG103" s="48">
        <f>IF(BX103&gt;0,V103,W103)</f>
        <v>171.82161697496471</v>
      </c>
      <c r="CH103" s="65">
        <f>CF103/CG103</f>
        <v>6.2707878886039681E-2</v>
      </c>
      <c r="CI103" s="70">
        <f>N103</f>
        <v>0</v>
      </c>
      <c r="CJ103" s="1">
        <f>BQ103+BS103</f>
        <v>3438</v>
      </c>
    </row>
    <row r="104" spans="1:88" x14ac:dyDescent="0.2">
      <c r="A104" s="30" t="s">
        <v>173</v>
      </c>
      <c r="B104">
        <v>0</v>
      </c>
      <c r="C104">
        <v>0</v>
      </c>
      <c r="D104">
        <v>0.28744939271254999</v>
      </c>
      <c r="E104">
        <v>0.71255060728744901</v>
      </c>
      <c r="F104">
        <v>0.28735632183908</v>
      </c>
      <c r="G104">
        <v>0.28735632183908</v>
      </c>
      <c r="H104">
        <v>0.73722627737226198</v>
      </c>
      <c r="I104">
        <v>2.9197080291970798E-2</v>
      </c>
      <c r="J104">
        <v>0.14671351271709299</v>
      </c>
      <c r="K104">
        <v>0.20532670400723499</v>
      </c>
      <c r="L104">
        <v>-0.767912926439699</v>
      </c>
      <c r="M104">
        <v>-1.1153710191089701</v>
      </c>
      <c r="N104" s="21">
        <v>0</v>
      </c>
      <c r="O104">
        <v>1.00360492265875</v>
      </c>
      <c r="P104">
        <v>0.98167831489763402</v>
      </c>
      <c r="Q104">
        <v>1.03837742626376</v>
      </c>
      <c r="R104">
        <v>0.98745135523732996</v>
      </c>
      <c r="S104">
        <v>28.940000534057599</v>
      </c>
      <c r="T104" s="27">
        <f>IF(C104,P104,R104)</f>
        <v>0.98745135523732996</v>
      </c>
      <c r="U104" s="27">
        <f>IF(D104 = 0,O104,Q104)</f>
        <v>1.03837742626376</v>
      </c>
      <c r="V104" s="39">
        <f>S104*T104^(1-N104)</f>
        <v>28.576842747924228</v>
      </c>
      <c r="W104" s="38">
        <f>S104*U104^(N104+1)</f>
        <v>30.050643270626569</v>
      </c>
      <c r="X104" s="44">
        <f>0.5 * (D104-MAX($D$3:$D$137))/(MIN($D$3:$D$137)-MAX($D$3:$D$137)) + 0.75</f>
        <v>1.1084339491357253</v>
      </c>
      <c r="Y104" s="44">
        <f>AVERAGE(D104, F104, G104, H104, I104, J104, K104)</f>
        <v>0.28294651582561009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PERCENTILE($L$2:$L$137, 0.05)</f>
        <v>-6.9945855688661379E-2</v>
      </c>
      <c r="AG104" s="22">
        <f>PERCENTILE($L$2:$L$137, 0.95)</f>
        <v>0.9572877100120103</v>
      </c>
      <c r="AH104" s="22">
        <f>MIN(MAX(L104,AF104), AG104)</f>
        <v>-6.9945855688661379E-2</v>
      </c>
      <c r="AI104" s="22">
        <f>AH104-$AH$138+1</f>
        <v>1</v>
      </c>
      <c r="AJ104" s="22">
        <f>PERCENTILE($M$2:$M$137, 0.02)</f>
        <v>-2.2999038293317828</v>
      </c>
      <c r="AK104" s="22">
        <f>PERCENTILE($M$2:$M$137, 0.98)</f>
        <v>1.2514354598520292</v>
      </c>
      <c r="AL104" s="22">
        <f>MIN(MAX(M104,AJ104), AK104)</f>
        <v>-1.1153710191089701</v>
      </c>
      <c r="AM104" s="22">
        <f>AL104-$AL$138 + 1</f>
        <v>2.1845328102228128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1</v>
      </c>
      <c r="AS104" s="17">
        <f>(AM104^4) *Z104*AC104*AO104*(M104 &gt; 0)</f>
        <v>0</v>
      </c>
      <c r="AT104" s="17">
        <f>(AM104^4)*AA104*AP104*AQ104</f>
        <v>22.773736301991736</v>
      </c>
      <c r="AU104" s="17">
        <f>MIN(AR104, 0.05*AR$138)</f>
        <v>1</v>
      </c>
      <c r="AV104" s="17">
        <f>MIN(AS104, 0.05*AS$138)</f>
        <v>0</v>
      </c>
      <c r="AW104" s="17">
        <f>MIN(AT104, 0.05*AT$138)</f>
        <v>22.773736301991736</v>
      </c>
      <c r="AX104" s="14">
        <f>AU104/$AU$138</f>
        <v>1.4029751960671394E-3</v>
      </c>
      <c r="AY104" s="14">
        <f>AV104/$AV$138</f>
        <v>0</v>
      </c>
      <c r="AZ104" s="67">
        <f>AW104/$AW$138</f>
        <v>2.2976967165519793E-3</v>
      </c>
      <c r="BA104" s="21">
        <f>N104</f>
        <v>0</v>
      </c>
      <c r="BB104" s="66">
        <v>174</v>
      </c>
      <c r="BC104" s="15">
        <f>$D$144*AX104</f>
        <v>168.26400627255748</v>
      </c>
      <c r="BD104" s="19">
        <f>BC104-BB104</f>
        <v>-5.7359937274425192</v>
      </c>
      <c r="BE104" s="63">
        <f>(IF(BD104 &gt; 0, V104, W104))</f>
        <v>30.050643270626569</v>
      </c>
      <c r="BF104" s="46">
        <f>BD104/BE104</f>
        <v>-0.19087756876902692</v>
      </c>
      <c r="BG104" s="64">
        <f>BB104/BC104</f>
        <v>1.0340892497124503</v>
      </c>
      <c r="BH104" s="66">
        <v>29</v>
      </c>
      <c r="BI104" s="66">
        <v>695</v>
      </c>
      <c r="BJ104" s="66">
        <v>0</v>
      </c>
      <c r="BK104" s="10">
        <f>SUM(BH104:BJ104)</f>
        <v>724</v>
      </c>
      <c r="BL104" s="15">
        <f>AY104*$D$143</f>
        <v>0</v>
      </c>
      <c r="BM104" s="9">
        <f>BL104-BK104</f>
        <v>-724</v>
      </c>
      <c r="BN104" s="48">
        <f>IF(BM104&gt;0,V104,W104)</f>
        <v>30.050643270626569</v>
      </c>
      <c r="BO104" s="46">
        <f>BM104/BN104</f>
        <v>-24.092662292779739</v>
      </c>
      <c r="BP104" s="64" t="e">
        <f>BK104/BL104</f>
        <v>#DIV/0!</v>
      </c>
      <c r="BQ104" s="16">
        <f>BB104+BK104+BS104</f>
        <v>898</v>
      </c>
      <c r="BR104" s="69">
        <f>BC104+BL104+BT104</f>
        <v>190.29730939658938</v>
      </c>
      <c r="BS104" s="66">
        <v>0</v>
      </c>
      <c r="BT104" s="15">
        <f>AZ104*$D$146</f>
        <v>22.033303124031892</v>
      </c>
      <c r="BU104" s="37">
        <f>BT104-BS104</f>
        <v>22.033303124031892</v>
      </c>
      <c r="BV104" s="54">
        <f>BU104*(BU104&lt;&gt;0)</f>
        <v>22.033303124031892</v>
      </c>
      <c r="BW104" s="26">
        <f>BV104/$BV$138</f>
        <v>3.8702447082437801E-2</v>
      </c>
      <c r="BX104" s="47">
        <f>BW104 * $BU$138</f>
        <v>22.033303124031892</v>
      </c>
      <c r="BY104" s="48">
        <f>IF(BX104&gt;0, V104, W104)</f>
        <v>28.576842747924228</v>
      </c>
      <c r="BZ104" s="65">
        <f>BX104/BY104</f>
        <v>0.77101950409242992</v>
      </c>
      <c r="CA104" s="66">
        <v>0</v>
      </c>
      <c r="CB104" s="15">
        <f>AZ104*$CA$141</f>
        <v>20.442033262983824</v>
      </c>
      <c r="CC104" s="37">
        <f>CB104-CA104</f>
        <v>20.442033262983824</v>
      </c>
      <c r="CD104" s="54">
        <f>CC104*(CC104&lt;&gt;0)</f>
        <v>20.442033262983824</v>
      </c>
      <c r="CE104" s="26">
        <f>CD104/$CD$138</f>
        <v>3.4305908559653982E-3</v>
      </c>
      <c r="CF104" s="47">
        <f>CE104 * $CC$138</f>
        <v>20.442033262983824</v>
      </c>
      <c r="CG104" s="48">
        <f>IF(BX104&gt;0,V104,W104)</f>
        <v>28.576842747924228</v>
      </c>
      <c r="CH104" s="65">
        <f>CF104/CG104</f>
        <v>0.71533561084065866</v>
      </c>
      <c r="CI104" s="70">
        <f>N104</f>
        <v>0</v>
      </c>
      <c r="CJ104" s="1">
        <f>BQ104+BS104</f>
        <v>898</v>
      </c>
    </row>
    <row r="105" spans="1:88" x14ac:dyDescent="0.2">
      <c r="A105" s="30" t="s">
        <v>255</v>
      </c>
      <c r="B105">
        <v>1</v>
      </c>
      <c r="C105">
        <v>1</v>
      </c>
      <c r="D105">
        <v>0.59368757491010704</v>
      </c>
      <c r="E105">
        <v>0.40631242508989202</v>
      </c>
      <c r="F105">
        <v>0.95311879221295104</v>
      </c>
      <c r="G105">
        <v>0.95311879221295104</v>
      </c>
      <c r="H105">
        <v>0.52152110321771805</v>
      </c>
      <c r="I105">
        <v>0.43501880484747102</v>
      </c>
      <c r="J105">
        <v>0.47631028439926298</v>
      </c>
      <c r="K105">
        <v>0.67378058964712895</v>
      </c>
      <c r="L105">
        <v>0.792142618474861</v>
      </c>
      <c r="M105">
        <v>-1.0053885505639499</v>
      </c>
      <c r="N105" s="21">
        <v>0</v>
      </c>
      <c r="O105">
        <v>1.00272965895821</v>
      </c>
      <c r="P105">
        <v>0.98928050410839796</v>
      </c>
      <c r="Q105">
        <v>1.00902950701217</v>
      </c>
      <c r="R105">
        <v>0.99337260506214597</v>
      </c>
      <c r="S105">
        <v>229.66000366210901</v>
      </c>
      <c r="T105" s="27">
        <f>IF(C105,P105,R105)</f>
        <v>0.98928050410839796</v>
      </c>
      <c r="U105" s="27">
        <f>IF(D105 = 0,O105,Q105)</f>
        <v>1.00902950701217</v>
      </c>
      <c r="V105" s="39">
        <f>S105*T105^(1-N105)</f>
        <v>227.19816419638772</v>
      </c>
      <c r="W105" s="38">
        <f>S105*U105^(N105+1)</f>
        <v>231.733720275591</v>
      </c>
      <c r="X105" s="44">
        <f>0.5 * (D105-MAX($D$3:$D$137))/(MIN($D$3:$D$137)-MAX($D$3:$D$137)) + 0.75</f>
        <v>0.95255168407013835</v>
      </c>
      <c r="Y105" s="44">
        <f>AVERAGE(D105, F105, G105, H105, I105, J105, K105)</f>
        <v>0.65807942020679866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PERCENTILE($L$2:$L$137, 0.05)</f>
        <v>-6.9945855688661379E-2</v>
      </c>
      <c r="AG105" s="22">
        <f>PERCENTILE($L$2:$L$137, 0.95)</f>
        <v>0.9572877100120103</v>
      </c>
      <c r="AH105" s="22">
        <f>MIN(MAX(L105,AF105), AG105)</f>
        <v>0.792142618474861</v>
      </c>
      <c r="AI105" s="22">
        <f>AH105-$AH$138+1</f>
        <v>1.8620884741635224</v>
      </c>
      <c r="AJ105" s="22">
        <f>PERCENTILE($M$2:$M$137, 0.02)</f>
        <v>-2.2999038293317828</v>
      </c>
      <c r="AK105" s="22">
        <f>PERCENTILE($M$2:$M$137, 0.98)</f>
        <v>1.2514354598520292</v>
      </c>
      <c r="AL105" s="22">
        <f>MIN(MAX(M105,AJ105), AK105)</f>
        <v>-1.0053885505639499</v>
      </c>
      <c r="AM105" s="22">
        <f>AL105-$AL$138 + 1</f>
        <v>2.2945152787678329</v>
      </c>
      <c r="AN105" s="46">
        <v>1</v>
      </c>
      <c r="AO105" s="51">
        <v>1</v>
      </c>
      <c r="AP105" s="51">
        <v>1</v>
      </c>
      <c r="AQ105" s="21">
        <v>2</v>
      </c>
      <c r="AR105" s="17">
        <f>(AI105^4)*AB105*AE105*AN105</f>
        <v>12.022678888729516</v>
      </c>
      <c r="AS105" s="17">
        <f>(AM105^4) *Z105*AC105*AO105*(M105 &gt; 0)</f>
        <v>0</v>
      </c>
      <c r="AT105" s="17">
        <f>(AM105^4)*AA105*AP105*AQ105</f>
        <v>55.436245756058149</v>
      </c>
      <c r="AU105" s="17">
        <f>MIN(AR105, 0.05*AR$138)</f>
        <v>12.022678888729516</v>
      </c>
      <c r="AV105" s="17">
        <f>MIN(AS105, 0.05*AS$138)</f>
        <v>0</v>
      </c>
      <c r="AW105" s="17">
        <f>MIN(AT105, 0.05*AT$138)</f>
        <v>55.436245756058149</v>
      </c>
      <c r="AX105" s="14">
        <f>AU105/$AU$138</f>
        <v>1.6867520271167551E-2</v>
      </c>
      <c r="AY105" s="14">
        <f>AV105/$AV$138</f>
        <v>0</v>
      </c>
      <c r="AZ105" s="67">
        <f>AW105/$AW$138</f>
        <v>5.5930954043989451E-3</v>
      </c>
      <c r="BA105" s="21">
        <f>N105</f>
        <v>0</v>
      </c>
      <c r="BB105" s="66">
        <v>0</v>
      </c>
      <c r="BC105" s="15">
        <f>$D$144*AX105</f>
        <v>2022.9841159461275</v>
      </c>
      <c r="BD105" s="19">
        <f>BC105-BB105</f>
        <v>2022.9841159461275</v>
      </c>
      <c r="BE105" s="63">
        <f>(IF(BD105 &gt; 0, V105, W105))</f>
        <v>227.19816419638772</v>
      </c>
      <c r="BF105" s="46">
        <f>BD105/BE105</f>
        <v>8.9040513293825789</v>
      </c>
      <c r="BG105" s="64">
        <f>BB105/BC105</f>
        <v>0</v>
      </c>
      <c r="BH105" s="66">
        <v>0</v>
      </c>
      <c r="BI105" s="66">
        <v>1148</v>
      </c>
      <c r="BJ105" s="66">
        <v>0</v>
      </c>
      <c r="BK105" s="10">
        <f>SUM(BH105:BJ105)</f>
        <v>1148</v>
      </c>
      <c r="BL105" s="15">
        <f>AY105*$D$143</f>
        <v>0</v>
      </c>
      <c r="BM105" s="9">
        <f>BL105-BK105</f>
        <v>-1148</v>
      </c>
      <c r="BN105" s="48">
        <f>IF(BM105&gt;0,V105,W105)</f>
        <v>231.733720275591</v>
      </c>
      <c r="BO105" s="46">
        <f>BM105/BN105</f>
        <v>-4.9539618085565307</v>
      </c>
      <c r="BP105" s="64" t="e">
        <f>BK105/BL105</f>
        <v>#DIV/0!</v>
      </c>
      <c r="BQ105" s="16">
        <f>BB105+BK105+BS105</f>
        <v>1148</v>
      </c>
      <c r="BR105" s="69">
        <f>BC105+BL105+BT105</f>
        <v>2076.6179857075304</v>
      </c>
      <c r="BS105" s="66">
        <v>0</v>
      </c>
      <c r="BT105" s="15">
        <f>AZ105*$D$146</f>
        <v>53.633869761402799</v>
      </c>
      <c r="BU105" s="37">
        <f>BT105-BS105</f>
        <v>53.633869761402799</v>
      </c>
      <c r="BV105" s="54">
        <f>BU105*(BU105&lt;&gt;0)</f>
        <v>53.633869761402799</v>
      </c>
      <c r="BW105" s="26">
        <f>BV105/$BV$138</f>
        <v>9.4210205096438918E-2</v>
      </c>
      <c r="BX105" s="47">
        <f>BW105 * $BU$138</f>
        <v>53.633869761402799</v>
      </c>
      <c r="BY105" s="48">
        <f>IF(BX105&gt;0, V105, W105)</f>
        <v>227.19816419638772</v>
      </c>
      <c r="BZ105" s="65">
        <f>BX105/BY105</f>
        <v>0.23606647505761641</v>
      </c>
      <c r="CA105" s="66">
        <v>0</v>
      </c>
      <c r="CB105" s="15">
        <f>AZ105*$CA$141</f>
        <v>49.760371539086314</v>
      </c>
      <c r="CC105" s="37">
        <f>CB105-CA105</f>
        <v>49.760371539086314</v>
      </c>
      <c r="CD105" s="54">
        <f>CC105*(CC105&lt;&gt;0)</f>
        <v>49.760371539086314</v>
      </c>
      <c r="CE105" s="26">
        <f>CD105/$CD$138</f>
        <v>8.3508070550176294E-3</v>
      </c>
      <c r="CF105" s="47">
        <f>CE105 * $CC$138</f>
        <v>49.760371539086314</v>
      </c>
      <c r="CG105" s="48">
        <f>IF(BX105&gt;0,V105,W105)</f>
        <v>227.19816419638772</v>
      </c>
      <c r="CH105" s="65">
        <f>CF105/CG105</f>
        <v>0.21901748949024943</v>
      </c>
      <c r="CI105" s="70">
        <f>N105</f>
        <v>0</v>
      </c>
      <c r="CJ105" s="1">
        <f>BQ105+BS105</f>
        <v>1148</v>
      </c>
    </row>
    <row r="106" spans="1:88" x14ac:dyDescent="0.2">
      <c r="A106" s="30" t="s">
        <v>191</v>
      </c>
      <c r="B106">
        <v>1</v>
      </c>
      <c r="C106">
        <v>1</v>
      </c>
      <c r="D106">
        <v>0.460280373831775</v>
      </c>
      <c r="E106">
        <v>0.539719626168224</v>
      </c>
      <c r="F106">
        <v>0.536979969183359</v>
      </c>
      <c r="G106">
        <v>0.536979969183359</v>
      </c>
      <c r="H106">
        <v>0.24275979557069799</v>
      </c>
      <c r="I106">
        <v>0.18568994889267401</v>
      </c>
      <c r="J106">
        <v>0.21231592976674901</v>
      </c>
      <c r="K106">
        <v>0.33765278234198598</v>
      </c>
      <c r="L106">
        <v>0.59505232784302697</v>
      </c>
      <c r="M106">
        <v>-1.4121522506197901</v>
      </c>
      <c r="N106" s="21">
        <v>0</v>
      </c>
      <c r="O106">
        <v>1.00848325977439</v>
      </c>
      <c r="P106">
        <v>0.98702454158128705</v>
      </c>
      <c r="Q106">
        <v>1.02528596008991</v>
      </c>
      <c r="R106">
        <v>0.97645366428334102</v>
      </c>
      <c r="S106">
        <v>54.360000610351499</v>
      </c>
      <c r="T106" s="27">
        <f>IF(C106,P106,R106)</f>
        <v>0.98702454158128705</v>
      </c>
      <c r="U106" s="27">
        <f>IF(D106 = 0,O106,Q106)</f>
        <v>1.02528596008991</v>
      </c>
      <c r="V106" s="39">
        <f>S106*T106^(1-N106)</f>
        <v>53.654654682790671</v>
      </c>
      <c r="W106" s="38">
        <f>S106*U106^(N106+1)</f>
        <v>55.734545416272333</v>
      </c>
      <c r="X106" s="44">
        <f>0.5 * (D106-MAX($D$3:$D$137))/(MIN($D$3:$D$137)-MAX($D$3:$D$137)) + 0.75</f>
        <v>1.0204590120555659</v>
      </c>
      <c r="Y106" s="44">
        <f>AVERAGE(D106, F106, G106, H106, I106, J106, K106)</f>
        <v>0.35895125268151429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PERCENTILE($L$2:$L$137, 0.05)</f>
        <v>-6.9945855688661379E-2</v>
      </c>
      <c r="AG106" s="22">
        <f>PERCENTILE($L$2:$L$137, 0.95)</f>
        <v>0.9572877100120103</v>
      </c>
      <c r="AH106" s="22">
        <f>MIN(MAX(L106,AF106), AG106)</f>
        <v>0.59505232784302697</v>
      </c>
      <c r="AI106" s="22">
        <f>AH106-$AH$138+1</f>
        <v>1.6649981835316883</v>
      </c>
      <c r="AJ106" s="22">
        <f>PERCENTILE($M$2:$M$137, 0.02)</f>
        <v>-2.2999038293317828</v>
      </c>
      <c r="AK106" s="22">
        <f>PERCENTILE($M$2:$M$137, 0.98)</f>
        <v>1.2514354598520292</v>
      </c>
      <c r="AL106" s="22">
        <f>MIN(MAX(M106,AJ106), AK106)</f>
        <v>-1.4121522506197901</v>
      </c>
      <c r="AM106" s="22">
        <f>AL106-$AL$138 + 1</f>
        <v>1.8877515787119927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7.6851979131918391</v>
      </c>
      <c r="AS106" s="17">
        <f>(AM106^4) *Z106*AC106*AO106*(M106 &gt; 0)</f>
        <v>0</v>
      </c>
      <c r="AT106" s="17">
        <f>(AM106^4)*AA106*AP106*AQ106</f>
        <v>12.699287886660271</v>
      </c>
      <c r="AU106" s="17">
        <f>MIN(AR106, 0.05*AR$138)</f>
        <v>7.6851979131918391</v>
      </c>
      <c r="AV106" s="17">
        <f>MIN(AS106, 0.05*AS$138)</f>
        <v>0</v>
      </c>
      <c r="AW106" s="17">
        <f>MIN(AT106, 0.05*AT$138)</f>
        <v>12.699287886660271</v>
      </c>
      <c r="AX106" s="14">
        <f>AU106/$AU$138</f>
        <v>1.0782142049075091E-2</v>
      </c>
      <c r="AY106" s="14">
        <f>AV106/$AV$138</f>
        <v>0</v>
      </c>
      <c r="AZ106" s="67">
        <f>AW106/$AW$138</f>
        <v>1.281261523923753E-3</v>
      </c>
      <c r="BA106" s="21">
        <f>N106</f>
        <v>0</v>
      </c>
      <c r="BB106" s="66">
        <v>1794</v>
      </c>
      <c r="BC106" s="15">
        <f>$D$144*AX106</f>
        <v>1293.1421898711571</v>
      </c>
      <c r="BD106" s="19">
        <f>BC106-BB106</f>
        <v>-500.85781012884286</v>
      </c>
      <c r="BE106" s="63">
        <f>(IF(BD106 &gt; 0, V106, W106))</f>
        <v>55.734545416272333</v>
      </c>
      <c r="BF106" s="46">
        <f>BD106/BE106</f>
        <v>-8.9864877588579333</v>
      </c>
      <c r="BG106" s="64">
        <f>BB106/BC106</f>
        <v>1.3873184357079449</v>
      </c>
      <c r="BH106" s="66">
        <v>163</v>
      </c>
      <c r="BI106" s="66">
        <v>3099</v>
      </c>
      <c r="BJ106" s="66">
        <v>54</v>
      </c>
      <c r="BK106" s="10">
        <f>SUM(BH106:BJ106)</f>
        <v>3316</v>
      </c>
      <c r="BL106" s="15">
        <f>AY106*$D$143</f>
        <v>0</v>
      </c>
      <c r="BM106" s="9">
        <f>BL106-BK106</f>
        <v>-3316</v>
      </c>
      <c r="BN106" s="48">
        <f>IF(BM106&gt;0,V106,W106)</f>
        <v>55.734545416272333</v>
      </c>
      <c r="BO106" s="46">
        <f>BM106/BN106</f>
        <v>-59.496313735643319</v>
      </c>
      <c r="BP106" s="64" t="e">
        <f>BK106/BL106</f>
        <v>#DIV/0!</v>
      </c>
      <c r="BQ106" s="16">
        <f>BB106+BK106+BS106</f>
        <v>5110</v>
      </c>
      <c r="BR106" s="69">
        <f>BC106+BL106+BT106</f>
        <v>1305.4285910025192</v>
      </c>
      <c r="BS106" s="66">
        <v>0</v>
      </c>
      <c r="BT106" s="15">
        <f>AZ106*$D$146</f>
        <v>12.286401131362044</v>
      </c>
      <c r="BU106" s="37">
        <f>BT106-BS106</f>
        <v>12.286401131362044</v>
      </c>
      <c r="BV106" s="54">
        <f>BU106*(BU106&lt;&gt;0)</f>
        <v>12.286401131362044</v>
      </c>
      <c r="BW106" s="26">
        <f>BV106/$BV$138</f>
        <v>2.1581593415355729E-2</v>
      </c>
      <c r="BX106" s="47">
        <f>BW106 * $BU$138</f>
        <v>12.286401131362044</v>
      </c>
      <c r="BY106" s="48">
        <f>IF(BX106&gt;0, V106, W106)</f>
        <v>53.654654682790671</v>
      </c>
      <c r="BZ106" s="65">
        <f>BX106/BY106</f>
        <v>0.22899040547367117</v>
      </c>
      <c r="CA106" s="66">
        <v>0</v>
      </c>
      <c r="CB106" s="15">
        <f>AZ106*$CA$141</f>
        <v>11.39906346296865</v>
      </c>
      <c r="CC106" s="37">
        <f>CB106-CA106</f>
        <v>11.39906346296865</v>
      </c>
      <c r="CD106" s="54">
        <f>CC106*(CC106&lt;&gt;0)</f>
        <v>11.39906346296865</v>
      </c>
      <c r="CE106" s="26">
        <f>CD106/$CD$138</f>
        <v>1.9129957563194708E-3</v>
      </c>
      <c r="CF106" s="47">
        <f>CE106 * $CC$138</f>
        <v>11.39906346296865</v>
      </c>
      <c r="CG106" s="48">
        <f>IF(BX106&gt;0,V106,W106)</f>
        <v>53.654654682790671</v>
      </c>
      <c r="CH106" s="65">
        <f>CF106/CG106</f>
        <v>0.21245246158717362</v>
      </c>
      <c r="CI106" s="70">
        <f>N106</f>
        <v>0</v>
      </c>
      <c r="CJ106" s="1">
        <f>BQ106+BS106</f>
        <v>5110</v>
      </c>
    </row>
    <row r="107" spans="1:88" x14ac:dyDescent="0.2">
      <c r="A107" s="30" t="s">
        <v>192</v>
      </c>
      <c r="B107">
        <v>1</v>
      </c>
      <c r="C107">
        <v>1</v>
      </c>
      <c r="D107">
        <v>0.65116279069767402</v>
      </c>
      <c r="E107">
        <v>0.34883720930232498</v>
      </c>
      <c r="F107">
        <v>0.69679633867276802</v>
      </c>
      <c r="G107">
        <v>0.69679633867276802</v>
      </c>
      <c r="H107">
        <v>0.58933333333333304</v>
      </c>
      <c r="I107">
        <v>0.34666666666666601</v>
      </c>
      <c r="J107">
        <v>0.45199803342738298</v>
      </c>
      <c r="K107">
        <v>0.56120457480271202</v>
      </c>
      <c r="L107">
        <v>0.271105567640397</v>
      </c>
      <c r="M107">
        <v>-0.72372689041924598</v>
      </c>
      <c r="N107" s="21">
        <v>0</v>
      </c>
      <c r="O107">
        <v>1.0134405711777701</v>
      </c>
      <c r="P107">
        <v>0.97507895243849596</v>
      </c>
      <c r="Q107">
        <v>1.0292490227573301</v>
      </c>
      <c r="R107">
        <v>0.98576917333153902</v>
      </c>
      <c r="S107">
        <v>25.649999618530199</v>
      </c>
      <c r="T107" s="27">
        <f>IF(C107,P107,R107)</f>
        <v>0.97507895243849596</v>
      </c>
      <c r="U107" s="27">
        <f>IF(D107 = 0,O107,Q107)</f>
        <v>1.0292490227573301</v>
      </c>
      <c r="V107" s="39">
        <f>S107*T107^(1-N107)</f>
        <v>25.010774758084246</v>
      </c>
      <c r="W107" s="38">
        <f>S107*U107^(N107+1)</f>
        <v>26.400237041098098</v>
      </c>
      <c r="X107" s="44">
        <f>0.5 * (D107-MAX($D$3:$D$137))/(MIN($D$3:$D$137)-MAX($D$3:$D$137)) + 0.75</f>
        <v>0.92329547977253201</v>
      </c>
      <c r="Y107" s="44">
        <f>AVERAGE(D107, F107, G107, H107, I107, J107, K107)</f>
        <v>0.57056543946761484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PERCENTILE($L$2:$L$137, 0.05)</f>
        <v>-6.9945855688661379E-2</v>
      </c>
      <c r="AG107" s="22">
        <f>PERCENTILE($L$2:$L$137, 0.95)</f>
        <v>0.9572877100120103</v>
      </c>
      <c r="AH107" s="22">
        <f>MIN(MAX(L107,AF107), AG107)</f>
        <v>0.271105567640397</v>
      </c>
      <c r="AI107" s="22">
        <f>AH107-$AH$138+1</f>
        <v>1.3410514233290582</v>
      </c>
      <c r="AJ107" s="22">
        <f>PERCENTILE($M$2:$M$137, 0.02)</f>
        <v>-2.2999038293317828</v>
      </c>
      <c r="AK107" s="22">
        <f>PERCENTILE($M$2:$M$137, 0.98)</f>
        <v>1.2514354598520292</v>
      </c>
      <c r="AL107" s="22">
        <f>MIN(MAX(M107,AJ107), AK107)</f>
        <v>-0.72372689041924598</v>
      </c>
      <c r="AM107" s="22">
        <f>AL107-$AL$138 + 1</f>
        <v>2.5761769389125369</v>
      </c>
      <c r="AN107" s="46">
        <v>1</v>
      </c>
      <c r="AO107" s="51">
        <v>1</v>
      </c>
      <c r="AP107" s="51">
        <v>1</v>
      </c>
      <c r="AQ107" s="21">
        <v>1</v>
      </c>
      <c r="AR107" s="17">
        <f>(AI107^4)*AB107*AE107*AN107</f>
        <v>3.2343106118603404</v>
      </c>
      <c r="AS107" s="17">
        <f>(AM107^4) *Z107*AC107*AO107*(M107 &gt; 0)</f>
        <v>0</v>
      </c>
      <c r="AT107" s="17">
        <f>(AM107^4)*AA107*AP107*AQ107</f>
        <v>44.04562257322312</v>
      </c>
      <c r="AU107" s="17">
        <f>MIN(AR107, 0.05*AR$138)</f>
        <v>3.2343106118603404</v>
      </c>
      <c r="AV107" s="17">
        <f>MIN(AS107, 0.05*AS$138)</f>
        <v>0</v>
      </c>
      <c r="AW107" s="17">
        <f>MIN(AT107, 0.05*AT$138)</f>
        <v>44.04562257322312</v>
      </c>
      <c r="AX107" s="14">
        <f>AU107/$AU$138</f>
        <v>4.5376575648167902E-3</v>
      </c>
      <c r="AY107" s="14">
        <f>AV107/$AV$138</f>
        <v>0</v>
      </c>
      <c r="AZ107" s="67">
        <f>AW107/$AW$138</f>
        <v>4.4438681919809313E-3</v>
      </c>
      <c r="BA107" s="21">
        <f>N107</f>
        <v>0</v>
      </c>
      <c r="BB107" s="66">
        <v>667</v>
      </c>
      <c r="BC107" s="15">
        <f>$D$144*AX107</f>
        <v>544.21806108146745</v>
      </c>
      <c r="BD107" s="19">
        <f>BC107-BB107</f>
        <v>-122.78193891853255</v>
      </c>
      <c r="BE107" s="63">
        <f>(IF(BD107 &gt; 0, V107, W107))</f>
        <v>26.400237041098098</v>
      </c>
      <c r="BF107" s="46">
        <f>BD107/BE107</f>
        <v>-4.6507892609976933</v>
      </c>
      <c r="BG107" s="64">
        <f>BB107/BC107</f>
        <v>1.2256116577140803</v>
      </c>
      <c r="BH107" s="66">
        <v>0</v>
      </c>
      <c r="BI107" s="66">
        <v>1282</v>
      </c>
      <c r="BJ107" s="66">
        <v>0</v>
      </c>
      <c r="BK107" s="10">
        <f>SUM(BH107:BJ107)</f>
        <v>1282</v>
      </c>
      <c r="BL107" s="15">
        <f>AY107*$D$143</f>
        <v>0</v>
      </c>
      <c r="BM107" s="9">
        <f>BL107-BK107</f>
        <v>-1282</v>
      </c>
      <c r="BN107" s="48">
        <f>IF(BM107&gt;0,V107,W107)</f>
        <v>26.400237041098098</v>
      </c>
      <c r="BO107" s="46">
        <f>BM107/BN107</f>
        <v>-48.56017004712001</v>
      </c>
      <c r="BP107" s="64" t="e">
        <f>BK107/BL107</f>
        <v>#DIV/0!</v>
      </c>
      <c r="BQ107" s="16">
        <f>BB107+BK107+BS107</f>
        <v>1949</v>
      </c>
      <c r="BR107" s="69">
        <f>BC107+BL107+BT107</f>
        <v>586.83164633483022</v>
      </c>
      <c r="BS107" s="66">
        <v>0</v>
      </c>
      <c r="BT107" s="15">
        <f>AZ107*$D$146</f>
        <v>42.613585253362743</v>
      </c>
      <c r="BU107" s="37">
        <f>BT107-BS107</f>
        <v>42.613585253362743</v>
      </c>
      <c r="BV107" s="54">
        <f>BU107*(BU107&lt;&gt;0)</f>
        <v>42.613585253362743</v>
      </c>
      <c r="BW107" s="26">
        <f>BV107/$BV$138</f>
        <v>7.4852600128864646E-2</v>
      </c>
      <c r="BX107" s="47">
        <f>BW107 * $BU$138</f>
        <v>42.613585253362743</v>
      </c>
      <c r="BY107" s="48">
        <f>IF(BX107&gt;0, V107, W107)</f>
        <v>25.010774758084246</v>
      </c>
      <c r="BZ107" s="65">
        <f>BX107/BY107</f>
        <v>1.7038090849060457</v>
      </c>
      <c r="CA107" s="66">
        <v>0</v>
      </c>
      <c r="CB107" s="15">
        <f>AZ107*$CA$141</f>
        <v>39.535984337006347</v>
      </c>
      <c r="CC107" s="37">
        <f>CB107-CA107</f>
        <v>39.535984337006347</v>
      </c>
      <c r="CD107" s="54">
        <f>CC107*(CC107&lt;&gt;0)</f>
        <v>39.535984337006347</v>
      </c>
      <c r="CE107" s="26">
        <f>CD107/$CD$138</f>
        <v>6.6349459764222926E-3</v>
      </c>
      <c r="CF107" s="47">
        <f>CE107 * $CC$138</f>
        <v>39.535984337006347</v>
      </c>
      <c r="CG107" s="48">
        <f>IF(BX107&gt;0,V107,W107)</f>
        <v>25.010774758084246</v>
      </c>
      <c r="CH107" s="65">
        <f>CF107/CG107</f>
        <v>1.5807580820433045</v>
      </c>
      <c r="CI107" s="70">
        <f>N107</f>
        <v>0</v>
      </c>
      <c r="CJ107" s="1">
        <f>BQ107+BS107</f>
        <v>1949</v>
      </c>
    </row>
    <row r="108" spans="1:88" x14ac:dyDescent="0.2">
      <c r="A108" s="30" t="s">
        <v>210</v>
      </c>
      <c r="B108">
        <v>1</v>
      </c>
      <c r="C108">
        <v>1</v>
      </c>
      <c r="D108">
        <v>0.47822612864562503</v>
      </c>
      <c r="E108">
        <v>0.52177387135437403</v>
      </c>
      <c r="F108">
        <v>0.475755166931637</v>
      </c>
      <c r="G108">
        <v>0.475755166931637</v>
      </c>
      <c r="H108">
        <v>0.14040952778938501</v>
      </c>
      <c r="I108">
        <v>0.410990388633514</v>
      </c>
      <c r="J108">
        <v>0.24022274329048801</v>
      </c>
      <c r="K108">
        <v>0.338063916049823</v>
      </c>
      <c r="L108">
        <v>0.48641564301754497</v>
      </c>
      <c r="M108">
        <v>0.71771924911207796</v>
      </c>
      <c r="N108" s="21">
        <v>0</v>
      </c>
      <c r="O108">
        <v>1.0080370119416699</v>
      </c>
      <c r="P108">
        <v>0.99680365609982402</v>
      </c>
      <c r="Q108">
        <v>1.0068877483993099</v>
      </c>
      <c r="R108">
        <v>0.99360278290731097</v>
      </c>
      <c r="S108">
        <v>2.2799999713897701</v>
      </c>
      <c r="T108" s="27">
        <f>IF(C108,P108,R108)</f>
        <v>0.99680365609982402</v>
      </c>
      <c r="U108" s="27">
        <f>IF(D108 = 0,O108,Q108)</f>
        <v>1.0068877483993099</v>
      </c>
      <c r="V108" s="39">
        <f>S108*T108^(1-N108)</f>
        <v>2.2727123073888169</v>
      </c>
      <c r="W108" s="38">
        <f>S108*U108^(N108+1)</f>
        <v>2.2957040375431368</v>
      </c>
      <c r="X108" s="44">
        <f>0.5 * (D108-MAX($D$3:$D$137))/(MIN($D$3:$D$137)-MAX($D$3:$D$137)) + 0.75</f>
        <v>1.011324210873622</v>
      </c>
      <c r="Y108" s="44">
        <f>AVERAGE(D108, F108, G108, H108, I108, J108, K108)</f>
        <v>0.36563186261030134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PERCENTILE($L$2:$L$137, 0.05)</f>
        <v>-6.9945855688661379E-2</v>
      </c>
      <c r="AG108" s="22">
        <f>PERCENTILE($L$2:$L$137, 0.95)</f>
        <v>0.9572877100120103</v>
      </c>
      <c r="AH108" s="22">
        <f>MIN(MAX(L108,AF108), AG108)</f>
        <v>0.48641564301754497</v>
      </c>
      <c r="AI108" s="22">
        <f>AH108-$AH$138+1</f>
        <v>1.5563614987062064</v>
      </c>
      <c r="AJ108" s="22">
        <f>PERCENTILE($M$2:$M$137, 0.02)</f>
        <v>-2.2999038293317828</v>
      </c>
      <c r="AK108" s="22">
        <f>PERCENTILE($M$2:$M$137, 0.98)</f>
        <v>1.2514354598520292</v>
      </c>
      <c r="AL108" s="22">
        <f>MIN(MAX(M108,AJ108), AK108)</f>
        <v>0.71771924911207796</v>
      </c>
      <c r="AM108" s="22">
        <f>AL108-$AL$138 + 1</f>
        <v>4.0176230784438607</v>
      </c>
      <c r="AN108" s="46">
        <v>0</v>
      </c>
      <c r="AO108" s="75">
        <v>0.25</v>
      </c>
      <c r="AP108" s="51">
        <v>0.54</v>
      </c>
      <c r="AQ108" s="50">
        <v>1</v>
      </c>
      <c r="AR108" s="17">
        <f>(AI108^4)*AB108*AE108*AN108</f>
        <v>0</v>
      </c>
      <c r="AS108" s="17">
        <f>(AM108^4) *Z108*AC108*AO108*(M108 &gt; 0)</f>
        <v>65.135352686974969</v>
      </c>
      <c r="AT108" s="17">
        <f>(AM108^4)*AA108*AP108*AQ108</f>
        <v>140.69236180386594</v>
      </c>
      <c r="AU108" s="17">
        <f>MIN(AR108, 0.05*AR$138)</f>
        <v>0</v>
      </c>
      <c r="AV108" s="17">
        <f>MIN(AS108, 0.05*AS$138)</f>
        <v>65.135352686974969</v>
      </c>
      <c r="AW108" s="17">
        <f>MIN(AT108, 0.05*AT$138)</f>
        <v>140.69236180386594</v>
      </c>
      <c r="AX108" s="14">
        <f>AU108/$AU$138</f>
        <v>0</v>
      </c>
      <c r="AY108" s="14">
        <f>AV108/$AV$138</f>
        <v>1.903200100445496E-2</v>
      </c>
      <c r="AZ108" s="67">
        <f>AW108/$AW$138</f>
        <v>1.4194788833680031E-2</v>
      </c>
      <c r="BA108" s="21">
        <f>N108</f>
        <v>0</v>
      </c>
      <c r="BB108" s="66">
        <v>0</v>
      </c>
      <c r="BC108" s="15">
        <f>$D$144*AX108</f>
        <v>0</v>
      </c>
      <c r="BD108" s="19">
        <f>BC108-BB108</f>
        <v>0</v>
      </c>
      <c r="BE108" s="63">
        <f>(IF(BD108 &gt; 0, V108, W108))</f>
        <v>2.2957040375431368</v>
      </c>
      <c r="BF108" s="46">
        <f>BD108/BE108</f>
        <v>0</v>
      </c>
      <c r="BG108" s="64" t="e">
        <f>BB108/BC108</f>
        <v>#DIV/0!</v>
      </c>
      <c r="BH108" s="66">
        <v>0</v>
      </c>
      <c r="BI108" s="66">
        <v>556</v>
      </c>
      <c r="BJ108" s="66">
        <v>0</v>
      </c>
      <c r="BK108" s="10">
        <f>SUM(BH108:BJ108)</f>
        <v>556</v>
      </c>
      <c r="BL108" s="15">
        <f>AY108*$D$143</f>
        <v>3320.2305900323408</v>
      </c>
      <c r="BM108" s="9">
        <f>BL108-BK108</f>
        <v>2764.2305900323408</v>
      </c>
      <c r="BN108" s="48">
        <f>IF(BM108&gt;0,V108,W108)</f>
        <v>2.2727123073888169</v>
      </c>
      <c r="BO108" s="46">
        <f>BM108/BN108</f>
        <v>1216.2694684432995</v>
      </c>
      <c r="BP108" s="64">
        <f>BK108/BL108</f>
        <v>0.16745824873403875</v>
      </c>
      <c r="BQ108" s="16">
        <f>BB108+BK108+BS108</f>
        <v>713</v>
      </c>
      <c r="BR108" s="69">
        <f>BC108+BL108+BT108</f>
        <v>3456.3486785951486</v>
      </c>
      <c r="BS108" s="66">
        <v>157</v>
      </c>
      <c r="BT108" s="15">
        <f>AZ108*$D$146</f>
        <v>136.11808856280791</v>
      </c>
      <c r="BU108" s="37">
        <f>BT108-BS108</f>
        <v>-20.881911437192088</v>
      </c>
      <c r="BV108" s="54">
        <f>BU108*(BU108&lt;&gt;0)</f>
        <v>-20.881911437192088</v>
      </c>
      <c r="BW108" s="26">
        <f>BV108/$BV$138</f>
        <v>-3.667997793288607E-2</v>
      </c>
      <c r="BX108" s="47">
        <f>BW108 * $BU$138</f>
        <v>-20.881911437192088</v>
      </c>
      <c r="BY108" s="48">
        <f>IF(BX108&gt;0, V108, W108)</f>
        <v>2.2957040375431368</v>
      </c>
      <c r="BZ108" s="65">
        <f>BX108/BY108</f>
        <v>-9.0960816793875203</v>
      </c>
      <c r="CA108" s="66">
        <v>0</v>
      </c>
      <c r="CB108" s="15">
        <f>AZ108*$CA$141</f>
        <v>126.28748755604282</v>
      </c>
      <c r="CC108" s="37">
        <f>CB108-CA108</f>
        <v>126.28748755604282</v>
      </c>
      <c r="CD108" s="54">
        <f>CC108*(CC108&lt;&gt;0)</f>
        <v>126.28748755604282</v>
      </c>
      <c r="CE108" s="26">
        <f>CD108/$CD$138</f>
        <v>2.1193620735228492E-2</v>
      </c>
      <c r="CF108" s="47">
        <f>CE108 * $CC$138</f>
        <v>126.28748755604282</v>
      </c>
      <c r="CG108" s="48">
        <f>IF(BX108&gt;0,V108,W108)</f>
        <v>2.2957040375431368</v>
      </c>
      <c r="CH108" s="65">
        <f>CF108/CG108</f>
        <v>55.010352158109953</v>
      </c>
      <c r="CI108" s="70">
        <f>N108</f>
        <v>0</v>
      </c>
      <c r="CJ108" s="1">
        <f>BQ108+BS108</f>
        <v>870</v>
      </c>
    </row>
    <row r="109" spans="1:88" x14ac:dyDescent="0.2">
      <c r="A109" s="30" t="s">
        <v>261</v>
      </c>
      <c r="B109">
        <v>0</v>
      </c>
      <c r="C109">
        <v>0</v>
      </c>
      <c r="D109">
        <v>0.15601965601965601</v>
      </c>
      <c r="E109">
        <v>0.84398034398034305</v>
      </c>
      <c r="F109">
        <v>0.173215717722534</v>
      </c>
      <c r="G109">
        <v>0.173215717722534</v>
      </c>
      <c r="H109">
        <v>0.12620142081069699</v>
      </c>
      <c r="I109">
        <v>0.12703719180944401</v>
      </c>
      <c r="J109">
        <v>0.12661861672816099</v>
      </c>
      <c r="K109">
        <v>0.14809569397387201</v>
      </c>
      <c r="L109">
        <v>1.19390095718904</v>
      </c>
      <c r="M109">
        <v>0.88573914653763997</v>
      </c>
      <c r="N109" s="21">
        <v>0</v>
      </c>
      <c r="O109">
        <v>0.99948453351685795</v>
      </c>
      <c r="P109">
        <v>0.99181035240219495</v>
      </c>
      <c r="Q109">
        <v>1.0022222334072901</v>
      </c>
      <c r="R109">
        <v>1</v>
      </c>
      <c r="S109">
        <v>0.75999999046325595</v>
      </c>
      <c r="T109" s="27">
        <f>IF(C109,P109,R109)</f>
        <v>1</v>
      </c>
      <c r="U109" s="27">
        <f>IF(D109 = 0,O109,Q109)</f>
        <v>1.0022222334072901</v>
      </c>
      <c r="V109" s="39">
        <f>S109*T109^(1-N109)</f>
        <v>0.75999999046325595</v>
      </c>
      <c r="W109" s="38">
        <f>S109*U109^(N109+1)</f>
        <v>0.7616888878316036</v>
      </c>
      <c r="X109" s="44">
        <f>0.5 * (D109-MAX($D$3:$D$137))/(MIN($D$3:$D$137)-MAX($D$3:$D$137)) + 0.75</f>
        <v>1.1753347023522047</v>
      </c>
      <c r="Y109" s="44">
        <f>AVERAGE(D109, F109, G109, H109, I109, J109, K109)</f>
        <v>0.1472005735409854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PERCENTILE($L$2:$L$137, 0.05)</f>
        <v>-6.9945855688661379E-2</v>
      </c>
      <c r="AG109" s="22">
        <f>PERCENTILE($L$2:$L$137, 0.95)</f>
        <v>0.9572877100120103</v>
      </c>
      <c r="AH109" s="22">
        <f>MIN(MAX(L109,AF109), AG109)</f>
        <v>0.9572877100120103</v>
      </c>
      <c r="AI109" s="22">
        <f>AH109-$AH$138+1</f>
        <v>2.0272335657006719</v>
      </c>
      <c r="AJ109" s="22">
        <f>PERCENTILE($M$2:$M$137, 0.02)</f>
        <v>-2.2999038293317828</v>
      </c>
      <c r="AK109" s="22">
        <f>PERCENTILE($M$2:$M$137, 0.98)</f>
        <v>1.2514354598520292</v>
      </c>
      <c r="AL109" s="22">
        <f>MIN(MAX(M109,AJ109), AK109)</f>
        <v>0.88573914653763997</v>
      </c>
      <c r="AM109" s="22">
        <f>AL109-$AL$138 + 1</f>
        <v>4.1856429758694222</v>
      </c>
      <c r="AN109" s="46">
        <v>0</v>
      </c>
      <c r="AO109" s="75">
        <v>0.25</v>
      </c>
      <c r="AP109" s="51">
        <v>0.54</v>
      </c>
      <c r="AQ109" s="50">
        <v>1</v>
      </c>
      <c r="AR109" s="17">
        <f>(AI109^4)*AB109*AE109*AN109</f>
        <v>0</v>
      </c>
      <c r="AS109" s="17">
        <f>(AM109^4) *Z109*AC109*AO109*(M109 &gt; 0)</f>
        <v>76.734158422446896</v>
      </c>
      <c r="AT109" s="17">
        <f>(AM109^4)*AA109*AP109*AQ109</f>
        <v>165.74578219248531</v>
      </c>
      <c r="AU109" s="17">
        <f>MIN(AR109, 0.05*AR$138)</f>
        <v>0</v>
      </c>
      <c r="AV109" s="17">
        <f>MIN(AS109, 0.05*AS$138)</f>
        <v>76.734158422446896</v>
      </c>
      <c r="AW109" s="17">
        <f>MIN(AT109, 0.05*AT$138)</f>
        <v>165.74578219248531</v>
      </c>
      <c r="AX109" s="14">
        <f>AU109/$AU$138</f>
        <v>0</v>
      </c>
      <c r="AY109" s="14">
        <f>AV109/$AV$138</f>
        <v>2.2421074269611662E-2</v>
      </c>
      <c r="AZ109" s="67">
        <f>AW109/$AW$138</f>
        <v>1.6722488329361494E-2</v>
      </c>
      <c r="BA109" s="21">
        <f>N109</f>
        <v>0</v>
      </c>
      <c r="BB109" s="66">
        <v>0</v>
      </c>
      <c r="BC109" s="15">
        <f>$D$144*AX109</f>
        <v>0</v>
      </c>
      <c r="BD109" s="19">
        <f>BC109-BB109</f>
        <v>0</v>
      </c>
      <c r="BE109" s="63">
        <f>(IF(BD109 &gt; 0, V109, W109))</f>
        <v>0.7616888878316036</v>
      </c>
      <c r="BF109" s="46">
        <f>BD109/BE109</f>
        <v>0</v>
      </c>
      <c r="BG109" s="64" t="e">
        <f>BB109/BC109</f>
        <v>#DIV/0!</v>
      </c>
      <c r="BH109" s="66">
        <v>0</v>
      </c>
      <c r="BI109" s="66">
        <v>1008</v>
      </c>
      <c r="BJ109" s="66">
        <v>0</v>
      </c>
      <c r="BK109" s="10">
        <f>SUM(BH109:BJ109)</f>
        <v>1008</v>
      </c>
      <c r="BL109" s="15">
        <f>AY109*$D$143</f>
        <v>3911.4718748662426</v>
      </c>
      <c r="BM109" s="9">
        <f>BL109-BK109</f>
        <v>2903.4718748662426</v>
      </c>
      <c r="BN109" s="48">
        <f>IF(BM109&gt;0,V109,W109)</f>
        <v>0.75999999046325595</v>
      </c>
      <c r="BO109" s="46">
        <f>BM109/BN109</f>
        <v>3820.3577780263381</v>
      </c>
      <c r="BP109" s="64">
        <f>BK109/BL109</f>
        <v>0.25770350196739422</v>
      </c>
      <c r="BQ109" s="16">
        <f>BB109+BK109+BS109</f>
        <v>1160</v>
      </c>
      <c r="BR109" s="69">
        <f>BC109+BL109+BT109</f>
        <v>4071.8288322029889</v>
      </c>
      <c r="BS109" s="66">
        <v>152</v>
      </c>
      <c r="BT109" s="15">
        <f>AZ109*$D$146</f>
        <v>160.35695733674615</v>
      </c>
      <c r="BU109" s="37">
        <f>BT109-BS109</f>
        <v>8.3569573367461487</v>
      </c>
      <c r="BV109" s="54">
        <f>BU109*(BU109&lt;&gt;0)</f>
        <v>8.3569573367461487</v>
      </c>
      <c r="BW109" s="26">
        <f>BV109/$BV$138</f>
        <v>1.4679355940182907E-2</v>
      </c>
      <c r="BX109" s="47">
        <f>BW109 * $BU$138</f>
        <v>8.3569573367461487</v>
      </c>
      <c r="BY109" s="48">
        <f>IF(BX109&gt;0, V109, W109)</f>
        <v>0.75999999046325595</v>
      </c>
      <c r="BZ109" s="65">
        <f>BX109/BY109</f>
        <v>10.995996633700203</v>
      </c>
      <c r="CA109" s="66">
        <v>0</v>
      </c>
      <c r="CB109" s="15">
        <f>AZ109*$CA$141</f>
        <v>148.77579804424687</v>
      </c>
      <c r="CC109" s="37">
        <f>CB109-CA109</f>
        <v>148.77579804424687</v>
      </c>
      <c r="CD109" s="54">
        <f>CC109*(CC109&lt;&gt;0)</f>
        <v>148.77579804424687</v>
      </c>
      <c r="CE109" s="26">
        <f>CD109/$CD$138</f>
        <v>2.4967618719403704E-2</v>
      </c>
      <c r="CF109" s="47">
        <f>CE109 * $CC$138</f>
        <v>148.77579804424687</v>
      </c>
      <c r="CG109" s="48">
        <f>IF(BX109&gt;0,V109,W109)</f>
        <v>0.75999999046325595</v>
      </c>
      <c r="CH109" s="65">
        <f>CF109/CG109</f>
        <v>195.75763146202277</v>
      </c>
      <c r="CI109" s="70">
        <f>N109</f>
        <v>0</v>
      </c>
      <c r="CJ109" s="1">
        <f>BQ109+BS109</f>
        <v>1312</v>
      </c>
    </row>
    <row r="110" spans="1:88" x14ac:dyDescent="0.2">
      <c r="A110" s="30" t="s">
        <v>280</v>
      </c>
      <c r="B110">
        <v>1</v>
      </c>
      <c r="C110">
        <v>1</v>
      </c>
      <c r="D110">
        <v>0.88813423891330401</v>
      </c>
      <c r="E110">
        <v>0.11186576108669501</v>
      </c>
      <c r="F110">
        <v>0.99602701628923296</v>
      </c>
      <c r="G110">
        <v>0.99602701628923296</v>
      </c>
      <c r="H110">
        <v>0.95695779356456301</v>
      </c>
      <c r="I110">
        <v>0.96030087755954796</v>
      </c>
      <c r="J110">
        <v>0.95862787824447204</v>
      </c>
      <c r="K110">
        <v>0.97714853799180401</v>
      </c>
      <c r="L110">
        <v>0.72081198646257905</v>
      </c>
      <c r="M110">
        <v>-0.73408780712602795</v>
      </c>
      <c r="N110" s="73">
        <v>-2</v>
      </c>
      <c r="O110">
        <v>1.01053892329688</v>
      </c>
      <c r="P110">
        <v>0.99435967768521605</v>
      </c>
      <c r="Q110">
        <v>1.01612493936474</v>
      </c>
      <c r="R110">
        <v>1.0015282522706801</v>
      </c>
      <c r="S110">
        <v>98.430000305175696</v>
      </c>
      <c r="T110" s="27">
        <f>IF(C110,P110,R110)</f>
        <v>0.99435967768521605</v>
      </c>
      <c r="U110" s="27">
        <f>IF(D110 = 0,O110,Q110)</f>
        <v>1.01612493936474</v>
      </c>
      <c r="V110" s="39">
        <f>S110*T110^(1-N110)</f>
        <v>96.773845992137609</v>
      </c>
      <c r="W110" s="38">
        <f>S110*U110^(N110+1)</f>
        <v>96.868009525198801</v>
      </c>
      <c r="X110" s="44">
        <f>0.5 * (D110-MAX($D$3:$D$137))/(MIN($D$3:$D$137)-MAX($D$3:$D$137)) + 0.75</f>
        <v>0.80267157246402154</v>
      </c>
      <c r="Y110" s="44">
        <f>AVERAGE(D110, F110, G110, H110, I110, J110, K110)</f>
        <v>0.96188905126459379</v>
      </c>
      <c r="Z110" s="22">
        <f>AI110^N110</f>
        <v>0.31183601836087638</v>
      </c>
      <c r="AA110" s="22">
        <f>(Z110+AB110)/2</f>
        <v>0.2318664703503277</v>
      </c>
      <c r="AB110" s="22">
        <f>AM110^N110</f>
        <v>0.15189692233977903</v>
      </c>
      <c r="AC110" s="22">
        <v>1</v>
      </c>
      <c r="AD110" s="22">
        <v>1</v>
      </c>
      <c r="AE110" s="22">
        <v>1</v>
      </c>
      <c r="AF110" s="22">
        <f>PERCENTILE($L$2:$L$137, 0.05)</f>
        <v>-6.9945855688661379E-2</v>
      </c>
      <c r="AG110" s="22">
        <f>PERCENTILE($L$2:$L$137, 0.95)</f>
        <v>0.9572877100120103</v>
      </c>
      <c r="AH110" s="22">
        <f>MIN(MAX(L110,AF110), AG110)</f>
        <v>0.72081198646257905</v>
      </c>
      <c r="AI110" s="22">
        <f>AH110-$AH$138+1</f>
        <v>1.7907578421512405</v>
      </c>
      <c r="AJ110" s="22">
        <f>PERCENTILE($M$2:$M$137, 0.02)</f>
        <v>-2.2999038293317828</v>
      </c>
      <c r="AK110" s="22">
        <f>PERCENTILE($M$2:$M$137, 0.98)</f>
        <v>1.2514354598520292</v>
      </c>
      <c r="AL110" s="22">
        <f>MIN(MAX(M110,AJ110), AK110)</f>
        <v>-0.73408780712602795</v>
      </c>
      <c r="AM110" s="22">
        <f>AL110-$AL$138 + 1</f>
        <v>2.5658160222057549</v>
      </c>
      <c r="AN110" s="46">
        <v>1</v>
      </c>
      <c r="AO110" s="51">
        <v>1</v>
      </c>
      <c r="AP110" s="51">
        <v>1</v>
      </c>
      <c r="AQ110" s="21">
        <v>2</v>
      </c>
      <c r="AR110" s="17">
        <f>(AI110^4)*AB110*AE110*AN110</f>
        <v>1.5620553597209594</v>
      </c>
      <c r="AS110" s="17">
        <f>(AM110^4) *Z110*AC110*AO110*(M110 &gt; 0)</f>
        <v>0</v>
      </c>
      <c r="AT110" s="17">
        <f>(AM110^4)*AA110*AP110*AQ110</f>
        <v>20.098793935818371</v>
      </c>
      <c r="AU110" s="17">
        <f>MIN(AR110, 0.05*AR$138)</f>
        <v>1.5620553597209594</v>
      </c>
      <c r="AV110" s="17">
        <f>MIN(AS110, 0.05*AS$138)</f>
        <v>0</v>
      </c>
      <c r="AW110" s="17">
        <f>MIN(AT110, 0.05*AT$138)</f>
        <v>20.098793935818371</v>
      </c>
      <c r="AX110" s="14">
        <f>AU110/$AU$138</f>
        <v>2.1915249245722389E-3</v>
      </c>
      <c r="AY110" s="14">
        <f>AV110/$AV$138</f>
        <v>0</v>
      </c>
      <c r="AZ110" s="67">
        <f>AW110/$AW$138</f>
        <v>2.027815384379674E-3</v>
      </c>
      <c r="BA110" s="21">
        <f>N110</f>
        <v>-2</v>
      </c>
      <c r="BB110" s="66">
        <v>0</v>
      </c>
      <c r="BC110" s="15">
        <f>$D$144*AX110</f>
        <v>262.83769284616955</v>
      </c>
      <c r="BD110" s="19">
        <f>BC110-BB110</f>
        <v>262.83769284616955</v>
      </c>
      <c r="BE110" s="63">
        <f>(IF(BD110 &gt; 0, V110, W110))</f>
        <v>96.773845992137609</v>
      </c>
      <c r="BF110" s="46">
        <f>BD110/BE110</f>
        <v>2.7159992470230416</v>
      </c>
      <c r="BG110" s="64">
        <f>BB110/BC110</f>
        <v>0</v>
      </c>
      <c r="BH110" s="66">
        <v>0</v>
      </c>
      <c r="BI110" s="66">
        <v>0</v>
      </c>
      <c r="BJ110" s="66">
        <v>0</v>
      </c>
      <c r="BK110" s="10">
        <f>SUM(BH110:BJ110)</f>
        <v>0</v>
      </c>
      <c r="BL110" s="15">
        <f>AY110*$D$143</f>
        <v>0</v>
      </c>
      <c r="BM110" s="9">
        <f>BL110-BK110</f>
        <v>0</v>
      </c>
      <c r="BN110" s="48">
        <f>IF(BM110&gt;0,V110,W110)</f>
        <v>96.868009525198801</v>
      </c>
      <c r="BO110" s="46">
        <f>BM110/BN110</f>
        <v>0</v>
      </c>
      <c r="BP110" s="64" t="e">
        <f>BK110/BL110</f>
        <v>#DIV/0!</v>
      </c>
      <c r="BQ110" s="16">
        <f>BB110+BK110+BS110</f>
        <v>0</v>
      </c>
      <c r="BR110" s="69">
        <f>BC110+BL110+BT110</f>
        <v>282.28302291160156</v>
      </c>
      <c r="BS110" s="66">
        <v>0</v>
      </c>
      <c r="BT110" s="15">
        <f>AZ110*$D$146</f>
        <v>19.445330065432007</v>
      </c>
      <c r="BU110" s="37">
        <f>BT110-BS110</f>
        <v>19.445330065432007</v>
      </c>
      <c r="BV110" s="54">
        <f>BU110*(BU110&lt;&gt;0)</f>
        <v>19.445330065432007</v>
      </c>
      <c r="BW110" s="26">
        <f>BV110/$BV$138</f>
        <v>3.4156560803498964E-2</v>
      </c>
      <c r="BX110" s="47">
        <f>BW110 * $BU$138</f>
        <v>19.445330065432007</v>
      </c>
      <c r="BY110" s="48">
        <f>IF(BX110&gt;0, V110, W110)</f>
        <v>96.773845992137609</v>
      </c>
      <c r="BZ110" s="65">
        <f>BX110/BY110</f>
        <v>0.20093579898655514</v>
      </c>
      <c r="CA110" s="66">
        <v>0</v>
      </c>
      <c r="CB110" s="15">
        <f>AZ110*$CA$141</f>
        <v>18.040966520979865</v>
      </c>
      <c r="CC110" s="37">
        <f>CB110-CA110</f>
        <v>18.040966520979865</v>
      </c>
      <c r="CD110" s="54">
        <f>CC110*(CC110&lt;&gt;0)</f>
        <v>18.040966520979865</v>
      </c>
      <c r="CE110" s="26">
        <f>CD110/$CD$138</f>
        <v>3.0276427977310441E-3</v>
      </c>
      <c r="CF110" s="47">
        <f>CE110 * $CC$138</f>
        <v>18.040966520979865</v>
      </c>
      <c r="CG110" s="48">
        <f>IF(BX110&gt;0,V110,W110)</f>
        <v>96.773845992137609</v>
      </c>
      <c r="CH110" s="65">
        <f>CF110/CG110</f>
        <v>0.18642399024262818</v>
      </c>
      <c r="CI110" s="70">
        <f>N110</f>
        <v>-2</v>
      </c>
      <c r="CJ110" s="1">
        <f>BQ110+BS110</f>
        <v>0</v>
      </c>
    </row>
    <row r="111" spans="1:88" x14ac:dyDescent="0.2">
      <c r="A111" s="24" t="s">
        <v>193</v>
      </c>
      <c r="B111">
        <v>1</v>
      </c>
      <c r="C111">
        <v>1</v>
      </c>
      <c r="D111">
        <v>0.470031545741324</v>
      </c>
      <c r="E111">
        <v>0.529968454258675</v>
      </c>
      <c r="F111">
        <v>0.35881435257410299</v>
      </c>
      <c r="G111">
        <v>0.35881435257410299</v>
      </c>
      <c r="H111">
        <v>0.192573402417962</v>
      </c>
      <c r="I111">
        <v>0.284110535405872</v>
      </c>
      <c r="J111">
        <v>0.233906247171591</v>
      </c>
      <c r="K111">
        <v>0.289704881978044</v>
      </c>
      <c r="L111">
        <v>0.67626574633180803</v>
      </c>
      <c r="M111">
        <v>-0.730517685270891</v>
      </c>
      <c r="N111" s="21">
        <v>0</v>
      </c>
      <c r="O111">
        <v>0.99370824028318006</v>
      </c>
      <c r="P111">
        <v>0.97682933131195304</v>
      </c>
      <c r="Q111">
        <v>1.04323568770493</v>
      </c>
      <c r="R111">
        <v>0.97284150700499805</v>
      </c>
      <c r="S111">
        <v>53.549999237060497</v>
      </c>
      <c r="T111" s="27">
        <f>IF(C111,P111,R111)</f>
        <v>0.97682933131195304</v>
      </c>
      <c r="U111" s="27">
        <f>IF(D111 = 0,O111,Q111)</f>
        <v>1.04323568770493</v>
      </c>
      <c r="V111" s="39">
        <f>S111*T111^(1-N111)</f>
        <v>52.309209946493404</v>
      </c>
      <c r="W111" s="38">
        <f>S111*U111^(N111+1)</f>
        <v>55.865270280673286</v>
      </c>
      <c r="X111" s="44">
        <f>0.5 * (D111-MAX($D$3:$D$137))/(MIN($D$3:$D$137)-MAX($D$3:$D$137)) + 0.75</f>
        <v>1.0154954416954081</v>
      </c>
      <c r="Y111" s="44">
        <f>AVERAGE(D111, F111, G111, H111, I111, J111, K111)</f>
        <v>0.31256504540899982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PERCENTILE($L$2:$L$137, 0.05)</f>
        <v>-6.9945855688661379E-2</v>
      </c>
      <c r="AG111" s="22">
        <f>PERCENTILE($L$2:$L$137, 0.95)</f>
        <v>0.9572877100120103</v>
      </c>
      <c r="AH111" s="22">
        <f>MIN(MAX(L111,AF111), AG111)</f>
        <v>0.67626574633180803</v>
      </c>
      <c r="AI111" s="22">
        <f>AH111-$AH$138+1</f>
        <v>1.7462116020204694</v>
      </c>
      <c r="AJ111" s="22">
        <f>PERCENTILE($M$2:$M$137, 0.02)</f>
        <v>-2.2999038293317828</v>
      </c>
      <c r="AK111" s="22">
        <f>PERCENTILE($M$2:$M$137, 0.98)</f>
        <v>1.2514354598520292</v>
      </c>
      <c r="AL111" s="22">
        <f>MIN(MAX(M111,AJ111), AK111)</f>
        <v>-0.730517685270891</v>
      </c>
      <c r="AM111" s="22">
        <f>AL111-$AL$138 + 1</f>
        <v>2.5693861440608918</v>
      </c>
      <c r="AN111" s="46">
        <v>1</v>
      </c>
      <c r="AO111" s="51">
        <v>1</v>
      </c>
      <c r="AP111" s="51">
        <v>1</v>
      </c>
      <c r="AQ111" s="21">
        <v>1</v>
      </c>
      <c r="AR111" s="17">
        <f>(AI111^4)*AB111*AE111*AN111</f>
        <v>9.2979558051744995</v>
      </c>
      <c r="AS111" s="17">
        <f>(AM111^4) *Z111*AC111*AO111*(M111 &gt; 0)</f>
        <v>0</v>
      </c>
      <c r="AT111" s="17">
        <f>(AM111^4)*AA111*AP111*AQ111</f>
        <v>43.583039121829664</v>
      </c>
      <c r="AU111" s="17">
        <f>MIN(AR111, 0.05*AR$138)</f>
        <v>9.2979558051744995</v>
      </c>
      <c r="AV111" s="17">
        <f>MIN(AS111, 0.05*AS$138)</f>
        <v>0</v>
      </c>
      <c r="AW111" s="17">
        <f>MIN(AT111, 0.05*AT$138)</f>
        <v>43.583039121829664</v>
      </c>
      <c r="AX111" s="14">
        <f>AU111/$AU$138</f>
        <v>1.304480136878829E-2</v>
      </c>
      <c r="AY111" s="14">
        <f>AV111/$AV$138</f>
        <v>0</v>
      </c>
      <c r="AZ111" s="67">
        <f>AW111/$AW$138</f>
        <v>4.3971970413491804E-3</v>
      </c>
      <c r="BA111" s="21">
        <f>N111</f>
        <v>0</v>
      </c>
      <c r="BB111" s="66">
        <v>2035</v>
      </c>
      <c r="BC111" s="15">
        <f>$D$144*AX111</f>
        <v>1564.5112939238441</v>
      </c>
      <c r="BD111" s="19">
        <f>BC111-BB111</f>
        <v>-470.48870607615595</v>
      </c>
      <c r="BE111" s="63">
        <f>(IF(BD111 &gt; 0, V111, W111))</f>
        <v>55.865270280673286</v>
      </c>
      <c r="BF111" s="46">
        <f>BD111/BE111</f>
        <v>-8.4218460541293148</v>
      </c>
      <c r="BG111" s="64">
        <f>BB111/BC111</f>
        <v>1.3007256693533706</v>
      </c>
      <c r="BH111" s="66">
        <v>1285</v>
      </c>
      <c r="BI111" s="66">
        <v>2624</v>
      </c>
      <c r="BJ111" s="66">
        <v>0</v>
      </c>
      <c r="BK111" s="10">
        <f>SUM(BH111:BJ111)</f>
        <v>3909</v>
      </c>
      <c r="BL111" s="15">
        <f>AY111*$D$143</f>
        <v>0</v>
      </c>
      <c r="BM111" s="9">
        <f>BL111-BK111</f>
        <v>-3909</v>
      </c>
      <c r="BN111" s="48">
        <f>IF(BM111&gt;0,V111,W111)</f>
        <v>55.865270280673286</v>
      </c>
      <c r="BO111" s="46">
        <f>BM111/BN111</f>
        <v>-69.971916010801564</v>
      </c>
      <c r="BP111" s="64" t="e">
        <f>BK111/BL111</f>
        <v>#DIV/0!</v>
      </c>
      <c r="BQ111" s="16">
        <f>BB111+BK111+BS111</f>
        <v>5944</v>
      </c>
      <c r="BR111" s="69">
        <f>BC111+BL111+BT111</f>
        <v>1606.6773355124537</v>
      </c>
      <c r="BS111" s="66">
        <v>0</v>
      </c>
      <c r="BT111" s="15">
        <f>AZ111*$D$146</f>
        <v>42.166041588609694</v>
      </c>
      <c r="BU111" s="37">
        <f>BT111-BS111</f>
        <v>42.166041588609694</v>
      </c>
      <c r="BV111" s="54">
        <f>BU111*(BU111&lt;&gt;0)</f>
        <v>42.166041588609694</v>
      </c>
      <c r="BW111" s="26">
        <f>BV111/$BV$138</f>
        <v>7.4066470382240637E-2</v>
      </c>
      <c r="BX111" s="47">
        <f>BW111 * $BU$138</f>
        <v>42.166041588609694</v>
      </c>
      <c r="BY111" s="48">
        <f>IF(BX111&gt;0, V111, W111)</f>
        <v>52.309209946493404</v>
      </c>
      <c r="BZ111" s="65">
        <f>BX111/BY111</f>
        <v>0.80609211325770236</v>
      </c>
      <c r="CA111" s="66">
        <v>0</v>
      </c>
      <c r="CB111" s="15">
        <f>AZ111*$CA$141</f>
        <v>39.12076277762332</v>
      </c>
      <c r="CC111" s="37">
        <f>CB111-CA111</f>
        <v>39.12076277762332</v>
      </c>
      <c r="CD111" s="54">
        <f>CC111*(CC111&lt;&gt;0)</f>
        <v>39.12076277762332</v>
      </c>
      <c r="CE111" s="26">
        <f>CD111/$CD$138</f>
        <v>6.5652633148937795E-3</v>
      </c>
      <c r="CF111" s="47">
        <f>CE111 * $CC$138</f>
        <v>39.12076277762332</v>
      </c>
      <c r="CG111" s="48">
        <f>IF(BX111&gt;0,V111,W111)</f>
        <v>52.309209946493404</v>
      </c>
      <c r="CH111" s="65">
        <f>CF111/CG111</f>
        <v>0.7478752368395466</v>
      </c>
      <c r="CI111" s="70">
        <f>N111</f>
        <v>0</v>
      </c>
      <c r="CJ111" s="1">
        <f>BQ111+BS111</f>
        <v>5944</v>
      </c>
    </row>
    <row r="112" spans="1:88" x14ac:dyDescent="0.2">
      <c r="A112" s="24" t="s">
        <v>176</v>
      </c>
      <c r="B112">
        <v>0</v>
      </c>
      <c r="C112">
        <v>0</v>
      </c>
      <c r="D112">
        <v>0.463012240553485</v>
      </c>
      <c r="E112">
        <v>0.536987759446514</v>
      </c>
      <c r="F112">
        <v>0.46194503171247298</v>
      </c>
      <c r="G112">
        <v>0.46194503171247298</v>
      </c>
      <c r="H112">
        <v>0.37478801582815102</v>
      </c>
      <c r="I112">
        <v>0.41322781232334599</v>
      </c>
      <c r="J112">
        <v>0.39353885686889201</v>
      </c>
      <c r="K112">
        <v>0.42637227831601698</v>
      </c>
      <c r="L112">
        <v>0.95126844516602105</v>
      </c>
      <c r="M112">
        <v>-1.56958602020539</v>
      </c>
      <c r="N112" s="21">
        <v>0</v>
      </c>
      <c r="O112">
        <v>1.0474326386707999</v>
      </c>
      <c r="P112">
        <v>0.97927224581229499</v>
      </c>
      <c r="Q112">
        <v>1.0360231856293001</v>
      </c>
      <c r="R112">
        <v>0.98148866107046595</v>
      </c>
      <c r="S112">
        <v>35.279998779296797</v>
      </c>
      <c r="T112" s="27">
        <f>IF(C112,P112,R112)</f>
        <v>0.98148866107046595</v>
      </c>
      <c r="U112" s="27">
        <f>IF(D112 = 0,O112,Q112)</f>
        <v>1.0360231856293001</v>
      </c>
      <c r="V112" s="39">
        <f>S112*T112^(1-N112)</f>
        <v>34.626918764459688</v>
      </c>
      <c r="W112" s="38">
        <f>S112*U112^(N112+1)</f>
        <v>36.550896724324886</v>
      </c>
      <c r="X112" s="44">
        <f>0.5 * (D112-MAX($D$3:$D$137))/(MIN($D$3:$D$137)-MAX($D$3:$D$137)) + 0.75</f>
        <v>1.0190684291785987</v>
      </c>
      <c r="Y112" s="44">
        <f>AVERAGE(D112, F112, G112, H112, I112, J112, K112)</f>
        <v>0.42783275247354818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PERCENTILE($L$2:$L$137, 0.05)</f>
        <v>-6.9945855688661379E-2</v>
      </c>
      <c r="AG112" s="22">
        <f>PERCENTILE($L$2:$L$137, 0.95)</f>
        <v>0.9572877100120103</v>
      </c>
      <c r="AH112" s="22">
        <f>MIN(MAX(L112,AF112), AG112)</f>
        <v>0.95126844516602105</v>
      </c>
      <c r="AI112" s="22">
        <f>AH112-$AH$138+1</f>
        <v>2.0212143008546821</v>
      </c>
      <c r="AJ112" s="22">
        <f>PERCENTILE($M$2:$M$137, 0.02)</f>
        <v>-2.2999038293317828</v>
      </c>
      <c r="AK112" s="22">
        <f>PERCENTILE($M$2:$M$137, 0.98)</f>
        <v>1.2514354598520292</v>
      </c>
      <c r="AL112" s="22">
        <f>MIN(MAX(M112,AJ112), AK112)</f>
        <v>-1.56958602020539</v>
      </c>
      <c r="AM112" s="22">
        <f>AL112-$AL$138 + 1</f>
        <v>1.7303178091263929</v>
      </c>
      <c r="AN112" s="46">
        <v>1</v>
      </c>
      <c r="AO112" s="51">
        <v>1</v>
      </c>
      <c r="AP112" s="51">
        <v>1</v>
      </c>
      <c r="AQ112" s="21">
        <v>1</v>
      </c>
      <c r="AR112" s="17">
        <f>(AI112^4)*AB112*AE112*AN112</f>
        <v>16.689735326734915</v>
      </c>
      <c r="AS112" s="17">
        <f>(AM112^4) *Z112*AC112*AO112*(M112 &gt; 0)</f>
        <v>0</v>
      </c>
      <c r="AT112" s="17">
        <f>(AM112^4)*AA112*AP112*AQ112</f>
        <v>8.9640343268328806</v>
      </c>
      <c r="AU112" s="17">
        <f>MIN(AR112, 0.05*AR$138)</f>
        <v>16.689735326734915</v>
      </c>
      <c r="AV112" s="17">
        <f>MIN(AS112, 0.05*AS$138)</f>
        <v>0</v>
      </c>
      <c r="AW112" s="17">
        <f>MIN(AT112, 0.05*AT$138)</f>
        <v>8.9640343268328806</v>
      </c>
      <c r="AX112" s="14">
        <f>AU112/$AU$138</f>
        <v>2.341528469233458E-2</v>
      </c>
      <c r="AY112" s="14">
        <f>AV112/$AV$138</f>
        <v>0</v>
      </c>
      <c r="AZ112" s="67">
        <f>AW112/$AW$138</f>
        <v>9.0440285979871519E-4</v>
      </c>
      <c r="BA112" s="21">
        <f>N112</f>
        <v>0</v>
      </c>
      <c r="BB112" s="66">
        <v>2611</v>
      </c>
      <c r="BC112" s="15">
        <f>$D$144*AX112</f>
        <v>2808.2817297050478</v>
      </c>
      <c r="BD112" s="19">
        <f>BC112-BB112</f>
        <v>197.28172970504784</v>
      </c>
      <c r="BE112" s="63">
        <f>(IF(BD112 &gt; 0, V112, W112))</f>
        <v>34.626918764459688</v>
      </c>
      <c r="BF112" s="46">
        <f>BD112/BE112</f>
        <v>5.6973515618586745</v>
      </c>
      <c r="BG112" s="64">
        <f>BB112/BC112</f>
        <v>0.92975002200873624</v>
      </c>
      <c r="BH112" s="66">
        <v>0</v>
      </c>
      <c r="BI112" s="66">
        <v>2646</v>
      </c>
      <c r="BJ112" s="66">
        <v>0</v>
      </c>
      <c r="BK112" s="10">
        <f>SUM(BH112:BJ112)</f>
        <v>2646</v>
      </c>
      <c r="BL112" s="15">
        <f>AY112*$D$143</f>
        <v>0</v>
      </c>
      <c r="BM112" s="9">
        <f>BL112-BK112</f>
        <v>-2646</v>
      </c>
      <c r="BN112" s="48">
        <f>IF(BM112&gt;0,V112,W112)</f>
        <v>36.550896724324886</v>
      </c>
      <c r="BO112" s="46">
        <f>BM112/BN112</f>
        <v>-72.392204764680031</v>
      </c>
      <c r="BP112" s="64" t="e">
        <f>BK112/BL112</f>
        <v>#DIV/0!</v>
      </c>
      <c r="BQ112" s="16">
        <f>BB112+BK112+BS112</f>
        <v>5257</v>
      </c>
      <c r="BR112" s="69">
        <f>BC112+BL112+BT112</f>
        <v>2816.9543200485155</v>
      </c>
      <c r="BS112" s="66">
        <v>0</v>
      </c>
      <c r="BT112" s="15">
        <f>AZ112*$D$146</f>
        <v>8.6725903434678191</v>
      </c>
      <c r="BU112" s="37">
        <f>BT112-BS112</f>
        <v>8.6725903434678191</v>
      </c>
      <c r="BV112" s="54">
        <f>BU112*(BU112&lt;&gt;0)</f>
        <v>8.6725903434678191</v>
      </c>
      <c r="BW112" s="26">
        <f>BV112/$BV$138</f>
        <v>1.5233778927573861E-2</v>
      </c>
      <c r="BX112" s="47">
        <f>BW112 * $BU$138</f>
        <v>8.6725903434678191</v>
      </c>
      <c r="BY112" s="48">
        <f>IF(BX112&gt;0, V112, W112)</f>
        <v>34.626918764459688</v>
      </c>
      <c r="BZ112" s="65">
        <f>BX112/BY112</f>
        <v>0.25045804399925919</v>
      </c>
      <c r="CA112" s="66">
        <v>0</v>
      </c>
      <c r="CB112" s="15">
        <f>AZ112*$CA$141</f>
        <v>8.0462461429142191</v>
      </c>
      <c r="CC112" s="37">
        <f>CB112-CA112</f>
        <v>8.0462461429142191</v>
      </c>
      <c r="CD112" s="54">
        <f>CC112*(CC112&lt;&gt;0)</f>
        <v>8.0462461429142191</v>
      </c>
      <c r="CE112" s="26">
        <f>CD112/$CD$138</f>
        <v>1.3503245047894637E-3</v>
      </c>
      <c r="CF112" s="47">
        <f>CE112 * $CC$138</f>
        <v>8.0462461429142191</v>
      </c>
      <c r="CG112" s="48">
        <f>IF(BX112&gt;0,V112,W112)</f>
        <v>34.626918764459688</v>
      </c>
      <c r="CH112" s="65">
        <f>CF112/CG112</f>
        <v>0.23236968318338247</v>
      </c>
      <c r="CI112" s="70">
        <f>N112</f>
        <v>0</v>
      </c>
      <c r="CJ112" s="1">
        <f>BQ112+BS112</f>
        <v>5257</v>
      </c>
    </row>
    <row r="113" spans="1:88" x14ac:dyDescent="0.2">
      <c r="A113" s="24" t="s">
        <v>174</v>
      </c>
      <c r="B113">
        <v>0</v>
      </c>
      <c r="C113">
        <v>0</v>
      </c>
      <c r="D113">
        <v>0.286245353159851</v>
      </c>
      <c r="E113">
        <v>0.713754646840148</v>
      </c>
      <c r="F113">
        <v>0.28985507246376802</v>
      </c>
      <c r="G113">
        <v>0.28985507246376802</v>
      </c>
      <c r="H113">
        <v>0.539719626168224</v>
      </c>
      <c r="I113">
        <v>0.39252336448598102</v>
      </c>
      <c r="J113">
        <v>0.46027444372099002</v>
      </c>
      <c r="K113">
        <v>0.36525728225179599</v>
      </c>
      <c r="L113">
        <v>-2.6647118140485801E-2</v>
      </c>
      <c r="M113">
        <v>-1.5648371800782299</v>
      </c>
      <c r="N113" s="21">
        <v>0</v>
      </c>
      <c r="O113">
        <v>1.0091640851214101</v>
      </c>
      <c r="P113">
        <v>0.97381915934316399</v>
      </c>
      <c r="Q113">
        <v>1.02847311343945</v>
      </c>
      <c r="R113">
        <v>0.98837251720010699</v>
      </c>
      <c r="S113">
        <v>143.36000061035099</v>
      </c>
      <c r="T113" s="27">
        <f>IF(C113,P113,R113)</f>
        <v>0.98837251720010699</v>
      </c>
      <c r="U113" s="27">
        <f>IF(D113 = 0,O113,Q113)</f>
        <v>1.02847311343945</v>
      </c>
      <c r="V113" s="39">
        <f>S113*T113^(1-N113)</f>
        <v>141.69308466906148</v>
      </c>
      <c r="W113" s="38">
        <f>S113*U113^(N113+1)</f>
        <v>147.44190617040914</v>
      </c>
      <c r="X113" s="44">
        <f>0.5 * (D113-MAX($D$3:$D$137))/(MIN($D$3:$D$137)-MAX($D$3:$D$137)) + 0.75</f>
        <v>1.1090468329092524</v>
      </c>
      <c r="Y113" s="44">
        <f>AVERAGE(D113, F113, G113, H113, I113, J113, K113)</f>
        <v>0.37481860210205398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PERCENTILE($L$2:$L$137, 0.05)</f>
        <v>-6.9945855688661379E-2</v>
      </c>
      <c r="AG113" s="22">
        <f>PERCENTILE($L$2:$L$137, 0.95)</f>
        <v>0.9572877100120103</v>
      </c>
      <c r="AH113" s="22">
        <f>MIN(MAX(L113,AF113), AG113)</f>
        <v>-2.6647118140485801E-2</v>
      </c>
      <c r="AI113" s="22">
        <f>AH113-$AH$138+1</f>
        <v>1.0432987375481755</v>
      </c>
      <c r="AJ113" s="22">
        <f>PERCENTILE($M$2:$M$137, 0.02)</f>
        <v>-2.2999038293317828</v>
      </c>
      <c r="AK113" s="22">
        <f>PERCENTILE($M$2:$M$137, 0.98)</f>
        <v>1.2514354598520292</v>
      </c>
      <c r="AL113" s="22">
        <f>MIN(MAX(M113,AJ113), AK113)</f>
        <v>-1.5648371800782299</v>
      </c>
      <c r="AM113" s="22">
        <f>AL113-$AL$138 + 1</f>
        <v>1.7350666492535529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1.1847718515801979</v>
      </c>
      <c r="AS113" s="17">
        <f>(AM113^4) *Z113*AC113*AO113*(M113 &gt; 0)</f>
        <v>0</v>
      </c>
      <c r="AT113" s="17">
        <f>(AM113^4)*AA113*AP113*AQ113</f>
        <v>9.062846997847771</v>
      </c>
      <c r="AU113" s="17">
        <f>MIN(AR113, 0.05*AR$138)</f>
        <v>1.1847718515801979</v>
      </c>
      <c r="AV113" s="17">
        <f>MIN(AS113, 0.05*AS$138)</f>
        <v>0</v>
      </c>
      <c r="AW113" s="17">
        <f>MIN(AT113, 0.05*AT$138)</f>
        <v>9.062846997847771</v>
      </c>
      <c r="AX113" s="14">
        <f>AU113/$AU$138</f>
        <v>1.6622055207655558E-3</v>
      </c>
      <c r="AY113" s="14">
        <f>AV113/$AV$138</f>
        <v>0</v>
      </c>
      <c r="AZ113" s="67">
        <f>AW113/$AW$138</f>
        <v>9.1437230647772969E-4</v>
      </c>
      <c r="BA113" s="21">
        <f>N113</f>
        <v>0</v>
      </c>
      <c r="BB113" s="66">
        <v>287</v>
      </c>
      <c r="BC113" s="15">
        <f>$D$144*AX113</f>
        <v>199.35445826583995</v>
      </c>
      <c r="BD113" s="19">
        <f>BC113-BB113</f>
        <v>-87.645541734160048</v>
      </c>
      <c r="BE113" s="63">
        <f>(IF(BD113 &gt; 0, V113, W113))</f>
        <v>147.44190617040914</v>
      </c>
      <c r="BF113" s="46">
        <f>BD113/BE113</f>
        <v>-0.59444118711312532</v>
      </c>
      <c r="BG113" s="64">
        <f>BB113/BC113</f>
        <v>1.4396467603312104</v>
      </c>
      <c r="BH113" s="66">
        <v>0</v>
      </c>
      <c r="BI113" s="66">
        <v>573</v>
      </c>
      <c r="BJ113" s="66">
        <v>0</v>
      </c>
      <c r="BK113" s="10">
        <f>SUM(BH113:BJ113)</f>
        <v>573</v>
      </c>
      <c r="BL113" s="15">
        <f>AY113*$D$143</f>
        <v>0</v>
      </c>
      <c r="BM113" s="9">
        <f>BL113-BK113</f>
        <v>-573</v>
      </c>
      <c r="BN113" s="48">
        <f>IF(BM113&gt;0,V113,W113)</f>
        <v>147.44190617040914</v>
      </c>
      <c r="BO113" s="46">
        <f>BM113/BN113</f>
        <v>-3.88627639782236</v>
      </c>
      <c r="BP113" s="64" t="e">
        <f>BK113/BL113</f>
        <v>#DIV/0!</v>
      </c>
      <c r="BQ113" s="16">
        <f>BB113+BK113+BS113</f>
        <v>860</v>
      </c>
      <c r="BR113" s="69">
        <f>BC113+BL113+BT113</f>
        <v>208.12264862434685</v>
      </c>
      <c r="BS113" s="66">
        <v>0</v>
      </c>
      <c r="BT113" s="15">
        <f>AZ113*$D$146</f>
        <v>8.7681903585068923</v>
      </c>
      <c r="BU113" s="37">
        <f>BT113-BS113</f>
        <v>8.7681903585068923</v>
      </c>
      <c r="BV113" s="54">
        <f>BU113*(BU113&lt;&gt;0)</f>
        <v>8.7681903585068923</v>
      </c>
      <c r="BW113" s="26">
        <f>BV113/$BV$138</f>
        <v>1.5401704476562221E-2</v>
      </c>
      <c r="BX113" s="47">
        <f>BW113 * $BU$138</f>
        <v>8.7681903585068923</v>
      </c>
      <c r="BY113" s="48">
        <f>IF(BX113&gt;0, V113, W113)</f>
        <v>141.69308466906148</v>
      </c>
      <c r="BZ113" s="65">
        <f>BX113/BY113</f>
        <v>6.188156873700567E-2</v>
      </c>
      <c r="CA113" s="66">
        <v>0</v>
      </c>
      <c r="CB113" s="15">
        <f>AZ113*$CA$141</f>
        <v>8.1349418176557418</v>
      </c>
      <c r="CC113" s="37">
        <f>CB113-CA113</f>
        <v>8.1349418176557418</v>
      </c>
      <c r="CD113" s="54">
        <f>CC113*(CC113&lt;&gt;0)</f>
        <v>8.1349418176557418</v>
      </c>
      <c r="CE113" s="26">
        <f>CD113/$CD$138</f>
        <v>1.3652094512533232E-3</v>
      </c>
      <c r="CF113" s="47">
        <f>CE113 * $CC$138</f>
        <v>8.1349418176557418</v>
      </c>
      <c r="CG113" s="48">
        <f>IF(BX113&gt;0,V113,W113)</f>
        <v>141.69308466906148</v>
      </c>
      <c r="CH113" s="65">
        <f>CF113/CG113</f>
        <v>5.7412412445220745E-2</v>
      </c>
      <c r="CI113" s="70">
        <f>N113</f>
        <v>0</v>
      </c>
      <c r="CJ113" s="1">
        <f>BQ113+BS113</f>
        <v>860</v>
      </c>
    </row>
    <row r="114" spans="1:88" x14ac:dyDescent="0.2">
      <c r="A114" s="24" t="s">
        <v>227</v>
      </c>
      <c r="B114">
        <v>0</v>
      </c>
      <c r="C114">
        <v>0</v>
      </c>
      <c r="D114">
        <v>0.18218138234119</v>
      </c>
      <c r="E114">
        <v>0.81781861765880903</v>
      </c>
      <c r="F114">
        <v>3.0591974572904201E-2</v>
      </c>
      <c r="G114">
        <v>3.0591974572904201E-2</v>
      </c>
      <c r="H114">
        <v>0.241537818637693</v>
      </c>
      <c r="I114">
        <v>0.36711241119933102</v>
      </c>
      <c r="J114">
        <v>0.297777653620802</v>
      </c>
      <c r="K114">
        <v>9.54442581193162E-2</v>
      </c>
      <c r="L114">
        <v>0.67609205577143905</v>
      </c>
      <c r="M114">
        <v>0.93325833153704496</v>
      </c>
      <c r="N114" s="21">
        <v>0</v>
      </c>
      <c r="O114">
        <v>1.05986207071628</v>
      </c>
      <c r="P114">
        <v>0.98279549131969302</v>
      </c>
      <c r="Q114">
        <v>1.0199105996644899</v>
      </c>
      <c r="R114">
        <v>1.0022613043652699</v>
      </c>
      <c r="S114">
        <v>1.1399999856948799</v>
      </c>
      <c r="T114" s="27">
        <f>IF(C114,P114,R114)</f>
        <v>1.0022613043652699</v>
      </c>
      <c r="U114" s="27">
        <f>IF(D114 = 0,O114,Q114)</f>
        <v>1.0199105996644899</v>
      </c>
      <c r="V114" s="39">
        <f>S114*T114^(1-N114)</f>
        <v>1.1425778726389395</v>
      </c>
      <c r="W114" s="38">
        <f>S114*U114^(N114+1)</f>
        <v>1.162698069027575</v>
      </c>
      <c r="X114" s="44">
        <f>0.5 * (D114-MAX($D$3:$D$137))/(MIN($D$3:$D$137)-MAX($D$3:$D$137)) + 0.75</f>
        <v>1.1620177830583336</v>
      </c>
      <c r="Y114" s="44">
        <f>AVERAGE(D114, F114, G114, H114, I114, J114, K114)</f>
        <v>0.17789106758059153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PERCENTILE($L$2:$L$137, 0.05)</f>
        <v>-6.9945855688661379E-2</v>
      </c>
      <c r="AG114" s="22">
        <f>PERCENTILE($L$2:$L$137, 0.95)</f>
        <v>0.9572877100120103</v>
      </c>
      <c r="AH114" s="22">
        <f>MIN(MAX(L114,AF114), AG114)</f>
        <v>0.67609205577143905</v>
      </c>
      <c r="AI114" s="22">
        <f>AH114-$AH$138+1</f>
        <v>1.7460379114601006</v>
      </c>
      <c r="AJ114" s="22">
        <f>PERCENTILE($M$2:$M$137, 0.02)</f>
        <v>-2.2999038293317828</v>
      </c>
      <c r="AK114" s="22">
        <f>PERCENTILE($M$2:$M$137, 0.98)</f>
        <v>1.2514354598520292</v>
      </c>
      <c r="AL114" s="22">
        <f>MIN(MAX(M114,AJ114), AK114)</f>
        <v>0.93325833153704496</v>
      </c>
      <c r="AM114" s="22">
        <f>AL114-$AL$138 + 1</f>
        <v>4.2331621608688277</v>
      </c>
      <c r="AN114" s="46">
        <v>0</v>
      </c>
      <c r="AO114" s="75">
        <v>0.25</v>
      </c>
      <c r="AP114" s="51">
        <v>0.54</v>
      </c>
      <c r="AQ114" s="50">
        <v>1</v>
      </c>
      <c r="AR114" s="17">
        <f>(AI114^4)*AB114*AE114*AN114</f>
        <v>0</v>
      </c>
      <c r="AS114" s="17">
        <f>(AM114^4) *Z114*AC114*AO114*(M114 &gt; 0)</f>
        <v>80.278570475277562</v>
      </c>
      <c r="AT114" s="17">
        <f>(AM114^4)*AA114*AP114*AQ114</f>
        <v>173.40171222659956</v>
      </c>
      <c r="AU114" s="17">
        <f>MIN(AR114, 0.05*AR$138)</f>
        <v>0</v>
      </c>
      <c r="AV114" s="17">
        <f>MIN(AS114, 0.05*AS$138)</f>
        <v>80.278570475277562</v>
      </c>
      <c r="AW114" s="17">
        <f>MIN(AT114, 0.05*AT$138)</f>
        <v>173.40171222659956</v>
      </c>
      <c r="AX114" s="14">
        <f>AU114/$AU$138</f>
        <v>0</v>
      </c>
      <c r="AY114" s="14">
        <f>AV114/$AV$138</f>
        <v>2.3456721594250541E-2</v>
      </c>
      <c r="AZ114" s="67">
        <f>AW114/$AW$138</f>
        <v>1.7494913418871182E-2</v>
      </c>
      <c r="BA114" s="21">
        <f>N114</f>
        <v>0</v>
      </c>
      <c r="BB114" s="66">
        <v>0</v>
      </c>
      <c r="BC114" s="15">
        <f>$D$144*AX114</f>
        <v>0</v>
      </c>
      <c r="BD114" s="19">
        <f>BC114-BB114</f>
        <v>0</v>
      </c>
      <c r="BE114" s="63">
        <f>(IF(BD114 &gt; 0, V114, W114))</f>
        <v>1.162698069027575</v>
      </c>
      <c r="BF114" s="46">
        <f>BD114/BE114</f>
        <v>0</v>
      </c>
      <c r="BG114" s="64" t="e">
        <f>BB114/BC114</f>
        <v>#DIV/0!</v>
      </c>
      <c r="BH114" s="66">
        <v>0</v>
      </c>
      <c r="BI114" s="66">
        <v>837</v>
      </c>
      <c r="BJ114" s="66">
        <v>0</v>
      </c>
      <c r="BK114" s="10">
        <f>SUM(BH114:BJ114)</f>
        <v>837</v>
      </c>
      <c r="BL114" s="15">
        <f>AY114*$D$143</f>
        <v>4092.1458842332172</v>
      </c>
      <c r="BM114" s="9">
        <f>BL114-BK114</f>
        <v>3255.1458842332172</v>
      </c>
      <c r="BN114" s="48">
        <f>IF(BM114&gt;0,V114,W114)</f>
        <v>1.1425778726389395</v>
      </c>
      <c r="BO114" s="46">
        <f>BM114/BN114</f>
        <v>2848.9488219433251</v>
      </c>
      <c r="BP114" s="64">
        <f>BK114/BL114</f>
        <v>0.20453816253836618</v>
      </c>
      <c r="BQ114" s="16">
        <f>BB114+BK114+BS114</f>
        <v>983</v>
      </c>
      <c r="BR114" s="69">
        <f>BC114+BL114+BT114</f>
        <v>4259.9098574807986</v>
      </c>
      <c r="BS114" s="66">
        <v>146</v>
      </c>
      <c r="BT114" s="15">
        <f>AZ114*$D$146</f>
        <v>167.76397324758142</v>
      </c>
      <c r="BU114" s="37">
        <f>BT114-BS114</f>
        <v>21.763973247581418</v>
      </c>
      <c r="BV114" s="54">
        <f>BU114*(BU114&lt;&gt;0)</f>
        <v>21.763973247581418</v>
      </c>
      <c r="BW114" s="26">
        <f>BV114/$BV$138</f>
        <v>3.8229357540104279E-2</v>
      </c>
      <c r="BX114" s="47">
        <f>BW114 * $BU$138</f>
        <v>21.763973247581415</v>
      </c>
      <c r="BY114" s="48">
        <f>IF(BX114&gt;0, V114, W114)</f>
        <v>1.1425778726389395</v>
      </c>
      <c r="BZ114" s="65">
        <f>BX114/BY114</f>
        <v>19.048131220425745</v>
      </c>
      <c r="CA114" s="66">
        <v>0</v>
      </c>
      <c r="CB114" s="15">
        <f>AZ114*$CA$141</f>
        <v>155.64787095934219</v>
      </c>
      <c r="CC114" s="37">
        <f>CB114-CA114</f>
        <v>155.64787095934219</v>
      </c>
      <c r="CD114" s="54">
        <f>CC114*(CC114&lt;&gt;0)</f>
        <v>155.64787095934219</v>
      </c>
      <c r="CE114" s="26">
        <f>CD114/$CD$138</f>
        <v>2.6120892965696186E-2</v>
      </c>
      <c r="CF114" s="47">
        <f>CE114 * $CC$138</f>
        <v>155.64787095934219</v>
      </c>
      <c r="CG114" s="48">
        <f>IF(BX114&gt;0,V114,W114)</f>
        <v>1.1425778726389395</v>
      </c>
      <c r="CH114" s="65">
        <f>CF114/CG114</f>
        <v>136.22517526954394</v>
      </c>
      <c r="CI114" s="70">
        <f>N114</f>
        <v>0</v>
      </c>
      <c r="CJ114" s="1">
        <f>BQ114+BS114</f>
        <v>1129</v>
      </c>
    </row>
    <row r="115" spans="1:88" x14ac:dyDescent="0.2">
      <c r="A115" s="24" t="s">
        <v>175</v>
      </c>
      <c r="B115">
        <v>0</v>
      </c>
      <c r="C115">
        <v>0</v>
      </c>
      <c r="D115">
        <v>0.59490084985835601</v>
      </c>
      <c r="E115">
        <v>0.40509915014164299</v>
      </c>
      <c r="F115">
        <v>0.50136239782016301</v>
      </c>
      <c r="G115">
        <v>0.50136239782016301</v>
      </c>
      <c r="H115">
        <v>0.96707818930041101</v>
      </c>
      <c r="I115">
        <v>0.76131687242798296</v>
      </c>
      <c r="J115">
        <v>0.85805182971164695</v>
      </c>
      <c r="K115">
        <v>0.65589246283076796</v>
      </c>
      <c r="L115">
        <v>0.13580290728133801</v>
      </c>
      <c r="M115">
        <v>-0.75422826128373299</v>
      </c>
      <c r="N115" s="21">
        <v>0</v>
      </c>
      <c r="O115">
        <v>1.0000502193437399</v>
      </c>
      <c r="P115">
        <v>0.98994074815442601</v>
      </c>
      <c r="Q115">
        <v>1.0618393272503099</v>
      </c>
      <c r="R115">
        <v>1.00624222088715</v>
      </c>
      <c r="S115">
        <v>19.899999618530199</v>
      </c>
      <c r="T115" s="27">
        <f>IF(C115,P115,R115)</f>
        <v>1.00624222088715</v>
      </c>
      <c r="U115" s="27">
        <f>IF(D115 = 0,O115,Q115)</f>
        <v>1.0618393272503099</v>
      </c>
      <c r="V115" s="39">
        <f>S115*T115^(1-N115)</f>
        <v>20.024219811803263</v>
      </c>
      <c r="W115" s="38">
        <f>S115*U115^(N115+1)</f>
        <v>21.130602207221532</v>
      </c>
      <c r="X115" s="44">
        <f>0.5 * (D115-MAX($D$3:$D$137))/(MIN($D$3:$D$137)-MAX($D$3:$D$137)) + 0.75</f>
        <v>0.951934099268259</v>
      </c>
      <c r="Y115" s="44">
        <f>AVERAGE(D115, F115, G115, H115, I115, J115, K115)</f>
        <v>0.69142357139564148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PERCENTILE($L$2:$L$137, 0.05)</f>
        <v>-6.9945855688661379E-2</v>
      </c>
      <c r="AG115" s="22">
        <f>PERCENTILE($L$2:$L$137, 0.95)</f>
        <v>0.9572877100120103</v>
      </c>
      <c r="AH115" s="22">
        <f>MIN(MAX(L115,AF115), AG115)</f>
        <v>0.13580290728133801</v>
      </c>
      <c r="AI115" s="22">
        <f>AH115-$AH$138+1</f>
        <v>1.2057487629699994</v>
      </c>
      <c r="AJ115" s="22">
        <f>PERCENTILE($M$2:$M$137, 0.02)</f>
        <v>-2.2999038293317828</v>
      </c>
      <c r="AK115" s="22">
        <f>PERCENTILE($M$2:$M$137, 0.98)</f>
        <v>1.2514354598520292</v>
      </c>
      <c r="AL115" s="22">
        <f>MIN(MAX(M115,AJ115), AK115)</f>
        <v>-0.75422826128373299</v>
      </c>
      <c r="AM115" s="22">
        <f>AL115-$AL$138 + 1</f>
        <v>2.5456755680480496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2.1136218997789213</v>
      </c>
      <c r="AS115" s="17">
        <f>(AM115^4) *Z115*AC115*AO115*(M115 &gt; 0)</f>
        <v>0</v>
      </c>
      <c r="AT115" s="17">
        <f>(AM115^4)*AA115*AP115*AQ115</f>
        <v>41.996414922314344</v>
      </c>
      <c r="AU115" s="17">
        <f>MIN(AR115, 0.05*AR$138)</f>
        <v>2.1136218997789213</v>
      </c>
      <c r="AV115" s="17">
        <f>MIN(AS115, 0.05*AS$138)</f>
        <v>0</v>
      </c>
      <c r="AW115" s="17">
        <f>MIN(AT115, 0.05*AT$138)</f>
        <v>41.996414922314344</v>
      </c>
      <c r="AX115" s="14">
        <f>AU115/$AU$138</f>
        <v>2.9653590992541317E-3</v>
      </c>
      <c r="AY115" s="14">
        <f>AV115/$AV$138</f>
        <v>0</v>
      </c>
      <c r="AZ115" s="67">
        <f>AW115/$AW$138</f>
        <v>4.2371187316117736E-3</v>
      </c>
      <c r="BA115" s="21">
        <f>N115</f>
        <v>0</v>
      </c>
      <c r="BB115" s="66">
        <v>458</v>
      </c>
      <c r="BC115" s="15">
        <f>$D$144*AX115</f>
        <v>355.64648860221524</v>
      </c>
      <c r="BD115" s="19">
        <f>BC115-BB115</f>
        <v>-102.35351139778476</v>
      </c>
      <c r="BE115" s="63">
        <f>(IF(BD115 &gt; 0, V115, W115))</f>
        <v>21.130602207221532</v>
      </c>
      <c r="BF115" s="46">
        <f>BD115/BE115</f>
        <v>-4.8438520773820981</v>
      </c>
      <c r="BG115" s="64">
        <f>BB115/BC115</f>
        <v>1.2877956473015131</v>
      </c>
      <c r="BH115" s="66">
        <v>40</v>
      </c>
      <c r="BI115" s="66">
        <v>537</v>
      </c>
      <c r="BJ115" s="66">
        <v>80</v>
      </c>
      <c r="BK115" s="10">
        <f>SUM(BH115:BJ115)</f>
        <v>657</v>
      </c>
      <c r="BL115" s="15">
        <f>AY115*$D$143</f>
        <v>0</v>
      </c>
      <c r="BM115" s="9">
        <f>BL115-BK115</f>
        <v>-657</v>
      </c>
      <c r="BN115" s="48">
        <f>IF(BM115&gt;0,V115,W115)</f>
        <v>21.130602207221532</v>
      </c>
      <c r="BO115" s="46">
        <f>BM115/BN115</f>
        <v>-31.092346235899782</v>
      </c>
      <c r="BP115" s="64" t="e">
        <f>BK115/BL115</f>
        <v>#DIV/0!</v>
      </c>
      <c r="BQ115" s="16">
        <f>BB115+BK115+BS115</f>
        <v>1115</v>
      </c>
      <c r="BR115" s="69">
        <f>BC115+BL115+BT115</f>
        <v>396.27749125526003</v>
      </c>
      <c r="BS115" s="66">
        <v>0</v>
      </c>
      <c r="BT115" s="15">
        <f>AZ115*$D$146</f>
        <v>40.631002653044774</v>
      </c>
      <c r="BU115" s="37">
        <f>BT115-BS115</f>
        <v>40.631002653044774</v>
      </c>
      <c r="BV115" s="54">
        <f>BU115*(BU115&lt;&gt;0)</f>
        <v>40.631002653044774</v>
      </c>
      <c r="BW115" s="26">
        <f>BV115/$BV$138</f>
        <v>7.1370108296231652E-2</v>
      </c>
      <c r="BX115" s="47">
        <f>BW115 * $BU$138</f>
        <v>40.631002653044774</v>
      </c>
      <c r="BY115" s="48">
        <f>IF(BX115&gt;0, V115, W115)</f>
        <v>20.024219811803263</v>
      </c>
      <c r="BZ115" s="65">
        <f>BX115/BY115</f>
        <v>2.0290929202192864</v>
      </c>
      <c r="CA115" s="66">
        <v>0</v>
      </c>
      <c r="CB115" s="15">
        <f>AZ115*$CA$141</f>
        <v>37.696586075467046</v>
      </c>
      <c r="CC115" s="37">
        <f>CB115-CA115</f>
        <v>37.696586075467046</v>
      </c>
      <c r="CD115" s="54">
        <f>CC115*(CC115&lt;&gt;0)</f>
        <v>37.696586075467046</v>
      </c>
      <c r="CE115" s="26">
        <f>CD115/$CD$138</f>
        <v>6.3262573652975935E-3</v>
      </c>
      <c r="CF115" s="47">
        <f>CE115 * $CC$138</f>
        <v>37.696586075467046</v>
      </c>
      <c r="CG115" s="48">
        <f>IF(BX115&gt;0,V115,W115)</f>
        <v>20.024219811803263</v>
      </c>
      <c r="CH115" s="65">
        <f>CF115/CG115</f>
        <v>1.8825495539779691</v>
      </c>
      <c r="CI115" s="70">
        <f>N115</f>
        <v>0</v>
      </c>
      <c r="CJ115" s="1">
        <f>BQ115+BS115</f>
        <v>1115</v>
      </c>
    </row>
    <row r="116" spans="1:88" x14ac:dyDescent="0.2">
      <c r="A116" s="24" t="s">
        <v>177</v>
      </c>
      <c r="B116">
        <v>0</v>
      </c>
      <c r="C116">
        <v>0</v>
      </c>
      <c r="D116">
        <v>0.37439222042139297</v>
      </c>
      <c r="E116">
        <v>0.62560777957860603</v>
      </c>
      <c r="F116">
        <v>0.23927038626609401</v>
      </c>
      <c r="G116">
        <v>0.23927038626609401</v>
      </c>
      <c r="H116">
        <v>0.284319356691556</v>
      </c>
      <c r="I116">
        <v>0.30901780585870098</v>
      </c>
      <c r="J116">
        <v>0.29641144338230602</v>
      </c>
      <c r="K116">
        <v>0.26631274951037298</v>
      </c>
      <c r="L116">
        <v>0.40480045572575402</v>
      </c>
      <c r="M116">
        <v>-1.6834057142468399</v>
      </c>
      <c r="N116" s="21">
        <v>0</v>
      </c>
      <c r="O116">
        <v>1.04102759160887</v>
      </c>
      <c r="P116">
        <v>0.976457966556595</v>
      </c>
      <c r="Q116">
        <v>1.01182633918418</v>
      </c>
      <c r="R116">
        <v>0.98064890126576099</v>
      </c>
      <c r="S116">
        <v>27.819999694824201</v>
      </c>
      <c r="T116" s="27">
        <f>IF(C116,P116,R116)</f>
        <v>0.98064890126576099</v>
      </c>
      <c r="U116" s="27">
        <f>IF(D116 = 0,O116,Q116)</f>
        <v>1.01182633918418</v>
      </c>
      <c r="V116" s="39">
        <f>S116*T116^(1-N116)</f>
        <v>27.281652133943158</v>
      </c>
      <c r="W116" s="38">
        <f>S116*U116^(N116+1)</f>
        <v>28.149008447318977</v>
      </c>
      <c r="X116" s="44">
        <f>0.5 * (D116-MAX($D$3:$D$137))/(MIN($D$3:$D$137)-MAX($D$3:$D$137)) + 0.75</f>
        <v>1.064178053880579</v>
      </c>
      <c r="Y116" s="44">
        <f>AVERAGE(D116, F116, G116, H116, I116, J116, K116)</f>
        <v>0.28699919262807383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PERCENTILE($L$2:$L$137, 0.05)</f>
        <v>-6.9945855688661379E-2</v>
      </c>
      <c r="AG116" s="22">
        <f>PERCENTILE($L$2:$L$137, 0.95)</f>
        <v>0.9572877100120103</v>
      </c>
      <c r="AH116" s="22">
        <f>MIN(MAX(L116,AF116), AG116)</f>
        <v>0.40480045572575402</v>
      </c>
      <c r="AI116" s="22">
        <f>AH116-$AH$138+1</f>
        <v>1.4747463114144153</v>
      </c>
      <c r="AJ116" s="22">
        <f>PERCENTILE($M$2:$M$137, 0.02)</f>
        <v>-2.2999038293317828</v>
      </c>
      <c r="AK116" s="22">
        <f>PERCENTILE($M$2:$M$137, 0.98)</f>
        <v>1.2514354598520292</v>
      </c>
      <c r="AL116" s="22">
        <f>MIN(MAX(M116,AJ116), AK116)</f>
        <v>-1.6834057142468399</v>
      </c>
      <c r="AM116" s="22">
        <f>AL116-$AL$138 + 1</f>
        <v>1.6164981150849429</v>
      </c>
      <c r="AN116" s="46">
        <v>1</v>
      </c>
      <c r="AO116" s="51">
        <v>1</v>
      </c>
      <c r="AP116" s="51">
        <v>1</v>
      </c>
      <c r="AQ116" s="21">
        <v>1</v>
      </c>
      <c r="AR116" s="17">
        <f>(AI116^4)*AB116*AE116*AN116</f>
        <v>4.7300885863894173</v>
      </c>
      <c r="AS116" s="17">
        <f>(AM116^4) *Z116*AC116*AO116*(M116 &gt; 0)</f>
        <v>0</v>
      </c>
      <c r="AT116" s="17">
        <f>(AM116^4)*AA116*AP116*AQ116</f>
        <v>6.8281147360150305</v>
      </c>
      <c r="AU116" s="17">
        <f>MIN(AR116, 0.05*AR$138)</f>
        <v>4.7300885863894173</v>
      </c>
      <c r="AV116" s="17">
        <f>MIN(AS116, 0.05*AS$138)</f>
        <v>0</v>
      </c>
      <c r="AW116" s="17">
        <f>MIN(AT116, 0.05*AT$138)</f>
        <v>6.8281147360150305</v>
      </c>
      <c r="AX116" s="14">
        <f>AU116/$AU$138</f>
        <v>6.6361969619046311E-3</v>
      </c>
      <c r="AY116" s="14">
        <f>AV116/$AV$138</f>
        <v>0</v>
      </c>
      <c r="AZ116" s="67">
        <f>AW116/$AW$138</f>
        <v>6.8890482444946047E-4</v>
      </c>
      <c r="BA116" s="21">
        <f>N116</f>
        <v>0</v>
      </c>
      <c r="BB116" s="66">
        <v>723</v>
      </c>
      <c r="BC116" s="15">
        <f>$D$144*AX116</f>
        <v>795.90365556998142</v>
      </c>
      <c r="BD116" s="19">
        <f>BC116-BB116</f>
        <v>72.903655569981424</v>
      </c>
      <c r="BE116" s="63">
        <f>(IF(BD116 &gt; 0, V116, W116))</f>
        <v>27.281652133943158</v>
      </c>
      <c r="BF116" s="46">
        <f>BD116/BE116</f>
        <v>2.6722595542253282</v>
      </c>
      <c r="BG116" s="64">
        <f>BB116/BC116</f>
        <v>0.90840140630115351</v>
      </c>
      <c r="BH116" s="66">
        <v>445</v>
      </c>
      <c r="BI116" s="66">
        <v>1168</v>
      </c>
      <c r="BJ116" s="66">
        <v>28</v>
      </c>
      <c r="BK116" s="10">
        <f>SUM(BH116:BJ116)</f>
        <v>1641</v>
      </c>
      <c r="BL116" s="15">
        <f>AY116*$D$143</f>
        <v>0</v>
      </c>
      <c r="BM116" s="9">
        <f>BL116-BK116</f>
        <v>-1641</v>
      </c>
      <c r="BN116" s="48">
        <f>IF(BM116&gt;0,V116,W116)</f>
        <v>28.149008447318977</v>
      </c>
      <c r="BO116" s="46">
        <f>BM116/BN116</f>
        <v>-58.296902467138068</v>
      </c>
      <c r="BP116" s="64" t="e">
        <f>BK116/BL116</f>
        <v>#DIV/0!</v>
      </c>
      <c r="BQ116" s="16">
        <f>BB116+BK116+BS116</f>
        <v>2364</v>
      </c>
      <c r="BR116" s="69">
        <f>BC116+BL116+BT116</f>
        <v>802.50977060307468</v>
      </c>
      <c r="BS116" s="66">
        <v>0</v>
      </c>
      <c r="BT116" s="15">
        <f>AZ116*$D$146</f>
        <v>6.6061150330932108</v>
      </c>
      <c r="BU116" s="37">
        <f>BT116-BS116</f>
        <v>6.6061150330932108</v>
      </c>
      <c r="BV116" s="54">
        <f>BU116*(BU116&lt;&gt;0)</f>
        <v>6.6061150330932108</v>
      </c>
      <c r="BW116" s="26">
        <f>BV116/$BV$138</f>
        <v>1.1603925932009828E-2</v>
      </c>
      <c r="BX116" s="47">
        <f>BW116 * $BU$138</f>
        <v>6.6061150330932108</v>
      </c>
      <c r="BY116" s="48">
        <f>IF(BX116&gt;0, V116, W116)</f>
        <v>27.281652133943158</v>
      </c>
      <c r="BZ116" s="65">
        <f>BX116/BY116</f>
        <v>0.24214497716852146</v>
      </c>
      <c r="CA116" s="66">
        <v>0</v>
      </c>
      <c r="CB116" s="15">
        <f>AZ116*$CA$141</f>
        <v>6.1290139969207376</v>
      </c>
      <c r="CC116" s="37">
        <f>CB116-CA116</f>
        <v>6.1290139969207376</v>
      </c>
      <c r="CD116" s="54">
        <f>CC116*(CC116&lt;&gt;0)</f>
        <v>6.1290139969207376</v>
      </c>
      <c r="CE116" s="26">
        <f>CD116/$CD$138</f>
        <v>1.028573777540715E-3</v>
      </c>
      <c r="CF116" s="47">
        <f>CE116 * $CC$138</f>
        <v>6.1290139969207376</v>
      </c>
      <c r="CG116" s="48">
        <f>IF(BX116&gt;0,V116,W116)</f>
        <v>27.281652133943158</v>
      </c>
      <c r="CH116" s="65">
        <f>CF116/CG116</f>
        <v>0.22465699536191833</v>
      </c>
      <c r="CI116" s="70">
        <f>N116</f>
        <v>0</v>
      </c>
      <c r="CJ116" s="1">
        <f>BQ116+BS116</f>
        <v>2364</v>
      </c>
    </row>
    <row r="117" spans="1:88" x14ac:dyDescent="0.2">
      <c r="A117" s="24" t="s">
        <v>194</v>
      </c>
      <c r="B117">
        <v>0</v>
      </c>
      <c r="C117">
        <v>0</v>
      </c>
      <c r="D117">
        <v>1.09321058688147E-2</v>
      </c>
      <c r="E117">
        <v>0.98906789413118501</v>
      </c>
      <c r="F117">
        <v>9.7087378640776604E-3</v>
      </c>
      <c r="G117">
        <v>9.7087378640776604E-3</v>
      </c>
      <c r="H117">
        <v>3.68550368550368E-3</v>
      </c>
      <c r="I117">
        <v>7.9852579852579802E-3</v>
      </c>
      <c r="J117">
        <v>5.4249145370564101E-3</v>
      </c>
      <c r="K117">
        <v>7.2573461523689903E-3</v>
      </c>
      <c r="L117">
        <v>0.73529106941157096</v>
      </c>
      <c r="M117">
        <v>-1.74757598888856</v>
      </c>
      <c r="N117" s="21">
        <v>5</v>
      </c>
      <c r="O117">
        <v>0.99292493762858602</v>
      </c>
      <c r="P117">
        <v>0.96677229026320399</v>
      </c>
      <c r="Q117">
        <v>1.02786775125174</v>
      </c>
      <c r="R117">
        <v>0.982836205013223</v>
      </c>
      <c r="S117">
        <v>116.33999633789</v>
      </c>
      <c r="T117" s="27">
        <f>IF(C117,P117,R117)</f>
        <v>0.982836205013223</v>
      </c>
      <c r="U117" s="27">
        <f>IF(D117 = 0,O117,Q117)</f>
        <v>1.02786775125174</v>
      </c>
      <c r="V117" s="39">
        <f>S117*T117^(1-N117)</f>
        <v>124.68220107142476</v>
      </c>
      <c r="W117" s="38">
        <f>S117*U117^(N117+1)</f>
        <v>137.19948747708003</v>
      </c>
      <c r="X117" s="44">
        <f>0.5 * (D117-MAX($D$3:$D$137))/(MIN($D$3:$D$137)-MAX($D$3:$D$137)) + 0.75</f>
        <v>1.2491875961619647</v>
      </c>
      <c r="Y117" s="44">
        <f>AVERAGE(D117, F117, G117, H117, I117, J117, K117)</f>
        <v>7.8146577081652981E-3</v>
      </c>
      <c r="Z117" s="22">
        <f>AI117^N117</f>
        <v>19.17215983329843</v>
      </c>
      <c r="AA117" s="22">
        <f>(Z117+AB117)/2</f>
        <v>14.093076581444341</v>
      </c>
      <c r="AB117" s="22">
        <f>AM117^N117</f>
        <v>9.013993329590253</v>
      </c>
      <c r="AC117" s="22">
        <v>1</v>
      </c>
      <c r="AD117" s="22">
        <v>1</v>
      </c>
      <c r="AE117" s="22">
        <v>1</v>
      </c>
      <c r="AF117" s="22">
        <f>PERCENTILE($L$2:$L$137, 0.05)</f>
        <v>-6.9945855688661379E-2</v>
      </c>
      <c r="AG117" s="22">
        <f>PERCENTILE($L$2:$L$137, 0.95)</f>
        <v>0.9572877100120103</v>
      </c>
      <c r="AH117" s="22">
        <f>MIN(MAX(L117,AF117), AG117)</f>
        <v>0.73529106941157096</v>
      </c>
      <c r="AI117" s="22">
        <f>AH117-$AH$138+1</f>
        <v>1.8052369251002323</v>
      </c>
      <c r="AJ117" s="22">
        <f>PERCENTILE($M$2:$M$137, 0.02)</f>
        <v>-2.2999038293317828</v>
      </c>
      <c r="AK117" s="22">
        <f>PERCENTILE($M$2:$M$137, 0.98)</f>
        <v>1.2514354598520292</v>
      </c>
      <c r="AL117" s="22">
        <f>MIN(MAX(M117,AJ117), AK117)</f>
        <v>-1.74757598888856</v>
      </c>
      <c r="AM117" s="22">
        <f>AL117-$AL$138 + 1</f>
        <v>1.5523278404432228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95.731323932228378</v>
      </c>
      <c r="AS117" s="17">
        <f>(AM117^4) *Z117*AC117*AO117*(M117 &gt; 0)</f>
        <v>0</v>
      </c>
      <c r="AT117" s="17">
        <f>(AM117^4)*AA117*AP117*AQ117</f>
        <v>81.835096291433331</v>
      </c>
      <c r="AU117" s="17">
        <f>MIN(AR117, 0.05*AR$138)</f>
        <v>38.906800062843544</v>
      </c>
      <c r="AV117" s="17">
        <f>MIN(AS117, 0.05*AS$138)</f>
        <v>0</v>
      </c>
      <c r="AW117" s="17">
        <f>MIN(AT117, 0.05*AT$138)</f>
        <v>81.835096291433331</v>
      </c>
      <c r="AX117" s="14">
        <f>AU117/$AU$138</f>
        <v>5.4585275446512913E-2</v>
      </c>
      <c r="AY117" s="14">
        <f>AV117/$AV$138</f>
        <v>0</v>
      </c>
      <c r="AZ117" s="67">
        <f>AW117/$AW$138</f>
        <v>8.2565385650441806E-3</v>
      </c>
      <c r="BA117" s="21">
        <f>N117</f>
        <v>5</v>
      </c>
      <c r="BB117" s="66">
        <v>6399</v>
      </c>
      <c r="BC117" s="15">
        <f>$D$144*AX117</f>
        <v>6546.6140498194454</v>
      </c>
      <c r="BD117" s="19">
        <f>BC117-BB117</f>
        <v>147.61404981944543</v>
      </c>
      <c r="BE117" s="63">
        <f>(IF(BD117 &gt; 0, V117, W117))</f>
        <v>124.68220107142476</v>
      </c>
      <c r="BF117" s="46">
        <f>BD117/BE117</f>
        <v>1.1839223926988909</v>
      </c>
      <c r="BG117" s="64">
        <f>BB117/BC117</f>
        <v>0.97745184782605044</v>
      </c>
      <c r="BH117" s="66">
        <v>233</v>
      </c>
      <c r="BI117" s="66">
        <v>3374</v>
      </c>
      <c r="BJ117" s="66">
        <v>0</v>
      </c>
      <c r="BK117" s="10">
        <f>SUM(BH117:BJ117)</f>
        <v>3607</v>
      </c>
      <c r="BL117" s="15">
        <f>AY117*$D$143</f>
        <v>0</v>
      </c>
      <c r="BM117" s="9">
        <f>BL117-BK117</f>
        <v>-3607</v>
      </c>
      <c r="BN117" s="48">
        <f>IF(BM117&gt;0,V117,W117)</f>
        <v>137.19948747708003</v>
      </c>
      <c r="BO117" s="46">
        <f>BM117/BN117</f>
        <v>-26.29018567290618</v>
      </c>
      <c r="BP117" s="64" t="e">
        <f>BK117/BL117</f>
        <v>#DIV/0!</v>
      </c>
      <c r="BQ117" s="16">
        <f>BB117+BK117+BS117</f>
        <v>10122</v>
      </c>
      <c r="BR117" s="69">
        <f>BC117+BL117+BT117</f>
        <v>6625.7884750812236</v>
      </c>
      <c r="BS117" s="66">
        <v>116</v>
      </c>
      <c r="BT117" s="15">
        <f>AZ117*$D$146</f>
        <v>79.174425261778154</v>
      </c>
      <c r="BU117" s="37">
        <f>BT117-BS117</f>
        <v>-36.825574738221846</v>
      </c>
      <c r="BV117" s="54">
        <f>BU117*(BU117&lt;&gt;0)</f>
        <v>-36.825574738221846</v>
      </c>
      <c r="BW117" s="26">
        <f>BV117/$BV$138</f>
        <v>-6.4685710061868545E-2</v>
      </c>
      <c r="BX117" s="47">
        <f>BW117 * $BU$138</f>
        <v>-36.825574738221846</v>
      </c>
      <c r="BY117" s="48">
        <f>IF(BX117&gt;0, V117, W117)</f>
        <v>137.19948747708003</v>
      </c>
      <c r="BZ117" s="65">
        <f>BX117/BY117</f>
        <v>-0.26840898180741218</v>
      </c>
      <c r="CA117" s="66">
        <v>0</v>
      </c>
      <c r="CB117" s="15">
        <f>AZ117*$CA$141</f>
        <v>73.45635947855682</v>
      </c>
      <c r="CC117" s="37">
        <f>CB117-CA117</f>
        <v>73.45635947855682</v>
      </c>
      <c r="CD117" s="54">
        <f>CC117*(CC117&lt;&gt;0)</f>
        <v>73.45635947855682</v>
      </c>
      <c r="CE117" s="26">
        <f>CD117/$CD$138</f>
        <v>1.2327477990947229E-2</v>
      </c>
      <c r="CF117" s="47">
        <f>CE117 * $CC$138</f>
        <v>73.45635947855682</v>
      </c>
      <c r="CG117" s="48">
        <f>IF(BX117&gt;0,V117,W117)</f>
        <v>137.19948747708003</v>
      </c>
      <c r="CH117" s="65">
        <f>CF117/CG117</f>
        <v>0.53539820614000566</v>
      </c>
      <c r="CI117" s="70">
        <f>N117</f>
        <v>5</v>
      </c>
      <c r="CJ117" s="1">
        <f>BQ117+BS117</f>
        <v>10238</v>
      </c>
    </row>
    <row r="118" spans="1:88" x14ac:dyDescent="0.2">
      <c r="A118" s="24" t="s">
        <v>123</v>
      </c>
      <c r="B118">
        <v>1</v>
      </c>
      <c r="C118">
        <v>1</v>
      </c>
      <c r="D118">
        <v>0.39352776667998401</v>
      </c>
      <c r="E118">
        <v>0.60647223332001599</v>
      </c>
      <c r="F118">
        <v>0.354787445371474</v>
      </c>
      <c r="G118">
        <v>0.354787445371474</v>
      </c>
      <c r="H118">
        <v>0.120351023819473</v>
      </c>
      <c r="I118">
        <v>0.218136230672795</v>
      </c>
      <c r="J118">
        <v>0.162027524493808</v>
      </c>
      <c r="K118">
        <v>0.23976098826752901</v>
      </c>
      <c r="L118">
        <v>0.70968075355150995</v>
      </c>
      <c r="M118">
        <v>-1.2685299736987401</v>
      </c>
      <c r="N118" s="21">
        <v>0</v>
      </c>
      <c r="O118">
        <v>1.0109012517421401</v>
      </c>
      <c r="P118">
        <v>0.97378636945735897</v>
      </c>
      <c r="Q118">
        <v>1.0084400440988199</v>
      </c>
      <c r="R118">
        <v>0.99992230379423996</v>
      </c>
      <c r="S118">
        <v>45.759998321533203</v>
      </c>
      <c r="T118" s="27">
        <f>IF(C118,P118,R118)</f>
        <v>0.97378636945735897</v>
      </c>
      <c r="U118" s="27">
        <f>IF(D118 = 0,O118,Q118)</f>
        <v>1.0084400440988199</v>
      </c>
      <c r="V118" s="39">
        <f>S118*T118^(1-N118)</f>
        <v>44.560462631900656</v>
      </c>
      <c r="W118" s="38">
        <f>S118*U118^(N118+1)</f>
        <v>46.146214725328868</v>
      </c>
      <c r="X118" s="44">
        <f>0.5 * (D118-MAX($D$3:$D$137))/(MIN($D$3:$D$137)-MAX($D$3:$D$137)) + 0.75</f>
        <v>1.0544376215391533</v>
      </c>
      <c r="Y118" s="44">
        <f>AVERAGE(D118, F118, G118, H118, I118, J118, K118)</f>
        <v>0.26333977495379102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PERCENTILE($L$2:$L$137, 0.05)</f>
        <v>-6.9945855688661379E-2</v>
      </c>
      <c r="AG118" s="22">
        <f>PERCENTILE($L$2:$L$137, 0.95)</f>
        <v>0.9572877100120103</v>
      </c>
      <c r="AH118" s="22">
        <f>MIN(MAX(L118,AF118), AG118)</f>
        <v>0.70968075355150995</v>
      </c>
      <c r="AI118" s="22">
        <f>AH118-$AH$138+1</f>
        <v>1.7796266092401714</v>
      </c>
      <c r="AJ118" s="22">
        <f>PERCENTILE($M$2:$M$137, 0.02)</f>
        <v>-2.2999038293317828</v>
      </c>
      <c r="AK118" s="22">
        <f>PERCENTILE($M$2:$M$137, 0.98)</f>
        <v>1.2514354598520292</v>
      </c>
      <c r="AL118" s="22">
        <f>MIN(MAX(M118,AJ118), AK118)</f>
        <v>-1.2685299736987401</v>
      </c>
      <c r="AM118" s="22">
        <f>AL118-$AL$138 + 1</f>
        <v>2.031373855633043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10.030337884933768</v>
      </c>
      <c r="AS118" s="17">
        <f>(AM118^4) *Z118*AC118*AO118*(M118 &gt; 0)</f>
        <v>0</v>
      </c>
      <c r="AT118" s="17">
        <f>(AM118^4)*AA118*AP118*AQ118</f>
        <v>17.027835055767461</v>
      </c>
      <c r="AU118" s="17">
        <f>MIN(AR118, 0.05*AR$138)</f>
        <v>10.030337884933768</v>
      </c>
      <c r="AV118" s="17">
        <f>MIN(AS118, 0.05*AS$138)</f>
        <v>0</v>
      </c>
      <c r="AW118" s="17">
        <f>MIN(AT118, 0.05*AT$138)</f>
        <v>17.027835055767461</v>
      </c>
      <c r="AX118" s="14">
        <f>AU118/$AU$138</f>
        <v>1.4072315260734609E-2</v>
      </c>
      <c r="AY118" s="14">
        <f>AV118/$AV$138</f>
        <v>0</v>
      </c>
      <c r="AZ118" s="67">
        <f>AW118/$AW$138</f>
        <v>1.7179789990895708E-3</v>
      </c>
      <c r="BA118" s="21">
        <f>N118</f>
        <v>0</v>
      </c>
      <c r="BB118" s="66">
        <v>2471</v>
      </c>
      <c r="BC118" s="15">
        <f>$D$144*AX118</f>
        <v>1687.7448367863665</v>
      </c>
      <c r="BD118" s="19">
        <f>BC118-BB118</f>
        <v>-783.25516321363352</v>
      </c>
      <c r="BE118" s="63">
        <f>(IF(BD118 &gt; 0, V118, W118))</f>
        <v>46.146214725328868</v>
      </c>
      <c r="BF118" s="46">
        <f>BD118/BE118</f>
        <v>-16.973335036811115</v>
      </c>
      <c r="BG118" s="64">
        <f>BB118/BC118</f>
        <v>1.4640838746128408</v>
      </c>
      <c r="BH118" s="66">
        <v>366</v>
      </c>
      <c r="BI118" s="66">
        <v>3569</v>
      </c>
      <c r="BJ118" s="66">
        <v>0</v>
      </c>
      <c r="BK118" s="10">
        <f>SUM(BH118:BJ118)</f>
        <v>3935</v>
      </c>
      <c r="BL118" s="15">
        <f>AY118*$D$143</f>
        <v>0</v>
      </c>
      <c r="BM118" s="9">
        <f>BL118-BK118</f>
        <v>-3935</v>
      </c>
      <c r="BN118" s="48">
        <f>IF(BM118&gt;0,V118,W118)</f>
        <v>46.146214725328868</v>
      </c>
      <c r="BO118" s="46">
        <f>BM118/BN118</f>
        <v>-85.272432926988174</v>
      </c>
      <c r="BP118" s="64" t="e">
        <f>BK118/BL118</f>
        <v>#DIV/0!</v>
      </c>
      <c r="BQ118" s="16">
        <f>BB118+BK118+BS118</f>
        <v>6406</v>
      </c>
      <c r="BR118" s="69">
        <f>BC118+BL118+BT118</f>
        <v>1704.2190528023361</v>
      </c>
      <c r="BS118" s="66">
        <v>0</v>
      </c>
      <c r="BT118" s="15">
        <f>AZ118*$D$146</f>
        <v>16.47421601596962</v>
      </c>
      <c r="BU118" s="37">
        <f>BT118-BS118</f>
        <v>16.47421601596962</v>
      </c>
      <c r="BV118" s="54">
        <f>BU118*(BU118&lt;&gt;0)</f>
        <v>16.47421601596962</v>
      </c>
      <c r="BW118" s="26">
        <f>BV118/$BV$138</f>
        <v>2.8937670851869986E-2</v>
      </c>
      <c r="BX118" s="47">
        <f>BW118 * $BU$138</f>
        <v>16.47421601596962</v>
      </c>
      <c r="BY118" s="48">
        <f>IF(BX118&gt;0, V118, W118)</f>
        <v>44.560462631900656</v>
      </c>
      <c r="BZ118" s="65">
        <f>BX118/BY118</f>
        <v>0.36970477959481046</v>
      </c>
      <c r="CA118" s="66">
        <v>0</v>
      </c>
      <c r="CB118" s="15">
        <f>AZ118*$CA$141</f>
        <v>15.28442966015014</v>
      </c>
      <c r="CC118" s="37">
        <f>CB118-CA118</f>
        <v>15.28442966015014</v>
      </c>
      <c r="CD118" s="54">
        <f>CC118*(CC118&lt;&gt;0)</f>
        <v>15.28442966015014</v>
      </c>
      <c r="CE118" s="26">
        <f>CD118/$CD$138</f>
        <v>2.5650395905433415E-3</v>
      </c>
      <c r="CF118" s="47">
        <f>CE118 * $CC$138</f>
        <v>15.28442966015014</v>
      </c>
      <c r="CG118" s="48">
        <f>IF(BX118&gt;0,V118,W118)</f>
        <v>44.560462631900656</v>
      </c>
      <c r="CH118" s="65">
        <f>CF118/CG118</f>
        <v>0.34300428580398262</v>
      </c>
      <c r="CI118" s="70">
        <f>N118</f>
        <v>0</v>
      </c>
      <c r="CJ118" s="1">
        <f>BQ118+BS118</f>
        <v>6406</v>
      </c>
    </row>
    <row r="119" spans="1:88" x14ac:dyDescent="0.2">
      <c r="A119" s="24" t="s">
        <v>263</v>
      </c>
      <c r="B119">
        <v>1</v>
      </c>
      <c r="C119">
        <v>1</v>
      </c>
      <c r="D119">
        <v>0.79145025968837301</v>
      </c>
      <c r="E119">
        <v>0.20854974031162599</v>
      </c>
      <c r="F119">
        <v>0.99046483909415906</v>
      </c>
      <c r="G119">
        <v>0.99046483909415906</v>
      </c>
      <c r="H119">
        <v>0.95570413706644297</v>
      </c>
      <c r="I119">
        <v>0.579189302131216</v>
      </c>
      <c r="J119">
        <v>0.74399839528820799</v>
      </c>
      <c r="K119">
        <v>0.85843127323941804</v>
      </c>
      <c r="L119">
        <v>0.75049242950960204</v>
      </c>
      <c r="M119">
        <v>-0.98445266683321897</v>
      </c>
      <c r="N119" s="21">
        <v>-2</v>
      </c>
      <c r="O119">
        <v>1.0066464427985</v>
      </c>
      <c r="P119">
        <v>0.99360143325105799</v>
      </c>
      <c r="Q119">
        <v>1.0025285195198801</v>
      </c>
      <c r="R119">
        <v>0.99915076875431497</v>
      </c>
      <c r="S119">
        <v>223.53999328613199</v>
      </c>
      <c r="T119" s="27">
        <f>IF(C119,P119,R119)</f>
        <v>0.99360143325105799</v>
      </c>
      <c r="U119" s="27">
        <f>IF(D119 = 0,O119,Q119)</f>
        <v>1.0025285195198801</v>
      </c>
      <c r="V119" s="39">
        <f>S119*T119^(1-N119)</f>
        <v>219.27638431434409</v>
      </c>
      <c r="W119" s="38">
        <f>S119*U119^(N119+1)</f>
        <v>222.97619362807484</v>
      </c>
      <c r="X119" s="44">
        <f>0.5 * (D119-MAX($D$3:$D$137))/(MIN($D$3:$D$137)-MAX($D$3:$D$137)) + 0.75</f>
        <v>0.85188593746901542</v>
      </c>
      <c r="Y119" s="44">
        <f>AVERAGE(D119, F119, G119, H119, I119, J119, K119)</f>
        <v>0.84424329222885375</v>
      </c>
      <c r="Z119" s="22">
        <f>AI119^N119</f>
        <v>0.30175055604252227</v>
      </c>
      <c r="AA119" s="22">
        <f>(Z119+AB119)/2</f>
        <v>0.24413599582055751</v>
      </c>
      <c r="AB119" s="22">
        <f>AM119^N119</f>
        <v>0.18652143559859272</v>
      </c>
      <c r="AC119" s="22">
        <v>1</v>
      </c>
      <c r="AD119" s="22">
        <v>1</v>
      </c>
      <c r="AE119" s="22">
        <v>1</v>
      </c>
      <c r="AF119" s="22">
        <f>PERCENTILE($L$2:$L$137, 0.05)</f>
        <v>-6.9945855688661379E-2</v>
      </c>
      <c r="AG119" s="22">
        <f>PERCENTILE($L$2:$L$137, 0.95)</f>
        <v>0.9572877100120103</v>
      </c>
      <c r="AH119" s="22">
        <f>MIN(MAX(L119,AF119), AG119)</f>
        <v>0.75049242950960204</v>
      </c>
      <c r="AI119" s="22">
        <f>AH119-$AH$138+1</f>
        <v>1.8204382851982635</v>
      </c>
      <c r="AJ119" s="22">
        <f>PERCENTILE($M$2:$M$137, 0.02)</f>
        <v>-2.2999038293317828</v>
      </c>
      <c r="AK119" s="22">
        <f>PERCENTILE($M$2:$M$137, 0.98)</f>
        <v>1.2514354598520292</v>
      </c>
      <c r="AL119" s="22">
        <f>MIN(MAX(M119,AJ119), AK119)</f>
        <v>-0.98445266683321897</v>
      </c>
      <c r="AM119" s="22">
        <f>AL119-$AL$138 + 1</f>
        <v>2.3154511624985639</v>
      </c>
      <c r="AN119" s="46">
        <v>1</v>
      </c>
      <c r="AO119" s="51">
        <v>1</v>
      </c>
      <c r="AP119" s="51">
        <v>1</v>
      </c>
      <c r="AQ119" s="21">
        <v>2</v>
      </c>
      <c r="AR119" s="17">
        <f>(AI119^4)*AB119*AE119*AN119</f>
        <v>2.0484840714144519</v>
      </c>
      <c r="AS119" s="17">
        <f>(AM119^4) *Z119*AC119*AO119*(M119 &gt; 0)</f>
        <v>0</v>
      </c>
      <c r="AT119" s="17">
        <f>(AM119^4)*AA119*AP119*AQ119</f>
        <v>14.034738142255089</v>
      </c>
      <c r="AU119" s="17">
        <f>MIN(AR119, 0.05*AR$138)</f>
        <v>2.0484840714144519</v>
      </c>
      <c r="AV119" s="17">
        <f>MIN(AS119, 0.05*AS$138)</f>
        <v>0</v>
      </c>
      <c r="AW119" s="17">
        <f>MIN(AT119, 0.05*AT$138)</f>
        <v>14.034738142255089</v>
      </c>
      <c r="AX119" s="14">
        <f>AU119/$AU$138</f>
        <v>2.8739723417331026E-3</v>
      </c>
      <c r="AY119" s="14">
        <f>AV119/$AV$138</f>
        <v>0</v>
      </c>
      <c r="AZ119" s="67">
        <f>AW119/$AW$138</f>
        <v>1.4159982938024118E-3</v>
      </c>
      <c r="BA119" s="21">
        <f>N119</f>
        <v>-2</v>
      </c>
      <c r="BB119" s="66">
        <v>1788</v>
      </c>
      <c r="BC119" s="15">
        <f>$D$144*AX119</f>
        <v>344.68613664171539</v>
      </c>
      <c r="BD119" s="19">
        <f>BC119-BB119</f>
        <v>-1443.3138633582846</v>
      </c>
      <c r="BE119" s="63">
        <f>(IF(BD119 &gt; 0, V119, W119))</f>
        <v>222.97619362807484</v>
      </c>
      <c r="BF119" s="46">
        <f>BD119/BE119</f>
        <v>-6.472950496974299</v>
      </c>
      <c r="BG119" s="64">
        <f>BB119/BC119</f>
        <v>5.1873278612842491</v>
      </c>
      <c r="BH119" s="66">
        <v>0</v>
      </c>
      <c r="BI119" s="66">
        <v>0</v>
      </c>
      <c r="BJ119" s="66">
        <v>0</v>
      </c>
      <c r="BK119" s="10">
        <f>SUM(BH119:BJ119)</f>
        <v>0</v>
      </c>
      <c r="BL119" s="15">
        <f>AY119*$D$143</f>
        <v>0</v>
      </c>
      <c r="BM119" s="9">
        <f>BL119-BK119</f>
        <v>0</v>
      </c>
      <c r="BN119" s="48">
        <f>IF(BM119&gt;0,V119,W119)</f>
        <v>222.97619362807484</v>
      </c>
      <c r="BO119" s="46">
        <f>BM119/BN119</f>
        <v>0</v>
      </c>
      <c r="BP119" s="64" t="e">
        <f>BK119/BL119</f>
        <v>#DIV/0!</v>
      </c>
      <c r="BQ119" s="16">
        <f>BB119+BK119+BS119</f>
        <v>1788</v>
      </c>
      <c r="BR119" s="69">
        <f>BC119+BL119+BT119</f>
        <v>358.26456908047487</v>
      </c>
      <c r="BS119" s="66">
        <v>0</v>
      </c>
      <c r="BT119" s="15">
        <f>AZ119*$D$146</f>
        <v>13.578432438759465</v>
      </c>
      <c r="BU119" s="37">
        <f>BT119-BS119</f>
        <v>13.578432438759465</v>
      </c>
      <c r="BV119" s="54">
        <f>BU119*(BU119&lt;&gt;0)</f>
        <v>13.578432438759465</v>
      </c>
      <c r="BW119" s="26">
        <f>BV119/$BV$138</f>
        <v>2.3851102123238072E-2</v>
      </c>
      <c r="BX119" s="47">
        <f>BW119 * $BU$138</f>
        <v>13.578432438759465</v>
      </c>
      <c r="BY119" s="48">
        <f>IF(BX119&gt;0, V119, W119)</f>
        <v>219.27638431434409</v>
      </c>
      <c r="BZ119" s="65">
        <f>BX119/BY119</f>
        <v>6.1923824953689852E-2</v>
      </c>
      <c r="CA119" s="66">
        <v>0</v>
      </c>
      <c r="CB119" s="15">
        <f>AZ119*$CA$141</f>
        <v>12.597782820386607</v>
      </c>
      <c r="CC119" s="37">
        <f>CB119-CA119</f>
        <v>12.597782820386607</v>
      </c>
      <c r="CD119" s="54">
        <f>CC119*(CC119&lt;&gt;0)</f>
        <v>12.597782820386607</v>
      </c>
      <c r="CE119" s="26">
        <f>CD119/$CD$138</f>
        <v>2.1141653568930736E-3</v>
      </c>
      <c r="CF119" s="47">
        <f>CE119 * $CC$138</f>
        <v>12.597782820386605</v>
      </c>
      <c r="CG119" s="48">
        <f>IF(BX119&gt;0,V119,W119)</f>
        <v>219.27638431434409</v>
      </c>
      <c r="CH119" s="65">
        <f>CF119/CG119</f>
        <v>5.7451616870547395E-2</v>
      </c>
      <c r="CI119" s="70">
        <f>N119</f>
        <v>-2</v>
      </c>
      <c r="CJ119" s="1">
        <f>BQ119+BS119</f>
        <v>1788</v>
      </c>
    </row>
    <row r="120" spans="1:88" x14ac:dyDescent="0.2">
      <c r="A120" s="24" t="s">
        <v>233</v>
      </c>
      <c r="B120">
        <v>0</v>
      </c>
      <c r="C120">
        <v>0</v>
      </c>
      <c r="D120">
        <v>2.4370755093887302E-2</v>
      </c>
      <c r="E120">
        <v>0.97562924490611203</v>
      </c>
      <c r="F120">
        <v>2.1056813667063901E-2</v>
      </c>
      <c r="G120">
        <v>2.1056813667063901E-2</v>
      </c>
      <c r="H120">
        <v>1.33723359799414E-2</v>
      </c>
      <c r="I120">
        <v>3.8027580442958599E-2</v>
      </c>
      <c r="J120">
        <v>2.25503344140945E-2</v>
      </c>
      <c r="K120">
        <v>2.1790782222939301E-2</v>
      </c>
      <c r="L120">
        <v>1.05386280450313</v>
      </c>
      <c r="M120">
        <v>-1.7898590400707901</v>
      </c>
      <c r="N120" s="21">
        <v>0</v>
      </c>
      <c r="O120">
        <v>1.00396952491886</v>
      </c>
      <c r="P120">
        <v>0.99184327690754304</v>
      </c>
      <c r="Q120">
        <v>1.0057373517839401</v>
      </c>
      <c r="R120">
        <v>0.98182607450812398</v>
      </c>
      <c r="S120">
        <v>169.91000366210901</v>
      </c>
      <c r="T120" s="27">
        <f>IF(C120,P120,R120)</f>
        <v>0.98182607450812398</v>
      </c>
      <c r="U120" s="27">
        <f>IF(D120 = 0,O120,Q120)</f>
        <v>1.0057373517839401</v>
      </c>
      <c r="V120" s="39">
        <f>S120*T120^(1-N120)</f>
        <v>166.82207191522946</v>
      </c>
      <c r="W120" s="38">
        <f>S120*U120^(N120+1)</f>
        <v>170.88483712472907</v>
      </c>
      <c r="X120" s="44">
        <f>0.5 * (D120-MAX($D$3:$D$137))/(MIN($D$3:$D$137)-MAX($D$3:$D$137)) + 0.75</f>
        <v>1.242347015194583</v>
      </c>
      <c r="Y120" s="44">
        <f>AVERAGE(D120, F120, G120, H120, I120, J120, K120)</f>
        <v>2.317505935542127E-2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PERCENTILE($L$2:$L$137, 0.05)</f>
        <v>-6.9945855688661379E-2</v>
      </c>
      <c r="AG120" s="22">
        <f>PERCENTILE($L$2:$L$137, 0.95)</f>
        <v>0.9572877100120103</v>
      </c>
      <c r="AH120" s="22">
        <f>MIN(MAX(L120,AF120), AG120)</f>
        <v>0.9572877100120103</v>
      </c>
      <c r="AI120" s="22">
        <f>AH120-$AH$138+1</f>
        <v>2.0272335657006719</v>
      </c>
      <c r="AJ120" s="22">
        <f>PERCENTILE($M$2:$M$137, 0.02)</f>
        <v>-2.2999038293317828</v>
      </c>
      <c r="AK120" s="22">
        <f>PERCENTILE($M$2:$M$137, 0.98)</f>
        <v>1.2514354598520292</v>
      </c>
      <c r="AL120" s="22">
        <f>MIN(MAX(M120,AJ120), AK120)</f>
        <v>-1.7898590400707901</v>
      </c>
      <c r="AM120" s="22">
        <f>AL120-$AL$138 + 1</f>
        <v>1.5100447892609927</v>
      </c>
      <c r="AN120" s="46">
        <v>0</v>
      </c>
      <c r="AO120" s="76">
        <v>1</v>
      </c>
      <c r="AP120" s="51">
        <v>0.54</v>
      </c>
      <c r="AQ120" s="21">
        <v>1</v>
      </c>
      <c r="AR120" s="17">
        <f>(AI120^4)*AB120*AE120*AN120</f>
        <v>0</v>
      </c>
      <c r="AS120" s="17">
        <f>(AM120^4) *Z120*AC120*AO120*(M120 &gt; 0)</f>
        <v>0</v>
      </c>
      <c r="AT120" s="17">
        <f>(AM120^4)*AA120*AP120*AQ120</f>
        <v>2.8077153478390384</v>
      </c>
      <c r="AU120" s="17">
        <f>MIN(AR120, 0.05*AR$138)</f>
        <v>0</v>
      </c>
      <c r="AV120" s="17">
        <f>MIN(AS120, 0.05*AS$138)</f>
        <v>0</v>
      </c>
      <c r="AW120" s="17">
        <f>MIN(AT120, 0.05*AT$138)</f>
        <v>2.8077153478390384</v>
      </c>
      <c r="AX120" s="14">
        <f>AU120/$AU$138</f>
        <v>0</v>
      </c>
      <c r="AY120" s="14">
        <f>AV120/$AV$138</f>
        <v>0</v>
      </c>
      <c r="AZ120" s="67">
        <f>AW120/$AW$138</f>
        <v>2.8327711580546159E-4</v>
      </c>
      <c r="BA120" s="21">
        <f>N120</f>
        <v>0</v>
      </c>
      <c r="BB120" s="66">
        <v>1019</v>
      </c>
      <c r="BC120" s="15">
        <f>$D$144*AX120</f>
        <v>0</v>
      </c>
      <c r="BD120" s="19">
        <f>BC120-BB120</f>
        <v>-1019</v>
      </c>
      <c r="BE120" s="63">
        <f>(IF(BD120 &gt; 0, V120, W120))</f>
        <v>170.88483712472907</v>
      </c>
      <c r="BF120" s="46">
        <f>BD120/BE120</f>
        <v>-5.9630802658999551</v>
      </c>
      <c r="BG120" s="64" t="e">
        <f>BB120/BC120</f>
        <v>#DIV/0!</v>
      </c>
      <c r="BH120" s="66">
        <v>0</v>
      </c>
      <c r="BI120" s="66">
        <v>2379</v>
      </c>
      <c r="BJ120" s="66">
        <v>0</v>
      </c>
      <c r="BK120" s="10">
        <f>SUM(BH120:BJ120)</f>
        <v>2379</v>
      </c>
      <c r="BL120" s="15">
        <f>AY120*$D$143</f>
        <v>0</v>
      </c>
      <c r="BM120" s="9">
        <f>BL120-BK120</f>
        <v>-2379</v>
      </c>
      <c r="BN120" s="48">
        <f>IF(BM120&gt;0,V120,W120)</f>
        <v>170.88483712472907</v>
      </c>
      <c r="BO120" s="46">
        <f>BM120/BN120</f>
        <v>-13.921656479466137</v>
      </c>
      <c r="BP120" s="64" t="e">
        <f>BK120/BL120</f>
        <v>#DIV/0!</v>
      </c>
      <c r="BQ120" s="16">
        <f>BB120+BK120+BS120</f>
        <v>3398</v>
      </c>
      <c r="BR120" s="69">
        <f>BC120+BL120+BT120</f>
        <v>2.7164292465933126</v>
      </c>
      <c r="BS120" s="66">
        <v>0</v>
      </c>
      <c r="BT120" s="15">
        <f>AZ120*$D$146</f>
        <v>2.7164292465933126</v>
      </c>
      <c r="BU120" s="37">
        <f>BT120-BS120</f>
        <v>2.7164292465933126</v>
      </c>
      <c r="BV120" s="54">
        <f>BU120*(BU120&lt;&gt;0)</f>
        <v>2.7164292465933126</v>
      </c>
      <c r="BW120" s="26">
        <f>BV120/$BV$138</f>
        <v>4.7715251125826563E-3</v>
      </c>
      <c r="BX120" s="47">
        <f>BW120 * $BU$138</f>
        <v>2.7164292465933126</v>
      </c>
      <c r="BY120" s="48">
        <f>IF(BX120&gt;0, V120, W120)</f>
        <v>166.82207191522946</v>
      </c>
      <c r="BZ120" s="65">
        <f>BX120/BY120</f>
        <v>1.6283392331763298E-2</v>
      </c>
      <c r="CA120" s="66">
        <v>0</v>
      </c>
      <c r="CB120" s="15">
        <f>AZ120*$CA$141</f>
        <v>2.5202456800422404</v>
      </c>
      <c r="CC120" s="37">
        <f>CB120-CA120</f>
        <v>2.5202456800422404</v>
      </c>
      <c r="CD120" s="54">
        <f>CC120*(CC120&lt;&gt;0)</f>
        <v>2.5202456800422404</v>
      </c>
      <c r="CE120" s="26">
        <f>CD120/$CD$138</f>
        <v>4.2294871911764036E-4</v>
      </c>
      <c r="CF120" s="47">
        <f>CE120 * $CC$138</f>
        <v>2.5202456800422404</v>
      </c>
      <c r="CG120" s="48">
        <f>IF(BX120&gt;0,V120,W120)</f>
        <v>166.82207191522946</v>
      </c>
      <c r="CH120" s="65">
        <f>CF120/CG120</f>
        <v>1.5107387476417999E-2</v>
      </c>
      <c r="CI120" s="70">
        <f>N120</f>
        <v>0</v>
      </c>
      <c r="CJ120" s="1">
        <f>BQ120+BS120</f>
        <v>3398</v>
      </c>
    </row>
    <row r="121" spans="1:88" x14ac:dyDescent="0.2">
      <c r="A121" s="31" t="s">
        <v>124</v>
      </c>
      <c r="B121">
        <v>0</v>
      </c>
      <c r="C121">
        <v>0</v>
      </c>
      <c r="D121">
        <v>0.23685918234912301</v>
      </c>
      <c r="E121">
        <v>0.76314081765087605</v>
      </c>
      <c r="F121">
        <v>0.331189710610932</v>
      </c>
      <c r="G121">
        <v>0.331189710610932</v>
      </c>
      <c r="H121">
        <v>0.120894479385045</v>
      </c>
      <c r="I121">
        <v>0.194269741439552</v>
      </c>
      <c r="J121">
        <v>0.15325188172287499</v>
      </c>
      <c r="K121">
        <v>0.22528969430131399</v>
      </c>
      <c r="L121">
        <v>0.96789439416845702</v>
      </c>
      <c r="M121">
        <v>-1.60414842105759</v>
      </c>
      <c r="N121" s="21">
        <v>0</v>
      </c>
      <c r="O121">
        <v>0.99622506586667003</v>
      </c>
      <c r="P121">
        <v>0.98000324644641401</v>
      </c>
      <c r="Q121">
        <v>1.0326781989918099</v>
      </c>
      <c r="R121">
        <v>0.98986554129922399</v>
      </c>
      <c r="S121">
        <v>48.380001068115199</v>
      </c>
      <c r="T121" s="27">
        <f>IF(C121,P121,R121)</f>
        <v>0.98986554129922399</v>
      </c>
      <c r="U121" s="27">
        <f>IF(D121 = 0,O121,Q121)</f>
        <v>1.0326781989918099</v>
      </c>
      <c r="V121" s="39">
        <f>S121*T121^(1-N121)</f>
        <v>47.889695945346887</v>
      </c>
      <c r="W121" s="38">
        <f>S121*U121^(N121+1)</f>
        <v>49.960972370243041</v>
      </c>
      <c r="X121" s="44">
        <f>0.5 * (D121-MAX($D$3:$D$137))/(MIN($D$3:$D$137)-MAX($D$3:$D$137)) + 0.75</f>
        <v>1.1341855276129911</v>
      </c>
      <c r="Y121" s="44">
        <f>AVERAGE(D121, F121, G121, H121, I121, J121, K121)</f>
        <v>0.22756348577425328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PERCENTILE($L$2:$L$137, 0.05)</f>
        <v>-6.9945855688661379E-2</v>
      </c>
      <c r="AG121" s="22">
        <f>PERCENTILE($L$2:$L$137, 0.95)</f>
        <v>0.9572877100120103</v>
      </c>
      <c r="AH121" s="22">
        <f>MIN(MAX(L121,AF121), AG121)</f>
        <v>0.9572877100120103</v>
      </c>
      <c r="AI121" s="22">
        <f>AH121-$AH$138+1</f>
        <v>2.0272335657006719</v>
      </c>
      <c r="AJ121" s="22">
        <f>PERCENTILE($M$2:$M$137, 0.02)</f>
        <v>-2.2999038293317828</v>
      </c>
      <c r="AK121" s="22">
        <f>PERCENTILE($M$2:$M$137, 0.98)</f>
        <v>1.2514354598520292</v>
      </c>
      <c r="AL121" s="22">
        <f>MIN(MAX(M121,AJ121), AK121)</f>
        <v>-1.60414842105759</v>
      </c>
      <c r="AM121" s="22">
        <f>AL121-$AL$138 + 1</f>
        <v>1.6957554082741928</v>
      </c>
      <c r="AN121" s="46">
        <v>1</v>
      </c>
      <c r="AO121" s="51">
        <v>1</v>
      </c>
      <c r="AP121" s="51">
        <v>1</v>
      </c>
      <c r="AQ121" s="21">
        <v>1</v>
      </c>
      <c r="AR121" s="17">
        <f>(AI121^4)*AB121*AE121*AN121</f>
        <v>16.88943624882787</v>
      </c>
      <c r="AS121" s="17">
        <f>(AM121^4) *Z121*AC121*AO121*(M121 &gt; 0)</f>
        <v>0</v>
      </c>
      <c r="AT121" s="17">
        <f>(AM121^4)*AA121*AP121*AQ121</f>
        <v>8.2689971708447132</v>
      </c>
      <c r="AU121" s="17">
        <f>MIN(AR121, 0.05*AR$138)</f>
        <v>16.88943624882787</v>
      </c>
      <c r="AV121" s="17">
        <f>MIN(AS121, 0.05*AS$138)</f>
        <v>0</v>
      </c>
      <c r="AW121" s="17">
        <f>MIN(AT121, 0.05*AT$138)</f>
        <v>8.2689971708447132</v>
      </c>
      <c r="AX121" s="14">
        <f>AU121/$AU$138</f>
        <v>2.3695460132662733E-2</v>
      </c>
      <c r="AY121" s="14">
        <f>AV121/$AV$138</f>
        <v>0</v>
      </c>
      <c r="AZ121" s="67">
        <f>AW121/$AW$138</f>
        <v>8.3427889902131869E-4</v>
      </c>
      <c r="BA121" s="21">
        <f>N121</f>
        <v>0</v>
      </c>
      <c r="BB121" s="66">
        <v>4644</v>
      </c>
      <c r="BC121" s="15">
        <f>$D$144*AX121</f>
        <v>2841.8842069127322</v>
      </c>
      <c r="BD121" s="19">
        <f>BC121-BB121</f>
        <v>-1802.1157930872678</v>
      </c>
      <c r="BE121" s="63">
        <f>(IF(BD121 &gt; 0, V121, W121))</f>
        <v>49.960972370243041</v>
      </c>
      <c r="BF121" s="46">
        <f>BD121/BE121</f>
        <v>-36.070470761305984</v>
      </c>
      <c r="BG121" s="64">
        <f>BB121/BC121</f>
        <v>1.6341271008522151</v>
      </c>
      <c r="BH121" s="66">
        <v>0</v>
      </c>
      <c r="BI121" s="66">
        <v>2661</v>
      </c>
      <c r="BJ121" s="66">
        <v>0</v>
      </c>
      <c r="BK121" s="10">
        <f>SUM(BH121:BJ121)</f>
        <v>2661</v>
      </c>
      <c r="BL121" s="15">
        <f>AY121*$D$143</f>
        <v>0</v>
      </c>
      <c r="BM121" s="9">
        <f>BL121-BK121</f>
        <v>-2661</v>
      </c>
      <c r="BN121" s="48">
        <f>IF(BM121&gt;0,V121,W121)</f>
        <v>49.960972370243041</v>
      </c>
      <c r="BO121" s="46">
        <f>BM121/BN121</f>
        <v>-53.26157345938492</v>
      </c>
      <c r="BP121" s="64" t="e">
        <f>BK121/BL121</f>
        <v>#DIV/0!</v>
      </c>
      <c r="BQ121" s="16">
        <f>BB121+BK121+BS121</f>
        <v>7305</v>
      </c>
      <c r="BR121" s="69">
        <f>BC121+BL121+BT121</f>
        <v>2849.8843575591172</v>
      </c>
      <c r="BS121" s="66">
        <v>0</v>
      </c>
      <c r="BT121" s="15">
        <f>AZ121*$D$146</f>
        <v>8.00015064638513</v>
      </c>
      <c r="BU121" s="37">
        <f>BT121-BS121</f>
        <v>8.00015064638513</v>
      </c>
      <c r="BV121" s="54">
        <f>BU121*(BU121&lt;&gt;0)</f>
        <v>8.00015064638513</v>
      </c>
      <c r="BW121" s="26">
        <f>BV121/$BV$138</f>
        <v>1.4052609601941176E-2</v>
      </c>
      <c r="BX121" s="47">
        <f>BW121 * $BU$138</f>
        <v>8.00015064638513</v>
      </c>
      <c r="BY121" s="48">
        <f>IF(BX121&gt;0, V121, W121)</f>
        <v>47.889695945346887</v>
      </c>
      <c r="BZ121" s="65">
        <f>BX121/BY121</f>
        <v>0.167053694713684</v>
      </c>
      <c r="CA121" s="66">
        <v>0</v>
      </c>
      <c r="CB121" s="15">
        <f>AZ121*$CA$141</f>
        <v>7.4223707948679172</v>
      </c>
      <c r="CC121" s="37">
        <f>CB121-CA121</f>
        <v>7.4223707948679172</v>
      </c>
      <c r="CD121" s="54">
        <f>CC121*(CC121&lt;&gt;0)</f>
        <v>7.4223707948679172</v>
      </c>
      <c r="CE121" s="26">
        <f>CD121/$CD$138</f>
        <v>1.2456254742803298E-3</v>
      </c>
      <c r="CF121" s="47">
        <f>CE121 * $CC$138</f>
        <v>7.4223707948679181</v>
      </c>
      <c r="CG121" s="48">
        <f>IF(BX121&gt;0,V121,W121)</f>
        <v>47.889695945346887</v>
      </c>
      <c r="CH121" s="65">
        <f>CF121/CG121</f>
        <v>0.15498888953771064</v>
      </c>
      <c r="CI121" s="70">
        <f>N121</f>
        <v>0</v>
      </c>
      <c r="CJ121" s="1">
        <f>BQ121+BS121</f>
        <v>7305</v>
      </c>
    </row>
    <row r="122" spans="1:88" x14ac:dyDescent="0.2">
      <c r="A122" s="31" t="s">
        <v>195</v>
      </c>
      <c r="B122">
        <v>0</v>
      </c>
      <c r="C122">
        <v>0</v>
      </c>
      <c r="D122">
        <v>0.106272473032361</v>
      </c>
      <c r="E122">
        <v>0.89372752696763802</v>
      </c>
      <c r="F122">
        <v>0.268573698847834</v>
      </c>
      <c r="G122">
        <v>0.268573698847834</v>
      </c>
      <c r="H122">
        <v>6.2682824905975695E-2</v>
      </c>
      <c r="I122">
        <v>0.11450062682824901</v>
      </c>
      <c r="J122">
        <v>8.4718491152165801E-2</v>
      </c>
      <c r="K122">
        <v>0.15084150135007501</v>
      </c>
      <c r="L122">
        <v>0.77000244785611105</v>
      </c>
      <c r="M122">
        <v>-2.0779534234272798</v>
      </c>
      <c r="N122" s="21">
        <v>0</v>
      </c>
      <c r="O122">
        <v>1.01147302719375</v>
      </c>
      <c r="P122">
        <v>0.99459168681267895</v>
      </c>
      <c r="Q122">
        <v>1.01441224805696</v>
      </c>
      <c r="R122">
        <v>0.99105460591022299</v>
      </c>
      <c r="S122">
        <v>100.290000915527</v>
      </c>
      <c r="T122" s="27">
        <f>IF(C122,P122,R122)</f>
        <v>0.99105460591022299</v>
      </c>
      <c r="U122" s="27">
        <f>IF(D122 = 0,O122,Q122)</f>
        <v>1.01441224805696</v>
      </c>
      <c r="V122" s="39">
        <f>S122*T122^(1-N122)</f>
        <v>99.392867334073514</v>
      </c>
      <c r="W122" s="38">
        <f>S122*U122^(N122+1)</f>
        <v>101.73540528635432</v>
      </c>
      <c r="X122" s="44">
        <f>0.5 * (D122-MAX($D$3:$D$137))/(MIN($D$3:$D$137)-MAX($D$3:$D$137)) + 0.75</f>
        <v>1.2006571605415925</v>
      </c>
      <c r="Y122" s="44">
        <f>AVERAGE(D122, F122, G122, H122, I122, J122, K122)</f>
        <v>0.15088047356635634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PERCENTILE($L$2:$L$137, 0.05)</f>
        <v>-6.9945855688661379E-2</v>
      </c>
      <c r="AG122" s="22">
        <f>PERCENTILE($L$2:$L$137, 0.95)</f>
        <v>0.9572877100120103</v>
      </c>
      <c r="AH122" s="22">
        <f>MIN(MAX(L122,AF122), AG122)</f>
        <v>0.77000244785611105</v>
      </c>
      <c r="AI122" s="22">
        <f>AH122-$AH$138+1</f>
        <v>1.8399483035447726</v>
      </c>
      <c r="AJ122" s="22">
        <f>PERCENTILE($M$2:$M$137, 0.02)</f>
        <v>-2.2999038293317828</v>
      </c>
      <c r="AK122" s="22">
        <f>PERCENTILE($M$2:$M$137, 0.98)</f>
        <v>1.2514354598520292</v>
      </c>
      <c r="AL122" s="22">
        <f>MIN(MAX(M122,AJ122), AK122)</f>
        <v>-2.0779534234272798</v>
      </c>
      <c r="AM122" s="22">
        <f>AL122-$AL$138 + 1</f>
        <v>1.221950405904503</v>
      </c>
      <c r="AN122" s="46">
        <v>1</v>
      </c>
      <c r="AO122" s="51">
        <v>1</v>
      </c>
      <c r="AP122" s="51">
        <v>1</v>
      </c>
      <c r="AQ122" s="21">
        <v>1</v>
      </c>
      <c r="AR122" s="17">
        <f>(AI122^4)*AB122*AE122*AN122</f>
        <v>11.460999241189056</v>
      </c>
      <c r="AS122" s="17">
        <f>(AM122^4) *Z122*AC122*AO122*(M122 &gt; 0)</f>
        <v>0</v>
      </c>
      <c r="AT122" s="17">
        <f>(AM122^4)*AA122*AP122*AQ122</f>
        <v>2.229535130849722</v>
      </c>
      <c r="AU122" s="17">
        <f>MIN(AR122, 0.05*AR$138)</f>
        <v>11.460999241189056</v>
      </c>
      <c r="AV122" s="17">
        <f>MIN(AS122, 0.05*AS$138)</f>
        <v>0</v>
      </c>
      <c r="AW122" s="17">
        <f>MIN(AT122, 0.05*AT$138)</f>
        <v>2.229535130849722</v>
      </c>
      <c r="AX122" s="14">
        <f>AU122/$AU$138</f>
        <v>1.6079497657532551E-2</v>
      </c>
      <c r="AY122" s="14">
        <f>AV122/$AV$138</f>
        <v>0</v>
      </c>
      <c r="AZ122" s="67">
        <f>AW122/$AW$138</f>
        <v>2.2494313105498928E-4</v>
      </c>
      <c r="BA122" s="21">
        <f>N122</f>
        <v>0</v>
      </c>
      <c r="BB122" s="66">
        <v>3009</v>
      </c>
      <c r="BC122" s="15">
        <f>$D$144*AX122</f>
        <v>1928.4736482092117</v>
      </c>
      <c r="BD122" s="19">
        <f>BC122-BB122</f>
        <v>-1080.5263517907883</v>
      </c>
      <c r="BE122" s="63">
        <f>(IF(BD122 &gt; 0, V122, W122))</f>
        <v>101.73540528635432</v>
      </c>
      <c r="BF122" s="46">
        <f>BD122/BE122</f>
        <v>-10.620947041488991</v>
      </c>
      <c r="BG122" s="64">
        <f>BB122/BC122</f>
        <v>1.5603013309485299</v>
      </c>
      <c r="BH122" s="66">
        <v>1304</v>
      </c>
      <c r="BI122" s="66">
        <v>2708</v>
      </c>
      <c r="BJ122" s="66">
        <v>100</v>
      </c>
      <c r="BK122" s="10">
        <f>SUM(BH122:BJ122)</f>
        <v>4112</v>
      </c>
      <c r="BL122" s="15">
        <f>AY122*$D$143</f>
        <v>0</v>
      </c>
      <c r="BM122" s="9">
        <f>BL122-BK122</f>
        <v>-4112</v>
      </c>
      <c r="BN122" s="48">
        <f>IF(BM122&gt;0,V122,W122)</f>
        <v>101.73540528635432</v>
      </c>
      <c r="BO122" s="46">
        <f>BM122/BN122</f>
        <v>-40.418573931326726</v>
      </c>
      <c r="BP122" s="64" t="e">
        <f>BK122/BL122</f>
        <v>#DIV/0!</v>
      </c>
      <c r="BQ122" s="16">
        <f>BB122+BK122+BS122</f>
        <v>7121</v>
      </c>
      <c r="BR122" s="69">
        <f>BC122+BL122+BT122</f>
        <v>1930.6306953758374</v>
      </c>
      <c r="BS122" s="66">
        <v>0</v>
      </c>
      <c r="BT122" s="15">
        <f>AZ122*$D$146</f>
        <v>2.1570471666256084</v>
      </c>
      <c r="BU122" s="37">
        <f>BT122-BS122</f>
        <v>2.1570471666256084</v>
      </c>
      <c r="BV122" s="54">
        <f>BU122*(BU122&lt;&gt;0)</f>
        <v>2.1570471666256084</v>
      </c>
      <c r="BW122" s="26">
        <f>BV122/$BV$138</f>
        <v>3.7889463668111774E-3</v>
      </c>
      <c r="BX122" s="47">
        <f>BW122 * $BU$138</f>
        <v>2.1570471666256084</v>
      </c>
      <c r="BY122" s="48">
        <f>IF(BX122&gt;0, V122, W122)</f>
        <v>99.392867334073514</v>
      </c>
      <c r="BZ122" s="65">
        <f>BX122/BY122</f>
        <v>2.1702233012108073E-2</v>
      </c>
      <c r="CA122" s="66">
        <v>116</v>
      </c>
      <c r="CB122" s="15">
        <f>AZ122*$CA$141</f>
        <v>2.0012628012134757</v>
      </c>
      <c r="CC122" s="37">
        <f>CB122-CA122</f>
        <v>-113.99873719878653</v>
      </c>
      <c r="CD122" s="54">
        <f>CC122*(CC122&lt;&gt;0)</f>
        <v>-113.99873719878653</v>
      </c>
      <c r="CE122" s="26">
        <f>CD122/$CD$138</f>
        <v>-1.91313173398425E-2</v>
      </c>
      <c r="CF122" s="47">
        <f>CE122 * $CC$138</f>
        <v>-113.99873719878653</v>
      </c>
      <c r="CG122" s="48">
        <f>IF(BX122&gt;0,V122,W122)</f>
        <v>99.392867334073514</v>
      </c>
      <c r="CH122" s="65">
        <f>CF122/CG122</f>
        <v>-1.1469508854757215</v>
      </c>
      <c r="CI122" s="70">
        <f>N122</f>
        <v>0</v>
      </c>
      <c r="CJ122" s="1">
        <f>BQ122+BS122</f>
        <v>7121</v>
      </c>
    </row>
    <row r="123" spans="1:88" x14ac:dyDescent="0.2">
      <c r="A123" s="31" t="s">
        <v>125</v>
      </c>
      <c r="B123">
        <v>0</v>
      </c>
      <c r="C123">
        <v>0</v>
      </c>
      <c r="D123">
        <v>0.102932002495321</v>
      </c>
      <c r="E123">
        <v>0.89706799750467803</v>
      </c>
      <c r="F123">
        <v>8.8435374149659796E-2</v>
      </c>
      <c r="G123">
        <v>8.8435374149659796E-2</v>
      </c>
      <c r="H123">
        <v>9.5110515740120499E-2</v>
      </c>
      <c r="I123">
        <v>0.193569993302076</v>
      </c>
      <c r="J123">
        <v>0.13568545203805801</v>
      </c>
      <c r="K123">
        <v>0.10954174417842399</v>
      </c>
      <c r="L123">
        <v>0.43551617601369702</v>
      </c>
      <c r="M123">
        <v>-0.89315858526829806</v>
      </c>
      <c r="N123" s="21">
        <v>0</v>
      </c>
      <c r="O123">
        <v>1.00217603903931</v>
      </c>
      <c r="P123">
        <v>0.98108753975727803</v>
      </c>
      <c r="Q123">
        <v>1.03682672799953</v>
      </c>
      <c r="R123">
        <v>0.98169729229992897</v>
      </c>
      <c r="S123">
        <v>46.090000152587798</v>
      </c>
      <c r="T123" s="27">
        <f>IF(C123,P123,R123)</f>
        <v>0.98169729229992897</v>
      </c>
      <c r="U123" s="27">
        <f>IF(D123 = 0,O123,Q123)</f>
        <v>1.03682672799953</v>
      </c>
      <c r="V123" s="39">
        <f>S123*T123^(1-N123)</f>
        <v>45.246428351898757</v>
      </c>
      <c r="W123" s="38">
        <f>S123*U123^(N123+1)</f>
        <v>47.787344051705446</v>
      </c>
      <c r="X123" s="44">
        <f>0.5 * (D123-MAX($D$3:$D$137))/(MIN($D$3:$D$137)-MAX($D$3:$D$137)) + 0.75</f>
        <v>1.2023575367323145</v>
      </c>
      <c r="Y123" s="44">
        <f>AVERAGE(D123, F123, G123, H123, I123, J123, K123)</f>
        <v>0.11624435086475988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PERCENTILE($L$2:$L$137, 0.05)</f>
        <v>-6.9945855688661379E-2</v>
      </c>
      <c r="AG123" s="22">
        <f>PERCENTILE($L$2:$L$137, 0.95)</f>
        <v>0.9572877100120103</v>
      </c>
      <c r="AH123" s="22">
        <f>MIN(MAX(L123,AF123), AG123)</f>
        <v>0.43551617601369702</v>
      </c>
      <c r="AI123" s="22">
        <f>AH123-$AH$138+1</f>
        <v>1.5054620317023584</v>
      </c>
      <c r="AJ123" s="22">
        <f>PERCENTILE($M$2:$M$137, 0.02)</f>
        <v>-2.2999038293317828</v>
      </c>
      <c r="AK123" s="22">
        <f>PERCENTILE($M$2:$M$137, 0.98)</f>
        <v>1.2514354598520292</v>
      </c>
      <c r="AL123" s="22">
        <f>MIN(MAX(M123,AJ123), AK123)</f>
        <v>-0.89315858526829806</v>
      </c>
      <c r="AM123" s="22">
        <f>AL123-$AL$138 + 1</f>
        <v>2.4067452440634849</v>
      </c>
      <c r="AN123" s="46">
        <v>1</v>
      </c>
      <c r="AO123" s="51">
        <v>1</v>
      </c>
      <c r="AP123" s="51">
        <v>1</v>
      </c>
      <c r="AQ123" s="21">
        <v>1</v>
      </c>
      <c r="AR123" s="17">
        <f>(AI123^4)*AB123*AE123*AN123</f>
        <v>5.1366411627598314</v>
      </c>
      <c r="AS123" s="17">
        <f>(AM123^4) *Z123*AC123*AO123*(M123 &gt; 0)</f>
        <v>0</v>
      </c>
      <c r="AT123" s="17">
        <f>(AM123^4)*AA123*AP123*AQ123</f>
        <v>33.552160385870181</v>
      </c>
      <c r="AU123" s="17">
        <f>MIN(AR123, 0.05*AR$138)</f>
        <v>5.1366411627598314</v>
      </c>
      <c r="AV123" s="17">
        <f>MIN(AS123, 0.05*AS$138)</f>
        <v>0</v>
      </c>
      <c r="AW123" s="17">
        <f>MIN(AT123, 0.05*AT$138)</f>
        <v>33.552160385870181</v>
      </c>
      <c r="AX123" s="14">
        <f>AU123/$AU$138</f>
        <v>7.2065801424495129E-3</v>
      </c>
      <c r="AY123" s="14">
        <f>AV123/$AV$138</f>
        <v>0</v>
      </c>
      <c r="AZ123" s="67">
        <f>AW123/$AW$138</f>
        <v>3.3851576978651925E-3</v>
      </c>
      <c r="BA123" s="21">
        <f>N123</f>
        <v>0</v>
      </c>
      <c r="BB123" s="66">
        <v>1106</v>
      </c>
      <c r="BC123" s="15">
        <f>$D$144*AX123</f>
        <v>864.31182083049714</v>
      </c>
      <c r="BD123" s="19">
        <f>BC123-BB123</f>
        <v>-241.68817916950286</v>
      </c>
      <c r="BE123" s="63">
        <f>(IF(BD123 &gt; 0, V123, W123))</f>
        <v>47.787344051705446</v>
      </c>
      <c r="BF123" s="46">
        <f>BD123/BE123</f>
        <v>-5.0575771465348351</v>
      </c>
      <c r="BG123" s="64">
        <f>BB123/BC123</f>
        <v>1.2796307690634965</v>
      </c>
      <c r="BH123" s="66">
        <v>0</v>
      </c>
      <c r="BI123" s="66">
        <v>1613</v>
      </c>
      <c r="BJ123" s="66">
        <v>46</v>
      </c>
      <c r="BK123" s="10">
        <f>SUM(BH123:BJ123)</f>
        <v>1659</v>
      </c>
      <c r="BL123" s="15">
        <f>AY123*$D$143</f>
        <v>0</v>
      </c>
      <c r="BM123" s="9">
        <f>BL123-BK123</f>
        <v>-1659</v>
      </c>
      <c r="BN123" s="48">
        <f>IF(BM123&gt;0,V123,W123)</f>
        <v>47.787344051705446</v>
      </c>
      <c r="BO123" s="46">
        <f>BM123/BN123</f>
        <v>-34.716304764813422</v>
      </c>
      <c r="BP123" s="64" t="e">
        <f>BK123/BL123</f>
        <v>#DIV/0!</v>
      </c>
      <c r="BQ123" s="16">
        <f>BB123+BK123+BS123</f>
        <v>2811</v>
      </c>
      <c r="BR123" s="69">
        <f>BC123+BL123+BT123</f>
        <v>896.77311354263588</v>
      </c>
      <c r="BS123" s="66">
        <v>46</v>
      </c>
      <c r="BT123" s="15">
        <f>AZ123*$D$146</f>
        <v>32.461292712138686</v>
      </c>
      <c r="BU123" s="37">
        <f>BT123-BS123</f>
        <v>-13.538707287861314</v>
      </c>
      <c r="BV123" s="54">
        <f>BU123*(BU123&lt;&gt;0)</f>
        <v>-13.538707287861314</v>
      </c>
      <c r="BW123" s="26">
        <f>BV123/$BV$138</f>
        <v>-2.3781323182612477E-2</v>
      </c>
      <c r="BX123" s="47">
        <f>BW123 * $BU$138</f>
        <v>-13.538707287861314</v>
      </c>
      <c r="BY123" s="48">
        <f>IF(BX123&gt;0, V123, W123)</f>
        <v>47.787344051705446</v>
      </c>
      <c r="BZ123" s="65">
        <f>BX123/BY123</f>
        <v>-0.28331156620071968</v>
      </c>
      <c r="CA123" s="66">
        <v>0</v>
      </c>
      <c r="CB123" s="15">
        <f>AZ123*$CA$141</f>
        <v>30.11690174848215</v>
      </c>
      <c r="CC123" s="37">
        <f>CB123-CA123</f>
        <v>30.11690174848215</v>
      </c>
      <c r="CD123" s="54">
        <f>CC123*(CC123&lt;&gt;0)</f>
        <v>30.11690174848215</v>
      </c>
      <c r="CE123" s="26">
        <f>CD123/$CD$138</f>
        <v>5.0542314660762975E-3</v>
      </c>
      <c r="CF123" s="47">
        <f>CE123 * $CC$138</f>
        <v>30.116901748482146</v>
      </c>
      <c r="CG123" s="48">
        <f>IF(BX123&gt;0,V123,W123)</f>
        <v>47.787344051705446</v>
      </c>
      <c r="CH123" s="65">
        <f>CF123/CG123</f>
        <v>0.63022757062823886</v>
      </c>
      <c r="CI123" s="70">
        <f>N123</f>
        <v>0</v>
      </c>
      <c r="CJ123" s="1">
        <f>BQ123+BS123</f>
        <v>2857</v>
      </c>
    </row>
    <row r="124" spans="1:88" x14ac:dyDescent="0.2">
      <c r="A124" s="31" t="s">
        <v>126</v>
      </c>
      <c r="B124">
        <v>0</v>
      </c>
      <c r="C124">
        <v>0</v>
      </c>
      <c r="D124">
        <v>0.91648254529385698</v>
      </c>
      <c r="E124">
        <v>8.3517454706142205E-2</v>
      </c>
      <c r="F124">
        <v>0.49978041282389102</v>
      </c>
      <c r="G124">
        <v>0.49978041282389102</v>
      </c>
      <c r="H124">
        <v>0.97468648397584701</v>
      </c>
      <c r="I124">
        <v>0.86994890849976703</v>
      </c>
      <c r="J124">
        <v>0.92082975780774201</v>
      </c>
      <c r="K124">
        <v>0.67838976738868695</v>
      </c>
      <c r="L124">
        <v>0.30803048681603701</v>
      </c>
      <c r="M124">
        <v>-1.39621819575128</v>
      </c>
      <c r="N124" s="21">
        <v>0</v>
      </c>
      <c r="O124">
        <v>1.00684059039054</v>
      </c>
      <c r="P124">
        <v>0.99589010142922796</v>
      </c>
      <c r="Q124">
        <v>1.00504526017221</v>
      </c>
      <c r="R124">
        <v>1.0052267193807201</v>
      </c>
      <c r="S124">
        <v>53.7</v>
      </c>
      <c r="T124" s="27">
        <f>IF(C124,P124,R124)</f>
        <v>1.0052267193807201</v>
      </c>
      <c r="U124" s="27">
        <f>IF(D124 = 0,O124,Q124)</f>
        <v>1.00504526017221</v>
      </c>
      <c r="V124" s="39">
        <f>S124*T124^(1-N124)</f>
        <v>53.980674830744668</v>
      </c>
      <c r="W124" s="38">
        <f>S124*U124^(N124+1)</f>
        <v>53.970930471247677</v>
      </c>
      <c r="X124" s="44">
        <f>0.5 * (D124-MAX($D$3:$D$137))/(MIN($D$3:$D$137)-MAX($D$3:$D$137)) + 0.75</f>
        <v>0.7882416337226692</v>
      </c>
      <c r="Y124" s="44">
        <f>AVERAGE(D124, F124, G124, H124, I124, J124, K124)</f>
        <v>0.76569975551624025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PERCENTILE($L$2:$L$137, 0.05)</f>
        <v>-6.9945855688661379E-2</v>
      </c>
      <c r="AG124" s="22">
        <f>PERCENTILE($L$2:$L$137, 0.95)</f>
        <v>0.9572877100120103</v>
      </c>
      <c r="AH124" s="22">
        <f>MIN(MAX(L124,AF124), AG124)</f>
        <v>0.30803048681603701</v>
      </c>
      <c r="AI124" s="22">
        <f>AH124-$AH$138+1</f>
        <v>1.3779763425046982</v>
      </c>
      <c r="AJ124" s="22">
        <f>PERCENTILE($M$2:$M$137, 0.02)</f>
        <v>-2.2999038293317828</v>
      </c>
      <c r="AK124" s="22">
        <f>PERCENTILE($M$2:$M$137, 0.98)</f>
        <v>1.2514354598520292</v>
      </c>
      <c r="AL124" s="22">
        <f>MIN(MAX(M124,AJ124), AK124)</f>
        <v>-1.39621819575128</v>
      </c>
      <c r="AM124" s="22">
        <f>AL124-$AL$138 + 1</f>
        <v>1.9036856335805028</v>
      </c>
      <c r="AN124" s="46">
        <v>1</v>
      </c>
      <c r="AO124" s="51">
        <v>1</v>
      </c>
      <c r="AP124" s="51">
        <v>1</v>
      </c>
      <c r="AQ124" s="21">
        <v>1</v>
      </c>
      <c r="AR124" s="17">
        <f>(AI124^4)*AB124*AE124*AN124</f>
        <v>3.6055128371422294</v>
      </c>
      <c r="AS124" s="17">
        <f>(AM124^4) *Z124*AC124*AO124*(M124 &gt; 0)</f>
        <v>0</v>
      </c>
      <c r="AT124" s="17">
        <f>(AM124^4)*AA124*AP124*AQ124</f>
        <v>13.133513650758479</v>
      </c>
      <c r="AU124" s="17">
        <f>MIN(AR124, 0.05*AR$138)</f>
        <v>3.6055128371422294</v>
      </c>
      <c r="AV124" s="17">
        <f>MIN(AS124, 0.05*AS$138)</f>
        <v>0</v>
      </c>
      <c r="AW124" s="17">
        <f>MIN(AT124, 0.05*AT$138)</f>
        <v>13.133513650758479</v>
      </c>
      <c r="AX124" s="14">
        <f>AU124/$AU$138</f>
        <v>5.0584450796122074E-3</v>
      </c>
      <c r="AY124" s="14">
        <f>AV124/$AV$138</f>
        <v>0</v>
      </c>
      <c r="AZ124" s="67">
        <f>AW124/$AW$138</f>
        <v>1.3250715996697988E-3</v>
      </c>
      <c r="BA124" s="21">
        <f>N124</f>
        <v>0</v>
      </c>
      <c r="BB124" s="66">
        <v>0</v>
      </c>
      <c r="BC124" s="15">
        <f>$D$144*AX124</f>
        <v>606.67803464468659</v>
      </c>
      <c r="BD124" s="19">
        <f>BC124-BB124</f>
        <v>606.67803464468659</v>
      </c>
      <c r="BE124" s="63">
        <f>(IF(BD124 &gt; 0, V124, W124))</f>
        <v>53.980674830744668</v>
      </c>
      <c r="BF124" s="46">
        <f>BD124/BE124</f>
        <v>11.238800488265726</v>
      </c>
      <c r="BG124" s="64">
        <f>BB124/BC124</f>
        <v>0</v>
      </c>
      <c r="BH124" s="66">
        <v>0</v>
      </c>
      <c r="BI124" s="66">
        <v>4184</v>
      </c>
      <c r="BJ124" s="66">
        <v>0</v>
      </c>
      <c r="BK124" s="10">
        <f>SUM(BH124:BJ124)</f>
        <v>4184</v>
      </c>
      <c r="BL124" s="15">
        <f>AY124*$D$143</f>
        <v>0</v>
      </c>
      <c r="BM124" s="9">
        <f>BL124-BK124</f>
        <v>-4184</v>
      </c>
      <c r="BN124" s="48">
        <f>IF(BM124&gt;0,V124,W124)</f>
        <v>53.970930471247677</v>
      </c>
      <c r="BO124" s="46">
        <f>BM124/BN124</f>
        <v>-77.523214135227349</v>
      </c>
      <c r="BP124" s="64" t="e">
        <f>BK124/BL124</f>
        <v>#DIV/0!</v>
      </c>
      <c r="BQ124" s="16">
        <f>BB124+BK124+BS124</f>
        <v>4184</v>
      </c>
      <c r="BR124" s="69">
        <f>BC124+BL124+BT124</f>
        <v>619.38454373540014</v>
      </c>
      <c r="BS124" s="66">
        <v>0</v>
      </c>
      <c r="BT124" s="15">
        <f>AZ124*$D$146</f>
        <v>12.706509090713601</v>
      </c>
      <c r="BU124" s="37">
        <f>BT124-BS124</f>
        <v>12.706509090713601</v>
      </c>
      <c r="BV124" s="54">
        <f>BU124*(BU124&lt;&gt;0)</f>
        <v>12.706509090713601</v>
      </c>
      <c r="BW124" s="26">
        <f>BV124/$BV$138</f>
        <v>2.2319531162328422E-2</v>
      </c>
      <c r="BX124" s="47">
        <f>BW124 * $BU$138</f>
        <v>12.706509090713601</v>
      </c>
      <c r="BY124" s="48">
        <f>IF(BX124&gt;0, V124, W124)</f>
        <v>53.980674830744668</v>
      </c>
      <c r="BZ124" s="65">
        <f>BX124/BY124</f>
        <v>0.23538996373340287</v>
      </c>
      <c r="CA124" s="66">
        <v>0</v>
      </c>
      <c r="CB124" s="15">
        <f>AZ124*$CA$141</f>
        <v>11.788830754362282</v>
      </c>
      <c r="CC124" s="37">
        <f>CB124-CA124</f>
        <v>11.788830754362282</v>
      </c>
      <c r="CD124" s="54">
        <f>CC124*(CC124&lt;&gt;0)</f>
        <v>11.788830754362282</v>
      </c>
      <c r="CE124" s="26">
        <f>CD124/$CD$138</f>
        <v>1.978406671594257E-3</v>
      </c>
      <c r="CF124" s="47">
        <f>CE124 * $CC$138</f>
        <v>11.788830754362282</v>
      </c>
      <c r="CG124" s="48">
        <f>IF(BX124&gt;0,V124,W124)</f>
        <v>53.980674830744668</v>
      </c>
      <c r="CH124" s="65">
        <f>CF124/CG124</f>
        <v>0.21838983657254982</v>
      </c>
      <c r="CI124" s="70">
        <f>N124</f>
        <v>0</v>
      </c>
      <c r="CJ124" s="1">
        <f>BQ124+BS124</f>
        <v>4184</v>
      </c>
    </row>
    <row r="125" spans="1:88" x14ac:dyDescent="0.2">
      <c r="A125" s="31" t="s">
        <v>196</v>
      </c>
      <c r="B125">
        <v>1</v>
      </c>
      <c r="C125">
        <v>1</v>
      </c>
      <c r="D125">
        <v>0.40831002796644</v>
      </c>
      <c r="E125">
        <v>0.591689972033559</v>
      </c>
      <c r="F125">
        <v>0.71672626142232798</v>
      </c>
      <c r="G125">
        <v>0.71672626142232798</v>
      </c>
      <c r="H125">
        <v>0.120768909318846</v>
      </c>
      <c r="I125">
        <v>0.262849979105725</v>
      </c>
      <c r="J125">
        <v>0.17816875509213101</v>
      </c>
      <c r="K125">
        <v>0.357348885180091</v>
      </c>
      <c r="L125">
        <v>0.81409917505392604</v>
      </c>
      <c r="M125">
        <v>-2.1446727514166501</v>
      </c>
      <c r="N125" s="21">
        <v>0</v>
      </c>
      <c r="O125">
        <v>1.01159895386178</v>
      </c>
      <c r="P125">
        <v>0.981372601726201</v>
      </c>
      <c r="Q125">
        <v>1.0226739333720101</v>
      </c>
      <c r="R125">
        <v>0.99660686496745898</v>
      </c>
      <c r="S125">
        <v>326.92999267578102</v>
      </c>
      <c r="T125" s="27">
        <f>IF(C125,P125,R125)</f>
        <v>0.981372601726201</v>
      </c>
      <c r="U125" s="27">
        <f>IF(D125 = 0,O125,Q125)</f>
        <v>1.0226739333720101</v>
      </c>
      <c r="V125" s="39">
        <f>S125*T125^(1-N125)</f>
        <v>320.84013749455909</v>
      </c>
      <c r="W125" s="38">
        <f>S125*U125^(N125+1)</f>
        <v>334.34278154702343</v>
      </c>
      <c r="X125" s="44">
        <f>0.5 * (D125-MAX($D$3:$D$137))/(MIN($D$3:$D$137)-MAX($D$3:$D$137)) + 0.75</f>
        <v>1.0469131111871504</v>
      </c>
      <c r="Y125" s="44">
        <f>AVERAGE(D125, F125, G125, H125, I125, J125, K125)</f>
        <v>0.3944141542154127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PERCENTILE($L$2:$L$137, 0.05)</f>
        <v>-6.9945855688661379E-2</v>
      </c>
      <c r="AG125" s="22">
        <f>PERCENTILE($L$2:$L$137, 0.95)</f>
        <v>0.9572877100120103</v>
      </c>
      <c r="AH125" s="22">
        <f>MIN(MAX(L125,AF125), AG125)</f>
        <v>0.81409917505392604</v>
      </c>
      <c r="AI125" s="22">
        <f>AH125-$AH$138+1</f>
        <v>1.8840450307425876</v>
      </c>
      <c r="AJ125" s="22">
        <f>PERCENTILE($M$2:$M$137, 0.02)</f>
        <v>-2.2999038293317828</v>
      </c>
      <c r="AK125" s="22">
        <f>PERCENTILE($M$2:$M$137, 0.98)</f>
        <v>1.2514354598520292</v>
      </c>
      <c r="AL125" s="22">
        <f>MIN(MAX(M125,AJ125), AK125)</f>
        <v>-2.1446727514166501</v>
      </c>
      <c r="AM125" s="22">
        <f>AL125-$AL$138 + 1</f>
        <v>1.1552310779151327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12.599842452964506</v>
      </c>
      <c r="AS125" s="17">
        <f>(AM125^4) *Z125*AC125*AO125*(M125 &gt; 0)</f>
        <v>0</v>
      </c>
      <c r="AT125" s="17">
        <f>(AM125^4)*AA125*AP125*AQ125</f>
        <v>1.7810473064463241</v>
      </c>
      <c r="AU125" s="17">
        <f>MIN(AR125, 0.05*AR$138)</f>
        <v>12.599842452964506</v>
      </c>
      <c r="AV125" s="17">
        <f>MIN(AS125, 0.05*AS$138)</f>
        <v>0</v>
      </c>
      <c r="AW125" s="17">
        <f>MIN(AT125, 0.05*AT$138)</f>
        <v>1.7810473064463241</v>
      </c>
      <c r="AX125" s="14">
        <f>AU125/$AU$138</f>
        <v>1.7677266435862943E-2</v>
      </c>
      <c r="AY125" s="14">
        <f>AV125/$AV$138</f>
        <v>0</v>
      </c>
      <c r="AZ125" s="67">
        <f>AW125/$AW$138</f>
        <v>1.7969412193850521E-4</v>
      </c>
      <c r="BA125" s="21">
        <f>N125</f>
        <v>0</v>
      </c>
      <c r="BB125" s="66">
        <v>3269</v>
      </c>
      <c r="BC125" s="15">
        <f>$D$144*AX125</f>
        <v>2120.0999695388555</v>
      </c>
      <c r="BD125" s="19">
        <f>BC125-BB125</f>
        <v>-1148.9000304611445</v>
      </c>
      <c r="BE125" s="63">
        <f>(IF(BD125 &gt; 0, V125, W125))</f>
        <v>334.34278154702343</v>
      </c>
      <c r="BF125" s="46">
        <f>BD125/BE125</f>
        <v>-3.4362938094404716</v>
      </c>
      <c r="BG125" s="64">
        <f>BB125/BC125</f>
        <v>1.5419084227009552</v>
      </c>
      <c r="BH125" s="66">
        <v>981</v>
      </c>
      <c r="BI125" s="66">
        <v>2615</v>
      </c>
      <c r="BJ125" s="66">
        <v>0</v>
      </c>
      <c r="BK125" s="10">
        <f>SUM(BH125:BJ125)</f>
        <v>3596</v>
      </c>
      <c r="BL125" s="15">
        <f>AY125*$D$143</f>
        <v>0</v>
      </c>
      <c r="BM125" s="9">
        <f>BL125-BK125</f>
        <v>-3596</v>
      </c>
      <c r="BN125" s="48">
        <f>IF(BM125&gt;0,V125,W125)</f>
        <v>334.34278154702343</v>
      </c>
      <c r="BO125" s="46">
        <f>BM125/BN125</f>
        <v>-10.75542885466556</v>
      </c>
      <c r="BP125" s="64" t="e">
        <f>BK125/BL125</f>
        <v>#DIV/0!</v>
      </c>
      <c r="BQ125" s="16">
        <f>BB125+BK125+BS125</f>
        <v>6865</v>
      </c>
      <c r="BR125" s="69">
        <f>BC125+BL125+BT125</f>
        <v>2121.8231103823605</v>
      </c>
      <c r="BS125" s="66">
        <v>0</v>
      </c>
      <c r="BT125" s="15">
        <f>AZ125*$D$146</f>
        <v>1.7231408435049078</v>
      </c>
      <c r="BU125" s="37">
        <f>BT125-BS125</f>
        <v>1.7231408435049078</v>
      </c>
      <c r="BV125" s="54">
        <f>BU125*(BU125&lt;&gt;0)</f>
        <v>1.7231408435049078</v>
      </c>
      <c r="BW125" s="26">
        <f>BV125/$BV$138</f>
        <v>3.0267711988492953E-3</v>
      </c>
      <c r="BX125" s="47">
        <f>BW125 * $BU$138</f>
        <v>1.7231408435049078</v>
      </c>
      <c r="BY125" s="48">
        <f>IF(BX125&gt;0, V125, W125)</f>
        <v>320.84013749455909</v>
      </c>
      <c r="BZ125" s="65">
        <f>BX125/BY125</f>
        <v>5.3707147022218488E-3</v>
      </c>
      <c r="CA125" s="66">
        <v>0</v>
      </c>
      <c r="CB125" s="15">
        <f>AZ125*$CA$141</f>
        <v>1.5986936793563962</v>
      </c>
      <c r="CC125" s="37">
        <f>CB125-CA125</f>
        <v>1.5986936793563962</v>
      </c>
      <c r="CD125" s="54">
        <f>CC125*(CC125&lt;&gt;0)</f>
        <v>1.5986936793563962</v>
      </c>
      <c r="CE125" s="26">
        <f>CD125/$CD$138</f>
        <v>2.6829346412526043E-4</v>
      </c>
      <c r="CF125" s="47">
        <f>CE125 * $CC$138</f>
        <v>1.5986936793563962</v>
      </c>
      <c r="CG125" s="48">
        <f>IF(BX125&gt;0,V125,W125)</f>
        <v>320.84013749455909</v>
      </c>
      <c r="CH125" s="65">
        <f>CF125/CG125</f>
        <v>4.98283566339485E-3</v>
      </c>
      <c r="CI125" s="70">
        <f>N125</f>
        <v>0</v>
      </c>
      <c r="CJ125" s="1">
        <f>BQ125+BS125</f>
        <v>6865</v>
      </c>
    </row>
    <row r="126" spans="1:88" x14ac:dyDescent="0.2">
      <c r="A126" s="31" t="s">
        <v>181</v>
      </c>
      <c r="B126">
        <v>0</v>
      </c>
      <c r="C126">
        <v>0</v>
      </c>
      <c r="D126">
        <v>0.27426160337552702</v>
      </c>
      <c r="E126">
        <v>0.72573839662447204</v>
      </c>
      <c r="F126">
        <v>0.31967213114754101</v>
      </c>
      <c r="G126">
        <v>0.31967213114754101</v>
      </c>
      <c r="H126">
        <v>0.56868131868131799</v>
      </c>
      <c r="I126">
        <v>0.16208791208791201</v>
      </c>
      <c r="J126">
        <v>0.30360561191857999</v>
      </c>
      <c r="K126">
        <v>0.31153531579961402</v>
      </c>
      <c r="L126">
        <v>0.498805006268569</v>
      </c>
      <c r="M126">
        <v>-1.6090426527909201</v>
      </c>
      <c r="N126" s="21">
        <v>0</v>
      </c>
      <c r="O126">
        <v>1.0205593083951101</v>
      </c>
      <c r="P126">
        <v>0.98254739738804797</v>
      </c>
      <c r="Q126">
        <v>1.02481329617725</v>
      </c>
      <c r="R126">
        <v>0.97182826051146898</v>
      </c>
      <c r="S126">
        <v>18.100000381469702</v>
      </c>
      <c r="T126" s="27">
        <f>IF(C126,P126,R126)</f>
        <v>0.97182826051146898</v>
      </c>
      <c r="U126" s="27">
        <f>IF(D126 = 0,O126,Q126)</f>
        <v>1.02481329617725</v>
      </c>
      <c r="V126" s="39">
        <f>S126*T126^(1-N126)</f>
        <v>17.590091885980627</v>
      </c>
      <c r="W126" s="38">
        <f>S126*U126^(N126+1)</f>
        <v>18.549121051743448</v>
      </c>
      <c r="X126" s="44">
        <f>0.5 * (D126-MAX($D$3:$D$137))/(MIN($D$3:$D$137)-MAX($D$3:$D$137)) + 0.75</f>
        <v>1.1151468366610855</v>
      </c>
      <c r="Y126" s="44">
        <f>AVERAGE(D126, F126, G126, H126, I126, J126, K126)</f>
        <v>0.32278800345114755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PERCENTILE($L$2:$L$137, 0.05)</f>
        <v>-6.9945855688661379E-2</v>
      </c>
      <c r="AG126" s="22">
        <f>PERCENTILE($L$2:$L$137, 0.95)</f>
        <v>0.9572877100120103</v>
      </c>
      <c r="AH126" s="22">
        <f>MIN(MAX(L126,AF126), AG126)</f>
        <v>0.498805006268569</v>
      </c>
      <c r="AI126" s="22">
        <f>AH126-$AH$138+1</f>
        <v>1.5687508619572303</v>
      </c>
      <c r="AJ126" s="22">
        <f>PERCENTILE($M$2:$M$137, 0.02)</f>
        <v>-2.2999038293317828</v>
      </c>
      <c r="AK126" s="22">
        <f>PERCENTILE($M$2:$M$137, 0.98)</f>
        <v>1.2514354598520292</v>
      </c>
      <c r="AL126" s="22">
        <f>MIN(MAX(M126,AJ126), AK126)</f>
        <v>-1.6090426527909201</v>
      </c>
      <c r="AM126" s="22">
        <f>AL126-$AL$138 + 1</f>
        <v>1.6908611765408628</v>
      </c>
      <c r="AN126" s="46">
        <v>1</v>
      </c>
      <c r="AO126" s="51">
        <v>1</v>
      </c>
      <c r="AP126" s="51">
        <v>1</v>
      </c>
      <c r="AQ126" s="21">
        <v>1</v>
      </c>
      <c r="AR126" s="17">
        <f>(AI126^4)*AB126*AE126*AN126</f>
        <v>6.0564189520700875</v>
      </c>
      <c r="AS126" s="17">
        <f>(AM126^4) *Z126*AC126*AO126*(M126 &gt; 0)</f>
        <v>0</v>
      </c>
      <c r="AT126" s="17">
        <f>(AM126^4)*AA126*AP126*AQ126</f>
        <v>8.1739468619616282</v>
      </c>
      <c r="AU126" s="17">
        <f>MIN(AR126, 0.05*AR$138)</f>
        <v>6.0564189520700875</v>
      </c>
      <c r="AV126" s="17">
        <f>MIN(AS126, 0.05*AS$138)</f>
        <v>0</v>
      </c>
      <c r="AW126" s="17">
        <f>MIN(AT126, 0.05*AT$138)</f>
        <v>8.1739468619616282</v>
      </c>
      <c r="AX126" s="14">
        <f>AU126/$AU$138</f>
        <v>8.497005566745269E-3</v>
      </c>
      <c r="AY126" s="14">
        <f>AV126/$AV$138</f>
        <v>0</v>
      </c>
      <c r="AZ126" s="67">
        <f>AW126/$AW$138</f>
        <v>8.2468904605508344E-4</v>
      </c>
      <c r="BA126" s="21">
        <f>N126</f>
        <v>0</v>
      </c>
      <c r="BB126" s="66">
        <v>1466</v>
      </c>
      <c r="BC126" s="15">
        <f>$D$144*AX126</f>
        <v>1019.0773165403571</v>
      </c>
      <c r="BD126" s="19">
        <f>BC126-BB126</f>
        <v>-446.92268345964294</v>
      </c>
      <c r="BE126" s="63">
        <f>(IF(BD126 &gt; 0, V126, W126))</f>
        <v>18.549121051743448</v>
      </c>
      <c r="BF126" s="46">
        <f>BD126/BE126</f>
        <v>-24.094008670973459</v>
      </c>
      <c r="BG126" s="64">
        <f>BB126/BC126</f>
        <v>1.4385562078615299</v>
      </c>
      <c r="BH126" s="66">
        <v>434</v>
      </c>
      <c r="BI126" s="66">
        <v>2389</v>
      </c>
      <c r="BJ126" s="66">
        <v>0</v>
      </c>
      <c r="BK126" s="10">
        <f>SUM(BH126:BJ126)</f>
        <v>2823</v>
      </c>
      <c r="BL126" s="15">
        <f>AY126*$D$143</f>
        <v>0</v>
      </c>
      <c r="BM126" s="9">
        <f>BL126-BK126</f>
        <v>-2823</v>
      </c>
      <c r="BN126" s="48">
        <f>IF(BM126&gt;0,V126,W126)</f>
        <v>18.549121051743448</v>
      </c>
      <c r="BO126" s="46">
        <f>BM126/BN126</f>
        <v>-152.190499599692</v>
      </c>
      <c r="BP126" s="64" t="e">
        <f>BK126/BL126</f>
        <v>#DIV/0!</v>
      </c>
      <c r="BQ126" s="16">
        <f>BB126+BK126+BS126</f>
        <v>4289</v>
      </c>
      <c r="BR126" s="69">
        <f>BC126+BL126+BT126</f>
        <v>1026.985507209693</v>
      </c>
      <c r="BS126" s="66">
        <v>0</v>
      </c>
      <c r="BT126" s="15">
        <f>AZ126*$D$146</f>
        <v>7.9081906693360109</v>
      </c>
      <c r="BU126" s="37">
        <f>BT126-BS126</f>
        <v>7.9081906693360109</v>
      </c>
      <c r="BV126" s="54">
        <f>BU126*(BU126&lt;&gt;0)</f>
        <v>7.9081906693360109</v>
      </c>
      <c r="BW126" s="26">
        <f>BV126/$BV$138</f>
        <v>1.3891077936652016E-2</v>
      </c>
      <c r="BX126" s="47">
        <f>BW126 * $BU$138</f>
        <v>7.9081906693360109</v>
      </c>
      <c r="BY126" s="48">
        <f>IF(BX126&gt;0, V126, W126)</f>
        <v>17.590091885980627</v>
      </c>
      <c r="BZ126" s="65">
        <f>BX126/BY126</f>
        <v>0.44958211250953556</v>
      </c>
      <c r="CA126" s="66">
        <v>0</v>
      </c>
      <c r="CB126" s="15">
        <f>AZ126*$CA$141</f>
        <v>7.3370522704905632</v>
      </c>
      <c r="CC126" s="37">
        <f>CB126-CA126</f>
        <v>7.3370522704905632</v>
      </c>
      <c r="CD126" s="54">
        <f>CC126*(CC126&lt;&gt;0)</f>
        <v>7.3370522704905632</v>
      </c>
      <c r="CE126" s="26">
        <f>CD126/$CD$138</f>
        <v>1.2313072826499788E-3</v>
      </c>
      <c r="CF126" s="47">
        <f>CE126 * $CC$138</f>
        <v>7.3370522704905632</v>
      </c>
      <c r="CG126" s="48">
        <f>IF(BX126&gt;0,V126,W126)</f>
        <v>17.590091885980627</v>
      </c>
      <c r="CH126" s="65">
        <f>CF126/CG126</f>
        <v>0.41711278815650887</v>
      </c>
      <c r="CI126" s="70">
        <f>N126</f>
        <v>0</v>
      </c>
      <c r="CJ126" s="1">
        <f>BQ126+BS126</f>
        <v>4289</v>
      </c>
    </row>
    <row r="127" spans="1:88" x14ac:dyDescent="0.2">
      <c r="A127" s="31" t="s">
        <v>178</v>
      </c>
      <c r="B127">
        <v>1</v>
      </c>
      <c r="C127">
        <v>1</v>
      </c>
      <c r="D127">
        <v>0.68143922773146104</v>
      </c>
      <c r="E127">
        <v>0.31856077226853802</v>
      </c>
      <c r="F127">
        <v>0.86175316179677197</v>
      </c>
      <c r="G127">
        <v>0.86175316179677197</v>
      </c>
      <c r="H127">
        <v>0.176118026740433</v>
      </c>
      <c r="I127">
        <v>0.450899031811894</v>
      </c>
      <c r="J127">
        <v>0.28180036859784702</v>
      </c>
      <c r="K127">
        <v>0.49279038001435299</v>
      </c>
      <c r="L127">
        <v>0.63346834560661003</v>
      </c>
      <c r="M127">
        <v>-1.6725822769401699</v>
      </c>
      <c r="N127" s="21">
        <v>0</v>
      </c>
      <c r="O127">
        <v>1.0088160900286101</v>
      </c>
      <c r="P127">
        <v>0.98879329165664398</v>
      </c>
      <c r="Q127">
        <v>1.01227306814732</v>
      </c>
      <c r="R127">
        <v>0.98111793332041897</v>
      </c>
      <c r="S127">
        <v>185.53999328613199</v>
      </c>
      <c r="T127" s="27">
        <f>IF(C127,P127,R127)</f>
        <v>0.98879329165664398</v>
      </c>
      <c r="U127" s="27">
        <f>IF(D127 = 0,O127,Q127)</f>
        <v>1.01227306814732</v>
      </c>
      <c r="V127" s="39">
        <f>S127*T127^(1-N127)</f>
        <v>183.46070069534608</v>
      </c>
      <c r="W127" s="38">
        <f>S127*U127^(N127+1)</f>
        <v>187.81713826778599</v>
      </c>
      <c r="X127" s="44">
        <f>0.5 * (D127-MAX($D$3:$D$137))/(MIN($D$3:$D$137)-MAX($D$3:$D$137)) + 0.75</f>
        <v>0.90788407826448059</v>
      </c>
      <c r="Y127" s="44">
        <f>AVERAGE(D127, F127, G127, H127, I127, J127, K127)</f>
        <v>0.5437933369270761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PERCENTILE($L$2:$L$137, 0.05)</f>
        <v>-6.9945855688661379E-2</v>
      </c>
      <c r="AG127" s="22">
        <f>PERCENTILE($L$2:$L$137, 0.95)</f>
        <v>0.9572877100120103</v>
      </c>
      <c r="AH127" s="22">
        <f>MIN(MAX(L127,AF127), AG127)</f>
        <v>0.63346834560661003</v>
      </c>
      <c r="AI127" s="22">
        <f>AH127-$AH$138+1</f>
        <v>1.7034142012952715</v>
      </c>
      <c r="AJ127" s="22">
        <f>PERCENTILE($M$2:$M$137, 0.02)</f>
        <v>-2.2999038293317828</v>
      </c>
      <c r="AK127" s="22">
        <f>PERCENTILE($M$2:$M$137, 0.98)</f>
        <v>1.2514354598520292</v>
      </c>
      <c r="AL127" s="22">
        <f>MIN(MAX(M127,AJ127), AK127)</f>
        <v>-1.6725822769401699</v>
      </c>
      <c r="AM127" s="22">
        <f>AL127-$AL$138 + 1</f>
        <v>1.6273215523916129</v>
      </c>
      <c r="AN127" s="46">
        <v>1</v>
      </c>
      <c r="AO127" s="51">
        <v>1</v>
      </c>
      <c r="AP127" s="51">
        <v>1</v>
      </c>
      <c r="AQ127" s="21">
        <v>2</v>
      </c>
      <c r="AR127" s="17">
        <f>(AI127^4)*AB127*AE127*AN127</f>
        <v>8.4193982830209748</v>
      </c>
      <c r="AS127" s="17">
        <f>(AM127^4) *Z127*AC127*AO127*(M127 &gt; 0)</f>
        <v>0</v>
      </c>
      <c r="AT127" s="17">
        <f>(AM127^4)*AA127*AP127*AQ127</f>
        <v>14.025666267785208</v>
      </c>
      <c r="AU127" s="17">
        <f>MIN(AR127, 0.05*AR$138)</f>
        <v>8.4193982830209748</v>
      </c>
      <c r="AV127" s="17">
        <f>MIN(AS127, 0.05*AS$138)</f>
        <v>0</v>
      </c>
      <c r="AW127" s="17">
        <f>MIN(AT127, 0.05*AT$138)</f>
        <v>14.025666267785208</v>
      </c>
      <c r="AX127" s="14">
        <f>AU127/$AU$138</f>
        <v>1.1812206956888689E-2</v>
      </c>
      <c r="AY127" s="14">
        <f>AV127/$AV$138</f>
        <v>0</v>
      </c>
      <c r="AZ127" s="67">
        <f>AW127/$AW$138</f>
        <v>1.4150830106926923E-3</v>
      </c>
      <c r="BA127" s="21">
        <f>N127</f>
        <v>0</v>
      </c>
      <c r="BB127" s="66">
        <v>1855</v>
      </c>
      <c r="BC127" s="15">
        <f>$D$144*AX127</f>
        <v>1416.6816855054008</v>
      </c>
      <c r="BD127" s="19">
        <f>BC127-BB127</f>
        <v>-438.31831449459924</v>
      </c>
      <c r="BE127" s="63">
        <f>(IF(BD127 &gt; 0, V127, W127))</f>
        <v>187.81713826778599</v>
      </c>
      <c r="BF127" s="46">
        <f>BD127/BE127</f>
        <v>-2.3337503623852132</v>
      </c>
      <c r="BG127" s="64">
        <f>BB127/BC127</f>
        <v>1.3093978830807214</v>
      </c>
      <c r="BH127" s="66">
        <v>0</v>
      </c>
      <c r="BI127" s="66">
        <v>3896</v>
      </c>
      <c r="BJ127" s="66">
        <v>0</v>
      </c>
      <c r="BK127" s="10">
        <f>SUM(BH127:BJ127)</f>
        <v>3896</v>
      </c>
      <c r="BL127" s="15">
        <f>AY127*$D$143</f>
        <v>0</v>
      </c>
      <c r="BM127" s="9">
        <f>BL127-BK127</f>
        <v>-3896</v>
      </c>
      <c r="BN127" s="48">
        <f>IF(BM127&gt;0,V127,W127)</f>
        <v>187.81713826778599</v>
      </c>
      <c r="BO127" s="46">
        <f>BM127/BN127</f>
        <v>-20.743580889008967</v>
      </c>
      <c r="BP127" s="64" t="e">
        <f>BK127/BL127</f>
        <v>#DIV/0!</v>
      </c>
      <c r="BQ127" s="16">
        <f>BB127+BK127+BS127</f>
        <v>5751</v>
      </c>
      <c r="BR127" s="69">
        <f>BC127+BL127+BT127</f>
        <v>1430.2513410198362</v>
      </c>
      <c r="BS127" s="66">
        <v>0</v>
      </c>
      <c r="BT127" s="15">
        <f>AZ127*$D$146</f>
        <v>13.569655514435434</v>
      </c>
      <c r="BU127" s="37">
        <f>BT127-BS127</f>
        <v>13.569655514435434</v>
      </c>
      <c r="BV127" s="54">
        <f>BU127*(BU127&lt;&gt;0)</f>
        <v>13.569655514435434</v>
      </c>
      <c r="BW127" s="26">
        <f>BV127/$BV$138</f>
        <v>2.3835685077174429E-2</v>
      </c>
      <c r="BX127" s="47">
        <f>BW127 * $BU$138</f>
        <v>13.569655514435434</v>
      </c>
      <c r="BY127" s="48">
        <f>IF(BX127&gt;0, V127, W127)</f>
        <v>183.46070069534608</v>
      </c>
      <c r="BZ127" s="65">
        <f>BX127/BY127</f>
        <v>7.3964917080356823E-2</v>
      </c>
      <c r="CA127" s="66">
        <v>0</v>
      </c>
      <c r="CB127" s="15">
        <f>AZ127*$CA$141</f>
        <v>12.58963977538021</v>
      </c>
      <c r="CC127" s="37">
        <f>CB127-CA127</f>
        <v>12.58963977538021</v>
      </c>
      <c r="CD127" s="54">
        <f>CC127*(CC127&lt;&gt;0)</f>
        <v>12.58963977538021</v>
      </c>
      <c r="CE127" s="26">
        <f>CD127/$CD$138</f>
        <v>2.1127987875611842E-3</v>
      </c>
      <c r="CF127" s="47">
        <f>CE127 * $CC$138</f>
        <v>12.58963977538021</v>
      </c>
      <c r="CG127" s="48">
        <f>IF(BX127&gt;0,V127,W127)</f>
        <v>183.46070069534608</v>
      </c>
      <c r="CH127" s="65">
        <f>CF127/CG127</f>
        <v>6.8623087820243872E-2</v>
      </c>
      <c r="CI127" s="70">
        <f>N127</f>
        <v>0</v>
      </c>
      <c r="CJ127" s="1">
        <f>BQ127+BS127</f>
        <v>5751</v>
      </c>
    </row>
    <row r="128" spans="1:88" x14ac:dyDescent="0.2">
      <c r="A128" s="31" t="s">
        <v>211</v>
      </c>
      <c r="B128">
        <v>1</v>
      </c>
      <c r="C128">
        <v>1</v>
      </c>
      <c r="D128">
        <v>0.59379926431949503</v>
      </c>
      <c r="E128">
        <v>0.40620073568050402</v>
      </c>
      <c r="F128">
        <v>0.93583724569640003</v>
      </c>
      <c r="G128">
        <v>0.93583724569640003</v>
      </c>
      <c r="H128">
        <v>0.49079754601226899</v>
      </c>
      <c r="I128">
        <v>0.312883435582822</v>
      </c>
      <c r="J128">
        <v>0.391870415280277</v>
      </c>
      <c r="K128">
        <v>0.60557982967219004</v>
      </c>
      <c r="L128">
        <v>0.30311593020862998</v>
      </c>
      <c r="M128">
        <v>0.84210474853441097</v>
      </c>
      <c r="N128" s="21">
        <v>0</v>
      </c>
      <c r="O128">
        <v>1.0022543604456799</v>
      </c>
      <c r="P128">
        <v>0.99755382254117597</v>
      </c>
      <c r="Q128">
        <v>1.0093234592824201</v>
      </c>
      <c r="R128">
        <v>0.995918698388646</v>
      </c>
      <c r="S128">
        <v>22.530000686645501</v>
      </c>
      <c r="T128" s="27">
        <f>IF(C128,P128,R128)</f>
        <v>0.99755382254117597</v>
      </c>
      <c r="U128" s="27">
        <f>IF(D128 = 0,O128,Q128)</f>
        <v>1.0093234592824201</v>
      </c>
      <c r="V128" s="39">
        <f>S128*T128^(1-N128)</f>
        <v>22.474888306818539</v>
      </c>
      <c r="W128" s="38">
        <f>S128*U128^(N128+1)</f>
        <v>22.740058230680336</v>
      </c>
      <c r="X128" s="44">
        <f>0.5 * (D128-MAX($D$3:$D$137))/(MIN($D$3:$D$137)-MAX($D$3:$D$137)) + 0.75</f>
        <v>0.9524948315966999</v>
      </c>
      <c r="Y128" s="44">
        <f>AVERAGE(D128, F128, G128, H128, I128, J128, K128)</f>
        <v>0.60951499746569326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PERCENTILE($L$2:$L$137, 0.05)</f>
        <v>-6.9945855688661379E-2</v>
      </c>
      <c r="AG128" s="22">
        <f>PERCENTILE($L$2:$L$137, 0.95)</f>
        <v>0.9572877100120103</v>
      </c>
      <c r="AH128" s="22">
        <f>MIN(MAX(L128,AF128), AG128)</f>
        <v>0.30311593020862998</v>
      </c>
      <c r="AI128" s="22">
        <f>AH128-$AH$138+1</f>
        <v>1.3730617858972913</v>
      </c>
      <c r="AJ128" s="22">
        <f>PERCENTILE($M$2:$M$137, 0.02)</f>
        <v>-2.2999038293317828</v>
      </c>
      <c r="AK128" s="22">
        <f>PERCENTILE($M$2:$M$137, 0.98)</f>
        <v>1.2514354598520292</v>
      </c>
      <c r="AL128" s="22">
        <f>MIN(MAX(M128,AJ128), AK128)</f>
        <v>0.84210474853441097</v>
      </c>
      <c r="AM128" s="22">
        <f>AL128-$AL$138 + 1</f>
        <v>4.1420085778661937</v>
      </c>
      <c r="AN128" s="46">
        <v>0</v>
      </c>
      <c r="AO128" s="77">
        <v>0.25</v>
      </c>
      <c r="AP128" s="77">
        <v>0.54</v>
      </c>
      <c r="AQ128" s="50">
        <v>1</v>
      </c>
      <c r="AR128" s="17">
        <f>(AI128^4)*AB128*AE128*AN128</f>
        <v>0</v>
      </c>
      <c r="AS128" s="17">
        <f>(AM128^4) *Z128*AC128*AO128*(M128 &gt; 0)</f>
        <v>73.58410035091994</v>
      </c>
      <c r="AT128" s="17">
        <f>(AM128^4)*AA128*AP128*AQ128</f>
        <v>158.94165675798709</v>
      </c>
      <c r="AU128" s="17">
        <f>MIN(AR128, 0.05*AR$138)</f>
        <v>0</v>
      </c>
      <c r="AV128" s="17">
        <f>MIN(AS128, 0.05*AS$138)</f>
        <v>73.58410035091994</v>
      </c>
      <c r="AW128" s="17">
        <f>MIN(AT128, 0.05*AT$138)</f>
        <v>158.94165675798709</v>
      </c>
      <c r="AX128" s="14">
        <f>AU128/$AU$138</f>
        <v>0</v>
      </c>
      <c r="AY128" s="14">
        <f>AV128/$AV$138</f>
        <v>2.1500653854149922E-2</v>
      </c>
      <c r="AZ128" s="67">
        <f>AW128/$AW$138</f>
        <v>1.6036003842910009E-2</v>
      </c>
      <c r="BA128" s="21">
        <f>N128</f>
        <v>0</v>
      </c>
      <c r="BB128" s="66">
        <v>0</v>
      </c>
      <c r="BC128" s="15">
        <f>$D$144*AX128</f>
        <v>0</v>
      </c>
      <c r="BD128" s="19">
        <f>BC128-BB128</f>
        <v>0</v>
      </c>
      <c r="BE128" s="63">
        <f>(IF(BD128 &gt; 0, V128, W128))</f>
        <v>22.740058230680336</v>
      </c>
      <c r="BF128" s="46">
        <f>BD128/BE128</f>
        <v>0</v>
      </c>
      <c r="BG128" s="64" t="e">
        <f>BB128/BC128</f>
        <v>#DIV/0!</v>
      </c>
      <c r="BH128" s="66">
        <v>0</v>
      </c>
      <c r="BI128" s="66">
        <v>1126</v>
      </c>
      <c r="BJ128" s="66">
        <v>0</v>
      </c>
      <c r="BK128" s="10">
        <f>SUM(BH128:BJ128)</f>
        <v>1126</v>
      </c>
      <c r="BL128" s="15">
        <f>AY128*$D$143</f>
        <v>3750.8997932238026</v>
      </c>
      <c r="BM128" s="9">
        <f>BL128-BK128</f>
        <v>2624.8997932238026</v>
      </c>
      <c r="BN128" s="48">
        <f>IF(BM128&gt;0,V128,W128)</f>
        <v>22.474888306818539</v>
      </c>
      <c r="BO128" s="46">
        <f>BM128/BN128</f>
        <v>116.79256232065225</v>
      </c>
      <c r="BP128" s="64">
        <f>BK128/BL128</f>
        <v>0.30019463650673317</v>
      </c>
      <c r="BQ128" s="16">
        <f>BB128+BK128+BS128</f>
        <v>1284</v>
      </c>
      <c r="BR128" s="69">
        <f>BC128+BL128+BT128</f>
        <v>3904.6738448746196</v>
      </c>
      <c r="BS128" s="66">
        <v>158</v>
      </c>
      <c r="BT128" s="15">
        <f>AZ128*$D$146</f>
        <v>153.77405165081694</v>
      </c>
      <c r="BU128" s="37">
        <f>BT128-BS128</f>
        <v>-4.2259483491830565</v>
      </c>
      <c r="BV128" s="54">
        <f>BU128*(BU128&lt;&gt;0)</f>
        <v>-4.2259483491830565</v>
      </c>
      <c r="BW128" s="26">
        <f>BV128/$BV$138</f>
        <v>-7.4230605114755785E-3</v>
      </c>
      <c r="BX128" s="47">
        <f>BW128 * $BU$138</f>
        <v>-4.2259483491830565</v>
      </c>
      <c r="BY128" s="48">
        <f>IF(BX128&gt;0, V128, W128)</f>
        <v>22.740058230680336</v>
      </c>
      <c r="BZ128" s="65">
        <f>BX128/BY128</f>
        <v>-0.18583718239918617</v>
      </c>
      <c r="CA128" s="66">
        <v>0</v>
      </c>
      <c r="CB128" s="15">
        <f>AZ128*$CA$141</f>
        <v>142.66831718940963</v>
      </c>
      <c r="CC128" s="37">
        <f>CB128-CA128</f>
        <v>142.66831718940963</v>
      </c>
      <c r="CD128" s="54">
        <f>CC128*(CC128&lt;&gt;0)</f>
        <v>142.66831718940963</v>
      </c>
      <c r="CE128" s="26">
        <f>CD128/$CD$138</f>
        <v>2.3942658643072722E-2</v>
      </c>
      <c r="CF128" s="47">
        <f>CE128 * $CC$138</f>
        <v>142.66831718940963</v>
      </c>
      <c r="CG128" s="48">
        <f>IF(BX128&gt;0,V128,W128)</f>
        <v>22.740058230680336</v>
      </c>
      <c r="CH128" s="65">
        <f>CF128/CG128</f>
        <v>6.27387651087564</v>
      </c>
      <c r="CI128" s="70">
        <f>N128</f>
        <v>0</v>
      </c>
      <c r="CJ128" s="1">
        <f>BQ128+BS128</f>
        <v>1442</v>
      </c>
    </row>
    <row r="129" spans="1:88" x14ac:dyDescent="0.2">
      <c r="A129" s="31" t="s">
        <v>128</v>
      </c>
      <c r="B129">
        <v>0</v>
      </c>
      <c r="C129">
        <v>0</v>
      </c>
      <c r="D129">
        <v>0.18262806236080101</v>
      </c>
      <c r="E129">
        <v>0.81737193763919802</v>
      </c>
      <c r="F129">
        <v>6.4794816414686804E-2</v>
      </c>
      <c r="G129">
        <v>6.4794816414686804E-2</v>
      </c>
      <c r="H129">
        <v>0.25663716814159199</v>
      </c>
      <c r="I129">
        <v>0.66371681415929196</v>
      </c>
      <c r="J129">
        <v>0.41271588730481401</v>
      </c>
      <c r="K129">
        <v>0.16352935561953399</v>
      </c>
      <c r="L129">
        <v>-0.54509309305264098</v>
      </c>
      <c r="M129">
        <v>-2.9173465526995601</v>
      </c>
      <c r="N129" s="21">
        <v>0</v>
      </c>
      <c r="O129">
        <v>0.99070756882626698</v>
      </c>
      <c r="P129">
        <v>0.98588993321339802</v>
      </c>
      <c r="Q129">
        <v>1.02409008428174</v>
      </c>
      <c r="R129">
        <v>0.99875000124176305</v>
      </c>
      <c r="S129">
        <v>2.13000011444091</v>
      </c>
      <c r="T129" s="27">
        <f>IF(C129,P129,R129)</f>
        <v>0.99875000124176305</v>
      </c>
      <c r="U129" s="27">
        <f>IF(D129 = 0,O129,Q129)</f>
        <v>1.02409008428174</v>
      </c>
      <c r="V129" s="39">
        <f>S129*T129^(1-N129)</f>
        <v>2.1273376169428144</v>
      </c>
      <c r="W129" s="38">
        <f>S129*U129^(N129+1)</f>
        <v>2.1813119967179073</v>
      </c>
      <c r="X129" s="44">
        <f>0.5 * (D129-MAX($D$3:$D$137))/(MIN($D$3:$D$137)-MAX($D$3:$D$137)) + 0.75</f>
        <v>1.1617904126738934</v>
      </c>
      <c r="Y129" s="44">
        <f>AVERAGE(D129, F129, G129, H129, I129, J129, K129)</f>
        <v>0.25840241720220092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PERCENTILE($L$2:$L$137, 0.05)</f>
        <v>-6.9945855688661379E-2</v>
      </c>
      <c r="AG129" s="22">
        <f>PERCENTILE($L$2:$L$137, 0.95)</f>
        <v>0.9572877100120103</v>
      </c>
      <c r="AH129" s="22">
        <f>MIN(MAX(L129,AF129), AG129)</f>
        <v>-6.9945855688661379E-2</v>
      </c>
      <c r="AI129" s="22">
        <f>AH129-$AH$138+1</f>
        <v>1</v>
      </c>
      <c r="AJ129" s="22">
        <f>PERCENTILE($M$2:$M$137, 0.02)</f>
        <v>-2.2999038293317828</v>
      </c>
      <c r="AK129" s="22">
        <f>PERCENTILE($M$2:$M$137, 0.98)</f>
        <v>1.2514354598520292</v>
      </c>
      <c r="AL129" s="22">
        <f>MIN(MAX(M129,AJ129), AK129)</f>
        <v>-2.2999038293317828</v>
      </c>
      <c r="AM129" s="22">
        <f>AL129-$AL$138 + 1</f>
        <v>1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1</v>
      </c>
      <c r="AS129" s="17">
        <f>(AM129^4) *Z129*AC129*AO129*(M129 &gt; 0)</f>
        <v>0</v>
      </c>
      <c r="AT129" s="17">
        <f>(AM129^4)*AA129*AP129*AQ129</f>
        <v>1</v>
      </c>
      <c r="AU129" s="17">
        <f>MIN(AR129, 0.05*AR$138)</f>
        <v>1</v>
      </c>
      <c r="AV129" s="17">
        <f>MIN(AS129, 0.05*AS$138)</f>
        <v>0</v>
      </c>
      <c r="AW129" s="17">
        <f>MIN(AT129, 0.05*AT$138)</f>
        <v>1</v>
      </c>
      <c r="AX129" s="14">
        <f>AU129/$AU$138</f>
        <v>1.4029751960671394E-3</v>
      </c>
      <c r="AY129" s="14">
        <f>AV129/$AV$138</f>
        <v>0</v>
      </c>
      <c r="AZ129" s="67">
        <f>AW129/$AW$138</f>
        <v>1.0089239139697197E-4</v>
      </c>
      <c r="BA129" s="21">
        <f>N129</f>
        <v>0</v>
      </c>
      <c r="BB129" s="66">
        <v>173</v>
      </c>
      <c r="BC129" s="15">
        <f>$D$144*AX129</f>
        <v>168.26400627255748</v>
      </c>
      <c r="BD129" s="19">
        <f>BC129-BB129</f>
        <v>-4.7359937274425192</v>
      </c>
      <c r="BE129" s="63">
        <f>(IF(BD129 &gt; 0, V129, W129))</f>
        <v>2.1813119967179073</v>
      </c>
      <c r="BF129" s="46">
        <f>BD129/BE129</f>
        <v>-2.1711675058719213</v>
      </c>
      <c r="BG129" s="64">
        <f>BB129/BC129</f>
        <v>1.0281462080474362</v>
      </c>
      <c r="BH129" s="66">
        <v>28</v>
      </c>
      <c r="BI129" s="66">
        <v>162</v>
      </c>
      <c r="BJ129" s="66">
        <v>4</v>
      </c>
      <c r="BK129" s="10">
        <f>SUM(BH129:BJ129)</f>
        <v>194</v>
      </c>
      <c r="BL129" s="15">
        <f>AY129*$D$143</f>
        <v>0</v>
      </c>
      <c r="BM129" s="9">
        <f>BL129-BK129</f>
        <v>-194</v>
      </c>
      <c r="BN129" s="48">
        <f>IF(BM129&gt;0,V129,W129)</f>
        <v>2.1813119967179073</v>
      </c>
      <c r="BO129" s="46">
        <f>BM129/BN129</f>
        <v>-88.937300254113339</v>
      </c>
      <c r="BP129" s="64" t="e">
        <f>BK129/BL129</f>
        <v>#DIV/0!</v>
      </c>
      <c r="BQ129" s="16">
        <f>BB129+BK129+BS129</f>
        <v>367</v>
      </c>
      <c r="BR129" s="69">
        <f>BC129+BL129+BT129</f>
        <v>169.23149368138047</v>
      </c>
      <c r="BS129" s="66">
        <v>0</v>
      </c>
      <c r="BT129" s="15">
        <f>AZ129*$D$146</f>
        <v>0.96748740882298323</v>
      </c>
      <c r="BU129" s="37">
        <f>BT129-BS129</f>
        <v>0.96748740882298323</v>
      </c>
      <c r="BV129" s="54">
        <f>BU129*(BU129&lt;&gt;0)</f>
        <v>0.96748740882298323</v>
      </c>
      <c r="BW129" s="26">
        <f>BV129/$BV$138</f>
        <v>1.6994333546864237E-3</v>
      </c>
      <c r="BX129" s="47">
        <f>BW129 * $BU$138</f>
        <v>0.96748740882298323</v>
      </c>
      <c r="BY129" s="48">
        <f>IF(BX129&gt;0, V129, W129)</f>
        <v>2.1273376169428144</v>
      </c>
      <c r="BZ129" s="65">
        <f>BX129/BY129</f>
        <v>0.45478790066870262</v>
      </c>
      <c r="CA129" s="66">
        <v>0</v>
      </c>
      <c r="CB129" s="15">
        <f>AZ129*$CA$141</f>
        <v>0.89761438316101039</v>
      </c>
      <c r="CC129" s="37">
        <f>CB129-CA129</f>
        <v>0.89761438316101039</v>
      </c>
      <c r="CD129" s="54">
        <f>CC129*(CC129&lt;&gt;0)</f>
        <v>0.89761438316101039</v>
      </c>
      <c r="CE129" s="26">
        <f>CD129/$CD$138</f>
        <v>1.5063803367501742E-4</v>
      </c>
      <c r="CF129" s="47">
        <f>CE129 * $CC$138</f>
        <v>0.89761438316101039</v>
      </c>
      <c r="CG129" s="48">
        <f>IF(BX129&gt;0,V129,W129)</f>
        <v>2.1273376169428144</v>
      </c>
      <c r="CH129" s="65">
        <f>CF129/CG129</f>
        <v>0.42194260845674664</v>
      </c>
      <c r="CI129" s="70">
        <f>N129</f>
        <v>0</v>
      </c>
      <c r="CJ129" s="1">
        <f>BQ129+BS129</f>
        <v>367</v>
      </c>
    </row>
    <row r="130" spans="1:88" x14ac:dyDescent="0.2">
      <c r="A130" s="31" t="s">
        <v>226</v>
      </c>
      <c r="B130">
        <v>1</v>
      </c>
      <c r="C130">
        <v>1</v>
      </c>
      <c r="D130">
        <v>0.82540950858969198</v>
      </c>
      <c r="E130">
        <v>0.174590491410307</v>
      </c>
      <c r="F130">
        <v>0.82439411998410805</v>
      </c>
      <c r="G130">
        <v>0.82439411998410805</v>
      </c>
      <c r="H130">
        <v>0.96594233180108602</v>
      </c>
      <c r="I130">
        <v>0.68449644797325504</v>
      </c>
      <c r="J130">
        <v>0.81313227402732402</v>
      </c>
      <c r="K130">
        <v>0.81874383385612803</v>
      </c>
      <c r="L130">
        <v>0.67948212639279704</v>
      </c>
      <c r="M130">
        <v>-1.8627459187576401</v>
      </c>
      <c r="N130" s="21">
        <v>0</v>
      </c>
      <c r="O130">
        <v>1.0039098010656</v>
      </c>
      <c r="P130">
        <v>0.99624426176763403</v>
      </c>
      <c r="Q130">
        <v>1.00939576488119</v>
      </c>
      <c r="R130">
        <v>1.0098508398856301</v>
      </c>
      <c r="S130">
        <v>321.48001098632801</v>
      </c>
      <c r="T130" s="27">
        <f>IF(C130,P130,R130)</f>
        <v>0.99624426176763403</v>
      </c>
      <c r="U130" s="27">
        <f>IF(D130 = 0,O130,Q130)</f>
        <v>1.00939576488119</v>
      </c>
      <c r="V130" s="39">
        <f>S130*T130^(1-N130)</f>
        <v>320.27261621812522</v>
      </c>
      <c r="W130" s="38">
        <f>S130*U130^(N130+1)</f>
        <v>324.5005615835579</v>
      </c>
      <c r="X130" s="44">
        <f>0.5 * (D130-MAX($D$3:$D$137))/(MIN($D$3:$D$137)-MAX($D$3:$D$137)) + 0.75</f>
        <v>0.83459990017387287</v>
      </c>
      <c r="Y130" s="44">
        <f>AVERAGE(D130, F130, G130, H130, I130, J130, K130)</f>
        <v>0.82235894803081444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PERCENTILE($L$2:$L$137, 0.05)</f>
        <v>-6.9945855688661379E-2</v>
      </c>
      <c r="AG130" s="22">
        <f>PERCENTILE($L$2:$L$137, 0.95)</f>
        <v>0.9572877100120103</v>
      </c>
      <c r="AH130" s="22">
        <f>MIN(MAX(L130,AF130), AG130)</f>
        <v>0.67948212639279704</v>
      </c>
      <c r="AI130" s="22">
        <f>AH130-$AH$138+1</f>
        <v>1.7494279820814584</v>
      </c>
      <c r="AJ130" s="22">
        <f>PERCENTILE($M$2:$M$137, 0.02)</f>
        <v>-2.2999038293317828</v>
      </c>
      <c r="AK130" s="22">
        <f>PERCENTILE($M$2:$M$137, 0.98)</f>
        <v>1.2514354598520292</v>
      </c>
      <c r="AL130" s="22">
        <f>MIN(MAX(M130,AJ130), AK130)</f>
        <v>-1.8627459187576401</v>
      </c>
      <c r="AM130" s="22">
        <f>AL130-$AL$138 + 1</f>
        <v>1.4371579105741428</v>
      </c>
      <c r="AN130" s="46">
        <v>1</v>
      </c>
      <c r="AO130" s="51">
        <v>1</v>
      </c>
      <c r="AP130" s="51">
        <v>1</v>
      </c>
      <c r="AQ130" s="21">
        <v>1</v>
      </c>
      <c r="AR130" s="17">
        <f>(AI130^4)*AB130*AE130*AN130</f>
        <v>9.3666496269438753</v>
      </c>
      <c r="AS130" s="17">
        <f>(AM130^4) *Z130*AC130*AO130*(M130 &gt; 0)</f>
        <v>0</v>
      </c>
      <c r="AT130" s="17">
        <f>(AM130^4)*AA130*AP130*AQ130</f>
        <v>4.2659715903042184</v>
      </c>
      <c r="AU130" s="17">
        <f>MIN(AR130, 0.05*AR$138)</f>
        <v>9.3666496269438753</v>
      </c>
      <c r="AV130" s="17">
        <f>MIN(AS130, 0.05*AS$138)</f>
        <v>0</v>
      </c>
      <c r="AW130" s="17">
        <f>MIN(AT130, 0.05*AT$138)</f>
        <v>4.2659715903042184</v>
      </c>
      <c r="AX130" s="14">
        <f>AU130/$AU$138</f>
        <v>1.3141177096853781E-2</v>
      </c>
      <c r="AY130" s="14">
        <f>AV130/$AV$138</f>
        <v>0</v>
      </c>
      <c r="AZ130" s="67">
        <f>AW130/$AW$138</f>
        <v>4.3040407537733616E-4</v>
      </c>
      <c r="BA130" s="21">
        <f>N130</f>
        <v>0</v>
      </c>
      <c r="BB130" s="66">
        <v>1286</v>
      </c>
      <c r="BC130" s="15">
        <f>$D$144*AX130</f>
        <v>1576.0699915809323</v>
      </c>
      <c r="BD130" s="19">
        <f>BC130-BB130</f>
        <v>290.06999158093231</v>
      </c>
      <c r="BE130" s="63">
        <f>(IF(BD130 &gt; 0, V130, W130))</f>
        <v>320.27261621812522</v>
      </c>
      <c r="BF130" s="46">
        <f>BD130/BE130</f>
        <v>0.90569713703958044</v>
      </c>
      <c r="BG130" s="64">
        <f>BB130/BC130</f>
        <v>0.8159536104802253</v>
      </c>
      <c r="BH130" s="66">
        <v>0</v>
      </c>
      <c r="BI130" s="66">
        <v>1607</v>
      </c>
      <c r="BJ130" s="66">
        <v>0</v>
      </c>
      <c r="BK130" s="10">
        <f>SUM(BH130:BJ130)</f>
        <v>1607</v>
      </c>
      <c r="BL130" s="15">
        <f>AY130*$D$143</f>
        <v>0</v>
      </c>
      <c r="BM130" s="9">
        <f>BL130-BK130</f>
        <v>-1607</v>
      </c>
      <c r="BN130" s="48">
        <f>IF(BM130&gt;0,V130,W130)</f>
        <v>324.5005615835579</v>
      </c>
      <c r="BO130" s="46">
        <f>BM130/BN130</f>
        <v>-4.9522256360909331</v>
      </c>
      <c r="BP130" s="64" t="e">
        <f>BK130/BL130</f>
        <v>#DIV/0!</v>
      </c>
      <c r="BQ130" s="16">
        <f>BB130+BK130+BS130</f>
        <v>2893</v>
      </c>
      <c r="BR130" s="69">
        <f>BC130+BL130+BT130</f>
        <v>1580.1972653809482</v>
      </c>
      <c r="BS130" s="66">
        <v>0</v>
      </c>
      <c r="BT130" s="15">
        <f>AZ130*$D$146</f>
        <v>4.1272738000158897</v>
      </c>
      <c r="BU130" s="37">
        <f>BT130-BS130</f>
        <v>4.1272738000158897</v>
      </c>
      <c r="BV130" s="54">
        <f>BU130*(BU130&lt;&gt;0)</f>
        <v>4.1272738000158897</v>
      </c>
      <c r="BW130" s="26">
        <f>BV130/$BV$138</f>
        <v>7.2497344107076761E-3</v>
      </c>
      <c r="BX130" s="47">
        <f>BW130 * $BU$138</f>
        <v>4.1272738000158897</v>
      </c>
      <c r="BY130" s="48">
        <f>IF(BX130&gt;0, V130, W130)</f>
        <v>320.27261621812522</v>
      </c>
      <c r="BZ130" s="65">
        <f>BX130/BY130</f>
        <v>1.2886752070008271E-2</v>
      </c>
      <c r="CA130" s="66">
        <v>0</v>
      </c>
      <c r="CB130" s="15">
        <f>AZ130*$CA$141</f>
        <v>3.8291974576133154</v>
      </c>
      <c r="CC130" s="37">
        <f>CB130-CA130</f>
        <v>3.8291974576133154</v>
      </c>
      <c r="CD130" s="54">
        <f>CC130*(CC130&lt;&gt;0)</f>
        <v>3.8291974576133154</v>
      </c>
      <c r="CE130" s="26">
        <f>CD130/$CD$138</f>
        <v>6.4261757207691454E-4</v>
      </c>
      <c r="CF130" s="47">
        <f>CE130 * $CC$138</f>
        <v>3.8291974576133159</v>
      </c>
      <c r="CG130" s="48">
        <f>IF(BX130&gt;0,V130,W130)</f>
        <v>320.27261621812522</v>
      </c>
      <c r="CH130" s="65">
        <f>CF130/CG130</f>
        <v>1.1956056383557309E-2</v>
      </c>
      <c r="CI130" s="70">
        <f>N130</f>
        <v>0</v>
      </c>
      <c r="CJ130" s="1">
        <f>BQ130+BS130</f>
        <v>2893</v>
      </c>
    </row>
    <row r="131" spans="1:88" x14ac:dyDescent="0.2">
      <c r="A131" s="31" t="s">
        <v>215</v>
      </c>
      <c r="B131">
        <v>0</v>
      </c>
      <c r="C131">
        <v>0</v>
      </c>
      <c r="D131">
        <v>8.6695964842189305E-2</v>
      </c>
      <c r="E131">
        <v>0.91330403515781</v>
      </c>
      <c r="F131">
        <v>6.7567567567567502E-3</v>
      </c>
      <c r="G131">
        <v>6.7567567567567502E-3</v>
      </c>
      <c r="H131">
        <v>2.5908900961136599E-2</v>
      </c>
      <c r="I131">
        <v>5.5369828666945203E-2</v>
      </c>
      <c r="J131">
        <v>3.7875736391085303E-2</v>
      </c>
      <c r="K131">
        <v>1.5997410345978E-2</v>
      </c>
      <c r="L131">
        <v>0.65214547778927601</v>
      </c>
      <c r="M131">
        <v>0.27083206991696501</v>
      </c>
      <c r="N131" s="21">
        <v>2</v>
      </c>
      <c r="O131">
        <v>1.01923310321135</v>
      </c>
      <c r="P131">
        <v>0.99003648673655098</v>
      </c>
      <c r="Q131">
        <v>1.0333117999263</v>
      </c>
      <c r="R131">
        <v>0.99913793183180999</v>
      </c>
      <c r="S131">
        <v>0.56999999284744196</v>
      </c>
      <c r="T131" s="27">
        <f>IF(C131,P131,R131)</f>
        <v>0.99913793183180999</v>
      </c>
      <c r="U131" s="27">
        <f>IF(D131 = 0,O131,Q131)</f>
        <v>1.0333117999263</v>
      </c>
      <c r="V131" s="39">
        <f>S131*T131^(1-N131)</f>
        <v>0.5704917956646981</v>
      </c>
      <c r="W131" s="38">
        <f>S131*U131^(N131+1)</f>
        <v>0.6288817861911119</v>
      </c>
      <c r="X131" s="44">
        <f>0.5 * (D131-MAX($D$3:$D$137))/(MIN($D$3:$D$137)-MAX($D$3:$D$137)) + 0.75</f>
        <v>1.2106220526293805</v>
      </c>
      <c r="Y131" s="44">
        <f>AVERAGE(D131, F131, G131, H131, I131, J131, K131)</f>
        <v>3.3623050674406844E-2</v>
      </c>
      <c r="Z131" s="22">
        <f>AI131^N131</f>
        <v>2.9655985608398212</v>
      </c>
      <c r="AA131" s="22">
        <f>(Z131+AB131)/2</f>
        <v>7.8578767115117927</v>
      </c>
      <c r="AB131" s="22">
        <f>AM131^N131</f>
        <v>12.750154862183765</v>
      </c>
      <c r="AC131" s="22">
        <v>1</v>
      </c>
      <c r="AD131" s="22">
        <v>1</v>
      </c>
      <c r="AE131" s="22">
        <v>1</v>
      </c>
      <c r="AF131" s="22">
        <f>PERCENTILE($L$2:$L$137, 0.05)</f>
        <v>-6.9945855688661379E-2</v>
      </c>
      <c r="AG131" s="22">
        <f>PERCENTILE($L$2:$L$137, 0.95)</f>
        <v>0.9572877100120103</v>
      </c>
      <c r="AH131" s="22">
        <f>MIN(MAX(L131,AF131), AG131)</f>
        <v>0.65214547778927601</v>
      </c>
      <c r="AI131" s="22">
        <f>AH131-$AH$138+1</f>
        <v>1.7220913334779375</v>
      </c>
      <c r="AJ131" s="22">
        <f>PERCENTILE($M$2:$M$137, 0.02)</f>
        <v>-2.2999038293317828</v>
      </c>
      <c r="AK131" s="22">
        <f>PERCENTILE($M$2:$M$137, 0.98)</f>
        <v>1.2514354598520292</v>
      </c>
      <c r="AL131" s="22">
        <f>MIN(MAX(M131,AJ131), AK131)</f>
        <v>0.27083206991696501</v>
      </c>
      <c r="AM131" s="22">
        <f>AL131-$AL$138 + 1</f>
        <v>3.5707358992487479</v>
      </c>
      <c r="AN131" s="46">
        <v>0</v>
      </c>
      <c r="AO131" s="77">
        <v>0.25</v>
      </c>
      <c r="AP131" s="77">
        <v>0.54</v>
      </c>
      <c r="AQ131" s="50">
        <v>1</v>
      </c>
      <c r="AR131" s="17">
        <f>(AI131^4)*AB131*AE131*AN131</f>
        <v>0</v>
      </c>
      <c r="AS131" s="17">
        <f>(AM131^4) *Z131*AC131*AO131*(M131 &gt; 0)</f>
        <v>120.52670680597812</v>
      </c>
      <c r="AT131" s="17">
        <f>(AM131^4)*AA131*AP131*AQ131</f>
        <v>689.81064142297066</v>
      </c>
      <c r="AU131" s="17">
        <f>MIN(AR131, 0.05*AR$138)</f>
        <v>0</v>
      </c>
      <c r="AV131" s="17">
        <f>MIN(AS131, 0.05*AS$138)</f>
        <v>120.52670680597812</v>
      </c>
      <c r="AW131" s="17">
        <f>MIN(AT131, 0.05*AT$138)</f>
        <v>646.25319042264698</v>
      </c>
      <c r="AX131" s="14">
        <f>AU131/$AU$138</f>
        <v>0</v>
      </c>
      <c r="AY131" s="14">
        <f>AV131/$AV$138</f>
        <v>3.5216887763221169E-2</v>
      </c>
      <c r="AZ131" s="67">
        <f>AW131/$AW$138</f>
        <v>6.5202029829663555E-2</v>
      </c>
      <c r="BA131" s="21">
        <f>N131</f>
        <v>2</v>
      </c>
      <c r="BB131" s="66">
        <v>0</v>
      </c>
      <c r="BC131" s="15">
        <f>$D$144*AX131</f>
        <v>0</v>
      </c>
      <c r="BD131" s="19">
        <f>BC131-BB131</f>
        <v>0</v>
      </c>
      <c r="BE131" s="63">
        <f>(IF(BD131 &gt; 0, V131, W131))</f>
        <v>0.6288817861911119</v>
      </c>
      <c r="BF131" s="46">
        <f>BD131/BE131</f>
        <v>0</v>
      </c>
      <c r="BG131" s="64" t="e">
        <f>BB131/BC131</f>
        <v>#DIV/0!</v>
      </c>
      <c r="BH131" s="66">
        <v>0</v>
      </c>
      <c r="BI131" s="66">
        <v>321</v>
      </c>
      <c r="BJ131" s="66">
        <v>0</v>
      </c>
      <c r="BK131" s="10">
        <f>SUM(BH131:BJ131)</f>
        <v>321</v>
      </c>
      <c r="BL131" s="15">
        <f>AY131*$D$143</f>
        <v>6143.767437265913</v>
      </c>
      <c r="BM131" s="9">
        <f>BL131-BK131</f>
        <v>5822.767437265913</v>
      </c>
      <c r="BN131" s="48">
        <f>IF(BM131&gt;0,V131,W131)</f>
        <v>0.5704917956646981</v>
      </c>
      <c r="BO131" s="46">
        <f>BM131/BN131</f>
        <v>10206.575241772973</v>
      </c>
      <c r="BP131" s="64">
        <f>BK131/BL131</f>
        <v>5.2248071444392231E-2</v>
      </c>
      <c r="BQ131" s="16">
        <f>BB131+BK131+BS131</f>
        <v>403</v>
      </c>
      <c r="BR131" s="69">
        <f>BC131+BL131+BT131</f>
        <v>6769.0092619115057</v>
      </c>
      <c r="BS131" s="66">
        <v>82</v>
      </c>
      <c r="BT131" s="15">
        <f>AZ131*$D$146</f>
        <v>625.24182464559271</v>
      </c>
      <c r="BU131" s="37">
        <f>BT131-BS131</f>
        <v>543.24182464559271</v>
      </c>
      <c r="BV131" s="54">
        <f>BU131*(BU131&lt;&gt;0)</f>
        <v>543.24182464559271</v>
      </c>
      <c r="BW131" s="26">
        <f>BV131/$BV$138</f>
        <v>0.95422769127980234</v>
      </c>
      <c r="BX131" s="47">
        <f>BW131 * $BU$138</f>
        <v>543.24182464559271</v>
      </c>
      <c r="BY131" s="48">
        <f>IF(BX131&gt;0, V131, W131)</f>
        <v>0.5704917956646981</v>
      </c>
      <c r="BZ131" s="65">
        <f>BX131/BY131</f>
        <v>952.23424556464374</v>
      </c>
      <c r="CA131" s="66">
        <v>0</v>
      </c>
      <c r="CB131" s="15">
        <f>AZ131*$CA$141</f>
        <v>580.08615888705924</v>
      </c>
      <c r="CC131" s="37">
        <f>CB131-CA131</f>
        <v>580.08615888705924</v>
      </c>
      <c r="CD131" s="54">
        <f>CC131*(CC131&lt;&gt;0)</f>
        <v>580.08615888705924</v>
      </c>
      <c r="CE131" s="26">
        <f>CD131/$CD$138</f>
        <v>9.7350309861474152E-2</v>
      </c>
      <c r="CF131" s="47">
        <f>CE131 * $CC$138</f>
        <v>580.08615888705924</v>
      </c>
      <c r="CG131" s="48">
        <f>IF(BX131&gt;0,V131,W131)</f>
        <v>0.5704917956646981</v>
      </c>
      <c r="CH131" s="65">
        <f>CF131/CG131</f>
        <v>1016.8177058728469</v>
      </c>
      <c r="CI131" s="70">
        <f>N131</f>
        <v>2</v>
      </c>
      <c r="CJ131" s="1">
        <f>BQ131+BS131</f>
        <v>485</v>
      </c>
    </row>
    <row r="132" spans="1:88" x14ac:dyDescent="0.2">
      <c r="A132" s="31" t="s">
        <v>216</v>
      </c>
      <c r="B132">
        <v>0</v>
      </c>
      <c r="C132">
        <v>0</v>
      </c>
      <c r="D132">
        <v>0.133839392728725</v>
      </c>
      <c r="E132">
        <v>0.86616060727127397</v>
      </c>
      <c r="F132">
        <v>0.13150576082637999</v>
      </c>
      <c r="G132">
        <v>0.13150576082637999</v>
      </c>
      <c r="H132">
        <v>0.312996239030505</v>
      </c>
      <c r="I132">
        <v>3.0923526953614701E-2</v>
      </c>
      <c r="J132">
        <v>9.8381642769572994E-2</v>
      </c>
      <c r="K132">
        <v>0.113744242859855</v>
      </c>
      <c r="L132">
        <v>0.60335357530294298</v>
      </c>
      <c r="M132">
        <v>-0.14892916521792099</v>
      </c>
      <c r="N132" s="21">
        <v>0</v>
      </c>
      <c r="O132">
        <v>0.99887640559803204</v>
      </c>
      <c r="P132">
        <v>0.98287571423430997</v>
      </c>
      <c r="Q132">
        <v>1.0180678941913299</v>
      </c>
      <c r="R132">
        <v>0.98796518222136498</v>
      </c>
      <c r="S132">
        <v>2.25</v>
      </c>
      <c r="T132" s="27">
        <f>IF(C132,P132,R132)</f>
        <v>0.98796518222136498</v>
      </c>
      <c r="U132" s="27">
        <f>IF(D132 = 0,O132,Q132)</f>
        <v>1.0180678941913299</v>
      </c>
      <c r="V132" s="39">
        <f>S132*T132^(1-N132)</f>
        <v>2.2229216599980712</v>
      </c>
      <c r="W132" s="38">
        <f>S132*U132^(N132+1)</f>
        <v>2.2906527619304922</v>
      </c>
      <c r="X132" s="44">
        <f>0.5 * (D132-MAX($D$3:$D$137))/(MIN($D$3:$D$137)-MAX($D$3:$D$137)) + 0.75</f>
        <v>1.1866249655608301</v>
      </c>
      <c r="Y132" s="44">
        <f>AVERAGE(D132, F132, G132, H132, I132, J132, K132)</f>
        <v>0.13612808085643321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PERCENTILE($L$2:$L$137, 0.05)</f>
        <v>-6.9945855688661379E-2</v>
      </c>
      <c r="AG132" s="22">
        <f>PERCENTILE($L$2:$L$137, 0.95)</f>
        <v>0.9572877100120103</v>
      </c>
      <c r="AH132" s="22">
        <f>MIN(MAX(L132,AF132), AG132)</f>
        <v>0.60335357530294298</v>
      </c>
      <c r="AI132" s="22">
        <f>AH132-$AH$138+1</f>
        <v>1.6732994309916043</v>
      </c>
      <c r="AJ132" s="22">
        <f>PERCENTILE($M$2:$M$137, 0.02)</f>
        <v>-2.2999038293317828</v>
      </c>
      <c r="AK132" s="22">
        <f>PERCENTILE($M$2:$M$137, 0.98)</f>
        <v>1.2514354598520292</v>
      </c>
      <c r="AL132" s="22">
        <f>MIN(MAX(M132,AJ132), AK132)</f>
        <v>-0.14892916521792099</v>
      </c>
      <c r="AM132" s="22">
        <f>AL132-$AL$138 + 1</f>
        <v>3.1509746641138618</v>
      </c>
      <c r="AN132" s="46">
        <v>0</v>
      </c>
      <c r="AO132" s="77">
        <v>0.25</v>
      </c>
      <c r="AP132" s="77">
        <v>0.54</v>
      </c>
      <c r="AQ132" s="50">
        <v>1</v>
      </c>
      <c r="AR132" s="17">
        <f>(AI132^4)*AB132*AE132*AN132</f>
        <v>0</v>
      </c>
      <c r="AS132" s="17">
        <f>(AM132^4) *Z132*AC132*AO132*(M132 &gt; 0)</f>
        <v>0</v>
      </c>
      <c r="AT132" s="17">
        <f>(AM132^4)*AA132*AP132*AQ132</f>
        <v>53.232076117968475</v>
      </c>
      <c r="AU132" s="17">
        <f>MIN(AR132, 0.05*AR$138)</f>
        <v>0</v>
      </c>
      <c r="AV132" s="17">
        <f>MIN(AS132, 0.05*AS$138)</f>
        <v>0</v>
      </c>
      <c r="AW132" s="17">
        <f>MIN(AT132, 0.05*AT$138)</f>
        <v>53.232076117968475</v>
      </c>
      <c r="AX132" s="14">
        <f>AU132/$AU$138</f>
        <v>0</v>
      </c>
      <c r="AY132" s="14">
        <f>AV132/$AV$138</f>
        <v>0</v>
      </c>
      <c r="AZ132" s="67">
        <f>AW132/$AW$138</f>
        <v>5.3707114585674802E-3</v>
      </c>
      <c r="BA132" s="21">
        <f>N132</f>
        <v>0</v>
      </c>
      <c r="BB132" s="66">
        <v>0</v>
      </c>
      <c r="BC132" s="15">
        <f>$D$144*AX132</f>
        <v>0</v>
      </c>
      <c r="BD132" s="19">
        <f>BC132-BB132</f>
        <v>0</v>
      </c>
      <c r="BE132" s="63">
        <f>(IF(BD132 &gt; 0, V132, W132))</f>
        <v>2.2906527619304922</v>
      </c>
      <c r="BF132" s="46">
        <f>BD132/BE132</f>
        <v>0</v>
      </c>
      <c r="BG132" s="64" t="e">
        <f>BB132/BC132</f>
        <v>#DIV/0!</v>
      </c>
      <c r="BH132" s="66">
        <v>0</v>
      </c>
      <c r="BI132" s="66">
        <v>7</v>
      </c>
      <c r="BJ132" s="66">
        <v>0</v>
      </c>
      <c r="BK132" s="10">
        <f>SUM(BH132:BJ132)</f>
        <v>7</v>
      </c>
      <c r="BL132" s="15">
        <f>AY132*$D$143</f>
        <v>0</v>
      </c>
      <c r="BM132" s="9">
        <f>BL132-BK132</f>
        <v>-7</v>
      </c>
      <c r="BN132" s="48">
        <f>IF(BM132&gt;0,V132,W132)</f>
        <v>2.2906527619304922</v>
      </c>
      <c r="BO132" s="46">
        <f>BM132/BN132</f>
        <v>-3.0558974788045195</v>
      </c>
      <c r="BP132" s="64" t="e">
        <f>BK132/BL132</f>
        <v>#DIV/0!</v>
      </c>
      <c r="BQ132" s="16">
        <f>BB132+BK132+BS132</f>
        <v>27</v>
      </c>
      <c r="BR132" s="69">
        <f>BC132+BL132+BT132</f>
        <v>51.501363389641135</v>
      </c>
      <c r="BS132" s="66">
        <v>20</v>
      </c>
      <c r="BT132" s="15">
        <f>AZ132*$D$146</f>
        <v>51.501363389641135</v>
      </c>
      <c r="BU132" s="37">
        <f>BT132-BS132</f>
        <v>31.501363389641135</v>
      </c>
      <c r="BV132" s="54">
        <f>BU132*(BU132&lt;&gt;0)</f>
        <v>31.501363389641135</v>
      </c>
      <c r="BW132" s="26">
        <f>BV132/$BV$138</f>
        <v>5.5333503231408857E-2</v>
      </c>
      <c r="BX132" s="47">
        <f>BW132 * $BU$138</f>
        <v>31.501363389641135</v>
      </c>
      <c r="BY132" s="48">
        <f>IF(BX132&gt;0, V132, W132)</f>
        <v>2.2229216599980712</v>
      </c>
      <c r="BZ132" s="65">
        <f>BX132/BY132</f>
        <v>14.171153197395389</v>
      </c>
      <c r="CA132" s="66">
        <v>0</v>
      </c>
      <c r="CB132" s="15">
        <f>AZ132*$CA$141</f>
        <v>47.78187716901023</v>
      </c>
      <c r="CC132" s="37">
        <f>CB132-CA132</f>
        <v>47.78187716901023</v>
      </c>
      <c r="CD132" s="54">
        <f>CC132*(CC132&lt;&gt;0)</f>
        <v>47.78187716901023</v>
      </c>
      <c r="CE132" s="26">
        <f>CD132/$CD$138</f>
        <v>8.0187752748496263E-3</v>
      </c>
      <c r="CF132" s="47">
        <f>CE132 * $CC$138</f>
        <v>47.781877169010222</v>
      </c>
      <c r="CG132" s="48">
        <f>IF(BX132&gt;0,V132,W132)</f>
        <v>2.2229216599980712</v>
      </c>
      <c r="CH132" s="65">
        <f>CF132/CG132</f>
        <v>21.495079214375771</v>
      </c>
      <c r="CI132" s="70">
        <f>N132</f>
        <v>0</v>
      </c>
      <c r="CJ132" s="1">
        <f>BQ132+BS132</f>
        <v>47</v>
      </c>
    </row>
    <row r="133" spans="1:88" x14ac:dyDescent="0.2">
      <c r="A133" s="31" t="s">
        <v>127</v>
      </c>
      <c r="B133">
        <v>1</v>
      </c>
      <c r="C133">
        <v>1</v>
      </c>
      <c r="D133">
        <v>0.248638838475499</v>
      </c>
      <c r="E133">
        <v>0.75136116152450005</v>
      </c>
      <c r="F133">
        <v>0.16991150442477801</v>
      </c>
      <c r="G133">
        <v>0.16991150442477801</v>
      </c>
      <c r="H133">
        <v>1.5873015873015799E-2</v>
      </c>
      <c r="I133">
        <v>0.19727891156462499</v>
      </c>
      <c r="J133">
        <v>5.5959014418381199E-2</v>
      </c>
      <c r="K133">
        <v>9.75093858351853E-2</v>
      </c>
      <c r="L133">
        <v>-7.6910844719983398E-2</v>
      </c>
      <c r="M133">
        <v>-1.8642142121456899</v>
      </c>
      <c r="N133" s="21">
        <v>0</v>
      </c>
      <c r="O133">
        <v>1.03042793869771</v>
      </c>
      <c r="P133">
        <v>0.95690270292021296</v>
      </c>
      <c r="Q133">
        <v>1.0230715372871899</v>
      </c>
      <c r="R133">
        <v>0.948524121193285</v>
      </c>
      <c r="S133">
        <v>7.0300002098083496</v>
      </c>
      <c r="T133" s="27">
        <f>IF(C133,P133,R133)</f>
        <v>0.95690270292021296</v>
      </c>
      <c r="U133" s="27">
        <f>IF(D133 = 0,O133,Q133)</f>
        <v>1.0230715372871899</v>
      </c>
      <c r="V133" s="39">
        <f>S133*T133^(1-N133)</f>
        <v>6.7270262022952743</v>
      </c>
      <c r="W133" s="38">
        <f>S133*U133^(N133+1)</f>
        <v>7.1921931217778958</v>
      </c>
      <c r="X133" s="44">
        <f>0.5 * (D133-MAX($D$3:$D$137))/(MIN($D$3:$D$137)-MAX($D$3:$D$137)) + 0.75</f>
        <v>1.1281894122184428</v>
      </c>
      <c r="Y133" s="44">
        <f>AVERAGE(D133, F133, G133, H133, I133, J133, K133)</f>
        <v>0.13644031071660892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PERCENTILE($L$2:$L$137, 0.05)</f>
        <v>-6.9945855688661379E-2</v>
      </c>
      <c r="AG133" s="22">
        <f>PERCENTILE($L$2:$L$137, 0.95)</f>
        <v>0.9572877100120103</v>
      </c>
      <c r="AH133" s="22">
        <f>MIN(MAX(L133,AF133), AG133)</f>
        <v>-6.9945855688661379E-2</v>
      </c>
      <c r="AI133" s="22">
        <f>AH133-$AH$138+1</f>
        <v>1</v>
      </c>
      <c r="AJ133" s="22">
        <f>PERCENTILE($M$2:$M$137, 0.02)</f>
        <v>-2.2999038293317828</v>
      </c>
      <c r="AK133" s="22">
        <f>PERCENTILE($M$2:$M$137, 0.98)</f>
        <v>1.2514354598520292</v>
      </c>
      <c r="AL133" s="22">
        <f>MIN(MAX(M133,AJ133), AK133)</f>
        <v>-1.8642142121456899</v>
      </c>
      <c r="AM133" s="22">
        <f>AL133-$AL$138 + 1</f>
        <v>1.4356896171860929</v>
      </c>
      <c r="AN133" s="46">
        <v>1</v>
      </c>
      <c r="AO133" s="51">
        <v>1</v>
      </c>
      <c r="AP133" s="51">
        <v>1</v>
      </c>
      <c r="AQ133" s="21">
        <v>1</v>
      </c>
      <c r="AR133" s="17">
        <f>(AI133^4)*AB133*AE133*AN133</f>
        <v>1</v>
      </c>
      <c r="AS133" s="17">
        <f>(AM133^4) *Z133*AC133*AO133*(M133 &gt; 0)</f>
        <v>0</v>
      </c>
      <c r="AT133" s="17">
        <f>(AM133^4)*AA133*AP133*AQ133</f>
        <v>4.2485647200577379</v>
      </c>
      <c r="AU133" s="17">
        <f>MIN(AR133, 0.05*AR$138)</f>
        <v>1</v>
      </c>
      <c r="AV133" s="17">
        <f>MIN(AS133, 0.05*AS$138)</f>
        <v>0</v>
      </c>
      <c r="AW133" s="17">
        <f>MIN(AT133, 0.05*AT$138)</f>
        <v>4.2485647200577379</v>
      </c>
      <c r="AX133" s="14">
        <f>AU133/$AU$138</f>
        <v>1.4029751960671394E-3</v>
      </c>
      <c r="AY133" s="14">
        <f>AV133/$AV$138</f>
        <v>0</v>
      </c>
      <c r="AZ133" s="67">
        <f>AW133/$AW$138</f>
        <v>4.2864785461143196E-4</v>
      </c>
      <c r="BA133" s="21">
        <f>N133</f>
        <v>0</v>
      </c>
      <c r="BB133" s="66">
        <v>1722</v>
      </c>
      <c r="BC133" s="15">
        <f>$D$144*AX133</f>
        <v>168.26400627255748</v>
      </c>
      <c r="BD133" s="19">
        <f>BC133-BB133</f>
        <v>-1553.7359937274425</v>
      </c>
      <c r="BE133" s="63">
        <f>(IF(BD133 &gt; 0, V133, W133))</f>
        <v>7.1921931217778958</v>
      </c>
      <c r="BF133" s="46">
        <f>BD133/BE133</f>
        <v>-216.03090565278956</v>
      </c>
      <c r="BG133" s="64">
        <f>BB133/BC133</f>
        <v>10.23391774715425</v>
      </c>
      <c r="BH133" s="66">
        <v>120</v>
      </c>
      <c r="BI133" s="66">
        <v>422</v>
      </c>
      <c r="BJ133" s="66">
        <v>63</v>
      </c>
      <c r="BK133" s="10">
        <f>SUM(BH133:BJ133)</f>
        <v>605</v>
      </c>
      <c r="BL133" s="15">
        <f>AY133*$D$143</f>
        <v>0</v>
      </c>
      <c r="BM133" s="9">
        <f>BL133-BK133</f>
        <v>-605</v>
      </c>
      <c r="BN133" s="48">
        <f>IF(BM133&gt;0,V133,W133)</f>
        <v>7.1921931217778958</v>
      </c>
      <c r="BO133" s="46">
        <f>BM133/BN133</f>
        <v>-84.118987039998331</v>
      </c>
      <c r="BP133" s="64" t="e">
        <f>BK133/BL133</f>
        <v>#DIV/0!</v>
      </c>
      <c r="BQ133" s="16">
        <f>BB133+BK133+BS133</f>
        <v>2327</v>
      </c>
      <c r="BR133" s="69">
        <f>BC133+BL133+BT133</f>
        <v>172.37443914478288</v>
      </c>
      <c r="BS133" s="66">
        <v>0</v>
      </c>
      <c r="BT133" s="15">
        <f>AZ133*$D$146</f>
        <v>4.1104328722254042</v>
      </c>
      <c r="BU133" s="37">
        <f>BT133-BS133</f>
        <v>4.1104328722254042</v>
      </c>
      <c r="BV133" s="54">
        <f>BU133*(BU133&lt;&gt;0)</f>
        <v>4.1104328722254042</v>
      </c>
      <c r="BW133" s="26">
        <f>BV133/$BV$138</f>
        <v>7.2201525948101079E-3</v>
      </c>
      <c r="BX133" s="47">
        <f>BW133 * $BU$138</f>
        <v>4.1104328722254042</v>
      </c>
      <c r="BY133" s="48">
        <f>IF(BX133&gt;0, V133, W133)</f>
        <v>6.7270262022952743</v>
      </c>
      <c r="BZ133" s="65">
        <f>BX133/BY133</f>
        <v>0.6110326834795019</v>
      </c>
      <c r="CA133" s="66">
        <v>19</v>
      </c>
      <c r="CB133" s="15">
        <f>AZ133*$CA$141</f>
        <v>3.8135728005142573</v>
      </c>
      <c r="CC133" s="37">
        <f>CB133-CA133</f>
        <v>-15.186427199485742</v>
      </c>
      <c r="CD133" s="54">
        <f>CC133*(CC133&lt;&gt;0)</f>
        <v>-15.186427199485742</v>
      </c>
      <c r="CE133" s="26">
        <f>CD133/$CD$138</f>
        <v>-2.5485927752440926E-3</v>
      </c>
      <c r="CF133" s="47">
        <f>CE133 * $CC$138</f>
        <v>-15.186427199485742</v>
      </c>
      <c r="CG133" s="48">
        <f>IF(BX133&gt;0,V133,W133)</f>
        <v>6.7270262022952743</v>
      </c>
      <c r="CH133" s="65">
        <f>CF133/CG133</f>
        <v>-2.2575246093592001</v>
      </c>
      <c r="CI133" s="70">
        <f>N133</f>
        <v>0</v>
      </c>
      <c r="CJ133" s="1">
        <f>BQ133+BS133</f>
        <v>2327</v>
      </c>
    </row>
    <row r="134" spans="1:88" x14ac:dyDescent="0.2">
      <c r="A134" s="31" t="s">
        <v>179</v>
      </c>
      <c r="B134">
        <v>1</v>
      </c>
      <c r="C134">
        <v>1</v>
      </c>
      <c r="D134">
        <v>0.799203373945642</v>
      </c>
      <c r="E134">
        <v>0.200796626054358</v>
      </c>
      <c r="F134">
        <v>0.44692737430167501</v>
      </c>
      <c r="G134">
        <v>0.44692737430167501</v>
      </c>
      <c r="H134">
        <v>0.21566205533596799</v>
      </c>
      <c r="I134">
        <v>0.65242094861660005</v>
      </c>
      <c r="J134">
        <v>0.37510324275177598</v>
      </c>
      <c r="K134">
        <v>0.40944341168847198</v>
      </c>
      <c r="L134">
        <v>0.68164760359514398</v>
      </c>
      <c r="M134">
        <v>-2.03943862021602</v>
      </c>
      <c r="N134" s="21">
        <v>0</v>
      </c>
      <c r="O134">
        <v>0.99983152740354797</v>
      </c>
      <c r="P134">
        <v>0.99966061970448505</v>
      </c>
      <c r="Q134">
        <v>1.0038580767355301</v>
      </c>
      <c r="R134">
        <v>1.00078412740394</v>
      </c>
      <c r="S134">
        <v>77.48</v>
      </c>
      <c r="T134" s="27">
        <f>IF(C134,P134,R134)</f>
        <v>0.99966061970448505</v>
      </c>
      <c r="U134" s="27">
        <f>IF(D134 = 0,O134,Q134)</f>
        <v>1.0038580767355301</v>
      </c>
      <c r="V134" s="39">
        <f>S134*T134^(1-N134)</f>
        <v>77.453704814703499</v>
      </c>
      <c r="W134" s="38">
        <f>S134*U134^(N134+1)</f>
        <v>77.778923785468876</v>
      </c>
      <c r="X134" s="44">
        <f>0.5 * (D134-MAX($D$3:$D$137))/(MIN($D$3:$D$137)-MAX($D$3:$D$137)) + 0.75</f>
        <v>0.84793942432338909</v>
      </c>
      <c r="Y134" s="44">
        <f>AVERAGE(D134, F134, G134, H134, I134, J134, K134)</f>
        <v>0.47795539727740116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PERCENTILE($L$2:$L$137, 0.05)</f>
        <v>-6.9945855688661379E-2</v>
      </c>
      <c r="AG134" s="22">
        <f>PERCENTILE($L$2:$L$137, 0.95)</f>
        <v>0.9572877100120103</v>
      </c>
      <c r="AH134" s="22">
        <f>MIN(MAX(L134,AF134), AG134)</f>
        <v>0.68164760359514398</v>
      </c>
      <c r="AI134" s="22">
        <f>AH134-$AH$138+1</f>
        <v>1.7515934592838054</v>
      </c>
      <c r="AJ134" s="22">
        <f>PERCENTILE($M$2:$M$137, 0.02)</f>
        <v>-2.2999038293317828</v>
      </c>
      <c r="AK134" s="22">
        <f>PERCENTILE($M$2:$M$137, 0.98)</f>
        <v>1.2514354598520292</v>
      </c>
      <c r="AL134" s="22">
        <f>MIN(MAX(M134,AJ134), AK134)</f>
        <v>-2.03943862021602</v>
      </c>
      <c r="AM134" s="22">
        <f>AL134-$AL$138 + 1</f>
        <v>1.2604652091157629</v>
      </c>
      <c r="AN134" s="46">
        <v>1</v>
      </c>
      <c r="AO134" s="51">
        <v>1</v>
      </c>
      <c r="AP134" s="51">
        <v>1</v>
      </c>
      <c r="AQ134" s="21">
        <v>1</v>
      </c>
      <c r="AR134" s="17">
        <f>(AI134^4)*AB134*AE134*AN134</f>
        <v>9.4131127179168192</v>
      </c>
      <c r="AS134" s="17">
        <f>(AM134^4) *Z134*AC134*AO134*(M134 &gt; 0)</f>
        <v>0</v>
      </c>
      <c r="AT134" s="17">
        <f>(AM134^4)*AA134*AP134*AQ134</f>
        <v>2.5241981946338816</v>
      </c>
      <c r="AU134" s="17">
        <f>MIN(AR134, 0.05*AR$138)</f>
        <v>9.4131127179168192</v>
      </c>
      <c r="AV134" s="17">
        <f>MIN(AS134, 0.05*AS$138)</f>
        <v>0</v>
      </c>
      <c r="AW134" s="17">
        <f>MIN(AT134, 0.05*AT$138)</f>
        <v>2.5241981946338816</v>
      </c>
      <c r="AX134" s="14">
        <f>AU134/$AU$138</f>
        <v>1.3206363661021433E-2</v>
      </c>
      <c r="AY134" s="14">
        <f>AV134/$AV$138</f>
        <v>0</v>
      </c>
      <c r="AZ134" s="67">
        <f>AW134/$AW$138</f>
        <v>2.5467239221653161E-4</v>
      </c>
      <c r="BA134" s="21">
        <f>N134</f>
        <v>0</v>
      </c>
      <c r="BB134" s="66">
        <v>0</v>
      </c>
      <c r="BC134" s="15">
        <f>$D$144*AX134</f>
        <v>1583.8880574118461</v>
      </c>
      <c r="BD134" s="19">
        <f>BC134-BB134</f>
        <v>1583.8880574118461</v>
      </c>
      <c r="BE134" s="63">
        <f>(IF(BD134 &gt; 0, V134, W134))</f>
        <v>77.453704814703499</v>
      </c>
      <c r="BF134" s="46">
        <f>BD134/BE134</f>
        <v>20.449480902186195</v>
      </c>
      <c r="BG134" s="64">
        <f>BB134/BC134</f>
        <v>0</v>
      </c>
      <c r="BH134" s="66">
        <v>0</v>
      </c>
      <c r="BI134" s="66">
        <v>0</v>
      </c>
      <c r="BJ134" s="66">
        <v>0</v>
      </c>
      <c r="BK134" s="10">
        <f>SUM(BH134:BJ134)</f>
        <v>0</v>
      </c>
      <c r="BL134" s="15">
        <f>AY134*$D$143</f>
        <v>0</v>
      </c>
      <c r="BM134" s="9">
        <f>BL134-BK134</f>
        <v>0</v>
      </c>
      <c r="BN134" s="48">
        <f>IF(BM134&gt;0,V134,W134)</f>
        <v>77.778923785468876</v>
      </c>
      <c r="BO134" s="46">
        <f>BM134/BN134</f>
        <v>0</v>
      </c>
      <c r="BP134" s="64" t="e">
        <f>BK134/BL134</f>
        <v>#DIV/0!</v>
      </c>
      <c r="BQ134" s="16">
        <f>BB134+BK134+BS134</f>
        <v>77</v>
      </c>
      <c r="BR134" s="69">
        <f>BC134+BL134+BT134</f>
        <v>1586.330187382528</v>
      </c>
      <c r="BS134" s="66">
        <v>77</v>
      </c>
      <c r="BT134" s="15">
        <f>AZ134*$D$146</f>
        <v>2.4421299706819863</v>
      </c>
      <c r="BU134" s="37">
        <f>BT134-BS134</f>
        <v>-74.557870029318011</v>
      </c>
      <c r="BV134" s="54">
        <f>BU134*(BU134&lt;&gt;0)</f>
        <v>-74.557870029318011</v>
      </c>
      <c r="BW134" s="26">
        <f>BV134/$BV$138</f>
        <v>-0.13096411387549242</v>
      </c>
      <c r="BX134" s="47">
        <f>BW134 * $BU$138</f>
        <v>-74.557870029318011</v>
      </c>
      <c r="BY134" s="48">
        <f>IF(BX134&gt;0, V134, W134)</f>
        <v>77.778923785468876</v>
      </c>
      <c r="BZ134" s="65">
        <f>BX134/BY134</f>
        <v>-0.95858706190078913</v>
      </c>
      <c r="CA134" s="66">
        <v>0</v>
      </c>
      <c r="CB134" s="15">
        <f>AZ134*$CA$141</f>
        <v>2.2657566054524274</v>
      </c>
      <c r="CC134" s="37">
        <f>CB134-CA134</f>
        <v>2.2657566054524274</v>
      </c>
      <c r="CD134" s="54">
        <f>CC134*(CC134&lt;&gt;0)</f>
        <v>2.2657566054524274</v>
      </c>
      <c r="CE134" s="26">
        <f>CD134/$CD$138</f>
        <v>3.8024025264567679E-4</v>
      </c>
      <c r="CF134" s="47">
        <f>CE134 * $CC$138</f>
        <v>2.2657566054524274</v>
      </c>
      <c r="CG134" s="48">
        <f>IF(BX134&gt;0,V134,W134)</f>
        <v>77.778923785468876</v>
      </c>
      <c r="CH134" s="65">
        <f>CF134/CG134</f>
        <v>2.9130727132479682E-2</v>
      </c>
      <c r="CI134" s="70">
        <f>N134</f>
        <v>0</v>
      </c>
      <c r="CJ134" s="1">
        <f>BQ134+BS134</f>
        <v>154</v>
      </c>
    </row>
    <row r="135" spans="1:88" x14ac:dyDescent="0.2">
      <c r="A135" s="31" t="s">
        <v>282</v>
      </c>
      <c r="B135">
        <v>1</v>
      </c>
      <c r="C135">
        <v>1</v>
      </c>
      <c r="D135">
        <v>0.38713543747502999</v>
      </c>
      <c r="E135">
        <v>0.61286456252497001</v>
      </c>
      <c r="F135">
        <v>0.30591974572904201</v>
      </c>
      <c r="G135">
        <v>0.30591974572904201</v>
      </c>
      <c r="H135">
        <v>0.106351859590472</v>
      </c>
      <c r="I135">
        <v>0.424571667363142</v>
      </c>
      <c r="J135">
        <v>0.212494673706184</v>
      </c>
      <c r="K135">
        <v>0.25496336315041701</v>
      </c>
      <c r="L135">
        <v>0.65929292399560402</v>
      </c>
      <c r="M135">
        <v>1.14805865960886</v>
      </c>
      <c r="N135" s="21">
        <v>0</v>
      </c>
      <c r="O135">
        <v>1.0301435257826801</v>
      </c>
      <c r="P135">
        <v>0.94835168440642503</v>
      </c>
      <c r="Q135">
        <v>1</v>
      </c>
      <c r="R135">
        <v>1.0003816835919599</v>
      </c>
      <c r="S135">
        <v>0.81000000238418501</v>
      </c>
      <c r="T135" s="27">
        <f>IF(C135,P135,R135)</f>
        <v>0.94835168440642503</v>
      </c>
      <c r="U135" s="27">
        <f>IF(D135 = 0,O135,Q135)</f>
        <v>1</v>
      </c>
      <c r="V135" s="39">
        <f>S135*T135^(1-N135)</f>
        <v>0.76816486663025019</v>
      </c>
      <c r="W135" s="38">
        <f>S135*U135^(N135+1)</f>
        <v>0.81000000238418501</v>
      </c>
      <c r="X135" s="44">
        <f>0.5 * (D135-MAX($D$3:$D$137))/(MIN($D$3:$D$137)-MAX($D$3:$D$137)) + 0.75</f>
        <v>1.0576914638535331</v>
      </c>
      <c r="Y135" s="44">
        <f>AVERAGE(D135, F135, G135, H135, I135, J135, K135)</f>
        <v>0.28533664182047558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PERCENTILE($L$2:$L$137, 0.05)</f>
        <v>-6.9945855688661379E-2</v>
      </c>
      <c r="AG135" s="22">
        <f>PERCENTILE($L$2:$L$137, 0.95)</f>
        <v>0.9572877100120103</v>
      </c>
      <c r="AH135" s="22">
        <f>MIN(MAX(L135,AF135), AG135)</f>
        <v>0.65929292399560402</v>
      </c>
      <c r="AI135" s="22">
        <f>AH135-$AH$138+1</f>
        <v>1.7292387796842654</v>
      </c>
      <c r="AJ135" s="22">
        <f>PERCENTILE($M$2:$M$137, 0.02)</f>
        <v>-2.2999038293317828</v>
      </c>
      <c r="AK135" s="22">
        <f>PERCENTILE($M$2:$M$137, 0.98)</f>
        <v>1.2514354598520292</v>
      </c>
      <c r="AL135" s="22">
        <f>MIN(MAX(M135,AJ135), AK135)</f>
        <v>1.14805865960886</v>
      </c>
      <c r="AM135" s="22">
        <f>AL135-$AL$138 + 1</f>
        <v>4.4479624889406431</v>
      </c>
      <c r="AN135" s="46">
        <v>0</v>
      </c>
      <c r="AO135" s="75">
        <v>0.25</v>
      </c>
      <c r="AP135" s="51">
        <v>0</v>
      </c>
      <c r="AQ135" s="50">
        <v>1</v>
      </c>
      <c r="AR135" s="17">
        <f>(AI135^4)*AB135*AE135*AN135</f>
        <v>0</v>
      </c>
      <c r="AS135" s="17">
        <f>(AM135^4) *Z135*AC135*AO135*(M135 &gt; 0)</f>
        <v>97.855327071784984</v>
      </c>
      <c r="AT135" s="17">
        <f>(AM135^4)*AA135*AP135*AQ135</f>
        <v>0</v>
      </c>
      <c r="AU135" s="17">
        <f>MIN(AR135, 0.05*AR$138)</f>
        <v>0</v>
      </c>
      <c r="AV135" s="17">
        <f>MIN(AS135, 0.05*AS$138)</f>
        <v>97.855327071784984</v>
      </c>
      <c r="AW135" s="17">
        <f>MIN(AT135, 0.05*AT$138)</f>
        <v>0</v>
      </c>
      <c r="AX135" s="14">
        <f>AU135/$AU$138</f>
        <v>0</v>
      </c>
      <c r="AY135" s="14">
        <f>AV135/$AV$138</f>
        <v>2.8592501710578727E-2</v>
      </c>
      <c r="AZ135" s="67">
        <f>AW135/$AW$138</f>
        <v>0</v>
      </c>
      <c r="BA135" s="21">
        <f>N135</f>
        <v>0</v>
      </c>
      <c r="BB135" s="66">
        <v>0</v>
      </c>
      <c r="BC135" s="15">
        <f>$D$144*AX135</f>
        <v>0</v>
      </c>
      <c r="BD135" s="19">
        <f>BC135-BB135</f>
        <v>0</v>
      </c>
      <c r="BE135" s="63">
        <f>(IF(BD135 &gt; 0, V135, W135))</f>
        <v>0.81000000238418501</v>
      </c>
      <c r="BF135" s="46">
        <f>BD135/BE135</f>
        <v>0</v>
      </c>
      <c r="BG135" s="64" t="e">
        <f>BB135/BC135</f>
        <v>#DIV/0!</v>
      </c>
      <c r="BH135" s="66">
        <v>488</v>
      </c>
      <c r="BI135" s="66">
        <v>556</v>
      </c>
      <c r="BJ135" s="66">
        <v>0</v>
      </c>
      <c r="BK135" s="10">
        <f>SUM(BH135:BJ135)</f>
        <v>1044</v>
      </c>
      <c r="BL135" s="15">
        <f>AY135*$D$143</f>
        <v>4988.1091747942683</v>
      </c>
      <c r="BM135" s="9">
        <f>BL135-BK135</f>
        <v>3944.1091747942683</v>
      </c>
      <c r="BN135" s="48">
        <f>IF(BM135&gt;0,V135,W135)</f>
        <v>0.76816486663025019</v>
      </c>
      <c r="BO135" s="46">
        <f>BM135/BN135</f>
        <v>5134.4566070772053</v>
      </c>
      <c r="BP135" s="64">
        <f>BK135/BL135</f>
        <v>0.20929774457934938</v>
      </c>
      <c r="BQ135" s="16">
        <f>BB135+BK135+BS135</f>
        <v>1044</v>
      </c>
      <c r="BR135" s="69">
        <f>BC135+BL135+BT135</f>
        <v>4988.1091747942683</v>
      </c>
      <c r="BS135" s="66">
        <v>0</v>
      </c>
      <c r="BT135" s="15">
        <f>AZ135*$D$146</f>
        <v>0</v>
      </c>
      <c r="BU135" s="37">
        <f>BT135-BS135</f>
        <v>0</v>
      </c>
      <c r="BV135" s="54">
        <f>BU135*(BU135&lt;&gt;0)</f>
        <v>0</v>
      </c>
      <c r="BW135" s="26">
        <f>BV135/$BV$138</f>
        <v>0</v>
      </c>
      <c r="BX135" s="47">
        <f>BW135 * $BU$138</f>
        <v>0</v>
      </c>
      <c r="BY135" s="48">
        <f>IF(BX135&gt;0, V135, W135)</f>
        <v>0.81000000238418501</v>
      </c>
      <c r="BZ135" s="65">
        <f>BX135/BY135</f>
        <v>0</v>
      </c>
      <c r="CA135" s="66">
        <v>0</v>
      </c>
      <c r="CB135" s="15">
        <f>AZ135*$CA$141</f>
        <v>0</v>
      </c>
      <c r="CC135" s="37">
        <f>CB135-CA135</f>
        <v>0</v>
      </c>
      <c r="CD135" s="54">
        <f>CC135*(CC135&lt;&gt;0)</f>
        <v>0</v>
      </c>
      <c r="CE135" s="26">
        <f>CD135/$CD$138</f>
        <v>0</v>
      </c>
      <c r="CF135" s="47">
        <f>CE135 * $CC$138</f>
        <v>0</v>
      </c>
      <c r="CG135" s="48">
        <f>IF(BX135&gt;0,V135,W135)</f>
        <v>0.81000000238418501</v>
      </c>
      <c r="CH135" s="65">
        <f>CF135/CG135</f>
        <v>0</v>
      </c>
      <c r="CI135" s="70">
        <f>N135</f>
        <v>0</v>
      </c>
      <c r="CJ135" s="1">
        <f>BQ135+BS135</f>
        <v>1044</v>
      </c>
    </row>
    <row r="136" spans="1:88" x14ac:dyDescent="0.2">
      <c r="A136" s="31" t="s">
        <v>180</v>
      </c>
      <c r="B136">
        <v>1</v>
      </c>
      <c r="C136">
        <v>0</v>
      </c>
      <c r="D136">
        <v>0.38255033557046902</v>
      </c>
      <c r="E136">
        <v>0.61744966442952998</v>
      </c>
      <c r="F136">
        <v>0.37885462555066002</v>
      </c>
      <c r="G136">
        <v>0.37885462555066002</v>
      </c>
      <c r="H136">
        <v>0.31887755102040799</v>
      </c>
      <c r="I136">
        <v>0.29591836734693799</v>
      </c>
      <c r="J136">
        <v>0.30718353517327202</v>
      </c>
      <c r="K136">
        <v>0.34114205720403101</v>
      </c>
      <c r="L136">
        <v>0.42047202931324301</v>
      </c>
      <c r="M136">
        <v>0.72681301892867101</v>
      </c>
      <c r="N136" s="21">
        <v>0</v>
      </c>
      <c r="O136">
        <v>1.01010471834697</v>
      </c>
      <c r="P136">
        <v>0.97899011199012997</v>
      </c>
      <c r="Q136">
        <v>1.0265192639084799</v>
      </c>
      <c r="R136">
        <v>0.98924948481480601</v>
      </c>
      <c r="S136">
        <v>77.150001525878906</v>
      </c>
      <c r="T136" s="27">
        <f>IF(C136,P136,R136)</f>
        <v>0.98924948481480601</v>
      </c>
      <c r="U136" s="27">
        <f>IF(D136 = 0,O136,Q136)</f>
        <v>1.0265192639084799</v>
      </c>
      <c r="V136" s="39">
        <f>S136*T136^(1-N136)</f>
        <v>76.320599262937208</v>
      </c>
      <c r="W136" s="38">
        <f>S136*U136^(N136+1)</f>
        <v>79.19596277688332</v>
      </c>
      <c r="X136" s="44">
        <f>0.5 * (D136-MAX($D$3:$D$137))/(MIN($D$3:$D$137)-MAX($D$3:$D$137)) + 0.75</f>
        <v>1.0600253859833948</v>
      </c>
      <c r="Y136" s="44">
        <f>AVERAGE(D136, F136, G136, H136, I136, J136, K136)</f>
        <v>0.34334015677377688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PERCENTILE($L$2:$L$137, 0.05)</f>
        <v>-6.9945855688661379E-2</v>
      </c>
      <c r="AG136" s="22">
        <f>PERCENTILE($L$2:$L$137, 0.95)</f>
        <v>0.9572877100120103</v>
      </c>
      <c r="AH136" s="22">
        <f>MIN(MAX(L136,AF136), AG136)</f>
        <v>0.42047202931324301</v>
      </c>
      <c r="AI136" s="22">
        <f>AH136-$AH$138+1</f>
        <v>1.4904178850019045</v>
      </c>
      <c r="AJ136" s="22">
        <f>PERCENTILE($M$2:$M$137, 0.02)</f>
        <v>-2.2999038293317828</v>
      </c>
      <c r="AK136" s="22">
        <f>PERCENTILE($M$2:$M$137, 0.98)</f>
        <v>1.2514354598520292</v>
      </c>
      <c r="AL136" s="22">
        <f>MIN(MAX(M136,AJ136), AK136)</f>
        <v>0.72681301892867101</v>
      </c>
      <c r="AM136" s="22">
        <f>AL136-$AL$138 + 1</f>
        <v>4.0267168482604543</v>
      </c>
      <c r="AN136" s="46">
        <v>1</v>
      </c>
      <c r="AO136" s="51">
        <v>1</v>
      </c>
      <c r="AP136" s="51">
        <v>1</v>
      </c>
      <c r="AQ136" s="21">
        <v>2</v>
      </c>
      <c r="AR136" s="17">
        <f>(AI136^4)*AB136*AE136*AN136</f>
        <v>4.9343757056796873</v>
      </c>
      <c r="AS136" s="17">
        <f>(AM136^4) *Z136*AC136*AO136*(M136 &gt; 0)</f>
        <v>262.90834262584349</v>
      </c>
      <c r="AT136" s="17">
        <f>(AM136^4)*AA136*AP136*AQ136</f>
        <v>525.81668525168698</v>
      </c>
      <c r="AU136" s="17">
        <f>MIN(AR136, 0.05*AR$138)</f>
        <v>4.9343757056796873</v>
      </c>
      <c r="AV136" s="17">
        <f>MIN(AS136, 0.05*AS$138)</f>
        <v>177.30362032585126</v>
      </c>
      <c r="AW136" s="17">
        <f>MIN(AT136, 0.05*AT$138)</f>
        <v>525.81668525168698</v>
      </c>
      <c r="AX136" s="14">
        <f>AU136/$AU$138</f>
        <v>6.9228067231448887E-3</v>
      </c>
      <c r="AY136" s="14">
        <f>AV136/$AV$138</f>
        <v>5.1806623299514042E-2</v>
      </c>
      <c r="AZ136" s="67">
        <f>AW136/$AW$138</f>
        <v>5.3050902811471623E-2</v>
      </c>
      <c r="BA136" s="21">
        <f>N136</f>
        <v>0</v>
      </c>
      <c r="BB136" s="66">
        <v>772</v>
      </c>
      <c r="BC136" s="15">
        <f>$D$144*AX136</f>
        <v>830.27782469164208</v>
      </c>
      <c r="BD136" s="19">
        <f>BC136-BB136</f>
        <v>58.277824691642081</v>
      </c>
      <c r="BE136" s="63">
        <f>(IF(BD136 &gt; 0, V136, W136))</f>
        <v>76.320599262937208</v>
      </c>
      <c r="BF136" s="46">
        <f>BD136/BE136</f>
        <v>0.76359233620356204</v>
      </c>
      <c r="BG136" s="64">
        <f>BB136/BC136</f>
        <v>0.92980924823171573</v>
      </c>
      <c r="BH136" s="66">
        <v>926</v>
      </c>
      <c r="BI136" s="66">
        <v>1466</v>
      </c>
      <c r="BJ136" s="66">
        <v>0</v>
      </c>
      <c r="BK136" s="10">
        <f>SUM(BH136:BJ136)</f>
        <v>2392</v>
      </c>
      <c r="BL136" s="15">
        <f>AY136*$D$143</f>
        <v>9037.9322387102166</v>
      </c>
      <c r="BM136" s="9">
        <f>BL136-BK136</f>
        <v>6645.9322387102166</v>
      </c>
      <c r="BN136" s="48">
        <f>IF(BM136&gt;0,V136,W136)</f>
        <v>76.320599262937208</v>
      </c>
      <c r="BO136" s="46">
        <f>BM136/BN136</f>
        <v>87.079141187215654</v>
      </c>
      <c r="BP136" s="64">
        <f>BK136/BL136</f>
        <v>0.26466230735331969</v>
      </c>
      <c r="BQ136" s="16">
        <f>BB136+BK136+BS136</f>
        <v>3780</v>
      </c>
      <c r="BR136" s="69">
        <f>BC136+BL136+BT136</f>
        <v>10376.931085731903</v>
      </c>
      <c r="BS136" s="66">
        <v>616</v>
      </c>
      <c r="BT136" s="15">
        <f>AZ136*$D$146</f>
        <v>508.72102233004478</v>
      </c>
      <c r="BU136" s="37">
        <f>BT136-BS136</f>
        <v>-107.27897766995522</v>
      </c>
      <c r="BV136" s="54">
        <f>BU136*(BU136&lt;&gt;0)</f>
        <v>-107.27897766995522</v>
      </c>
      <c r="BW136" s="26">
        <f>BV136/$BV$138</f>
        <v>-0.18844015048297028</v>
      </c>
      <c r="BX136" s="47">
        <f>BW136 * $BU$138</f>
        <v>-107.27897766995522</v>
      </c>
      <c r="BY136" s="48">
        <f>IF(BX136&gt;0, V136, W136)</f>
        <v>79.19596277688332</v>
      </c>
      <c r="BZ136" s="65">
        <f>BX136/BY136</f>
        <v>-1.3546015972075425</v>
      </c>
      <c r="CA136" s="66">
        <v>0</v>
      </c>
      <c r="CB136" s="15">
        <f>AZ136*$CA$141</f>
        <v>471.98061958796018</v>
      </c>
      <c r="CC136" s="37">
        <f>CB136-CA136</f>
        <v>471.98061958796018</v>
      </c>
      <c r="CD136" s="54">
        <f>CC136*(CC136&lt;&gt;0)</f>
        <v>471.98061958796018</v>
      </c>
      <c r="CE136" s="26">
        <f>CD136/$CD$138</f>
        <v>7.9207991539829672E-2</v>
      </c>
      <c r="CF136" s="47">
        <f>CE136 * $CC$138</f>
        <v>471.98061958796018</v>
      </c>
      <c r="CG136" s="48">
        <f>IF(BX136&gt;0,V136,W136)</f>
        <v>79.19596277688332</v>
      </c>
      <c r="CH136" s="65">
        <f>CF136/CG136</f>
        <v>5.9596550510744928</v>
      </c>
      <c r="CI136" s="70">
        <f>N136</f>
        <v>0</v>
      </c>
      <c r="CJ136" s="1">
        <f>BQ136+BS136</f>
        <v>4396</v>
      </c>
    </row>
    <row r="137" spans="1:88" x14ac:dyDescent="0.2">
      <c r="A137" s="31" t="s">
        <v>212</v>
      </c>
      <c r="B137">
        <v>1</v>
      </c>
      <c r="C137">
        <v>1</v>
      </c>
      <c r="D137">
        <v>0.91250499400719098</v>
      </c>
      <c r="E137">
        <v>8.74950059928086E-2</v>
      </c>
      <c r="F137">
        <v>0.81962653953118703</v>
      </c>
      <c r="G137">
        <v>0.81962653953118703</v>
      </c>
      <c r="H137">
        <v>0.91182615963225999</v>
      </c>
      <c r="I137">
        <v>0.73422482239866205</v>
      </c>
      <c r="J137">
        <v>0.81822087489531203</v>
      </c>
      <c r="K137">
        <v>0.81892340561411803</v>
      </c>
      <c r="L137">
        <v>0.865791935262201</v>
      </c>
      <c r="M137">
        <v>1.49523968944799</v>
      </c>
      <c r="N137" s="21">
        <v>0</v>
      </c>
      <c r="O137">
        <v>1.0221912640080899</v>
      </c>
      <c r="P137">
        <v>0.99751183086781903</v>
      </c>
      <c r="Q137">
        <v>1.0069284550431701</v>
      </c>
      <c r="R137">
        <v>1.00111474636676</v>
      </c>
      <c r="S137">
        <v>13.7299995422363</v>
      </c>
      <c r="T137" s="27">
        <f>IF(C137,P137,R137)</f>
        <v>0.99751183086781903</v>
      </c>
      <c r="U137" s="27">
        <f>IF(D137 = 0,O137,Q137)</f>
        <v>1.0069284550431701</v>
      </c>
      <c r="V137" s="39">
        <f>S137*T137^(1-N137)</f>
        <v>13.695836981190448</v>
      </c>
      <c r="W137" s="38">
        <f>S137*U137^(N137+1)</f>
        <v>13.82512722680743</v>
      </c>
      <c r="X137" s="44">
        <f>0.5 * (D137-MAX($D$3:$D$137))/(MIN($D$3:$D$137)-MAX($D$3:$D$137)) + 0.75</f>
        <v>0.79026629864044895</v>
      </c>
      <c r="Y137" s="44">
        <f>AVERAGE(D137, F137, G137, H137, I137, J137, K137)</f>
        <v>0.83356476222998821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PERCENTILE($L$2:$L$137, 0.05)</f>
        <v>-6.9945855688661379E-2</v>
      </c>
      <c r="AG137" s="22">
        <f>PERCENTILE($L$2:$L$137, 0.95)</f>
        <v>0.9572877100120103</v>
      </c>
      <c r="AH137" s="22">
        <f>MIN(MAX(L137,AF137), AG137)</f>
        <v>0.865791935262201</v>
      </c>
      <c r="AI137" s="22">
        <f>AH137-$AH$138+1</f>
        <v>1.9357377909508624</v>
      </c>
      <c r="AJ137" s="22">
        <f>PERCENTILE($M$2:$M$137, 0.02)</f>
        <v>-2.2999038293317828</v>
      </c>
      <c r="AK137" s="22">
        <f>PERCENTILE($M$2:$M$137, 0.98)</f>
        <v>1.2514354598520292</v>
      </c>
      <c r="AL137" s="22">
        <f>MIN(MAX(M137,AJ137), AK137)</f>
        <v>1.2514354598520292</v>
      </c>
      <c r="AM137" s="22">
        <f>AL137-$AL$138 + 1</f>
        <v>4.5513392891838116</v>
      </c>
      <c r="AN137" s="46">
        <v>0</v>
      </c>
      <c r="AO137" s="77">
        <v>0.25</v>
      </c>
      <c r="AP137" s="77">
        <v>0.54</v>
      </c>
      <c r="AQ137" s="21">
        <v>1</v>
      </c>
      <c r="AR137" s="17">
        <f>(AI137^4)*AB137*AE137*AN137</f>
        <v>0</v>
      </c>
      <c r="AS137" s="17">
        <f>(AM137^4) *Z137*AC137*AO137*(M137 &gt; 0)</f>
        <v>107.27458846059511</v>
      </c>
      <c r="AT137" s="17">
        <f>(AM137^4)*AA137*AP137*AQ137</f>
        <v>231.71311107488546</v>
      </c>
      <c r="AU137" s="17">
        <f>MIN(AR137, 0.05*AR$138)</f>
        <v>0</v>
      </c>
      <c r="AV137" s="17">
        <f>MIN(AS137, 0.05*AS$138)</f>
        <v>107.27458846059511</v>
      </c>
      <c r="AW137" s="17">
        <f>MIN(AT137, 0.05*AT$138)</f>
        <v>231.71311107488546</v>
      </c>
      <c r="AX137" s="14">
        <f>AU137/$AU$138</f>
        <v>0</v>
      </c>
      <c r="AY137" s="14">
        <f>AV137/$AV$138</f>
        <v>3.1344730489849711E-2</v>
      </c>
      <c r="AZ137" s="67">
        <f>AW137/$AW$138</f>
        <v>2.3378089894377386E-2</v>
      </c>
      <c r="BA137" s="21">
        <f>N137</f>
        <v>0</v>
      </c>
      <c r="BB137" s="66">
        <v>0</v>
      </c>
      <c r="BC137" s="15">
        <f>$D$144*AX137</f>
        <v>0</v>
      </c>
      <c r="BD137" s="19">
        <f>BC137-BB137</f>
        <v>0</v>
      </c>
      <c r="BE137" s="63">
        <f>(IF(BD137 &gt; 0, V137, W137))</f>
        <v>13.82512722680743</v>
      </c>
      <c r="BF137" s="46">
        <f>BD137/BE137</f>
        <v>0</v>
      </c>
      <c r="BG137" s="64" t="e">
        <f>BB137/BC137</f>
        <v>#DIV/0!</v>
      </c>
      <c r="BH137" s="66">
        <v>0</v>
      </c>
      <c r="BI137" s="66">
        <v>1428</v>
      </c>
      <c r="BJ137" s="66">
        <v>0</v>
      </c>
      <c r="BK137" s="10">
        <f>SUM(BH137:BJ137)</f>
        <v>1428</v>
      </c>
      <c r="BL137" s="15">
        <f>AY137*$D$143</f>
        <v>5468.2496593163041</v>
      </c>
      <c r="BM137" s="9">
        <f>BL137-BK137</f>
        <v>4040.2496593163041</v>
      </c>
      <c r="BN137" s="48">
        <f>IF(BM137&gt;0,V137,W137)</f>
        <v>13.695836981190448</v>
      </c>
      <c r="BO137" s="46">
        <f>BM137/BN137</f>
        <v>294.99837540889916</v>
      </c>
      <c r="BP137" s="64">
        <f>BK137/BL137</f>
        <v>0.26114389228134527</v>
      </c>
      <c r="BQ137" s="16">
        <f>BB137+BK137+BS137</f>
        <v>1648</v>
      </c>
      <c r="BR137" s="69">
        <f>BC137+BL137+BT137</f>
        <v>5692.4291767404575</v>
      </c>
      <c r="BS137" s="66">
        <v>220</v>
      </c>
      <c r="BT137" s="15">
        <f>AZ137*$D$146</f>
        <v>224.17951742415306</v>
      </c>
      <c r="BU137" s="37">
        <f>BT137-BS137</f>
        <v>4.1795174241530617</v>
      </c>
      <c r="BV137" s="54">
        <f>BU137*(BU137&lt;&gt;0)</f>
        <v>4.1795174241530617</v>
      </c>
      <c r="BW137" s="26">
        <f>BV137/$BV$138</f>
        <v>7.3415025894134059E-3</v>
      </c>
      <c r="BX137" s="47">
        <f>BW137 * $BU$138</f>
        <v>4.1795174241530617</v>
      </c>
      <c r="BY137" s="48">
        <f>IF(BX137&gt;0, V137, W137)</f>
        <v>13.695836981190448</v>
      </c>
      <c r="BZ137" s="65">
        <f>BX137/BY137</f>
        <v>0.30516699562743893</v>
      </c>
      <c r="CA137" s="66">
        <v>0</v>
      </c>
      <c r="CB137" s="15">
        <f>AZ137*$CA$141</f>
        <v>207.989021267802</v>
      </c>
      <c r="CC137" s="37">
        <f>CB137-CA137</f>
        <v>207.989021267802</v>
      </c>
      <c r="CD137" s="54">
        <f>CC137*(CC137&lt;&gt;0)</f>
        <v>207.989021267802</v>
      </c>
      <c r="CE137" s="26">
        <f>CD137/$CD$138</f>
        <v>3.4904807429041652E-2</v>
      </c>
      <c r="CF137" s="47">
        <f>CE137 * $CC$138</f>
        <v>207.989021267802</v>
      </c>
      <c r="CG137" s="48">
        <f>IF(BX137&gt;0,V137,W137)</f>
        <v>13.695836981190448</v>
      </c>
      <c r="CH137" s="65">
        <f>CF137/CG137</f>
        <v>15.186295043774937</v>
      </c>
      <c r="CI137" s="70">
        <f>N137</f>
        <v>0</v>
      </c>
      <c r="CJ137" s="1">
        <f>BQ137+BS137</f>
        <v>1868</v>
      </c>
    </row>
    <row r="138" spans="1:88" ht="17" thickBot="1" x14ac:dyDescent="0.25">
      <c r="A138" s="4" t="s">
        <v>11</v>
      </c>
      <c r="B138" s="13">
        <f>AVERAGE(B2:B137)</f>
        <v>0.6029411764705882</v>
      </c>
      <c r="C138" s="13">
        <f>AVERAGE(C2:C137)</f>
        <v>0.6029411764705882</v>
      </c>
      <c r="D138" s="6">
        <f>SUM(D2:D137)</f>
        <v>69.028008023184682</v>
      </c>
      <c r="E138" s="6">
        <f>SUM(E3:E137)</f>
        <v>66.442227693954635</v>
      </c>
      <c r="F138" s="4"/>
      <c r="G138" s="4"/>
      <c r="H138" s="4"/>
      <c r="I138" s="4"/>
      <c r="J138" s="4"/>
      <c r="K138" s="4"/>
      <c r="L138" s="4">
        <f>MIN(L2:L137)</f>
        <v>-0.767912926439699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23">
        <f>SUM(X2:X137)</f>
        <v>135.50947054283762</v>
      </c>
      <c r="Y138" s="23"/>
      <c r="Z138" s="13"/>
      <c r="AA138" s="13"/>
      <c r="AB138" s="13"/>
      <c r="AC138" s="13"/>
      <c r="AD138" s="13"/>
      <c r="AE138" s="13"/>
      <c r="AF138" s="13"/>
      <c r="AG138" s="13"/>
      <c r="AH138" s="23">
        <f>MIN(AH2:AH137)</f>
        <v>-6.9945855688661379E-2</v>
      </c>
      <c r="AI138" s="13"/>
      <c r="AJ138" s="13"/>
      <c r="AK138" s="13"/>
      <c r="AL138" s="23">
        <f>MIN(AL2:AL137)</f>
        <v>-2.2999038293317828</v>
      </c>
      <c r="AM138" s="13"/>
      <c r="AN138" s="13"/>
      <c r="AO138" s="13"/>
      <c r="AP138" s="13"/>
      <c r="AQ138" s="13"/>
      <c r="AR138" s="18">
        <f t="shared" ref="AR138:AZ138" si="0">SUM(AR2:AR137)</f>
        <v>778.13600125687083</v>
      </c>
      <c r="AS138" s="18">
        <f t="shared" si="0"/>
        <v>3546.0724065170248</v>
      </c>
      <c r="AT138" s="18">
        <f t="shared" si="0"/>
        <v>12925.063808452938</v>
      </c>
      <c r="AU138" s="18">
        <f t="shared" si="0"/>
        <v>712.77097613929948</v>
      </c>
      <c r="AV138" s="18">
        <f t="shared" si="0"/>
        <v>3422.4122136042479</v>
      </c>
      <c r="AW138" s="18">
        <f t="shared" si="0"/>
        <v>9911.5501788969632</v>
      </c>
      <c r="AX138" s="4">
        <f t="shared" si="0"/>
        <v>1.0000000000000007</v>
      </c>
      <c r="AY138" s="4">
        <f t="shared" si="0"/>
        <v>1</v>
      </c>
      <c r="AZ138" s="4">
        <f t="shared" si="0"/>
        <v>1.0000000000000004</v>
      </c>
      <c r="BA138" s="7"/>
      <c r="BB138" s="9">
        <f>SUM(BB2:BB137)</f>
        <v>116817</v>
      </c>
      <c r="BC138" s="9">
        <f>SUM(BC2:BC137)</f>
        <v>119933.70000000001</v>
      </c>
      <c r="BD138" s="55">
        <f>SUM(BD2:BD137)</f>
        <v>3116.7000000000517</v>
      </c>
      <c r="BE138" s="9"/>
      <c r="BF138" s="9"/>
      <c r="BG138" s="9"/>
      <c r="BH138" s="9">
        <f t="shared" ref="BH138:BM138" si="1">SUM(BH2:BH137)</f>
        <v>33963</v>
      </c>
      <c r="BI138" s="9">
        <f t="shared" si="1"/>
        <v>141742</v>
      </c>
      <c r="BJ138" s="9">
        <f t="shared" si="1"/>
        <v>2007</v>
      </c>
      <c r="BK138" s="9">
        <f t="shared" si="1"/>
        <v>177712</v>
      </c>
      <c r="BL138" s="9">
        <f t="shared" si="1"/>
        <v>174455.14999999997</v>
      </c>
      <c r="BM138" s="55">
        <f t="shared" si="1"/>
        <v>-3256.8499999999922</v>
      </c>
      <c r="BN138" s="9"/>
      <c r="BO138" s="9"/>
      <c r="BP138" s="9"/>
      <c r="BQ138" s="6">
        <f t="shared" ref="BQ138:BX138" si="2">SUM(BQ2:BQ137)</f>
        <v>303549</v>
      </c>
      <c r="BR138" s="6">
        <f t="shared" si="2"/>
        <v>303978.14999999997</v>
      </c>
      <c r="BS138" s="9">
        <f t="shared" si="2"/>
        <v>9020</v>
      </c>
      <c r="BT138" s="9">
        <f t="shared" si="2"/>
        <v>9589.2999999999993</v>
      </c>
      <c r="BU138" s="55">
        <f t="shared" si="2"/>
        <v>569.30000000000132</v>
      </c>
      <c r="BV138" s="9">
        <f t="shared" si="2"/>
        <v>569.30000000000132</v>
      </c>
      <c r="BW138" s="9">
        <f t="shared" si="2"/>
        <v>0.99999999999999967</v>
      </c>
      <c r="BX138" s="9">
        <f t="shared" si="2"/>
        <v>569.30000000000132</v>
      </c>
      <c r="BY138" s="9"/>
      <c r="BZ138" s="9"/>
      <c r="CA138" s="9">
        <f t="shared" ref="CA138:CF138" si="3">SUM(CA2:CA137)</f>
        <v>2938</v>
      </c>
      <c r="CB138" s="9">
        <f t="shared" si="3"/>
        <v>8896.7500000000055</v>
      </c>
      <c r="CC138" s="55">
        <f t="shared" si="3"/>
        <v>5958.7500000000018</v>
      </c>
      <c r="CD138" s="9">
        <f t="shared" si="3"/>
        <v>5958.7500000000018</v>
      </c>
      <c r="CE138" s="9">
        <f t="shared" si="3"/>
        <v>1.0000000000000002</v>
      </c>
      <c r="CF138" s="9">
        <f t="shared" si="3"/>
        <v>5958.7500000000009</v>
      </c>
      <c r="CG138" s="9"/>
      <c r="CH138" s="9"/>
    </row>
    <row r="139" spans="1:88" x14ac:dyDescent="0.2">
      <c r="A139" s="11" t="s">
        <v>18</v>
      </c>
      <c r="B139" s="8"/>
      <c r="C139" s="8"/>
      <c r="D139" s="1"/>
      <c r="E139" s="1">
        <f>MEDIAN(E2:E137)</f>
        <v>0.46723931282460995</v>
      </c>
      <c r="I139" s="20"/>
      <c r="L139">
        <f>PERCENTILE(L2:L137, 0.99)</f>
        <v>1.1117267004119584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 t="s">
        <v>138</v>
      </c>
      <c r="AO139" s="3" t="s">
        <v>137</v>
      </c>
      <c r="AP139" s="3" t="s">
        <v>140</v>
      </c>
      <c r="AQ139" s="3"/>
      <c r="AR139" s="3"/>
      <c r="BB139" s="2" t="s">
        <v>96</v>
      </c>
      <c r="BX139" s="1"/>
      <c r="CA139" s="66">
        <v>6427</v>
      </c>
    </row>
    <row r="140" spans="1:88" x14ac:dyDescent="0.2">
      <c r="A140" s="12" t="s">
        <v>17</v>
      </c>
      <c r="B140" s="8"/>
      <c r="C140" s="8"/>
      <c r="D140" s="7"/>
      <c r="E140" s="7"/>
      <c r="F140" s="7"/>
      <c r="G140" s="7"/>
      <c r="H140" s="7"/>
      <c r="I140" s="34"/>
      <c r="J140" s="7"/>
      <c r="K140" s="7"/>
      <c r="N140" t="s">
        <v>73</v>
      </c>
      <c r="T140" s="7"/>
      <c r="U140" s="7"/>
      <c r="V140" s="7"/>
      <c r="Y140" s="7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 t="s">
        <v>139</v>
      </c>
      <c r="AP140" s="8" t="s">
        <v>141</v>
      </c>
      <c r="AQ140" s="8"/>
      <c r="AR140" s="8"/>
      <c r="AS140" s="17"/>
      <c r="AT140" s="17"/>
      <c r="AU140" s="17"/>
      <c r="AV140" s="17"/>
      <c r="AW140" s="17"/>
      <c r="AX140" s="17"/>
      <c r="AY140" s="7"/>
      <c r="AZ140" s="7"/>
      <c r="BA140" s="7"/>
      <c r="BB140" s="52" t="s">
        <v>97</v>
      </c>
      <c r="BC140" s="7"/>
      <c r="BD140" s="7"/>
      <c r="BE140" s="7"/>
      <c r="BF140" s="7"/>
      <c r="BG140" s="7" t="s">
        <v>290</v>
      </c>
      <c r="BH140" s="78">
        <v>0</v>
      </c>
      <c r="BI140" s="78">
        <v>5891</v>
      </c>
      <c r="BJ140" s="78">
        <v>0</v>
      </c>
      <c r="BK140" s="7"/>
      <c r="BL140" s="7"/>
      <c r="BM140" s="9"/>
      <c r="BN140" s="7"/>
      <c r="BO140" s="7"/>
      <c r="BP140" s="7"/>
      <c r="BQ140" s="7"/>
      <c r="BR140" s="7"/>
      <c r="BZ140" s="7"/>
      <c r="CA140" s="72">
        <f>CA138+CA139</f>
        <v>9365</v>
      </c>
      <c r="CH140" s="7"/>
    </row>
    <row r="141" spans="1:88" x14ac:dyDescent="0.2">
      <c r="A141" t="s">
        <v>23</v>
      </c>
      <c r="B141" s="3"/>
      <c r="C141" s="2" t="s">
        <v>24</v>
      </c>
      <c r="H141" s="7" t="s">
        <v>36</v>
      </c>
      <c r="I141">
        <v>0.99</v>
      </c>
      <c r="K141">
        <v>0.01</v>
      </c>
      <c r="N141" s="45">
        <v>0.95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O141" s="3"/>
      <c r="AP141" s="3" t="s">
        <v>142</v>
      </c>
      <c r="AQ141" s="3"/>
      <c r="AR141" s="3"/>
      <c r="AZ141" s="7"/>
      <c r="BB141" s="2" t="s">
        <v>98</v>
      </c>
      <c r="BD141" s="7"/>
      <c r="BG141" s="7" t="s">
        <v>291</v>
      </c>
      <c r="BJ141">
        <f>SUM(BH140:BJ140)</f>
        <v>5891</v>
      </c>
      <c r="BK141" t="s">
        <v>50</v>
      </c>
      <c r="BP141" s="7"/>
      <c r="BR141" s="7"/>
      <c r="BZ141" s="7"/>
      <c r="CA141">
        <f>CA140*$N$141</f>
        <v>8896.75</v>
      </c>
      <c r="CH141" s="7"/>
    </row>
    <row r="142" spans="1:88" x14ac:dyDescent="0.2">
      <c r="A142" s="5" t="s">
        <v>7</v>
      </c>
      <c r="B142" s="3"/>
      <c r="C142" t="s">
        <v>9</v>
      </c>
      <c r="D142" t="s">
        <v>12</v>
      </c>
      <c r="F142" t="s">
        <v>20</v>
      </c>
      <c r="H142" t="s">
        <v>38</v>
      </c>
      <c r="I142">
        <v>0.99</v>
      </c>
      <c r="J142" t="s">
        <v>39</v>
      </c>
      <c r="K142">
        <v>0.01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BB142" s="2" t="s">
        <v>100</v>
      </c>
      <c r="BK142" t="s">
        <v>51</v>
      </c>
      <c r="CA142" t="s">
        <v>246</v>
      </c>
    </row>
    <row r="143" spans="1:88" x14ac:dyDescent="0.2">
      <c r="A143" s="5" t="s">
        <v>1</v>
      </c>
      <c r="B143" s="3"/>
      <c r="C143" s="3">
        <v>183637</v>
      </c>
      <c r="D143" s="1">
        <f>C143*$N$141</f>
        <v>174455.15</v>
      </c>
      <c r="F143">
        <f>D143/C143</f>
        <v>0.95</v>
      </c>
      <c r="H143" t="s">
        <v>40</v>
      </c>
      <c r="I143">
        <v>0.99</v>
      </c>
      <c r="J143" t="s">
        <v>41</v>
      </c>
      <c r="K143">
        <v>0.01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BB143" s="2" t="s">
        <v>101</v>
      </c>
      <c r="BK143" t="s">
        <v>61</v>
      </c>
      <c r="BL143" t="s">
        <v>77</v>
      </c>
    </row>
    <row r="144" spans="1:88" x14ac:dyDescent="0.2">
      <c r="A144" s="5" t="s">
        <v>8</v>
      </c>
      <c r="B144" s="3"/>
      <c r="C144" s="3">
        <v>126246</v>
      </c>
      <c r="D144" s="1">
        <f>C144*$N$141</f>
        <v>119933.7</v>
      </c>
      <c r="F144">
        <f>D144/C144</f>
        <v>0.95</v>
      </c>
      <c r="H144" t="s">
        <v>42</v>
      </c>
      <c r="I144">
        <v>0.98</v>
      </c>
      <c r="J144" t="s">
        <v>37</v>
      </c>
      <c r="K144">
        <v>0.02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46"/>
      <c r="AO144" s="3"/>
      <c r="AP144" s="3"/>
      <c r="AQ144" s="3"/>
      <c r="AR144" s="3"/>
      <c r="BK144" s="35" t="s">
        <v>62</v>
      </c>
      <c r="BL144" t="s">
        <v>78</v>
      </c>
    </row>
    <row r="145" spans="1:64" x14ac:dyDescent="0.2">
      <c r="A145" s="5" t="s">
        <v>58</v>
      </c>
      <c r="B145" s="3"/>
      <c r="C145">
        <v>17200</v>
      </c>
      <c r="D145" s="1">
        <f>C145*$N$141</f>
        <v>16340</v>
      </c>
      <c r="F145">
        <f>D145/C145</f>
        <v>0.95</v>
      </c>
      <c r="H145" t="s">
        <v>43</v>
      </c>
      <c r="I145">
        <v>0.99</v>
      </c>
      <c r="J145" t="s">
        <v>37</v>
      </c>
      <c r="K145">
        <v>0.01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46"/>
      <c r="AO145" s="3"/>
      <c r="AP145" s="3"/>
      <c r="AQ145" s="3"/>
      <c r="AR145" s="3"/>
      <c r="BK145" t="s">
        <v>59</v>
      </c>
      <c r="BL145" t="s">
        <v>74</v>
      </c>
    </row>
    <row r="146" spans="1:64" x14ac:dyDescent="0.2">
      <c r="A146" s="5" t="s">
        <v>83</v>
      </c>
      <c r="B146" s="3"/>
      <c r="C146">
        <v>10094</v>
      </c>
      <c r="D146" s="1">
        <f>C146*$N$141</f>
        <v>9589.2999999999993</v>
      </c>
      <c r="F146">
        <f>D146/C146</f>
        <v>0.95</v>
      </c>
      <c r="H146" t="s">
        <v>44</v>
      </c>
      <c r="I146">
        <v>0.99</v>
      </c>
      <c r="J146" t="s">
        <v>37</v>
      </c>
      <c r="K146">
        <v>0.01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46"/>
      <c r="AO146" s="3"/>
      <c r="AP146" s="3"/>
      <c r="AQ146" s="3"/>
      <c r="AR146" s="3"/>
      <c r="BK146">
        <v>0</v>
      </c>
      <c r="BL146" s="36"/>
    </row>
    <row r="147" spans="1:64" x14ac:dyDescent="0.2">
      <c r="A147" s="5" t="s">
        <v>9</v>
      </c>
      <c r="B147" s="3"/>
      <c r="C147">
        <f>SUM(C143:C145)</f>
        <v>327083</v>
      </c>
      <c r="D147">
        <f>SUM(D143:D145)</f>
        <v>310728.84999999998</v>
      </c>
      <c r="F147">
        <f>D147/C147</f>
        <v>0.95</v>
      </c>
      <c r="I147" s="20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46"/>
      <c r="AO147" s="3"/>
      <c r="AP147" s="3"/>
      <c r="AQ147" s="3"/>
      <c r="AR147" s="3"/>
      <c r="BK147" s="36" t="s">
        <v>60</v>
      </c>
      <c r="BL147" t="s">
        <v>75</v>
      </c>
    </row>
    <row r="148" spans="1:64" x14ac:dyDescent="0.2">
      <c r="A148" s="3"/>
      <c r="B148" s="3"/>
      <c r="I148" s="20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46"/>
      <c r="AO148" s="3"/>
      <c r="AP148" s="3"/>
      <c r="AQ148" s="3"/>
      <c r="AR148" s="3"/>
      <c r="BK148" s="36" t="s">
        <v>64</v>
      </c>
      <c r="BL148" t="s">
        <v>79</v>
      </c>
    </row>
    <row r="149" spans="1:64" x14ac:dyDescent="0.2">
      <c r="I149" s="20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46"/>
      <c r="AO149" s="3"/>
      <c r="AP149" s="3"/>
      <c r="AQ149" s="3"/>
      <c r="AR149" s="3"/>
      <c r="BK149" s="36" t="s">
        <v>63</v>
      </c>
      <c r="BL149" t="s">
        <v>76</v>
      </c>
    </row>
    <row r="150" spans="1:64" x14ac:dyDescent="0.2">
      <c r="AN150" s="46"/>
    </row>
    <row r="151" spans="1:64" x14ac:dyDescent="0.2">
      <c r="AN151" s="46"/>
    </row>
    <row r="152" spans="1:64" x14ac:dyDescent="0.2">
      <c r="AN152" s="46"/>
    </row>
    <row r="153" spans="1:64" x14ac:dyDescent="0.2">
      <c r="AN153" s="46"/>
    </row>
    <row r="154" spans="1:64" x14ac:dyDescent="0.2">
      <c r="AN154" s="46"/>
    </row>
    <row r="155" spans="1:64" x14ac:dyDescent="0.2">
      <c r="AN155" s="46"/>
    </row>
    <row r="156" spans="1:64" x14ac:dyDescent="0.2">
      <c r="AN156" s="46"/>
    </row>
    <row r="157" spans="1:64" x14ac:dyDescent="0.2">
      <c r="AN157" s="46"/>
    </row>
    <row r="158" spans="1:64" x14ac:dyDescent="0.2">
      <c r="AN158" s="46"/>
    </row>
    <row r="159" spans="1:64" x14ac:dyDescent="0.2">
      <c r="AN159" s="46"/>
    </row>
    <row r="160" spans="1:64" x14ac:dyDescent="0.2">
      <c r="AN160" s="46"/>
    </row>
    <row r="161" spans="40:40" x14ac:dyDescent="0.2">
      <c r="AN161" s="46"/>
    </row>
    <row r="162" spans="40:40" x14ac:dyDescent="0.2">
      <c r="AN162" s="46"/>
    </row>
    <row r="163" spans="40:40" x14ac:dyDescent="0.2">
      <c r="AN163" s="46"/>
    </row>
    <row r="164" spans="40:40" x14ac:dyDescent="0.2">
      <c r="AN164" s="46"/>
    </row>
    <row r="165" spans="40:40" x14ac:dyDescent="0.2">
      <c r="AN165" s="46"/>
    </row>
    <row r="166" spans="40:40" x14ac:dyDescent="0.2">
      <c r="AN166" s="46"/>
    </row>
    <row r="167" spans="40:40" x14ac:dyDescent="0.2">
      <c r="AN167" s="46"/>
    </row>
    <row r="168" spans="40:40" x14ac:dyDescent="0.2">
      <c r="AN168" s="46"/>
    </row>
    <row r="169" spans="40:40" x14ac:dyDescent="0.2">
      <c r="AN169" s="46"/>
    </row>
    <row r="170" spans="40:40" x14ac:dyDescent="0.2">
      <c r="AN170" s="46"/>
    </row>
    <row r="171" spans="40:40" x14ac:dyDescent="0.2">
      <c r="AN171" s="46"/>
    </row>
    <row r="172" spans="40:40" x14ac:dyDescent="0.2">
      <c r="AN172" s="46"/>
    </row>
    <row r="173" spans="40:40" x14ac:dyDescent="0.2">
      <c r="AN173" s="46"/>
    </row>
    <row r="174" spans="40:40" x14ac:dyDescent="0.2">
      <c r="AN174" s="46"/>
    </row>
    <row r="175" spans="40:40" x14ac:dyDescent="0.2">
      <c r="AN175" s="46"/>
    </row>
    <row r="176" spans="40:40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</sheetData>
  <sortState xmlns:xlrd2="http://schemas.microsoft.com/office/spreadsheetml/2017/richdata2" ref="A2:CJ137">
    <sortCondition ref="A2:A137"/>
    <sortCondition descending="1" ref="BX2:BX137"/>
    <sortCondition descending="1" ref="BM2:BM137"/>
    <sortCondition descending="1" ref="BD2:BD137"/>
  </sortState>
  <conditionalFormatting sqref="G2:G137">
    <cfRule type="cellIs" dxfId="52" priority="17" operator="lessThanOrEqual">
      <formula>0.01</formula>
    </cfRule>
    <cfRule type="cellIs" dxfId="51" priority="18" operator="greaterThanOrEqual">
      <formula>0.99</formula>
    </cfRule>
  </conditionalFormatting>
  <conditionalFormatting sqref="B2:C137">
    <cfRule type="expression" dxfId="50" priority="16">
      <formula>$C2 &lt;&gt; $B2</formula>
    </cfRule>
  </conditionalFormatting>
  <conditionalFormatting sqref="P140:P141 Q141:R141 O2:P137">
    <cfRule type="cellIs" dxfId="49" priority="15" operator="greaterThan">
      <formula>0</formula>
    </cfRule>
  </conditionalFormatting>
  <conditionalFormatting sqref="Q2:R137">
    <cfRule type="cellIs" dxfId="48" priority="14" operator="greaterThan">
      <formula>0</formula>
    </cfRule>
  </conditionalFormatting>
  <conditionalFormatting sqref="AQ13:AQ14 AQ48 AQ27 AQ2:AQ4 AQ94:AQ95 AQ62:AQ63 AQ54 AQ34 AQ74 AQ56:AQ58 AQ98:AQ100 AQ20 AQ25 AQ76 AQ41 AQ6:AQ7 AQ9 AQ103:AQ113 AQ116:AQ128 AQ133:AQ134 AQ30:AQ32 AQ84:AQ89 AQ136:AQ137 AQ65:AQ69 AQ16:AQ18 AQ36:AQ39 AQ91">
    <cfRule type="cellIs" dxfId="47" priority="11" operator="greaterThan">
      <formula>1</formula>
    </cfRule>
  </conditionalFormatting>
  <conditionalFormatting sqref="BZ2:BZ137 CH2:CI137 BA2:BA137">
    <cfRule type="cellIs" dxfId="46" priority="12" operator="greaterThan">
      <formula>0</formula>
    </cfRule>
    <cfRule type="cellIs" dxfId="45" priority="13" operator="lessThan">
      <formula>0</formula>
    </cfRule>
  </conditionalFormatting>
  <conditionalFormatting sqref="AP129:AP130 AP133:AP136 AP2:AP127">
    <cfRule type="cellIs" dxfId="44" priority="10" operator="between">
      <formula>0.01</formula>
      <formula>0.99</formula>
    </cfRule>
  </conditionalFormatting>
  <conditionalFormatting sqref="BD2:BD137">
    <cfRule type="colorScale" priority="9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111:N137 N2:N109 BO2:BO137 BF2:BF137">
    <cfRule type="cellIs" dxfId="43" priority="7" operator="lessThan">
      <formula>0</formula>
    </cfRule>
    <cfRule type="cellIs" dxfId="42" priority="8" operator="greaterThan">
      <formula>0</formula>
    </cfRule>
  </conditionalFormatting>
  <conditionalFormatting sqref="BG2:BG137">
    <cfRule type="cellIs" dxfId="41" priority="6" operator="lessThanOrEqual">
      <formula>0.3333</formula>
    </cfRule>
  </conditionalFormatting>
  <conditionalFormatting sqref="BG2:BG137 BP2:BP137">
    <cfRule type="cellIs" dxfId="40" priority="5" operator="greaterThanOrEqual">
      <formula>2</formula>
    </cfRule>
  </conditionalFormatting>
  <conditionalFormatting sqref="AQ130">
    <cfRule type="cellIs" dxfId="39" priority="4" operator="greaterThan">
      <formula>1</formula>
    </cfRule>
  </conditionalFormatting>
  <conditionalFormatting sqref="AQ11">
    <cfRule type="cellIs" dxfId="38" priority="3" operator="greaterThan">
      <formula>1</formula>
    </cfRule>
  </conditionalFormatting>
  <conditionalFormatting sqref="AQ5">
    <cfRule type="cellIs" dxfId="37" priority="2" operator="greaterThan">
      <formula>1</formula>
    </cfRule>
  </conditionalFormatting>
  <conditionalFormatting sqref="AQ81">
    <cfRule type="cellIs" dxfId="36" priority="1" operator="greaterThan">
      <formula>1</formula>
    </cfRule>
  </conditionalFormatting>
  <conditionalFormatting sqref="D2:D137">
    <cfRule type="cellIs" dxfId="35" priority="21010" operator="greaterThanOrEqual">
      <formula>$I$146</formula>
    </cfRule>
    <cfRule type="cellIs" dxfId="34" priority="21011" operator="lessThanOrEqual">
      <formula>$K$146</formula>
    </cfRule>
  </conditionalFormatting>
  <conditionalFormatting sqref="K2:K137">
    <cfRule type="cellIs" dxfId="33" priority="21079" operator="greaterThanOrEqual">
      <formula>$I$145</formula>
    </cfRule>
    <cfRule type="cellIs" dxfId="32" priority="21080" operator="lessThanOrEqual">
      <formula>$K$145</formula>
    </cfRule>
  </conditionalFormatting>
  <conditionalFormatting sqref="BU2:BU137">
    <cfRule type="colorScale" priority="2108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37">
    <cfRule type="cellIs" dxfId="31" priority="21085" operator="lessThanOrEqual">
      <formula>$K$143</formula>
    </cfRule>
  </conditionalFormatting>
  <conditionalFormatting sqref="I2:I137">
    <cfRule type="cellIs" dxfId="30" priority="21087" operator="greaterThanOrEqual">
      <formula>$I$143</formula>
    </cfRule>
  </conditionalFormatting>
  <conditionalFormatting sqref="F2:F137">
    <cfRule type="cellIs" dxfId="29" priority="21089" operator="greaterThanOrEqual">
      <formula>$I$141</formula>
    </cfRule>
    <cfRule type="cellIs" dxfId="28" priority="21090" operator="lessThanOrEqual">
      <formula>$K$141</formula>
    </cfRule>
  </conditionalFormatting>
  <conditionalFormatting sqref="J2:J137">
    <cfRule type="cellIs" dxfId="27" priority="21093" operator="lessThanOrEqual">
      <formula>$K$144</formula>
    </cfRule>
    <cfRule type="cellIs" dxfId="26" priority="21094" operator="greaterThanOrEqual">
      <formula>$I$144</formula>
    </cfRule>
  </conditionalFormatting>
  <conditionalFormatting sqref="BM2:BM137">
    <cfRule type="colorScale" priority="21097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C2:CC137">
    <cfRule type="colorScale" priority="21099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25" priority="304" operator="lessThanOrEqual">
      <formula>0.01</formula>
    </cfRule>
    <cfRule type="cellIs" dxfId="24" priority="305" operator="greaterThanOrEqual">
      <formula>0.99</formula>
    </cfRule>
  </conditionalFormatting>
  <conditionalFormatting sqref="B2:C126">
    <cfRule type="expression" dxfId="23" priority="222">
      <formula>$C2 &lt;&gt; $B2</formula>
    </cfRule>
  </conditionalFormatting>
  <conditionalFormatting sqref="P129:P130 Q130:R130 O2:P126">
    <cfRule type="cellIs" dxfId="22" priority="201" operator="greaterThan">
      <formula>0</formula>
    </cfRule>
  </conditionalFormatting>
  <conditionalFormatting sqref="Q2:R126">
    <cfRule type="cellIs" dxfId="21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0" priority="27" operator="greaterThan">
      <formula>1</formula>
    </cfRule>
  </conditionalFormatting>
  <conditionalFormatting sqref="BA2:BA126 CF2:CF126 CO2:CP126">
    <cfRule type="cellIs" dxfId="19" priority="186" operator="greaterThan">
      <formula>0</formula>
    </cfRule>
    <cfRule type="cellIs" dxfId="18" priority="187" operator="lessThan">
      <formula>0</formula>
    </cfRule>
  </conditionalFormatting>
  <conditionalFormatting sqref="AP2:AP126">
    <cfRule type="cellIs" dxfId="17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16" priority="23" operator="lessThan">
      <formula>0</formula>
    </cfRule>
    <cfRule type="cellIs" dxfId="15" priority="24" operator="greaterThan">
      <formula>0</formula>
    </cfRule>
  </conditionalFormatting>
  <conditionalFormatting sqref="BJ2:BJ126">
    <cfRule type="cellIs" dxfId="14" priority="19" operator="lessThanOrEqual">
      <formula>0.3333</formula>
    </cfRule>
  </conditionalFormatting>
  <conditionalFormatting sqref="BJ2:BJ126 BV2:BV126">
    <cfRule type="cellIs" dxfId="13" priority="18" operator="greaterThanOrEqual">
      <formula>2</formula>
    </cfRule>
  </conditionalFormatting>
  <conditionalFormatting sqref="AQ120">
    <cfRule type="cellIs" dxfId="12" priority="11" operator="greaterThan">
      <formula>1</formula>
    </cfRule>
  </conditionalFormatting>
  <conditionalFormatting sqref="AQ11">
    <cfRule type="cellIs" dxfId="11" priority="10" operator="greaterThan">
      <formula>1</formula>
    </cfRule>
  </conditionalFormatting>
  <conditionalFormatting sqref="AQ6">
    <cfRule type="cellIs" dxfId="10" priority="1" operator="greaterThan">
      <formula>1</formula>
    </cfRule>
  </conditionalFormatting>
  <conditionalFormatting sqref="D2:D126">
    <cfRule type="cellIs" dxfId="9" priority="16668" operator="greaterThanOrEqual">
      <formula>$I$135</formula>
    </cfRule>
    <cfRule type="cellIs" dxfId="8" priority="16669" operator="lessThanOrEqual">
      <formula>$K$135</formula>
    </cfRule>
  </conditionalFormatting>
  <conditionalFormatting sqref="K2:K126">
    <cfRule type="cellIs" dxfId="7" priority="16737" operator="greaterThanOrEqual">
      <formula>$I$134</formula>
    </cfRule>
    <cfRule type="cellIs" dxfId="6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5" priority="16743" operator="lessThanOrEqual">
      <formula>$K$132</formula>
    </cfRule>
  </conditionalFormatting>
  <conditionalFormatting sqref="I2:I126">
    <cfRule type="cellIs" dxfId="4" priority="16745" operator="greaterThanOrEqual">
      <formula>$I$132</formula>
    </cfRule>
  </conditionalFormatting>
  <conditionalFormatting sqref="F2:F126">
    <cfRule type="cellIs" dxfId="3" priority="16747" operator="greaterThanOrEqual">
      <formula>$I$130</formula>
    </cfRule>
    <cfRule type="cellIs" dxfId="2" priority="16748" operator="lessThanOrEqual">
      <formula>$K$130</formula>
    </cfRule>
  </conditionalFormatting>
  <conditionalFormatting sqref="J2:J126">
    <cfRule type="cellIs" dxfId="1" priority="16751" operator="lessThanOrEqual">
      <formula>$K$133</formula>
    </cfRule>
    <cfRule type="cellIs" dxfId="0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2022-11-23T05:47:31Z</dcterms:modified>
</cp:coreProperties>
</file>