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E4561FFD-FAD0-B14E-A255-AF518E0B97B7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new" sheetId="12" r:id="rId1"/>
    <sheet name="Sheet1" sheetId="13" r:id="rId2"/>
    <sheet name="old" sheetId="11" r:id="rId3"/>
  </sheets>
  <definedNames>
    <definedName name="_xlnm._FilterDatabase" localSheetId="2" hidden="1">old!$A$1:$CP$126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151" i="12" l="1"/>
  <c r="CL150" i="12"/>
  <c r="CL149" i="12"/>
  <c r="CL148" i="12"/>
  <c r="CL147" i="12"/>
  <c r="CL146" i="12"/>
  <c r="CL145" i="12"/>
  <c r="CL144" i="12"/>
  <c r="CL143" i="12"/>
  <c r="CL142" i="12"/>
  <c r="CL141" i="12"/>
  <c r="CL140" i="12"/>
  <c r="CL139" i="12"/>
  <c r="CL138" i="12"/>
  <c r="CL137" i="12"/>
  <c r="CL136" i="12"/>
  <c r="CL135" i="12"/>
  <c r="CL134" i="12"/>
  <c r="CL133" i="12"/>
  <c r="CL132" i="12"/>
  <c r="CL131" i="12"/>
  <c r="CL130" i="12"/>
  <c r="CL129" i="12"/>
  <c r="CL128" i="12"/>
  <c r="CL127" i="12"/>
  <c r="CL126" i="12"/>
  <c r="CL125" i="12"/>
  <c r="CL124" i="12"/>
  <c r="CL123" i="12"/>
  <c r="CL122" i="12"/>
  <c r="CL121" i="12"/>
  <c r="CL120" i="12"/>
  <c r="CL119" i="12"/>
  <c r="CL118" i="12"/>
  <c r="CL117" i="12"/>
  <c r="CL116" i="12"/>
  <c r="CL115" i="12"/>
  <c r="CL114" i="12"/>
  <c r="CL113" i="12"/>
  <c r="CL112" i="12"/>
  <c r="CL111" i="12"/>
  <c r="CL110" i="12"/>
  <c r="CL109" i="12"/>
  <c r="CL108" i="12"/>
  <c r="CL107" i="12"/>
  <c r="CL106" i="12"/>
  <c r="CL105" i="12"/>
  <c r="CL104" i="12"/>
  <c r="CL103" i="12"/>
  <c r="CL102" i="12"/>
  <c r="CL101" i="12"/>
  <c r="CL100" i="12"/>
  <c r="CL99" i="12"/>
  <c r="CL98" i="12"/>
  <c r="CL97" i="12"/>
  <c r="CL96" i="12"/>
  <c r="CL95" i="12"/>
  <c r="CL94" i="12"/>
  <c r="CL93" i="12"/>
  <c r="CL92" i="12"/>
  <c r="CL91" i="12"/>
  <c r="CL90" i="12"/>
  <c r="CL89" i="12"/>
  <c r="CL88" i="12"/>
  <c r="CL87" i="12"/>
  <c r="CL86" i="12"/>
  <c r="CL85" i="12"/>
  <c r="CL84" i="12"/>
  <c r="CL83" i="12"/>
  <c r="CL82" i="12"/>
  <c r="CL81" i="12"/>
  <c r="CL80" i="12"/>
  <c r="CL79" i="12"/>
  <c r="CL78" i="12"/>
  <c r="CL77" i="12"/>
  <c r="CL76" i="12"/>
  <c r="CL75" i="12"/>
  <c r="CL74" i="12"/>
  <c r="CL73" i="12"/>
  <c r="CL72" i="12"/>
  <c r="CL71" i="12"/>
  <c r="CL70" i="12"/>
  <c r="CL69" i="12"/>
  <c r="CL68" i="12"/>
  <c r="CL67" i="12"/>
  <c r="CL66" i="12"/>
  <c r="CL65" i="12"/>
  <c r="CL64" i="12"/>
  <c r="CL63" i="12"/>
  <c r="CL62" i="12"/>
  <c r="CL61" i="12"/>
  <c r="CL60" i="12"/>
  <c r="CL59" i="12"/>
  <c r="CL58" i="12"/>
  <c r="CL57" i="12"/>
  <c r="CL56" i="12"/>
  <c r="CL55" i="12"/>
  <c r="CL54" i="12"/>
  <c r="CL53" i="12"/>
  <c r="CL52" i="12"/>
  <c r="CL51" i="12"/>
  <c r="CL50" i="12"/>
  <c r="CL49" i="12"/>
  <c r="CL48" i="12"/>
  <c r="CL47" i="12"/>
  <c r="CL46" i="12"/>
  <c r="CL45" i="12"/>
  <c r="CL44" i="12"/>
  <c r="CL43" i="12"/>
  <c r="CL42" i="12"/>
  <c r="CL41" i="12"/>
  <c r="CL40" i="12"/>
  <c r="CL39" i="12"/>
  <c r="CL38" i="12"/>
  <c r="CL37" i="12"/>
  <c r="CL36" i="12"/>
  <c r="CL35" i="12"/>
  <c r="CL34" i="12"/>
  <c r="CL33" i="12"/>
  <c r="CL32" i="12"/>
  <c r="CL31" i="12"/>
  <c r="CL30" i="12"/>
  <c r="CL29" i="12"/>
  <c r="CL28" i="12"/>
  <c r="CL27" i="12"/>
  <c r="CL26" i="12"/>
  <c r="CL25" i="12"/>
  <c r="CL24" i="12"/>
  <c r="CL23" i="12"/>
  <c r="CL22" i="12"/>
  <c r="CL21" i="12"/>
  <c r="CL20" i="12"/>
  <c r="CL19" i="12"/>
  <c r="CL18" i="12"/>
  <c r="CL17" i="12"/>
  <c r="CL16" i="12"/>
  <c r="CL15" i="12"/>
  <c r="CL14" i="12"/>
  <c r="CL13" i="12"/>
  <c r="CL12" i="12"/>
  <c r="CL11" i="12"/>
  <c r="CL10" i="12"/>
  <c r="CL9" i="12"/>
  <c r="CL8" i="12"/>
  <c r="CL7" i="12"/>
  <c r="CL6" i="12"/>
  <c r="CL5" i="12"/>
  <c r="CL4" i="12"/>
  <c r="CL3" i="12"/>
  <c r="CL2" i="12"/>
  <c r="BL151" i="12"/>
  <c r="BS151" i="12" s="1"/>
  <c r="CM151" i="12" s="1"/>
  <c r="BL150" i="12"/>
  <c r="BL149" i="12"/>
  <c r="BS149" i="12" s="1"/>
  <c r="CM149" i="12" s="1"/>
  <c r="BL148" i="12"/>
  <c r="BS148" i="12" s="1"/>
  <c r="CM148" i="12" s="1"/>
  <c r="BL147" i="12"/>
  <c r="BS147" i="12" s="1"/>
  <c r="CM147" i="12" s="1"/>
  <c r="BL146" i="12"/>
  <c r="BL145" i="12"/>
  <c r="BL144" i="12"/>
  <c r="BL143" i="12"/>
  <c r="BS143" i="12" s="1"/>
  <c r="CM143" i="12" s="1"/>
  <c r="BL142" i="12"/>
  <c r="BS142" i="12" s="1"/>
  <c r="CM142" i="12" s="1"/>
  <c r="BL141" i="12"/>
  <c r="BL140" i="12"/>
  <c r="BL139" i="12"/>
  <c r="BS139" i="12" s="1"/>
  <c r="CM139" i="12" s="1"/>
  <c r="BL138" i="12"/>
  <c r="BS138" i="12" s="1"/>
  <c r="CM138" i="12" s="1"/>
  <c r="BL137" i="12"/>
  <c r="BL136" i="12"/>
  <c r="BL135" i="12"/>
  <c r="BS135" i="12" s="1"/>
  <c r="CM135" i="12" s="1"/>
  <c r="BL134" i="12"/>
  <c r="BL133" i="12"/>
  <c r="BS133" i="12" s="1"/>
  <c r="CM133" i="12" s="1"/>
  <c r="BL132" i="12"/>
  <c r="BS132" i="12" s="1"/>
  <c r="CM132" i="12" s="1"/>
  <c r="BL131" i="12"/>
  <c r="BS131" i="12" s="1"/>
  <c r="CM131" i="12" s="1"/>
  <c r="BL130" i="12"/>
  <c r="BS129" i="12"/>
  <c r="CM129" i="12" s="1"/>
  <c r="BL129" i="12"/>
  <c r="BL128" i="12"/>
  <c r="BL127" i="12"/>
  <c r="BS127" i="12" s="1"/>
  <c r="CM127" i="12" s="1"/>
  <c r="BL126" i="12"/>
  <c r="BL125" i="12"/>
  <c r="BL124" i="12"/>
  <c r="BL123" i="12"/>
  <c r="BS123" i="12" s="1"/>
  <c r="CM123" i="12" s="1"/>
  <c r="BL122" i="12"/>
  <c r="BL121" i="12"/>
  <c r="BL120" i="12"/>
  <c r="BL119" i="12"/>
  <c r="BS119" i="12" s="1"/>
  <c r="CM119" i="12" s="1"/>
  <c r="BL118" i="12"/>
  <c r="BL117" i="12"/>
  <c r="BS117" i="12" s="1"/>
  <c r="CM117" i="12" s="1"/>
  <c r="BL116" i="12"/>
  <c r="BL115" i="12"/>
  <c r="BL114" i="12"/>
  <c r="BS114" i="12" s="1"/>
  <c r="CM114" i="12" s="1"/>
  <c r="BL113" i="12"/>
  <c r="BL112" i="12"/>
  <c r="BL111" i="12"/>
  <c r="BS111" i="12" s="1"/>
  <c r="CM111" i="12" s="1"/>
  <c r="BL110" i="12"/>
  <c r="BS110" i="12" s="1"/>
  <c r="CM110" i="12" s="1"/>
  <c r="BL109" i="12"/>
  <c r="BS109" i="12" s="1"/>
  <c r="CM109" i="12" s="1"/>
  <c r="BL108" i="12"/>
  <c r="BS108" i="12" s="1"/>
  <c r="CM108" i="12" s="1"/>
  <c r="BL107" i="12"/>
  <c r="BS107" i="12" s="1"/>
  <c r="CM107" i="12" s="1"/>
  <c r="BL106" i="12"/>
  <c r="BS106" i="12" s="1"/>
  <c r="CM106" i="12" s="1"/>
  <c r="BL105" i="12"/>
  <c r="BL104" i="12"/>
  <c r="BL103" i="12"/>
  <c r="BS103" i="12" s="1"/>
  <c r="CM103" i="12" s="1"/>
  <c r="BL102" i="12"/>
  <c r="BS102" i="12" s="1"/>
  <c r="CM102" i="12" s="1"/>
  <c r="BL101" i="12"/>
  <c r="BS101" i="12" s="1"/>
  <c r="CM101" i="12" s="1"/>
  <c r="BL100" i="12"/>
  <c r="BL99" i="12"/>
  <c r="BS99" i="12" s="1"/>
  <c r="CM99" i="12" s="1"/>
  <c r="BS98" i="12"/>
  <c r="CM98" i="12" s="1"/>
  <c r="BL98" i="12"/>
  <c r="BL97" i="12"/>
  <c r="BL96" i="12"/>
  <c r="BL95" i="12"/>
  <c r="BS95" i="12" s="1"/>
  <c r="CM95" i="12" s="1"/>
  <c r="BL94" i="12"/>
  <c r="BS94" i="12" s="1"/>
  <c r="CM94" i="12" s="1"/>
  <c r="BL93" i="12"/>
  <c r="BS93" i="12" s="1"/>
  <c r="CM93" i="12" s="1"/>
  <c r="BL92" i="12"/>
  <c r="BL91" i="12"/>
  <c r="BS91" i="12" s="1"/>
  <c r="CM91" i="12" s="1"/>
  <c r="BL90" i="12"/>
  <c r="BL89" i="12"/>
  <c r="BS89" i="12" s="1"/>
  <c r="CM89" i="12" s="1"/>
  <c r="BL88" i="12"/>
  <c r="BL87" i="12"/>
  <c r="BS87" i="12" s="1"/>
  <c r="CM87" i="12" s="1"/>
  <c r="BL86" i="12"/>
  <c r="BS86" i="12" s="1"/>
  <c r="CM86" i="12" s="1"/>
  <c r="BL85" i="12"/>
  <c r="BS85" i="12" s="1"/>
  <c r="CM85" i="12" s="1"/>
  <c r="BL84" i="12"/>
  <c r="BL83" i="12"/>
  <c r="BL82" i="12"/>
  <c r="BS82" i="12" s="1"/>
  <c r="CM82" i="12" s="1"/>
  <c r="BL81" i="12"/>
  <c r="BL80" i="12"/>
  <c r="BL79" i="12"/>
  <c r="BS79" i="12" s="1"/>
  <c r="CM79" i="12" s="1"/>
  <c r="BL78" i="12"/>
  <c r="BL77" i="12"/>
  <c r="BL76" i="12"/>
  <c r="BS76" i="12" s="1"/>
  <c r="CM76" i="12" s="1"/>
  <c r="BL75" i="12"/>
  <c r="BS75" i="12" s="1"/>
  <c r="CM75" i="12" s="1"/>
  <c r="BL74" i="12"/>
  <c r="BS74" i="12" s="1"/>
  <c r="CM74" i="12" s="1"/>
  <c r="BL73" i="12"/>
  <c r="BL72" i="12"/>
  <c r="BS72" i="12" s="1"/>
  <c r="CM72" i="12" s="1"/>
  <c r="BL71" i="12"/>
  <c r="BS71" i="12" s="1"/>
  <c r="CM71" i="12" s="1"/>
  <c r="BL70" i="12"/>
  <c r="BS70" i="12" s="1"/>
  <c r="CM70" i="12" s="1"/>
  <c r="BL69" i="12"/>
  <c r="BS69" i="12" s="1"/>
  <c r="CM69" i="12" s="1"/>
  <c r="BL68" i="12"/>
  <c r="BL67" i="12"/>
  <c r="BS67" i="12" s="1"/>
  <c r="CM67" i="12" s="1"/>
  <c r="BL66" i="12"/>
  <c r="BS66" i="12" s="1"/>
  <c r="CM66" i="12" s="1"/>
  <c r="BL65" i="12"/>
  <c r="BS65" i="12" s="1"/>
  <c r="CM65" i="12" s="1"/>
  <c r="BL64" i="12"/>
  <c r="BS64" i="12" s="1"/>
  <c r="CM64" i="12" s="1"/>
  <c r="BL63" i="12"/>
  <c r="BS63" i="12" s="1"/>
  <c r="CM63" i="12" s="1"/>
  <c r="BL62" i="12"/>
  <c r="BS62" i="12" s="1"/>
  <c r="CM62" i="12" s="1"/>
  <c r="BL61" i="12"/>
  <c r="BS61" i="12" s="1"/>
  <c r="CM61" i="12" s="1"/>
  <c r="BL60" i="12"/>
  <c r="BL59" i="12"/>
  <c r="BS59" i="12" s="1"/>
  <c r="CM59" i="12" s="1"/>
  <c r="BL58" i="12"/>
  <c r="BS58" i="12" s="1"/>
  <c r="CM58" i="12" s="1"/>
  <c r="BL57" i="12"/>
  <c r="BS57" i="12" s="1"/>
  <c r="CM57" i="12" s="1"/>
  <c r="BL56" i="12"/>
  <c r="BS56" i="12" s="1"/>
  <c r="CM56" i="12" s="1"/>
  <c r="BL55" i="12"/>
  <c r="BL54" i="12"/>
  <c r="BS54" i="12" s="1"/>
  <c r="CM54" i="12" s="1"/>
  <c r="BL53" i="12"/>
  <c r="BL52" i="12"/>
  <c r="BL51" i="12"/>
  <c r="BS51" i="12" s="1"/>
  <c r="CM51" i="12" s="1"/>
  <c r="BL50" i="12"/>
  <c r="BL49" i="12"/>
  <c r="BL48" i="12"/>
  <c r="BS48" i="12" s="1"/>
  <c r="CM48" i="12" s="1"/>
  <c r="BL47" i="12"/>
  <c r="BS47" i="12" s="1"/>
  <c r="CM47" i="12" s="1"/>
  <c r="BL46" i="12"/>
  <c r="BS46" i="12" s="1"/>
  <c r="CM46" i="12" s="1"/>
  <c r="BS45" i="12"/>
  <c r="CM45" i="12" s="1"/>
  <c r="BL45" i="12"/>
  <c r="BL44" i="12"/>
  <c r="BL43" i="12"/>
  <c r="BS43" i="12" s="1"/>
  <c r="CM43" i="12" s="1"/>
  <c r="BL42" i="12"/>
  <c r="BS42" i="12" s="1"/>
  <c r="CM42" i="12" s="1"/>
  <c r="BL41" i="12"/>
  <c r="BL40" i="12"/>
  <c r="BS40" i="12" s="1"/>
  <c r="CM40" i="12" s="1"/>
  <c r="BL39" i="12"/>
  <c r="BS39" i="12" s="1"/>
  <c r="CM39" i="12" s="1"/>
  <c r="BL38" i="12"/>
  <c r="BS38" i="12" s="1"/>
  <c r="CM38" i="12" s="1"/>
  <c r="BL37" i="12"/>
  <c r="BS37" i="12" s="1"/>
  <c r="CM37" i="12" s="1"/>
  <c r="BL36" i="12"/>
  <c r="BL35" i="12"/>
  <c r="BS35" i="12" s="1"/>
  <c r="CM35" i="12" s="1"/>
  <c r="BL34" i="12"/>
  <c r="BS34" i="12" s="1"/>
  <c r="CM34" i="12" s="1"/>
  <c r="BL33" i="12"/>
  <c r="BL32" i="12"/>
  <c r="BS32" i="12" s="1"/>
  <c r="CM32" i="12" s="1"/>
  <c r="BL31" i="12"/>
  <c r="BS31" i="12" s="1"/>
  <c r="CM31" i="12" s="1"/>
  <c r="BL30" i="12"/>
  <c r="BS30" i="12" s="1"/>
  <c r="CM30" i="12" s="1"/>
  <c r="BL29" i="12"/>
  <c r="BS29" i="12" s="1"/>
  <c r="CM29" i="12" s="1"/>
  <c r="BL28" i="12"/>
  <c r="BS28" i="12" s="1"/>
  <c r="CM28" i="12" s="1"/>
  <c r="BL27" i="12"/>
  <c r="BL26" i="12"/>
  <c r="BL25" i="12"/>
  <c r="BL24" i="12"/>
  <c r="BS24" i="12" s="1"/>
  <c r="CM24" i="12" s="1"/>
  <c r="BS23" i="12"/>
  <c r="CM23" i="12" s="1"/>
  <c r="BL23" i="12"/>
  <c r="BL22" i="12"/>
  <c r="BL21" i="12"/>
  <c r="BS21" i="12" s="1"/>
  <c r="CM21" i="12" s="1"/>
  <c r="BL20" i="12"/>
  <c r="BS20" i="12" s="1"/>
  <c r="CM20" i="12" s="1"/>
  <c r="BL19" i="12"/>
  <c r="BS19" i="12" s="1"/>
  <c r="CM19" i="12" s="1"/>
  <c r="BL18" i="12"/>
  <c r="BS18" i="12" s="1"/>
  <c r="CM18" i="12" s="1"/>
  <c r="BL17" i="12"/>
  <c r="BL16" i="12"/>
  <c r="BS16" i="12" s="1"/>
  <c r="CM16" i="12" s="1"/>
  <c r="BL15" i="12"/>
  <c r="BS15" i="12" s="1"/>
  <c r="CM15" i="12" s="1"/>
  <c r="BL14" i="12"/>
  <c r="BS14" i="12" s="1"/>
  <c r="CM14" i="12" s="1"/>
  <c r="BL13" i="12"/>
  <c r="BL12" i="12"/>
  <c r="BS12" i="12" s="1"/>
  <c r="CM12" i="12" s="1"/>
  <c r="BL11" i="12"/>
  <c r="BS11" i="12" s="1"/>
  <c r="CM11" i="12" s="1"/>
  <c r="BL10" i="12"/>
  <c r="BS10" i="12" s="1"/>
  <c r="CM10" i="12" s="1"/>
  <c r="BL9" i="12"/>
  <c r="BL8" i="12"/>
  <c r="BS8" i="12" s="1"/>
  <c r="CM8" i="12" s="1"/>
  <c r="BL7" i="12"/>
  <c r="BL6" i="12"/>
  <c r="BS6" i="12" s="1"/>
  <c r="CM6" i="12" s="1"/>
  <c r="BL5" i="12"/>
  <c r="BS5" i="12" s="1"/>
  <c r="CM5" i="12" s="1"/>
  <c r="BL4" i="12"/>
  <c r="BS4" i="12" s="1"/>
  <c r="CM4" i="12" s="1"/>
  <c r="BL3" i="12"/>
  <c r="BA151" i="12"/>
  <c r="BA150" i="12"/>
  <c r="BA149" i="12"/>
  <c r="BA148" i="12"/>
  <c r="BA147" i="12"/>
  <c r="BA146" i="12"/>
  <c r="BA145" i="12"/>
  <c r="BA144" i="12"/>
  <c r="BA143" i="12"/>
  <c r="BA142" i="12"/>
  <c r="BA141" i="12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3" i="12"/>
  <c r="BA42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9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BA3" i="12"/>
  <c r="AK151" i="12"/>
  <c r="AJ151" i="12"/>
  <c r="AG151" i="12"/>
  <c r="AF151" i="12"/>
  <c r="Y151" i="12"/>
  <c r="X151" i="12"/>
  <c r="U151" i="12"/>
  <c r="W151" i="12" s="1"/>
  <c r="T151" i="12"/>
  <c r="V151" i="12" s="1"/>
  <c r="AK150" i="12"/>
  <c r="AJ150" i="12"/>
  <c r="AG150" i="12"/>
  <c r="AF150" i="12"/>
  <c r="Y150" i="12"/>
  <c r="X150" i="12"/>
  <c r="U150" i="12"/>
  <c r="W150" i="12" s="1"/>
  <c r="T150" i="12"/>
  <c r="V150" i="12" s="1"/>
  <c r="AK149" i="12"/>
  <c r="AJ149" i="12"/>
  <c r="AG149" i="12"/>
  <c r="AF149" i="12"/>
  <c r="Y149" i="12"/>
  <c r="X149" i="12"/>
  <c r="U149" i="12"/>
  <c r="W149" i="12" s="1"/>
  <c r="T149" i="12"/>
  <c r="V149" i="12" s="1"/>
  <c r="AK148" i="12"/>
  <c r="AJ148" i="12"/>
  <c r="AG148" i="12"/>
  <c r="AF148" i="12"/>
  <c r="Y148" i="12"/>
  <c r="X148" i="12"/>
  <c r="U148" i="12"/>
  <c r="W148" i="12" s="1"/>
  <c r="T148" i="12"/>
  <c r="V148" i="12" s="1"/>
  <c r="AK147" i="12"/>
  <c r="AJ147" i="12"/>
  <c r="AG147" i="12"/>
  <c r="AF147" i="12"/>
  <c r="Y147" i="12"/>
  <c r="X147" i="12"/>
  <c r="U147" i="12"/>
  <c r="W147" i="12" s="1"/>
  <c r="T147" i="12"/>
  <c r="V147" i="12" s="1"/>
  <c r="AK146" i="12"/>
  <c r="AJ146" i="12"/>
  <c r="AG146" i="12"/>
  <c r="AF146" i="12"/>
  <c r="Y146" i="12"/>
  <c r="X146" i="12"/>
  <c r="U146" i="12"/>
  <c r="W146" i="12" s="1"/>
  <c r="T146" i="12"/>
  <c r="V146" i="12" s="1"/>
  <c r="AK145" i="12"/>
  <c r="AJ145" i="12"/>
  <c r="AG145" i="12"/>
  <c r="AF145" i="12"/>
  <c r="Y145" i="12"/>
  <c r="X145" i="12"/>
  <c r="U145" i="12"/>
  <c r="W145" i="12" s="1"/>
  <c r="T145" i="12"/>
  <c r="V145" i="12" s="1"/>
  <c r="AK144" i="12"/>
  <c r="AJ144" i="12"/>
  <c r="AG144" i="12"/>
  <c r="AF144" i="12"/>
  <c r="Y144" i="12"/>
  <c r="X144" i="12"/>
  <c r="U144" i="12"/>
  <c r="W144" i="12" s="1"/>
  <c r="T144" i="12"/>
  <c r="V144" i="12" s="1"/>
  <c r="AK143" i="12"/>
  <c r="AJ143" i="12"/>
  <c r="AG143" i="12"/>
  <c r="AF143" i="12"/>
  <c r="Y143" i="12"/>
  <c r="X143" i="12"/>
  <c r="U143" i="12"/>
  <c r="W143" i="12" s="1"/>
  <c r="T143" i="12"/>
  <c r="V143" i="12" s="1"/>
  <c r="AK142" i="12"/>
  <c r="AJ142" i="12"/>
  <c r="AG142" i="12"/>
  <c r="AH142" i="12" s="1"/>
  <c r="AF142" i="12"/>
  <c r="Y142" i="12"/>
  <c r="X142" i="12"/>
  <c r="U142" i="12"/>
  <c r="W142" i="12" s="1"/>
  <c r="T142" i="12"/>
  <c r="V142" i="12" s="1"/>
  <c r="AK141" i="12"/>
  <c r="AJ141" i="12"/>
  <c r="AG141" i="12"/>
  <c r="AF141" i="12"/>
  <c r="Y141" i="12"/>
  <c r="X141" i="12"/>
  <c r="U141" i="12"/>
  <c r="W141" i="12" s="1"/>
  <c r="T141" i="12"/>
  <c r="V141" i="12" s="1"/>
  <c r="AK140" i="12"/>
  <c r="AJ140" i="12"/>
  <c r="AG140" i="12"/>
  <c r="AF140" i="12"/>
  <c r="Y140" i="12"/>
  <c r="X140" i="12"/>
  <c r="U140" i="12"/>
  <c r="W140" i="12" s="1"/>
  <c r="T140" i="12"/>
  <c r="V140" i="12" s="1"/>
  <c r="AK139" i="12"/>
  <c r="AJ139" i="12"/>
  <c r="AG139" i="12"/>
  <c r="AF139" i="12"/>
  <c r="Y139" i="12"/>
  <c r="X139" i="12"/>
  <c r="U139" i="12"/>
  <c r="W139" i="12" s="1"/>
  <c r="T139" i="12"/>
  <c r="V139" i="12" s="1"/>
  <c r="AK138" i="12"/>
  <c r="AJ138" i="12"/>
  <c r="AG138" i="12"/>
  <c r="AF138" i="12"/>
  <c r="Y138" i="12"/>
  <c r="X138" i="12"/>
  <c r="U138" i="12"/>
  <c r="W138" i="12" s="1"/>
  <c r="T138" i="12"/>
  <c r="V138" i="12" s="1"/>
  <c r="AK137" i="12"/>
  <c r="AJ137" i="12"/>
  <c r="AG137" i="12"/>
  <c r="AF137" i="12"/>
  <c r="Y137" i="12"/>
  <c r="X137" i="12"/>
  <c r="U137" i="12"/>
  <c r="W137" i="12" s="1"/>
  <c r="T137" i="12"/>
  <c r="V137" i="12" s="1"/>
  <c r="AK136" i="12"/>
  <c r="AJ136" i="12"/>
  <c r="AG136" i="12"/>
  <c r="AF136" i="12"/>
  <c r="Y136" i="12"/>
  <c r="X136" i="12"/>
  <c r="U136" i="12"/>
  <c r="W136" i="12" s="1"/>
  <c r="T136" i="12"/>
  <c r="V136" i="12" s="1"/>
  <c r="AK135" i="12"/>
  <c r="AJ135" i="12"/>
  <c r="AG135" i="12"/>
  <c r="AF135" i="12"/>
  <c r="Y135" i="12"/>
  <c r="X135" i="12"/>
  <c r="U135" i="12"/>
  <c r="W135" i="12" s="1"/>
  <c r="T135" i="12"/>
  <c r="V135" i="12" s="1"/>
  <c r="AK134" i="12"/>
  <c r="AL134" i="12" s="1"/>
  <c r="AJ134" i="12"/>
  <c r="AG134" i="12"/>
  <c r="AF134" i="12"/>
  <c r="Y134" i="12"/>
  <c r="X134" i="12"/>
  <c r="U134" i="12"/>
  <c r="W134" i="12" s="1"/>
  <c r="T134" i="12"/>
  <c r="V134" i="12" s="1"/>
  <c r="AK133" i="12"/>
  <c r="AJ133" i="12"/>
  <c r="AG133" i="12"/>
  <c r="AF133" i="12"/>
  <c r="Y133" i="12"/>
  <c r="X133" i="12"/>
  <c r="U133" i="12"/>
  <c r="W133" i="12" s="1"/>
  <c r="T133" i="12"/>
  <c r="V133" i="12" s="1"/>
  <c r="AK132" i="12"/>
  <c r="AJ132" i="12"/>
  <c r="AG132" i="12"/>
  <c r="AF132" i="12"/>
  <c r="Y132" i="12"/>
  <c r="X132" i="12"/>
  <c r="U132" i="12"/>
  <c r="W132" i="12" s="1"/>
  <c r="T132" i="12"/>
  <c r="V132" i="12" s="1"/>
  <c r="AK131" i="12"/>
  <c r="AJ131" i="12"/>
  <c r="AG131" i="12"/>
  <c r="AF131" i="12"/>
  <c r="Y131" i="12"/>
  <c r="X131" i="12"/>
  <c r="U131" i="12"/>
  <c r="W131" i="12" s="1"/>
  <c r="T131" i="12"/>
  <c r="V131" i="12" s="1"/>
  <c r="AK130" i="12"/>
  <c r="AJ130" i="12"/>
  <c r="AG130" i="12"/>
  <c r="AF130" i="12"/>
  <c r="Y130" i="12"/>
  <c r="X130" i="12"/>
  <c r="U130" i="12"/>
  <c r="W130" i="12" s="1"/>
  <c r="T130" i="12"/>
  <c r="V130" i="12" s="1"/>
  <c r="AK129" i="12"/>
  <c r="AJ129" i="12"/>
  <c r="AG129" i="12"/>
  <c r="AF129" i="12"/>
  <c r="Y129" i="12"/>
  <c r="X129" i="12"/>
  <c r="U129" i="12"/>
  <c r="W129" i="12" s="1"/>
  <c r="T129" i="12"/>
  <c r="V129" i="12" s="1"/>
  <c r="AK128" i="12"/>
  <c r="AJ128" i="12"/>
  <c r="AL128" i="12" s="1"/>
  <c r="AG128" i="12"/>
  <c r="AF128" i="12"/>
  <c r="Y128" i="12"/>
  <c r="X128" i="12"/>
  <c r="U128" i="12"/>
  <c r="W128" i="12" s="1"/>
  <c r="T128" i="12"/>
  <c r="V128" i="12" s="1"/>
  <c r="AK127" i="12"/>
  <c r="AJ127" i="12"/>
  <c r="AG127" i="12"/>
  <c r="AF127" i="12"/>
  <c r="Y127" i="12"/>
  <c r="X127" i="12"/>
  <c r="U127" i="12"/>
  <c r="W127" i="12" s="1"/>
  <c r="T127" i="12"/>
  <c r="V127" i="12" s="1"/>
  <c r="AK126" i="12"/>
  <c r="AJ126" i="12"/>
  <c r="AG126" i="12"/>
  <c r="AH126" i="12" s="1"/>
  <c r="AF126" i="12"/>
  <c r="Y126" i="12"/>
  <c r="X126" i="12"/>
  <c r="U126" i="12"/>
  <c r="W126" i="12" s="1"/>
  <c r="T126" i="12"/>
  <c r="V126" i="12" s="1"/>
  <c r="AK125" i="12"/>
  <c r="AJ125" i="12"/>
  <c r="AG125" i="12"/>
  <c r="AH125" i="12" s="1"/>
  <c r="AF125" i="12"/>
  <c r="Y125" i="12"/>
  <c r="X125" i="12"/>
  <c r="U125" i="12"/>
  <c r="W125" i="12" s="1"/>
  <c r="T125" i="12"/>
  <c r="V125" i="12" s="1"/>
  <c r="AK124" i="12"/>
  <c r="AJ124" i="12"/>
  <c r="AG124" i="12"/>
  <c r="AF124" i="12"/>
  <c r="Y124" i="12"/>
  <c r="X124" i="12"/>
  <c r="U124" i="12"/>
  <c r="W124" i="12" s="1"/>
  <c r="T124" i="12"/>
  <c r="V124" i="12" s="1"/>
  <c r="AK123" i="12"/>
  <c r="AJ123" i="12"/>
  <c r="AG123" i="12"/>
  <c r="AF123" i="12"/>
  <c r="Y123" i="12"/>
  <c r="X123" i="12"/>
  <c r="U123" i="12"/>
  <c r="W123" i="12" s="1"/>
  <c r="T123" i="12"/>
  <c r="V123" i="12" s="1"/>
  <c r="AK122" i="12"/>
  <c r="AJ122" i="12"/>
  <c r="AG122" i="12"/>
  <c r="AF122" i="12"/>
  <c r="Y122" i="12"/>
  <c r="X122" i="12"/>
  <c r="U122" i="12"/>
  <c r="W122" i="12" s="1"/>
  <c r="T122" i="12"/>
  <c r="V122" i="12" s="1"/>
  <c r="AK121" i="12"/>
  <c r="AJ121" i="12"/>
  <c r="AL121" i="12" s="1"/>
  <c r="AG121" i="12"/>
  <c r="AF121" i="12"/>
  <c r="Y121" i="12"/>
  <c r="X121" i="12"/>
  <c r="U121" i="12"/>
  <c r="W121" i="12" s="1"/>
  <c r="T121" i="12"/>
  <c r="V121" i="12" s="1"/>
  <c r="AK120" i="12"/>
  <c r="AJ120" i="12"/>
  <c r="AL120" i="12" s="1"/>
  <c r="AG120" i="12"/>
  <c r="AH120" i="12" s="1"/>
  <c r="AF120" i="12"/>
  <c r="Y120" i="12"/>
  <c r="X120" i="12"/>
  <c r="U120" i="12"/>
  <c r="W120" i="12" s="1"/>
  <c r="T120" i="12"/>
  <c r="V120" i="12" s="1"/>
  <c r="AK119" i="12"/>
  <c r="AJ119" i="12"/>
  <c r="AG119" i="12"/>
  <c r="AF119" i="12"/>
  <c r="Y119" i="12"/>
  <c r="X119" i="12"/>
  <c r="U119" i="12"/>
  <c r="W119" i="12" s="1"/>
  <c r="T119" i="12"/>
  <c r="V119" i="12" s="1"/>
  <c r="AK118" i="12"/>
  <c r="AJ118" i="12"/>
  <c r="AL118" i="12" s="1"/>
  <c r="AG118" i="12"/>
  <c r="AF118" i="12"/>
  <c r="Y118" i="12"/>
  <c r="X118" i="12"/>
  <c r="U118" i="12"/>
  <c r="W118" i="12" s="1"/>
  <c r="T118" i="12"/>
  <c r="V118" i="12" s="1"/>
  <c r="AK117" i="12"/>
  <c r="AJ117" i="12"/>
  <c r="AG117" i="12"/>
  <c r="AF117" i="12"/>
  <c r="Y117" i="12"/>
  <c r="X117" i="12"/>
  <c r="U117" i="12"/>
  <c r="W117" i="12" s="1"/>
  <c r="T117" i="12"/>
  <c r="V117" i="12" s="1"/>
  <c r="AK116" i="12"/>
  <c r="AJ116" i="12"/>
  <c r="AL116" i="12" s="1"/>
  <c r="AG116" i="12"/>
  <c r="AF116" i="12"/>
  <c r="Y116" i="12"/>
  <c r="X116" i="12"/>
  <c r="U116" i="12"/>
  <c r="W116" i="12" s="1"/>
  <c r="T116" i="12"/>
  <c r="V116" i="12" s="1"/>
  <c r="AK115" i="12"/>
  <c r="AJ115" i="12"/>
  <c r="AG115" i="12"/>
  <c r="AF115" i="12"/>
  <c r="Y115" i="12"/>
  <c r="X115" i="12"/>
  <c r="U115" i="12"/>
  <c r="W115" i="12" s="1"/>
  <c r="T115" i="12"/>
  <c r="V115" i="12" s="1"/>
  <c r="AK114" i="12"/>
  <c r="AJ114" i="12"/>
  <c r="AG114" i="12"/>
  <c r="AF114" i="12"/>
  <c r="Y114" i="12"/>
  <c r="X114" i="12"/>
  <c r="U114" i="12"/>
  <c r="W114" i="12" s="1"/>
  <c r="T114" i="12"/>
  <c r="V114" i="12" s="1"/>
  <c r="AK113" i="12"/>
  <c r="AJ113" i="12"/>
  <c r="AL113" i="12" s="1"/>
  <c r="AG113" i="12"/>
  <c r="AF113" i="12"/>
  <c r="Y113" i="12"/>
  <c r="X113" i="12"/>
  <c r="U113" i="12"/>
  <c r="W113" i="12" s="1"/>
  <c r="T113" i="12"/>
  <c r="V113" i="12" s="1"/>
  <c r="AK112" i="12"/>
  <c r="AJ112" i="12"/>
  <c r="AL112" i="12" s="1"/>
  <c r="AG112" i="12"/>
  <c r="AF112" i="12"/>
  <c r="Y112" i="12"/>
  <c r="X112" i="12"/>
  <c r="U112" i="12"/>
  <c r="W112" i="12" s="1"/>
  <c r="T112" i="12"/>
  <c r="V112" i="12" s="1"/>
  <c r="AK111" i="12"/>
  <c r="AJ111" i="12"/>
  <c r="AG111" i="12"/>
  <c r="AH111" i="12" s="1"/>
  <c r="AF111" i="12"/>
  <c r="Y111" i="12"/>
  <c r="X111" i="12"/>
  <c r="U111" i="12"/>
  <c r="W111" i="12" s="1"/>
  <c r="T111" i="12"/>
  <c r="V111" i="12" s="1"/>
  <c r="AK110" i="12"/>
  <c r="AJ110" i="12"/>
  <c r="AG110" i="12"/>
  <c r="AH110" i="12" s="1"/>
  <c r="AF110" i="12"/>
  <c r="Y110" i="12"/>
  <c r="X110" i="12"/>
  <c r="U110" i="12"/>
  <c r="W110" i="12" s="1"/>
  <c r="T110" i="12"/>
  <c r="V110" i="12" s="1"/>
  <c r="AK109" i="12"/>
  <c r="AJ109" i="12"/>
  <c r="AG109" i="12"/>
  <c r="AF109" i="12"/>
  <c r="Y109" i="12"/>
  <c r="X109" i="12"/>
  <c r="U109" i="12"/>
  <c r="W109" i="12" s="1"/>
  <c r="T109" i="12"/>
  <c r="V109" i="12" s="1"/>
  <c r="AK108" i="12"/>
  <c r="AJ108" i="12"/>
  <c r="AG108" i="12"/>
  <c r="AF108" i="12"/>
  <c r="Y108" i="12"/>
  <c r="X108" i="12"/>
  <c r="U108" i="12"/>
  <c r="W108" i="12" s="1"/>
  <c r="T108" i="12"/>
  <c r="V108" i="12" s="1"/>
  <c r="AK107" i="12"/>
  <c r="AJ107" i="12"/>
  <c r="AG107" i="12"/>
  <c r="AF107" i="12"/>
  <c r="Y107" i="12"/>
  <c r="X107" i="12"/>
  <c r="U107" i="12"/>
  <c r="W107" i="12" s="1"/>
  <c r="T107" i="12"/>
  <c r="V107" i="12" s="1"/>
  <c r="AK106" i="12"/>
  <c r="AJ106" i="12"/>
  <c r="AG106" i="12"/>
  <c r="AF106" i="12"/>
  <c r="Y106" i="12"/>
  <c r="X106" i="12"/>
  <c r="U106" i="12"/>
  <c r="W106" i="12" s="1"/>
  <c r="T106" i="12"/>
  <c r="V106" i="12" s="1"/>
  <c r="AK105" i="12"/>
  <c r="AJ105" i="12"/>
  <c r="AL105" i="12" s="1"/>
  <c r="AG105" i="12"/>
  <c r="AF105" i="12"/>
  <c r="Y105" i="12"/>
  <c r="X105" i="12"/>
  <c r="U105" i="12"/>
  <c r="W105" i="12" s="1"/>
  <c r="T105" i="12"/>
  <c r="V105" i="12" s="1"/>
  <c r="AK104" i="12"/>
  <c r="AJ104" i="12"/>
  <c r="AG104" i="12"/>
  <c r="AF104" i="12"/>
  <c r="Y104" i="12"/>
  <c r="X104" i="12"/>
  <c r="U104" i="12"/>
  <c r="W104" i="12" s="1"/>
  <c r="T104" i="12"/>
  <c r="V104" i="12" s="1"/>
  <c r="AK103" i="12"/>
  <c r="AJ103" i="12"/>
  <c r="AG103" i="12"/>
  <c r="AF103" i="12"/>
  <c r="Y103" i="12"/>
  <c r="X103" i="12"/>
  <c r="U103" i="12"/>
  <c r="W103" i="12" s="1"/>
  <c r="T103" i="12"/>
  <c r="V103" i="12" s="1"/>
  <c r="AK102" i="12"/>
  <c r="AJ102" i="12"/>
  <c r="AG102" i="12"/>
  <c r="AF102" i="12"/>
  <c r="Y102" i="12"/>
  <c r="X102" i="12"/>
  <c r="U102" i="12"/>
  <c r="W102" i="12" s="1"/>
  <c r="T102" i="12"/>
  <c r="V102" i="12" s="1"/>
  <c r="AK101" i="12"/>
  <c r="AJ101" i="12"/>
  <c r="AG101" i="12"/>
  <c r="AH101" i="12" s="1"/>
  <c r="AF101" i="12"/>
  <c r="Y101" i="12"/>
  <c r="X101" i="12"/>
  <c r="U101" i="12"/>
  <c r="W101" i="12" s="1"/>
  <c r="T101" i="12"/>
  <c r="V101" i="12" s="1"/>
  <c r="AK100" i="12"/>
  <c r="AJ100" i="12"/>
  <c r="AG100" i="12"/>
  <c r="AF100" i="12"/>
  <c r="Y100" i="12"/>
  <c r="X100" i="12"/>
  <c r="U100" i="12"/>
  <c r="W100" i="12" s="1"/>
  <c r="T100" i="12"/>
  <c r="V100" i="12" s="1"/>
  <c r="AK99" i="12"/>
  <c r="AJ99" i="12"/>
  <c r="AG99" i="12"/>
  <c r="AF99" i="12"/>
  <c r="Y99" i="12"/>
  <c r="X99" i="12"/>
  <c r="U99" i="12"/>
  <c r="W99" i="12" s="1"/>
  <c r="T99" i="12"/>
  <c r="V99" i="12" s="1"/>
  <c r="AK98" i="12"/>
  <c r="AJ98" i="12"/>
  <c r="AG98" i="12"/>
  <c r="AF98" i="12"/>
  <c r="Y98" i="12"/>
  <c r="X98" i="12"/>
  <c r="U98" i="12"/>
  <c r="W98" i="12" s="1"/>
  <c r="T98" i="12"/>
  <c r="V98" i="12" s="1"/>
  <c r="AK97" i="12"/>
  <c r="AJ97" i="12"/>
  <c r="AG97" i="12"/>
  <c r="AF97" i="12"/>
  <c r="Y97" i="12"/>
  <c r="X97" i="12"/>
  <c r="U97" i="12"/>
  <c r="W97" i="12" s="1"/>
  <c r="T97" i="12"/>
  <c r="V97" i="12" s="1"/>
  <c r="AK96" i="12"/>
  <c r="AJ96" i="12"/>
  <c r="AG96" i="12"/>
  <c r="AF96" i="12"/>
  <c r="Y96" i="12"/>
  <c r="X96" i="12"/>
  <c r="U96" i="12"/>
  <c r="W96" i="12" s="1"/>
  <c r="T96" i="12"/>
  <c r="V96" i="12" s="1"/>
  <c r="AK95" i="12"/>
  <c r="AJ95" i="12"/>
  <c r="AG95" i="12"/>
  <c r="AF95" i="12"/>
  <c r="Y95" i="12"/>
  <c r="X95" i="12"/>
  <c r="U95" i="12"/>
  <c r="W95" i="12" s="1"/>
  <c r="T95" i="12"/>
  <c r="V95" i="12" s="1"/>
  <c r="AK94" i="12"/>
  <c r="AJ94" i="12"/>
  <c r="AG94" i="12"/>
  <c r="AF94" i="12"/>
  <c r="Y94" i="12"/>
  <c r="X94" i="12"/>
  <c r="U94" i="12"/>
  <c r="W94" i="12" s="1"/>
  <c r="T94" i="12"/>
  <c r="V94" i="12" s="1"/>
  <c r="AK93" i="12"/>
  <c r="AJ93" i="12"/>
  <c r="AG93" i="12"/>
  <c r="AF93" i="12"/>
  <c r="Y93" i="12"/>
  <c r="X93" i="12"/>
  <c r="U93" i="12"/>
  <c r="W93" i="12" s="1"/>
  <c r="T93" i="12"/>
  <c r="V93" i="12" s="1"/>
  <c r="AK92" i="12"/>
  <c r="AJ92" i="12"/>
  <c r="AG92" i="12"/>
  <c r="AF92" i="12"/>
  <c r="Y92" i="12"/>
  <c r="X92" i="12"/>
  <c r="U92" i="12"/>
  <c r="W92" i="12" s="1"/>
  <c r="T92" i="12"/>
  <c r="V92" i="12" s="1"/>
  <c r="AK91" i="12"/>
  <c r="AJ91" i="12"/>
  <c r="AG91" i="12"/>
  <c r="AF91" i="12"/>
  <c r="Y91" i="12"/>
  <c r="X91" i="12"/>
  <c r="U91" i="12"/>
  <c r="W91" i="12" s="1"/>
  <c r="T91" i="12"/>
  <c r="V91" i="12" s="1"/>
  <c r="AK90" i="12"/>
  <c r="AJ90" i="12"/>
  <c r="AG90" i="12"/>
  <c r="AF90" i="12"/>
  <c r="Y90" i="12"/>
  <c r="X90" i="12"/>
  <c r="U90" i="12"/>
  <c r="W90" i="12" s="1"/>
  <c r="T90" i="12"/>
  <c r="V90" i="12" s="1"/>
  <c r="AK89" i="12"/>
  <c r="AJ89" i="12"/>
  <c r="AG89" i="12"/>
  <c r="AF89" i="12"/>
  <c r="Y89" i="12"/>
  <c r="X89" i="12"/>
  <c r="U89" i="12"/>
  <c r="W89" i="12" s="1"/>
  <c r="T89" i="12"/>
  <c r="V89" i="12" s="1"/>
  <c r="AK88" i="12"/>
  <c r="AJ88" i="12"/>
  <c r="AG88" i="12"/>
  <c r="AF88" i="12"/>
  <c r="Y88" i="12"/>
  <c r="X88" i="12"/>
  <c r="U88" i="12"/>
  <c r="W88" i="12" s="1"/>
  <c r="T88" i="12"/>
  <c r="V88" i="12" s="1"/>
  <c r="AK87" i="12"/>
  <c r="AJ87" i="12"/>
  <c r="AG87" i="12"/>
  <c r="AF87" i="12"/>
  <c r="Y87" i="12"/>
  <c r="X87" i="12"/>
  <c r="U87" i="12"/>
  <c r="W87" i="12" s="1"/>
  <c r="T87" i="12"/>
  <c r="V87" i="12" s="1"/>
  <c r="AK86" i="12"/>
  <c r="AJ86" i="12"/>
  <c r="AG86" i="12"/>
  <c r="AF86" i="12"/>
  <c r="Y86" i="12"/>
  <c r="X86" i="12"/>
  <c r="U86" i="12"/>
  <c r="W86" i="12" s="1"/>
  <c r="T86" i="12"/>
  <c r="V86" i="12" s="1"/>
  <c r="AK85" i="12"/>
  <c r="AJ85" i="12"/>
  <c r="AG85" i="12"/>
  <c r="AF85" i="12"/>
  <c r="Y85" i="12"/>
  <c r="X85" i="12"/>
  <c r="U85" i="12"/>
  <c r="W85" i="12" s="1"/>
  <c r="T85" i="12"/>
  <c r="V85" i="12" s="1"/>
  <c r="AK84" i="12"/>
  <c r="AJ84" i="12"/>
  <c r="AG84" i="12"/>
  <c r="AF84" i="12"/>
  <c r="Y84" i="12"/>
  <c r="X84" i="12"/>
  <c r="U84" i="12"/>
  <c r="W84" i="12" s="1"/>
  <c r="T84" i="12"/>
  <c r="V84" i="12" s="1"/>
  <c r="AK83" i="12"/>
  <c r="AJ83" i="12"/>
  <c r="AG83" i="12"/>
  <c r="AF83" i="12"/>
  <c r="Y83" i="12"/>
  <c r="X83" i="12"/>
  <c r="U83" i="12"/>
  <c r="W83" i="12" s="1"/>
  <c r="T83" i="12"/>
  <c r="V83" i="12" s="1"/>
  <c r="AK82" i="12"/>
  <c r="AJ82" i="12"/>
  <c r="AG82" i="12"/>
  <c r="AF82" i="12"/>
  <c r="Y82" i="12"/>
  <c r="X82" i="12"/>
  <c r="U82" i="12"/>
  <c r="W82" i="12" s="1"/>
  <c r="T82" i="12"/>
  <c r="V82" i="12" s="1"/>
  <c r="AK81" i="12"/>
  <c r="AJ81" i="12"/>
  <c r="AG81" i="12"/>
  <c r="AF81" i="12"/>
  <c r="Y81" i="12"/>
  <c r="X81" i="12"/>
  <c r="U81" i="12"/>
  <c r="W81" i="12" s="1"/>
  <c r="T81" i="12"/>
  <c r="V81" i="12" s="1"/>
  <c r="AK80" i="12"/>
  <c r="AJ80" i="12"/>
  <c r="AG80" i="12"/>
  <c r="AF80" i="12"/>
  <c r="Y80" i="12"/>
  <c r="X80" i="12"/>
  <c r="U80" i="12"/>
  <c r="W80" i="12" s="1"/>
  <c r="T80" i="12"/>
  <c r="V80" i="12" s="1"/>
  <c r="AK79" i="12"/>
  <c r="AJ79" i="12"/>
  <c r="AG79" i="12"/>
  <c r="AF79" i="12"/>
  <c r="Y79" i="12"/>
  <c r="X79" i="12"/>
  <c r="U79" i="12"/>
  <c r="W79" i="12" s="1"/>
  <c r="T79" i="12"/>
  <c r="V79" i="12" s="1"/>
  <c r="AK78" i="12"/>
  <c r="AJ78" i="12"/>
  <c r="AG78" i="12"/>
  <c r="AF78" i="12"/>
  <c r="Y78" i="12"/>
  <c r="X78" i="12"/>
  <c r="U78" i="12"/>
  <c r="W78" i="12" s="1"/>
  <c r="T78" i="12"/>
  <c r="V78" i="12" s="1"/>
  <c r="AK77" i="12"/>
  <c r="AJ77" i="12"/>
  <c r="AG77" i="12"/>
  <c r="AF77" i="12"/>
  <c r="Y77" i="12"/>
  <c r="X77" i="12"/>
  <c r="U77" i="12"/>
  <c r="W77" i="12" s="1"/>
  <c r="T77" i="12"/>
  <c r="V77" i="12" s="1"/>
  <c r="AK76" i="12"/>
  <c r="AJ76" i="12"/>
  <c r="AG76" i="12"/>
  <c r="AF76" i="12"/>
  <c r="Y76" i="12"/>
  <c r="X76" i="12"/>
  <c r="U76" i="12"/>
  <c r="W76" i="12" s="1"/>
  <c r="T76" i="12"/>
  <c r="V76" i="12" s="1"/>
  <c r="AK75" i="12"/>
  <c r="AJ75" i="12"/>
  <c r="AG75" i="12"/>
  <c r="AF75" i="12"/>
  <c r="Y75" i="12"/>
  <c r="X75" i="12"/>
  <c r="U75" i="12"/>
  <c r="W75" i="12" s="1"/>
  <c r="T75" i="12"/>
  <c r="V75" i="12" s="1"/>
  <c r="AK74" i="12"/>
  <c r="AJ74" i="12"/>
  <c r="AG74" i="12"/>
  <c r="AF74" i="12"/>
  <c r="Y74" i="12"/>
  <c r="X74" i="12"/>
  <c r="U74" i="12"/>
  <c r="W74" i="12" s="1"/>
  <c r="T74" i="12"/>
  <c r="V74" i="12" s="1"/>
  <c r="AK73" i="12"/>
  <c r="AJ73" i="12"/>
  <c r="AG73" i="12"/>
  <c r="AF73" i="12"/>
  <c r="Y73" i="12"/>
  <c r="X73" i="12"/>
  <c r="U73" i="12"/>
  <c r="W73" i="12" s="1"/>
  <c r="T73" i="12"/>
  <c r="V73" i="12" s="1"/>
  <c r="AK72" i="12"/>
  <c r="AJ72" i="12"/>
  <c r="AG72" i="12"/>
  <c r="AF72" i="12"/>
  <c r="Y72" i="12"/>
  <c r="X72" i="12"/>
  <c r="U72" i="12"/>
  <c r="W72" i="12" s="1"/>
  <c r="T72" i="12"/>
  <c r="V72" i="12" s="1"/>
  <c r="AK71" i="12"/>
  <c r="AJ71" i="12"/>
  <c r="AG71" i="12"/>
  <c r="AF71" i="12"/>
  <c r="Y71" i="12"/>
  <c r="X71" i="12"/>
  <c r="U71" i="12"/>
  <c r="W71" i="12" s="1"/>
  <c r="T71" i="12"/>
  <c r="V71" i="12" s="1"/>
  <c r="AK70" i="12"/>
  <c r="AJ70" i="12"/>
  <c r="AG70" i="12"/>
  <c r="AF70" i="12"/>
  <c r="Y70" i="12"/>
  <c r="X70" i="12"/>
  <c r="U70" i="12"/>
  <c r="W70" i="12" s="1"/>
  <c r="T70" i="12"/>
  <c r="V70" i="12" s="1"/>
  <c r="AK69" i="12"/>
  <c r="AJ69" i="12"/>
  <c r="AG69" i="12"/>
  <c r="AF69" i="12"/>
  <c r="Y69" i="12"/>
  <c r="X69" i="12"/>
  <c r="U69" i="12"/>
  <c r="W69" i="12" s="1"/>
  <c r="T69" i="12"/>
  <c r="V69" i="12" s="1"/>
  <c r="AK68" i="12"/>
  <c r="AJ68" i="12"/>
  <c r="AG68" i="12"/>
  <c r="AF68" i="12"/>
  <c r="Y68" i="12"/>
  <c r="X68" i="12"/>
  <c r="U68" i="12"/>
  <c r="W68" i="12" s="1"/>
  <c r="T68" i="12"/>
  <c r="V68" i="12" s="1"/>
  <c r="AK67" i="12"/>
  <c r="AJ67" i="12"/>
  <c r="AG67" i="12"/>
  <c r="AF67" i="12"/>
  <c r="Y67" i="12"/>
  <c r="X67" i="12"/>
  <c r="U67" i="12"/>
  <c r="W67" i="12" s="1"/>
  <c r="T67" i="12"/>
  <c r="V67" i="12" s="1"/>
  <c r="AK66" i="12"/>
  <c r="AJ66" i="12"/>
  <c r="AG66" i="12"/>
  <c r="AF66" i="12"/>
  <c r="Y66" i="12"/>
  <c r="X66" i="12"/>
  <c r="U66" i="12"/>
  <c r="W66" i="12" s="1"/>
  <c r="T66" i="12"/>
  <c r="V66" i="12" s="1"/>
  <c r="AK65" i="12"/>
  <c r="AJ65" i="12"/>
  <c r="AG65" i="12"/>
  <c r="AF65" i="12"/>
  <c r="Y65" i="12"/>
  <c r="X65" i="12"/>
  <c r="U65" i="12"/>
  <c r="W65" i="12" s="1"/>
  <c r="T65" i="12"/>
  <c r="V65" i="12" s="1"/>
  <c r="AK64" i="12"/>
  <c r="AJ64" i="12"/>
  <c r="AG64" i="12"/>
  <c r="AF64" i="12"/>
  <c r="Y64" i="12"/>
  <c r="X64" i="12"/>
  <c r="U64" i="12"/>
  <c r="W64" i="12" s="1"/>
  <c r="T64" i="12"/>
  <c r="V64" i="12" s="1"/>
  <c r="AK63" i="12"/>
  <c r="AJ63" i="12"/>
  <c r="AG63" i="12"/>
  <c r="AF63" i="12"/>
  <c r="Y63" i="12"/>
  <c r="X63" i="12"/>
  <c r="U63" i="12"/>
  <c r="W63" i="12" s="1"/>
  <c r="T63" i="12"/>
  <c r="V63" i="12" s="1"/>
  <c r="AK62" i="12"/>
  <c r="AJ62" i="12"/>
  <c r="AG62" i="12"/>
  <c r="AF62" i="12"/>
  <c r="Y62" i="12"/>
  <c r="X62" i="12"/>
  <c r="U62" i="12"/>
  <c r="W62" i="12" s="1"/>
  <c r="T62" i="12"/>
  <c r="V62" i="12" s="1"/>
  <c r="AK61" i="12"/>
  <c r="AJ61" i="12"/>
  <c r="AG61" i="12"/>
  <c r="AF61" i="12"/>
  <c r="Y61" i="12"/>
  <c r="X61" i="12"/>
  <c r="U61" i="12"/>
  <c r="W61" i="12" s="1"/>
  <c r="T61" i="12"/>
  <c r="V61" i="12" s="1"/>
  <c r="AK60" i="12"/>
  <c r="AJ60" i="12"/>
  <c r="AG60" i="12"/>
  <c r="AF60" i="12"/>
  <c r="Y60" i="12"/>
  <c r="X60" i="12"/>
  <c r="U60" i="12"/>
  <c r="W60" i="12" s="1"/>
  <c r="T60" i="12"/>
  <c r="V60" i="12" s="1"/>
  <c r="AK59" i="12"/>
  <c r="AJ59" i="12"/>
  <c r="AG59" i="12"/>
  <c r="AF59" i="12"/>
  <c r="Y59" i="12"/>
  <c r="X59" i="12"/>
  <c r="U59" i="12"/>
  <c r="W59" i="12" s="1"/>
  <c r="T59" i="12"/>
  <c r="V59" i="12" s="1"/>
  <c r="AK58" i="12"/>
  <c r="AJ58" i="12"/>
  <c r="AG58" i="12"/>
  <c r="AF58" i="12"/>
  <c r="Y58" i="12"/>
  <c r="X58" i="12"/>
  <c r="U58" i="12"/>
  <c r="W58" i="12" s="1"/>
  <c r="T58" i="12"/>
  <c r="V58" i="12" s="1"/>
  <c r="AK57" i="12"/>
  <c r="AJ57" i="12"/>
  <c r="AG57" i="12"/>
  <c r="AF57" i="12"/>
  <c r="Y57" i="12"/>
  <c r="X57" i="12"/>
  <c r="U57" i="12"/>
  <c r="W57" i="12" s="1"/>
  <c r="T57" i="12"/>
  <c r="V57" i="12" s="1"/>
  <c r="AK56" i="12"/>
  <c r="AJ56" i="12"/>
  <c r="AG56" i="12"/>
  <c r="AF56" i="12"/>
  <c r="Y56" i="12"/>
  <c r="X56" i="12"/>
  <c r="U56" i="12"/>
  <c r="W56" i="12" s="1"/>
  <c r="T56" i="12"/>
  <c r="V56" i="12" s="1"/>
  <c r="AK55" i="12"/>
  <c r="AJ55" i="12"/>
  <c r="AG55" i="12"/>
  <c r="AF55" i="12"/>
  <c r="Y55" i="12"/>
  <c r="X55" i="12"/>
  <c r="U55" i="12"/>
  <c r="W55" i="12" s="1"/>
  <c r="T55" i="12"/>
  <c r="V55" i="12" s="1"/>
  <c r="AK54" i="12"/>
  <c r="AJ54" i="12"/>
  <c r="AG54" i="12"/>
  <c r="AF54" i="12"/>
  <c r="Y54" i="12"/>
  <c r="X54" i="12"/>
  <c r="U54" i="12"/>
  <c r="W54" i="12" s="1"/>
  <c r="T54" i="12"/>
  <c r="V54" i="12" s="1"/>
  <c r="AK53" i="12"/>
  <c r="AJ53" i="12"/>
  <c r="AG53" i="12"/>
  <c r="AF53" i="12"/>
  <c r="Y53" i="12"/>
  <c r="X53" i="12"/>
  <c r="U53" i="12"/>
  <c r="W53" i="12" s="1"/>
  <c r="T53" i="12"/>
  <c r="V53" i="12" s="1"/>
  <c r="AK52" i="12"/>
  <c r="AJ52" i="12"/>
  <c r="AG52" i="12"/>
  <c r="AF52" i="12"/>
  <c r="Y52" i="12"/>
  <c r="X52" i="12"/>
  <c r="U52" i="12"/>
  <c r="W52" i="12" s="1"/>
  <c r="T52" i="12"/>
  <c r="V52" i="12" s="1"/>
  <c r="AK51" i="12"/>
  <c r="AJ51" i="12"/>
  <c r="AG51" i="12"/>
  <c r="AF51" i="12"/>
  <c r="Y51" i="12"/>
  <c r="X51" i="12"/>
  <c r="U51" i="12"/>
  <c r="W51" i="12" s="1"/>
  <c r="T51" i="12"/>
  <c r="V51" i="12" s="1"/>
  <c r="AK50" i="12"/>
  <c r="AJ50" i="12"/>
  <c r="AG50" i="12"/>
  <c r="AF50" i="12"/>
  <c r="Y50" i="12"/>
  <c r="X50" i="12"/>
  <c r="U50" i="12"/>
  <c r="W50" i="12" s="1"/>
  <c r="T50" i="12"/>
  <c r="V50" i="12" s="1"/>
  <c r="AK49" i="12"/>
  <c r="AJ49" i="12"/>
  <c r="AG49" i="12"/>
  <c r="AF49" i="12"/>
  <c r="Y49" i="12"/>
  <c r="X49" i="12"/>
  <c r="U49" i="12"/>
  <c r="W49" i="12" s="1"/>
  <c r="T49" i="12"/>
  <c r="V49" i="12" s="1"/>
  <c r="AK48" i="12"/>
  <c r="AJ48" i="12"/>
  <c r="AG48" i="12"/>
  <c r="AF48" i="12"/>
  <c r="Y48" i="12"/>
  <c r="X48" i="12"/>
  <c r="U48" i="12"/>
  <c r="W48" i="12" s="1"/>
  <c r="T48" i="12"/>
  <c r="V48" i="12" s="1"/>
  <c r="AK47" i="12"/>
  <c r="AJ47" i="12"/>
  <c r="AG47" i="12"/>
  <c r="AF47" i="12"/>
  <c r="Y47" i="12"/>
  <c r="X47" i="12"/>
  <c r="U47" i="12"/>
  <c r="W47" i="12" s="1"/>
  <c r="T47" i="12"/>
  <c r="V47" i="12" s="1"/>
  <c r="AK46" i="12"/>
  <c r="AJ46" i="12"/>
  <c r="AG46" i="12"/>
  <c r="AF46" i="12"/>
  <c r="Y46" i="12"/>
  <c r="X46" i="12"/>
  <c r="U46" i="12"/>
  <c r="W46" i="12" s="1"/>
  <c r="T46" i="12"/>
  <c r="V46" i="12" s="1"/>
  <c r="AK45" i="12"/>
  <c r="AJ45" i="12"/>
  <c r="AG45" i="12"/>
  <c r="AF45" i="12"/>
  <c r="Y45" i="12"/>
  <c r="X45" i="12"/>
  <c r="U45" i="12"/>
  <c r="W45" i="12" s="1"/>
  <c r="T45" i="12"/>
  <c r="V45" i="12" s="1"/>
  <c r="AK44" i="12"/>
  <c r="AJ44" i="12"/>
  <c r="AG44" i="12"/>
  <c r="AF44" i="12"/>
  <c r="Y44" i="12"/>
  <c r="X44" i="12"/>
  <c r="U44" i="12"/>
  <c r="W44" i="12" s="1"/>
  <c r="T44" i="12"/>
  <c r="V44" i="12" s="1"/>
  <c r="AK43" i="12"/>
  <c r="AJ43" i="12"/>
  <c r="AG43" i="12"/>
  <c r="AF43" i="12"/>
  <c r="Y43" i="12"/>
  <c r="X43" i="12"/>
  <c r="U43" i="12"/>
  <c r="W43" i="12" s="1"/>
  <c r="T43" i="12"/>
  <c r="V43" i="12" s="1"/>
  <c r="AK42" i="12"/>
  <c r="AJ42" i="12"/>
  <c r="AG42" i="12"/>
  <c r="AF42" i="12"/>
  <c r="Y42" i="12"/>
  <c r="X42" i="12"/>
  <c r="U42" i="12"/>
  <c r="W42" i="12" s="1"/>
  <c r="T42" i="12"/>
  <c r="V42" i="12" s="1"/>
  <c r="AK41" i="12"/>
  <c r="AJ41" i="12"/>
  <c r="AG41" i="12"/>
  <c r="AF41" i="12"/>
  <c r="Y41" i="12"/>
  <c r="X41" i="12"/>
  <c r="U41" i="12"/>
  <c r="W41" i="12" s="1"/>
  <c r="T41" i="12"/>
  <c r="V41" i="12" s="1"/>
  <c r="AK40" i="12"/>
  <c r="AJ40" i="12"/>
  <c r="AG40" i="12"/>
  <c r="AF40" i="12"/>
  <c r="Y40" i="12"/>
  <c r="X40" i="12"/>
  <c r="U40" i="12"/>
  <c r="W40" i="12" s="1"/>
  <c r="T40" i="12"/>
  <c r="V40" i="12" s="1"/>
  <c r="AK39" i="12"/>
  <c r="AJ39" i="12"/>
  <c r="AG39" i="12"/>
  <c r="AF39" i="12"/>
  <c r="Y39" i="12"/>
  <c r="X39" i="12"/>
  <c r="U39" i="12"/>
  <c r="W39" i="12" s="1"/>
  <c r="T39" i="12"/>
  <c r="V39" i="12" s="1"/>
  <c r="AK38" i="12"/>
  <c r="AJ38" i="12"/>
  <c r="AG38" i="12"/>
  <c r="AF38" i="12"/>
  <c r="Y38" i="12"/>
  <c r="X38" i="12"/>
  <c r="U38" i="12"/>
  <c r="W38" i="12" s="1"/>
  <c r="T38" i="12"/>
  <c r="V38" i="12" s="1"/>
  <c r="AK37" i="12"/>
  <c r="AJ37" i="12"/>
  <c r="AG37" i="12"/>
  <c r="AF37" i="12"/>
  <c r="Y37" i="12"/>
  <c r="X37" i="12"/>
  <c r="U37" i="12"/>
  <c r="W37" i="12" s="1"/>
  <c r="T37" i="12"/>
  <c r="V37" i="12" s="1"/>
  <c r="AK36" i="12"/>
  <c r="AJ36" i="12"/>
  <c r="AG36" i="12"/>
  <c r="AF36" i="12"/>
  <c r="Y36" i="12"/>
  <c r="X36" i="12"/>
  <c r="U36" i="12"/>
  <c r="W36" i="12" s="1"/>
  <c r="T36" i="12"/>
  <c r="V36" i="12" s="1"/>
  <c r="AK35" i="12"/>
  <c r="AJ35" i="12"/>
  <c r="AG35" i="12"/>
  <c r="AF35" i="12"/>
  <c r="Y35" i="12"/>
  <c r="X35" i="12"/>
  <c r="U35" i="12"/>
  <c r="W35" i="12" s="1"/>
  <c r="T35" i="12"/>
  <c r="V35" i="12" s="1"/>
  <c r="AK34" i="12"/>
  <c r="AJ34" i="12"/>
  <c r="AG34" i="12"/>
  <c r="AF34" i="12"/>
  <c r="Y34" i="12"/>
  <c r="X34" i="12"/>
  <c r="U34" i="12"/>
  <c r="W34" i="12" s="1"/>
  <c r="T34" i="12"/>
  <c r="V34" i="12" s="1"/>
  <c r="AK33" i="12"/>
  <c r="AJ33" i="12"/>
  <c r="AG33" i="12"/>
  <c r="AF33" i="12"/>
  <c r="Y33" i="12"/>
  <c r="X33" i="12"/>
  <c r="U33" i="12"/>
  <c r="W33" i="12" s="1"/>
  <c r="T33" i="12"/>
  <c r="V33" i="12" s="1"/>
  <c r="AK32" i="12"/>
  <c r="AJ32" i="12"/>
  <c r="AG32" i="12"/>
  <c r="AF32" i="12"/>
  <c r="Y32" i="12"/>
  <c r="X32" i="12"/>
  <c r="U32" i="12"/>
  <c r="W32" i="12" s="1"/>
  <c r="T32" i="12"/>
  <c r="V32" i="12" s="1"/>
  <c r="AK31" i="12"/>
  <c r="AJ31" i="12"/>
  <c r="AG31" i="12"/>
  <c r="AF31" i="12"/>
  <c r="Y31" i="12"/>
  <c r="X31" i="12"/>
  <c r="U31" i="12"/>
  <c r="W31" i="12" s="1"/>
  <c r="T31" i="12"/>
  <c r="V31" i="12" s="1"/>
  <c r="AK30" i="12"/>
  <c r="AJ30" i="12"/>
  <c r="AG30" i="12"/>
  <c r="AF30" i="12"/>
  <c r="Y30" i="12"/>
  <c r="X30" i="12"/>
  <c r="U30" i="12"/>
  <c r="W30" i="12" s="1"/>
  <c r="T30" i="12"/>
  <c r="V30" i="12" s="1"/>
  <c r="AK29" i="12"/>
  <c r="AJ29" i="12"/>
  <c r="AG29" i="12"/>
  <c r="AF29" i="12"/>
  <c r="Y29" i="12"/>
  <c r="X29" i="12"/>
  <c r="U29" i="12"/>
  <c r="W29" i="12" s="1"/>
  <c r="T29" i="12"/>
  <c r="V29" i="12" s="1"/>
  <c r="AK28" i="12"/>
  <c r="AJ28" i="12"/>
  <c r="AG28" i="12"/>
  <c r="AF28" i="12"/>
  <c r="Y28" i="12"/>
  <c r="X28" i="12"/>
  <c r="U28" i="12"/>
  <c r="W28" i="12" s="1"/>
  <c r="T28" i="12"/>
  <c r="V28" i="12" s="1"/>
  <c r="AK27" i="12"/>
  <c r="AJ27" i="12"/>
  <c r="AG27" i="12"/>
  <c r="AF27" i="12"/>
  <c r="Y27" i="12"/>
  <c r="X27" i="12"/>
  <c r="U27" i="12"/>
  <c r="W27" i="12" s="1"/>
  <c r="T27" i="12"/>
  <c r="V27" i="12" s="1"/>
  <c r="AK26" i="12"/>
  <c r="AJ26" i="12"/>
  <c r="AG26" i="12"/>
  <c r="AF26" i="12"/>
  <c r="Y26" i="12"/>
  <c r="X26" i="12"/>
  <c r="U26" i="12"/>
  <c r="W26" i="12" s="1"/>
  <c r="T26" i="12"/>
  <c r="V26" i="12" s="1"/>
  <c r="AK25" i="12"/>
  <c r="AJ25" i="12"/>
  <c r="AG25" i="12"/>
  <c r="AF25" i="12"/>
  <c r="Y25" i="12"/>
  <c r="X25" i="12"/>
  <c r="U25" i="12"/>
  <c r="W25" i="12" s="1"/>
  <c r="T25" i="12"/>
  <c r="V25" i="12" s="1"/>
  <c r="AK24" i="12"/>
  <c r="AJ24" i="12"/>
  <c r="AG24" i="12"/>
  <c r="AF24" i="12"/>
  <c r="Y24" i="12"/>
  <c r="X24" i="12"/>
  <c r="U24" i="12"/>
  <c r="W24" i="12" s="1"/>
  <c r="T24" i="12"/>
  <c r="V24" i="12" s="1"/>
  <c r="AK23" i="12"/>
  <c r="AJ23" i="12"/>
  <c r="AG23" i="12"/>
  <c r="AF23" i="12"/>
  <c r="Y23" i="12"/>
  <c r="X23" i="12"/>
  <c r="U23" i="12"/>
  <c r="W23" i="12" s="1"/>
  <c r="T23" i="12"/>
  <c r="V23" i="12" s="1"/>
  <c r="AK22" i="12"/>
  <c r="AJ22" i="12"/>
  <c r="AG22" i="12"/>
  <c r="AF22" i="12"/>
  <c r="Y22" i="12"/>
  <c r="X22" i="12"/>
  <c r="U22" i="12"/>
  <c r="W22" i="12" s="1"/>
  <c r="T22" i="12"/>
  <c r="V22" i="12" s="1"/>
  <c r="AK21" i="12"/>
  <c r="AJ21" i="12"/>
  <c r="AG21" i="12"/>
  <c r="AF21" i="12"/>
  <c r="Y21" i="12"/>
  <c r="X21" i="12"/>
  <c r="U21" i="12"/>
  <c r="W21" i="12" s="1"/>
  <c r="T21" i="12"/>
  <c r="V21" i="12" s="1"/>
  <c r="AK20" i="12"/>
  <c r="AJ20" i="12"/>
  <c r="AG20" i="12"/>
  <c r="AF20" i="12"/>
  <c r="Y20" i="12"/>
  <c r="X20" i="12"/>
  <c r="U20" i="12"/>
  <c r="W20" i="12" s="1"/>
  <c r="T20" i="12"/>
  <c r="V20" i="12" s="1"/>
  <c r="AK19" i="12"/>
  <c r="AJ19" i="12"/>
  <c r="AG19" i="12"/>
  <c r="AF19" i="12"/>
  <c r="Y19" i="12"/>
  <c r="X19" i="12"/>
  <c r="U19" i="12"/>
  <c r="W19" i="12" s="1"/>
  <c r="T19" i="12"/>
  <c r="V19" i="12" s="1"/>
  <c r="AK18" i="12"/>
  <c r="AJ18" i="12"/>
  <c r="AG18" i="12"/>
  <c r="AF18" i="12"/>
  <c r="Y18" i="12"/>
  <c r="X18" i="12"/>
  <c r="U18" i="12"/>
  <c r="W18" i="12" s="1"/>
  <c r="T18" i="12"/>
  <c r="V18" i="12" s="1"/>
  <c r="AK17" i="12"/>
  <c r="AL17" i="12" s="1"/>
  <c r="AJ17" i="12"/>
  <c r="AG17" i="12"/>
  <c r="AF17" i="12"/>
  <c r="Y17" i="12"/>
  <c r="X17" i="12"/>
  <c r="U17" i="12"/>
  <c r="W17" i="12" s="1"/>
  <c r="T17" i="12"/>
  <c r="V17" i="12" s="1"/>
  <c r="AK16" i="12"/>
  <c r="AJ16" i="12"/>
  <c r="AG16" i="12"/>
  <c r="AF16" i="12"/>
  <c r="Y16" i="12"/>
  <c r="X16" i="12"/>
  <c r="U16" i="12"/>
  <c r="W16" i="12" s="1"/>
  <c r="T16" i="12"/>
  <c r="V16" i="12" s="1"/>
  <c r="AL15" i="12"/>
  <c r="AK15" i="12"/>
  <c r="AJ15" i="12"/>
  <c r="AG15" i="12"/>
  <c r="AF15" i="12"/>
  <c r="Y15" i="12"/>
  <c r="X15" i="12"/>
  <c r="V15" i="12"/>
  <c r="U15" i="12"/>
  <c r="W15" i="12" s="1"/>
  <c r="T15" i="12"/>
  <c r="AK14" i="12"/>
  <c r="AJ14" i="12"/>
  <c r="AG14" i="12"/>
  <c r="AF14" i="12"/>
  <c r="AH14" i="12" s="1"/>
  <c r="Y14" i="12"/>
  <c r="X14" i="12"/>
  <c r="W14" i="12"/>
  <c r="U14" i="12"/>
  <c r="T14" i="12"/>
  <c r="V14" i="12" s="1"/>
  <c r="AK13" i="12"/>
  <c r="AJ13" i="12"/>
  <c r="AG13" i="12"/>
  <c r="AF13" i="12"/>
  <c r="Y13" i="12"/>
  <c r="X13" i="12"/>
  <c r="U13" i="12"/>
  <c r="W13" i="12" s="1"/>
  <c r="T13" i="12"/>
  <c r="V13" i="12" s="1"/>
  <c r="AK12" i="12"/>
  <c r="AJ12" i="12"/>
  <c r="AG12" i="12"/>
  <c r="AF12" i="12"/>
  <c r="Y12" i="12"/>
  <c r="X12" i="12"/>
  <c r="U12" i="12"/>
  <c r="W12" i="12" s="1"/>
  <c r="T12" i="12"/>
  <c r="V12" i="12" s="1"/>
  <c r="AK11" i="12"/>
  <c r="AJ11" i="12"/>
  <c r="AG11" i="12"/>
  <c r="AF11" i="12"/>
  <c r="Y11" i="12"/>
  <c r="X11" i="12"/>
  <c r="U11" i="12"/>
  <c r="W11" i="12" s="1"/>
  <c r="T11" i="12"/>
  <c r="V11" i="12" s="1"/>
  <c r="AK10" i="12"/>
  <c r="AJ10" i="12"/>
  <c r="AG10" i="12"/>
  <c r="AF10" i="12"/>
  <c r="Y10" i="12"/>
  <c r="X10" i="12"/>
  <c r="U10" i="12"/>
  <c r="W10" i="12" s="1"/>
  <c r="T10" i="12"/>
  <c r="V10" i="12" s="1"/>
  <c r="AK9" i="12"/>
  <c r="AJ9" i="12"/>
  <c r="AG9" i="12"/>
  <c r="AF9" i="12"/>
  <c r="AH9" i="12" s="1"/>
  <c r="Y9" i="12"/>
  <c r="X9" i="12"/>
  <c r="U9" i="12"/>
  <c r="W9" i="12" s="1"/>
  <c r="T9" i="12"/>
  <c r="V9" i="12" s="1"/>
  <c r="AK8" i="12"/>
  <c r="AJ8" i="12"/>
  <c r="AG8" i="12"/>
  <c r="AF8" i="12"/>
  <c r="AH8" i="12" s="1"/>
  <c r="Y8" i="12"/>
  <c r="X8" i="12"/>
  <c r="U8" i="12"/>
  <c r="W8" i="12" s="1"/>
  <c r="T8" i="12"/>
  <c r="V8" i="12" s="1"/>
  <c r="AK7" i="12"/>
  <c r="AJ7" i="12"/>
  <c r="AG7" i="12"/>
  <c r="AF7" i="12"/>
  <c r="AH7" i="12" s="1"/>
  <c r="Y7" i="12"/>
  <c r="X7" i="12"/>
  <c r="U7" i="12"/>
  <c r="W7" i="12" s="1"/>
  <c r="T7" i="12"/>
  <c r="V7" i="12" s="1"/>
  <c r="AK6" i="12"/>
  <c r="AJ6" i="12"/>
  <c r="AG6" i="12"/>
  <c r="AF6" i="12"/>
  <c r="Y6" i="12"/>
  <c r="X6" i="12"/>
  <c r="U6" i="12"/>
  <c r="W6" i="12" s="1"/>
  <c r="T6" i="12"/>
  <c r="V6" i="12" s="1"/>
  <c r="AK5" i="12"/>
  <c r="AJ5" i="12"/>
  <c r="AG5" i="12"/>
  <c r="AF5" i="12"/>
  <c r="Y5" i="12"/>
  <c r="X5" i="12"/>
  <c r="U5" i="12"/>
  <c r="W5" i="12" s="1"/>
  <c r="T5" i="12"/>
  <c r="V5" i="12" s="1"/>
  <c r="AK4" i="12"/>
  <c r="AJ4" i="12"/>
  <c r="AG4" i="12"/>
  <c r="AF4" i="12"/>
  <c r="Y4" i="12"/>
  <c r="X4" i="12"/>
  <c r="U4" i="12"/>
  <c r="W4" i="12" s="1"/>
  <c r="T4" i="12"/>
  <c r="V4" i="12" s="1"/>
  <c r="AK3" i="12"/>
  <c r="AJ3" i="12"/>
  <c r="AG3" i="12"/>
  <c r="AF3" i="12"/>
  <c r="Y3" i="12"/>
  <c r="X3" i="12"/>
  <c r="U3" i="12"/>
  <c r="W3" i="12" s="1"/>
  <c r="T3" i="12"/>
  <c r="V3" i="12" s="1"/>
  <c r="B152" i="12"/>
  <c r="C162" i="12"/>
  <c r="BB152" i="12"/>
  <c r="BK155" i="12"/>
  <c r="BY127" i="11"/>
  <c r="T7" i="11"/>
  <c r="C161" i="12"/>
  <c r="D160" i="12"/>
  <c r="D159" i="12"/>
  <c r="F159" i="12" s="1"/>
  <c r="D158" i="12"/>
  <c r="D157" i="12"/>
  <c r="L153" i="12"/>
  <c r="E153" i="12"/>
  <c r="CD152" i="12"/>
  <c r="CD154" i="12" s="1"/>
  <c r="CD155" i="12" s="1"/>
  <c r="BU152" i="12"/>
  <c r="BK152" i="12"/>
  <c r="BJ152" i="12"/>
  <c r="BI152" i="12"/>
  <c r="L152" i="12"/>
  <c r="E152" i="12"/>
  <c r="D152" i="12"/>
  <c r="C152" i="12"/>
  <c r="BL2" i="12"/>
  <c r="BS2" i="12" s="1"/>
  <c r="CM2" i="12" s="1"/>
  <c r="BA2" i="12"/>
  <c r="AK2" i="12"/>
  <c r="AJ2" i="12"/>
  <c r="AG2" i="12"/>
  <c r="AF2" i="12"/>
  <c r="Y2" i="12"/>
  <c r="X2" i="12"/>
  <c r="U2" i="12"/>
  <c r="W2" i="12" s="1"/>
  <c r="T2" i="12"/>
  <c r="V2" i="12" s="1"/>
  <c r="CP126" i="11"/>
  <c r="CP125" i="11"/>
  <c r="CP124" i="11"/>
  <c r="CP123" i="11"/>
  <c r="CP122" i="11"/>
  <c r="CP121" i="11"/>
  <c r="CP120" i="11"/>
  <c r="CP119" i="11"/>
  <c r="CP118" i="11"/>
  <c r="CP117" i="11"/>
  <c r="CP116" i="11"/>
  <c r="CP115" i="11"/>
  <c r="CP114" i="11"/>
  <c r="CP113" i="11"/>
  <c r="CP112" i="11"/>
  <c r="CP111" i="11"/>
  <c r="CP110" i="11"/>
  <c r="CP109" i="11"/>
  <c r="CP108" i="11"/>
  <c r="CP107" i="11"/>
  <c r="CP106" i="11"/>
  <c r="CP105" i="11"/>
  <c r="CP104" i="11"/>
  <c r="CP103" i="11"/>
  <c r="CP102" i="11"/>
  <c r="CP101" i="11"/>
  <c r="CP100" i="11"/>
  <c r="CP99" i="11"/>
  <c r="CP98" i="11"/>
  <c r="CP97" i="11"/>
  <c r="CP96" i="11"/>
  <c r="CP95" i="11"/>
  <c r="CP94" i="11"/>
  <c r="CP93" i="11"/>
  <c r="CP92" i="11"/>
  <c r="CP91" i="11"/>
  <c r="CP90" i="11"/>
  <c r="CP89" i="11"/>
  <c r="CP88" i="11"/>
  <c r="CP87" i="11"/>
  <c r="CP86" i="11"/>
  <c r="CP85" i="11"/>
  <c r="CP84" i="11"/>
  <c r="CP83" i="11"/>
  <c r="CP82" i="11"/>
  <c r="CP81" i="11"/>
  <c r="CP80" i="11"/>
  <c r="CP79" i="11"/>
  <c r="CP78" i="11"/>
  <c r="CP77" i="11"/>
  <c r="CP76" i="11"/>
  <c r="CP75" i="11"/>
  <c r="CP74" i="11"/>
  <c r="CP73" i="11"/>
  <c r="CP72" i="11"/>
  <c r="CP71" i="11"/>
  <c r="CP70" i="11"/>
  <c r="CP69" i="11"/>
  <c r="CP68" i="11"/>
  <c r="CP67" i="11"/>
  <c r="CP66" i="11"/>
  <c r="CP65" i="11"/>
  <c r="CP64" i="11"/>
  <c r="CP63" i="11"/>
  <c r="CP62" i="11"/>
  <c r="CP61" i="11"/>
  <c r="CP60" i="11"/>
  <c r="CP59" i="11"/>
  <c r="CP58" i="11"/>
  <c r="CP57" i="11"/>
  <c r="CP56" i="11"/>
  <c r="CP55" i="11"/>
  <c r="CP54" i="11"/>
  <c r="CP53" i="11"/>
  <c r="CP52" i="11"/>
  <c r="CP51" i="11"/>
  <c r="CP50" i="11"/>
  <c r="CP49" i="11"/>
  <c r="CP48" i="11"/>
  <c r="CP47" i="11"/>
  <c r="CP46" i="11"/>
  <c r="CP45" i="11"/>
  <c r="CP44" i="11"/>
  <c r="CP43" i="11"/>
  <c r="CP42" i="11"/>
  <c r="CP41" i="11"/>
  <c r="CP40" i="11"/>
  <c r="CP39" i="11"/>
  <c r="CP38" i="11"/>
  <c r="CP37" i="11"/>
  <c r="CP36" i="11"/>
  <c r="CP35" i="11"/>
  <c r="CP34" i="11"/>
  <c r="CP33" i="11"/>
  <c r="CP32" i="11"/>
  <c r="CP31" i="11"/>
  <c r="CP30" i="11"/>
  <c r="CP29" i="11"/>
  <c r="CP28" i="11"/>
  <c r="CP27" i="11"/>
  <c r="CP26" i="11"/>
  <c r="CP25" i="11"/>
  <c r="CP24" i="11"/>
  <c r="CP23" i="11"/>
  <c r="CP22" i="11"/>
  <c r="CP21" i="11"/>
  <c r="CP20" i="11"/>
  <c r="CP19" i="11"/>
  <c r="CP18" i="11"/>
  <c r="CP17" i="11"/>
  <c r="CP16" i="11"/>
  <c r="CP15" i="11"/>
  <c r="CP14" i="11"/>
  <c r="CP13" i="11"/>
  <c r="CP12" i="11"/>
  <c r="CP11" i="11"/>
  <c r="CP10" i="11"/>
  <c r="CP9" i="11"/>
  <c r="CP8" i="11"/>
  <c r="CP7" i="11"/>
  <c r="CP6" i="11"/>
  <c r="CP4" i="11"/>
  <c r="CP3" i="11"/>
  <c r="BN126" i="11"/>
  <c r="BW126" i="11" s="1"/>
  <c r="CQ126" i="11" s="1"/>
  <c r="BN125" i="11"/>
  <c r="BW125" i="11" s="1"/>
  <c r="CQ125" i="11" s="1"/>
  <c r="BN124" i="11"/>
  <c r="BW124" i="11" s="1"/>
  <c r="CQ124" i="11" s="1"/>
  <c r="BN123" i="11"/>
  <c r="BW123" i="11" s="1"/>
  <c r="CQ123" i="11" s="1"/>
  <c r="BN122" i="11"/>
  <c r="BW122" i="11" s="1"/>
  <c r="CQ122" i="11" s="1"/>
  <c r="BN121" i="11"/>
  <c r="BN120" i="11"/>
  <c r="BN119" i="11"/>
  <c r="BW119" i="11" s="1"/>
  <c r="CQ119" i="11" s="1"/>
  <c r="BN118" i="11"/>
  <c r="BW118" i="11" s="1"/>
  <c r="CQ118" i="11" s="1"/>
  <c r="BN117" i="11"/>
  <c r="BW117" i="11" s="1"/>
  <c r="CQ117" i="11" s="1"/>
  <c r="BN116" i="11"/>
  <c r="BW116" i="11" s="1"/>
  <c r="CQ116" i="11" s="1"/>
  <c r="BN115" i="11"/>
  <c r="BW115" i="11" s="1"/>
  <c r="CQ115" i="11" s="1"/>
  <c r="BN114" i="11"/>
  <c r="BN113" i="11"/>
  <c r="BW113" i="11" s="1"/>
  <c r="CQ113" i="11" s="1"/>
  <c r="BN112" i="11"/>
  <c r="BN111" i="11"/>
  <c r="BW111" i="11" s="1"/>
  <c r="CQ111" i="11" s="1"/>
  <c r="BN110" i="11"/>
  <c r="BW110" i="11" s="1"/>
  <c r="CQ110" i="11" s="1"/>
  <c r="BN109" i="11"/>
  <c r="BN108" i="11"/>
  <c r="BW108" i="11" s="1"/>
  <c r="CQ108" i="11" s="1"/>
  <c r="BN107" i="11"/>
  <c r="BW107" i="11" s="1"/>
  <c r="CQ107" i="11" s="1"/>
  <c r="BN106" i="11"/>
  <c r="BN105" i="11"/>
  <c r="BN104" i="11"/>
  <c r="BN103" i="11"/>
  <c r="BW103" i="11" s="1"/>
  <c r="CQ103" i="11" s="1"/>
  <c r="BN102" i="11"/>
  <c r="BW102" i="11" s="1"/>
  <c r="CQ102" i="11" s="1"/>
  <c r="BN101" i="11"/>
  <c r="BW101" i="11" s="1"/>
  <c r="CQ101" i="11" s="1"/>
  <c r="BN100" i="11"/>
  <c r="BW100" i="11" s="1"/>
  <c r="CQ100" i="11" s="1"/>
  <c r="BN99" i="11"/>
  <c r="BW99" i="11" s="1"/>
  <c r="CQ99" i="11" s="1"/>
  <c r="BN98" i="11"/>
  <c r="BW98" i="11" s="1"/>
  <c r="CQ98" i="11" s="1"/>
  <c r="BN97" i="11"/>
  <c r="BW97" i="11" s="1"/>
  <c r="CQ97" i="11" s="1"/>
  <c r="BN96" i="11"/>
  <c r="BN95" i="11"/>
  <c r="BW95" i="11" s="1"/>
  <c r="CQ95" i="11" s="1"/>
  <c r="BN94" i="11"/>
  <c r="BW94" i="11" s="1"/>
  <c r="CQ94" i="11" s="1"/>
  <c r="BN93" i="11"/>
  <c r="BW93" i="11" s="1"/>
  <c r="CQ93" i="11" s="1"/>
  <c r="BN92" i="11"/>
  <c r="BW92" i="11" s="1"/>
  <c r="CQ92" i="11" s="1"/>
  <c r="BN91" i="11"/>
  <c r="BW91" i="11" s="1"/>
  <c r="CQ91" i="11" s="1"/>
  <c r="BN90" i="11"/>
  <c r="BW90" i="11" s="1"/>
  <c r="CQ90" i="11" s="1"/>
  <c r="BN89" i="11"/>
  <c r="BN88" i="11"/>
  <c r="BN87" i="11"/>
  <c r="BW87" i="11" s="1"/>
  <c r="CQ87" i="11" s="1"/>
  <c r="BN86" i="11"/>
  <c r="BW86" i="11" s="1"/>
  <c r="CQ86" i="11" s="1"/>
  <c r="BN85" i="11"/>
  <c r="BW85" i="11" s="1"/>
  <c r="CQ85" i="11" s="1"/>
  <c r="BN84" i="11"/>
  <c r="BW84" i="11" s="1"/>
  <c r="CQ84" i="11" s="1"/>
  <c r="BN83" i="11"/>
  <c r="BW83" i="11" s="1"/>
  <c r="CQ83" i="11" s="1"/>
  <c r="BN82" i="11"/>
  <c r="BN81" i="11"/>
  <c r="BW81" i="11" s="1"/>
  <c r="CQ81" i="11" s="1"/>
  <c r="BN80" i="11"/>
  <c r="BN79" i="11"/>
  <c r="BW79" i="11" s="1"/>
  <c r="CQ79" i="11" s="1"/>
  <c r="BN78" i="11"/>
  <c r="BW78" i="11" s="1"/>
  <c r="CQ78" i="11" s="1"/>
  <c r="BN77" i="11"/>
  <c r="BN76" i="11"/>
  <c r="BW76" i="11" s="1"/>
  <c r="CQ76" i="11" s="1"/>
  <c r="BN75" i="11"/>
  <c r="BW75" i="11" s="1"/>
  <c r="CQ75" i="11" s="1"/>
  <c r="BN74" i="11"/>
  <c r="BW74" i="11" s="1"/>
  <c r="CQ74" i="11" s="1"/>
  <c r="BN73" i="11"/>
  <c r="BN72" i="11"/>
  <c r="BN71" i="11"/>
  <c r="BW71" i="11" s="1"/>
  <c r="CQ71" i="11" s="1"/>
  <c r="BN70" i="11"/>
  <c r="BW70" i="11" s="1"/>
  <c r="CQ70" i="11" s="1"/>
  <c r="BN69" i="11"/>
  <c r="BW69" i="11" s="1"/>
  <c r="CQ69" i="11" s="1"/>
  <c r="BN68" i="11"/>
  <c r="BW68" i="11" s="1"/>
  <c r="CQ68" i="11" s="1"/>
  <c r="BN67" i="11"/>
  <c r="BW67" i="11" s="1"/>
  <c r="CQ67" i="11" s="1"/>
  <c r="BN66" i="11"/>
  <c r="BW66" i="11" s="1"/>
  <c r="CQ66" i="11" s="1"/>
  <c r="BN65" i="11"/>
  <c r="BW65" i="11" s="1"/>
  <c r="CQ65" i="11" s="1"/>
  <c r="BN64" i="11"/>
  <c r="BN63" i="11"/>
  <c r="BW63" i="11" s="1"/>
  <c r="CQ63" i="11" s="1"/>
  <c r="BN62" i="11"/>
  <c r="BW62" i="11" s="1"/>
  <c r="CQ62" i="11" s="1"/>
  <c r="BN61" i="11"/>
  <c r="BW61" i="11" s="1"/>
  <c r="CQ61" i="11" s="1"/>
  <c r="BN60" i="11"/>
  <c r="BW60" i="11" s="1"/>
  <c r="CQ60" i="11" s="1"/>
  <c r="BN59" i="11"/>
  <c r="BW59" i="11" s="1"/>
  <c r="CQ59" i="11" s="1"/>
  <c r="BN58" i="11"/>
  <c r="BW58" i="11" s="1"/>
  <c r="CQ58" i="11" s="1"/>
  <c r="BN57" i="11"/>
  <c r="BW57" i="11" s="1"/>
  <c r="CQ57" i="11" s="1"/>
  <c r="BN56" i="11"/>
  <c r="BW56" i="11" s="1"/>
  <c r="CQ56" i="11" s="1"/>
  <c r="BN55" i="11"/>
  <c r="BN54" i="11"/>
  <c r="BW54" i="11" s="1"/>
  <c r="CQ54" i="11" s="1"/>
  <c r="BN53" i="11"/>
  <c r="BW53" i="11" s="1"/>
  <c r="CQ53" i="11" s="1"/>
  <c r="BN52" i="11"/>
  <c r="BN51" i="11"/>
  <c r="BW51" i="11" s="1"/>
  <c r="CQ51" i="11" s="1"/>
  <c r="BN50" i="11"/>
  <c r="BW50" i="11" s="1"/>
  <c r="CQ50" i="11" s="1"/>
  <c r="BN49" i="11"/>
  <c r="BW49" i="11" s="1"/>
  <c r="CQ49" i="11" s="1"/>
  <c r="BN48" i="11"/>
  <c r="BW48" i="11" s="1"/>
  <c r="CQ48" i="11" s="1"/>
  <c r="BN47" i="11"/>
  <c r="BW47" i="11" s="1"/>
  <c r="CQ47" i="11" s="1"/>
  <c r="BN46" i="11"/>
  <c r="BN45" i="11"/>
  <c r="BW45" i="11" s="1"/>
  <c r="CQ45" i="11" s="1"/>
  <c r="BN44" i="11"/>
  <c r="BW44" i="11" s="1"/>
  <c r="CQ44" i="11" s="1"/>
  <c r="BN43" i="11"/>
  <c r="BW43" i="11" s="1"/>
  <c r="CQ43" i="11" s="1"/>
  <c r="BN42" i="11"/>
  <c r="BW42" i="11" s="1"/>
  <c r="CQ42" i="11" s="1"/>
  <c r="BN41" i="11"/>
  <c r="BW41" i="11" s="1"/>
  <c r="CQ41" i="11" s="1"/>
  <c r="BN40" i="11"/>
  <c r="BW40" i="11" s="1"/>
  <c r="CQ40" i="11" s="1"/>
  <c r="BN39" i="11"/>
  <c r="BW39" i="11" s="1"/>
  <c r="CQ39" i="11" s="1"/>
  <c r="BN38" i="11"/>
  <c r="BN37" i="11"/>
  <c r="BW37" i="11" s="1"/>
  <c r="CQ37" i="11" s="1"/>
  <c r="BN36" i="11"/>
  <c r="BW36" i="11" s="1"/>
  <c r="CQ36" i="11" s="1"/>
  <c r="BN35" i="11"/>
  <c r="BW35" i="11" s="1"/>
  <c r="CQ35" i="11" s="1"/>
  <c r="BN34" i="11"/>
  <c r="BN33" i="11"/>
  <c r="BW33" i="11" s="1"/>
  <c r="CQ33" i="11" s="1"/>
  <c r="BN32" i="11"/>
  <c r="BW32" i="11" s="1"/>
  <c r="CQ32" i="11" s="1"/>
  <c r="BN31" i="11"/>
  <c r="BW31" i="11" s="1"/>
  <c r="CQ31" i="11" s="1"/>
  <c r="BN30" i="11"/>
  <c r="BN29" i="11"/>
  <c r="BW29" i="11" s="1"/>
  <c r="CQ29" i="11" s="1"/>
  <c r="BN28" i="11"/>
  <c r="BW28" i="11" s="1"/>
  <c r="CQ28" i="11" s="1"/>
  <c r="BN27" i="11"/>
  <c r="BW27" i="11" s="1"/>
  <c r="CQ27" i="11" s="1"/>
  <c r="BN26" i="11"/>
  <c r="BW26" i="11" s="1"/>
  <c r="CQ26" i="11" s="1"/>
  <c r="BN25" i="11"/>
  <c r="BW25" i="11" s="1"/>
  <c r="CQ25" i="11" s="1"/>
  <c r="BN24" i="11"/>
  <c r="BW24" i="11" s="1"/>
  <c r="CQ24" i="11" s="1"/>
  <c r="BN23" i="11"/>
  <c r="BW23" i="11" s="1"/>
  <c r="CQ23" i="11" s="1"/>
  <c r="BN22" i="11"/>
  <c r="BW22" i="11" s="1"/>
  <c r="CQ22" i="11" s="1"/>
  <c r="BN21" i="11"/>
  <c r="BW21" i="11" s="1"/>
  <c r="CQ21" i="11" s="1"/>
  <c r="BN20" i="11"/>
  <c r="BN19" i="11"/>
  <c r="BW19" i="11" s="1"/>
  <c r="CQ19" i="11" s="1"/>
  <c r="BN18" i="11"/>
  <c r="BW18" i="11" s="1"/>
  <c r="CQ18" i="11" s="1"/>
  <c r="BN17" i="11"/>
  <c r="BW17" i="11" s="1"/>
  <c r="CQ17" i="11" s="1"/>
  <c r="BN16" i="11"/>
  <c r="BW16" i="11" s="1"/>
  <c r="CQ16" i="11" s="1"/>
  <c r="BN15" i="11"/>
  <c r="BN14" i="11"/>
  <c r="BW14" i="11" s="1"/>
  <c r="CQ14" i="11" s="1"/>
  <c r="BN13" i="11"/>
  <c r="BW13" i="11" s="1"/>
  <c r="CQ13" i="11" s="1"/>
  <c r="BN12" i="11"/>
  <c r="BW12" i="11" s="1"/>
  <c r="CQ12" i="11" s="1"/>
  <c r="BN11" i="11"/>
  <c r="BW11" i="11" s="1"/>
  <c r="CQ11" i="11" s="1"/>
  <c r="BN10" i="11"/>
  <c r="BW10" i="11" s="1"/>
  <c r="CQ10" i="11" s="1"/>
  <c r="BN9" i="11"/>
  <c r="BW9" i="11" s="1"/>
  <c r="CQ9" i="11" s="1"/>
  <c r="BN8" i="11"/>
  <c r="BW8" i="11" s="1"/>
  <c r="CQ8" i="11" s="1"/>
  <c r="BN7" i="11"/>
  <c r="BN6" i="11"/>
  <c r="BW6" i="11" s="1"/>
  <c r="CQ6" i="11" s="1"/>
  <c r="BN4" i="11"/>
  <c r="BN3" i="11"/>
  <c r="BA126" i="11"/>
  <c r="BA125" i="11"/>
  <c r="BA124" i="11"/>
  <c r="BA123" i="11"/>
  <c r="BA122" i="1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4" i="11"/>
  <c r="BA3" i="11"/>
  <c r="AK126" i="11"/>
  <c r="AJ126" i="11"/>
  <c r="AG126" i="11"/>
  <c r="AF126" i="11"/>
  <c r="Y126" i="11"/>
  <c r="X126" i="11"/>
  <c r="U126" i="11"/>
  <c r="W126" i="11" s="1"/>
  <c r="T126" i="11"/>
  <c r="V126" i="11" s="1"/>
  <c r="AK125" i="11"/>
  <c r="AJ125" i="11"/>
  <c r="AG125" i="11"/>
  <c r="AF125" i="11"/>
  <c r="Y125" i="11"/>
  <c r="X125" i="11"/>
  <c r="U125" i="11"/>
  <c r="W125" i="11" s="1"/>
  <c r="T125" i="11"/>
  <c r="V125" i="11" s="1"/>
  <c r="AK124" i="11"/>
  <c r="AJ124" i="11"/>
  <c r="AG124" i="11"/>
  <c r="AF124" i="11"/>
  <c r="Y124" i="11"/>
  <c r="X124" i="11"/>
  <c r="U124" i="11"/>
  <c r="W124" i="11" s="1"/>
  <c r="T124" i="11"/>
  <c r="V124" i="11" s="1"/>
  <c r="AK123" i="11"/>
  <c r="AJ123" i="11"/>
  <c r="AG123" i="11"/>
  <c r="AF123" i="11"/>
  <c r="Y123" i="11"/>
  <c r="X123" i="11"/>
  <c r="U123" i="11"/>
  <c r="W123" i="11" s="1"/>
  <c r="T123" i="11"/>
  <c r="V123" i="11" s="1"/>
  <c r="AK122" i="11"/>
  <c r="AJ122" i="11"/>
  <c r="AG122" i="11"/>
  <c r="AF122" i="11"/>
  <c r="Y122" i="11"/>
  <c r="X122" i="11"/>
  <c r="U122" i="11"/>
  <c r="W122" i="11" s="1"/>
  <c r="T122" i="11"/>
  <c r="V122" i="11" s="1"/>
  <c r="AK121" i="11"/>
  <c r="AJ121" i="11"/>
  <c r="AG121" i="11"/>
  <c r="AF121" i="11"/>
  <c r="Y121" i="11"/>
  <c r="X121" i="11"/>
  <c r="U121" i="11"/>
  <c r="W121" i="11" s="1"/>
  <c r="T121" i="11"/>
  <c r="V121" i="11" s="1"/>
  <c r="AK120" i="11"/>
  <c r="AJ120" i="11"/>
  <c r="AG120" i="11"/>
  <c r="AF120" i="11"/>
  <c r="Y120" i="11"/>
  <c r="X120" i="11"/>
  <c r="U120" i="11"/>
  <c r="W120" i="11" s="1"/>
  <c r="T120" i="11"/>
  <c r="V120" i="11" s="1"/>
  <c r="AK119" i="11"/>
  <c r="AJ119" i="11"/>
  <c r="AG119" i="11"/>
  <c r="AH119" i="11" s="1"/>
  <c r="AF119" i="11"/>
  <c r="Y119" i="11"/>
  <c r="X119" i="11"/>
  <c r="U119" i="11"/>
  <c r="W119" i="11" s="1"/>
  <c r="T119" i="11"/>
  <c r="V119" i="11" s="1"/>
  <c r="AK118" i="11"/>
  <c r="AJ118" i="11"/>
  <c r="AG118" i="11"/>
  <c r="AF118" i="11"/>
  <c r="Y118" i="11"/>
  <c r="X118" i="11"/>
  <c r="U118" i="11"/>
  <c r="W118" i="11" s="1"/>
  <c r="T118" i="11"/>
  <c r="V118" i="11" s="1"/>
  <c r="AK117" i="11"/>
  <c r="AJ117" i="11"/>
  <c r="AG117" i="11"/>
  <c r="AH117" i="11" s="1"/>
  <c r="AF117" i="11"/>
  <c r="Y117" i="11"/>
  <c r="X117" i="11"/>
  <c r="U117" i="11"/>
  <c r="W117" i="11" s="1"/>
  <c r="T117" i="11"/>
  <c r="V117" i="11" s="1"/>
  <c r="AK116" i="11"/>
  <c r="AJ116" i="11"/>
  <c r="AH116" i="11"/>
  <c r="AG116" i="11"/>
  <c r="AF116" i="11"/>
  <c r="Y116" i="11"/>
  <c r="X116" i="11"/>
  <c r="U116" i="11"/>
  <c r="W116" i="11" s="1"/>
  <c r="T116" i="11"/>
  <c r="V116" i="11" s="1"/>
  <c r="AK115" i="11"/>
  <c r="AJ115" i="11"/>
  <c r="AL115" i="11" s="1"/>
  <c r="AG115" i="11"/>
  <c r="AF115" i="11"/>
  <c r="Y115" i="11"/>
  <c r="X115" i="11"/>
  <c r="U115" i="11"/>
  <c r="W115" i="11" s="1"/>
  <c r="T115" i="11"/>
  <c r="V115" i="11" s="1"/>
  <c r="AK114" i="11"/>
  <c r="AJ114" i="11"/>
  <c r="AG114" i="11"/>
  <c r="AF114" i="11"/>
  <c r="Y114" i="11"/>
  <c r="X114" i="11"/>
  <c r="U114" i="11"/>
  <c r="W114" i="11" s="1"/>
  <c r="T114" i="11"/>
  <c r="V114" i="11" s="1"/>
  <c r="AK113" i="11"/>
  <c r="AJ113" i="11"/>
  <c r="AG113" i="11"/>
  <c r="AF113" i="11"/>
  <c r="Y113" i="11"/>
  <c r="X113" i="11"/>
  <c r="U113" i="11"/>
  <c r="W113" i="11" s="1"/>
  <c r="T113" i="11"/>
  <c r="V113" i="11" s="1"/>
  <c r="AK112" i="11"/>
  <c r="AJ112" i="11"/>
  <c r="AL112" i="11" s="1"/>
  <c r="AG112" i="11"/>
  <c r="AH112" i="11" s="1"/>
  <c r="AF112" i="11"/>
  <c r="Y112" i="11"/>
  <c r="X112" i="11"/>
  <c r="U112" i="11"/>
  <c r="W112" i="11" s="1"/>
  <c r="T112" i="11"/>
  <c r="V112" i="11" s="1"/>
  <c r="AK111" i="11"/>
  <c r="AJ111" i="11"/>
  <c r="AG111" i="11"/>
  <c r="AH111" i="11" s="1"/>
  <c r="AF111" i="11"/>
  <c r="Y111" i="11"/>
  <c r="X111" i="11"/>
  <c r="U111" i="11"/>
  <c r="W111" i="11" s="1"/>
  <c r="T111" i="11"/>
  <c r="V111" i="11" s="1"/>
  <c r="AK110" i="11"/>
  <c r="AJ110" i="11"/>
  <c r="AL110" i="11" s="1"/>
  <c r="AG110" i="11"/>
  <c r="AF110" i="11"/>
  <c r="Y110" i="11"/>
  <c r="X110" i="11"/>
  <c r="U110" i="11"/>
  <c r="W110" i="11" s="1"/>
  <c r="T110" i="11"/>
  <c r="V110" i="11" s="1"/>
  <c r="AK109" i="11"/>
  <c r="AJ109" i="11"/>
  <c r="AG109" i="11"/>
  <c r="AF109" i="11"/>
  <c r="Y109" i="11"/>
  <c r="X109" i="11"/>
  <c r="U109" i="11"/>
  <c r="W109" i="11" s="1"/>
  <c r="T109" i="11"/>
  <c r="V109" i="11" s="1"/>
  <c r="AK108" i="11"/>
  <c r="AJ108" i="11"/>
  <c r="AG108" i="11"/>
  <c r="AH108" i="11" s="1"/>
  <c r="AF108" i="11"/>
  <c r="Y108" i="11"/>
  <c r="X108" i="11"/>
  <c r="U108" i="11"/>
  <c r="W108" i="11" s="1"/>
  <c r="T108" i="11"/>
  <c r="V108" i="11" s="1"/>
  <c r="AK107" i="11"/>
  <c r="AJ107" i="11"/>
  <c r="AG107" i="11"/>
  <c r="AF107" i="11"/>
  <c r="Y107" i="11"/>
  <c r="X107" i="11"/>
  <c r="U107" i="11"/>
  <c r="W107" i="11" s="1"/>
  <c r="T107" i="11"/>
  <c r="V107" i="11" s="1"/>
  <c r="AK106" i="11"/>
  <c r="AJ106" i="11"/>
  <c r="AG106" i="11"/>
  <c r="AF106" i="11"/>
  <c r="Y106" i="11"/>
  <c r="X106" i="11"/>
  <c r="U106" i="11"/>
  <c r="W106" i="11" s="1"/>
  <c r="T106" i="11"/>
  <c r="V106" i="11" s="1"/>
  <c r="AK105" i="11"/>
  <c r="AJ105" i="11"/>
  <c r="AG105" i="11"/>
  <c r="AF105" i="11"/>
  <c r="Y105" i="11"/>
  <c r="X105" i="11"/>
  <c r="U105" i="11"/>
  <c r="W105" i="11" s="1"/>
  <c r="T105" i="11"/>
  <c r="V105" i="11" s="1"/>
  <c r="AK104" i="11"/>
  <c r="AJ104" i="11"/>
  <c r="AG104" i="11"/>
  <c r="AF104" i="11"/>
  <c r="Y104" i="11"/>
  <c r="X104" i="11"/>
  <c r="U104" i="11"/>
  <c r="W104" i="11" s="1"/>
  <c r="T104" i="11"/>
  <c r="V104" i="11" s="1"/>
  <c r="AK103" i="11"/>
  <c r="AJ103" i="11"/>
  <c r="AL103" i="11" s="1"/>
  <c r="AG103" i="11"/>
  <c r="AF103" i="11"/>
  <c r="Y103" i="11"/>
  <c r="X103" i="11"/>
  <c r="U103" i="11"/>
  <c r="W103" i="11" s="1"/>
  <c r="T103" i="11"/>
  <c r="V103" i="11" s="1"/>
  <c r="AK102" i="11"/>
  <c r="AJ102" i="11"/>
  <c r="AG102" i="11"/>
  <c r="AF102" i="11"/>
  <c r="Y102" i="11"/>
  <c r="X102" i="11"/>
  <c r="U102" i="11"/>
  <c r="W102" i="11" s="1"/>
  <c r="T102" i="11"/>
  <c r="V102" i="11" s="1"/>
  <c r="AK101" i="11"/>
  <c r="AJ101" i="11"/>
  <c r="AG101" i="11"/>
  <c r="AF101" i="11"/>
  <c r="Y101" i="11"/>
  <c r="X101" i="11"/>
  <c r="U101" i="11"/>
  <c r="W101" i="11" s="1"/>
  <c r="T101" i="11"/>
  <c r="V101" i="11" s="1"/>
  <c r="AK100" i="11"/>
  <c r="AJ100" i="11"/>
  <c r="AG100" i="11"/>
  <c r="AF100" i="11"/>
  <c r="Y100" i="11"/>
  <c r="X100" i="11"/>
  <c r="U100" i="11"/>
  <c r="W100" i="11" s="1"/>
  <c r="T100" i="11"/>
  <c r="V100" i="11" s="1"/>
  <c r="AK99" i="11"/>
  <c r="AJ99" i="11"/>
  <c r="AL99" i="11" s="1"/>
  <c r="AG99" i="11"/>
  <c r="AF99" i="11"/>
  <c r="Y99" i="11"/>
  <c r="X99" i="11"/>
  <c r="U99" i="11"/>
  <c r="W99" i="11" s="1"/>
  <c r="T99" i="11"/>
  <c r="V99" i="11" s="1"/>
  <c r="AK98" i="11"/>
  <c r="AJ98" i="11"/>
  <c r="AG98" i="11"/>
  <c r="AF98" i="11"/>
  <c r="Y98" i="11"/>
  <c r="X98" i="11"/>
  <c r="U98" i="11"/>
  <c r="W98" i="11" s="1"/>
  <c r="T98" i="11"/>
  <c r="V98" i="11" s="1"/>
  <c r="AK97" i="11"/>
  <c r="AJ97" i="11"/>
  <c r="AG97" i="11"/>
  <c r="AF97" i="11"/>
  <c r="Y97" i="11"/>
  <c r="X97" i="11"/>
  <c r="U97" i="11"/>
  <c r="W97" i="11" s="1"/>
  <c r="T97" i="11"/>
  <c r="V97" i="11" s="1"/>
  <c r="AK96" i="11"/>
  <c r="AJ96" i="11"/>
  <c r="AL96" i="11" s="1"/>
  <c r="AG96" i="11"/>
  <c r="AH96" i="11" s="1"/>
  <c r="AF96" i="11"/>
  <c r="Y96" i="11"/>
  <c r="X96" i="11"/>
  <c r="U96" i="11"/>
  <c r="W96" i="11" s="1"/>
  <c r="T96" i="11"/>
  <c r="V96" i="11" s="1"/>
  <c r="AK95" i="11"/>
  <c r="AJ95" i="11"/>
  <c r="AG95" i="11"/>
  <c r="AH95" i="11" s="1"/>
  <c r="AF95" i="11"/>
  <c r="Y95" i="11"/>
  <c r="X95" i="11"/>
  <c r="U95" i="11"/>
  <c r="W95" i="11" s="1"/>
  <c r="T95" i="11"/>
  <c r="V95" i="11" s="1"/>
  <c r="AK94" i="11"/>
  <c r="AJ94" i="11"/>
  <c r="AG94" i="11"/>
  <c r="AF94" i="11"/>
  <c r="Y94" i="11"/>
  <c r="X94" i="11"/>
  <c r="U94" i="11"/>
  <c r="W94" i="11" s="1"/>
  <c r="T94" i="11"/>
  <c r="V94" i="11" s="1"/>
  <c r="AK93" i="11"/>
  <c r="AJ93" i="11"/>
  <c r="AG93" i="11"/>
  <c r="AF93" i="11"/>
  <c r="Y93" i="11"/>
  <c r="X93" i="11"/>
  <c r="U93" i="11"/>
  <c r="W93" i="11" s="1"/>
  <c r="T93" i="11"/>
  <c r="V93" i="11" s="1"/>
  <c r="AK92" i="11"/>
  <c r="AJ92" i="11"/>
  <c r="AG92" i="11"/>
  <c r="AF92" i="11"/>
  <c r="Y92" i="11"/>
  <c r="X92" i="11"/>
  <c r="U92" i="11"/>
  <c r="W92" i="11" s="1"/>
  <c r="T92" i="11"/>
  <c r="V92" i="11" s="1"/>
  <c r="AK91" i="11"/>
  <c r="AJ91" i="11"/>
  <c r="AG91" i="11"/>
  <c r="AF91" i="11"/>
  <c r="Y91" i="11"/>
  <c r="X91" i="11"/>
  <c r="U91" i="11"/>
  <c r="W91" i="11" s="1"/>
  <c r="T91" i="11"/>
  <c r="V91" i="11" s="1"/>
  <c r="AK90" i="11"/>
  <c r="AJ90" i="11"/>
  <c r="AG90" i="11"/>
  <c r="AF90" i="11"/>
  <c r="Y90" i="11"/>
  <c r="X90" i="11"/>
  <c r="U90" i="11"/>
  <c r="W90" i="11" s="1"/>
  <c r="T90" i="11"/>
  <c r="V90" i="11" s="1"/>
  <c r="AK89" i="11"/>
  <c r="AJ89" i="11"/>
  <c r="AG89" i="11"/>
  <c r="AF89" i="11"/>
  <c r="Y89" i="11"/>
  <c r="X89" i="11"/>
  <c r="U89" i="11"/>
  <c r="W89" i="11" s="1"/>
  <c r="T89" i="11"/>
  <c r="V89" i="11" s="1"/>
  <c r="AK88" i="11"/>
  <c r="AJ88" i="11"/>
  <c r="AG88" i="11"/>
  <c r="AF88" i="11"/>
  <c r="Y88" i="11"/>
  <c r="X88" i="11"/>
  <c r="U88" i="11"/>
  <c r="W88" i="11" s="1"/>
  <c r="T88" i="11"/>
  <c r="V88" i="11" s="1"/>
  <c r="AK87" i="11"/>
  <c r="AJ87" i="11"/>
  <c r="AG87" i="11"/>
  <c r="AF87" i="11"/>
  <c r="Y87" i="11"/>
  <c r="X87" i="11"/>
  <c r="U87" i="11"/>
  <c r="W87" i="11" s="1"/>
  <c r="T87" i="11"/>
  <c r="V87" i="11" s="1"/>
  <c r="AK86" i="11"/>
  <c r="AJ86" i="11"/>
  <c r="AG86" i="11"/>
  <c r="AF86" i="11"/>
  <c r="Y86" i="11"/>
  <c r="X86" i="11"/>
  <c r="U86" i="11"/>
  <c r="W86" i="11" s="1"/>
  <c r="T86" i="11"/>
  <c r="V86" i="11" s="1"/>
  <c r="AK85" i="11"/>
  <c r="AJ85" i="11"/>
  <c r="AG85" i="11"/>
  <c r="AF85" i="11"/>
  <c r="Y85" i="11"/>
  <c r="X85" i="11"/>
  <c r="U85" i="11"/>
  <c r="W85" i="11" s="1"/>
  <c r="T85" i="11"/>
  <c r="V85" i="11" s="1"/>
  <c r="AK84" i="11"/>
  <c r="AJ84" i="11"/>
  <c r="AG84" i="11"/>
  <c r="AF84" i="11"/>
  <c r="Y84" i="11"/>
  <c r="X84" i="11"/>
  <c r="U84" i="11"/>
  <c r="W84" i="11" s="1"/>
  <c r="T84" i="11"/>
  <c r="V84" i="11" s="1"/>
  <c r="AK83" i="11"/>
  <c r="AJ83" i="11"/>
  <c r="AG83" i="11"/>
  <c r="AF83" i="11"/>
  <c r="Y83" i="11"/>
  <c r="X83" i="11"/>
  <c r="U83" i="11"/>
  <c r="W83" i="11" s="1"/>
  <c r="T83" i="11"/>
  <c r="V83" i="11" s="1"/>
  <c r="AK82" i="11"/>
  <c r="AJ82" i="11"/>
  <c r="AG82" i="11"/>
  <c r="AF82" i="11"/>
  <c r="Y82" i="11"/>
  <c r="X82" i="11"/>
  <c r="U82" i="11"/>
  <c r="W82" i="11" s="1"/>
  <c r="T82" i="11"/>
  <c r="V82" i="11" s="1"/>
  <c r="AK81" i="11"/>
  <c r="AJ81" i="11"/>
  <c r="AG81" i="11"/>
  <c r="AF81" i="11"/>
  <c r="Y81" i="11"/>
  <c r="X81" i="11"/>
  <c r="U81" i="11"/>
  <c r="W81" i="11" s="1"/>
  <c r="T81" i="11"/>
  <c r="V81" i="11" s="1"/>
  <c r="AK80" i="11"/>
  <c r="AJ80" i="11"/>
  <c r="AG80" i="11"/>
  <c r="AF80" i="11"/>
  <c r="Y80" i="11"/>
  <c r="X80" i="11"/>
  <c r="U80" i="11"/>
  <c r="W80" i="11" s="1"/>
  <c r="T80" i="11"/>
  <c r="V80" i="11" s="1"/>
  <c r="AK79" i="11"/>
  <c r="AJ79" i="11"/>
  <c r="AG79" i="11"/>
  <c r="AF79" i="11"/>
  <c r="Y79" i="11"/>
  <c r="X79" i="11"/>
  <c r="U79" i="11"/>
  <c r="W79" i="11" s="1"/>
  <c r="T79" i="11"/>
  <c r="V79" i="11" s="1"/>
  <c r="AK78" i="11"/>
  <c r="AJ78" i="11"/>
  <c r="AG78" i="11"/>
  <c r="AF78" i="11"/>
  <c r="Y78" i="11"/>
  <c r="X78" i="11"/>
  <c r="U78" i="11"/>
  <c r="W78" i="11" s="1"/>
  <c r="T78" i="11"/>
  <c r="V78" i="11" s="1"/>
  <c r="AK77" i="11"/>
  <c r="AJ77" i="11"/>
  <c r="AG77" i="11"/>
  <c r="AF77" i="11"/>
  <c r="Y77" i="11"/>
  <c r="X77" i="11"/>
  <c r="U77" i="11"/>
  <c r="W77" i="11" s="1"/>
  <c r="T77" i="11"/>
  <c r="V77" i="11" s="1"/>
  <c r="AK76" i="11"/>
  <c r="AJ76" i="11"/>
  <c r="AG76" i="11"/>
  <c r="AF76" i="11"/>
  <c r="Y76" i="11"/>
  <c r="X76" i="11"/>
  <c r="U76" i="11"/>
  <c r="W76" i="11" s="1"/>
  <c r="T76" i="11"/>
  <c r="V76" i="11" s="1"/>
  <c r="AK75" i="11"/>
  <c r="AJ75" i="11"/>
  <c r="AG75" i="11"/>
  <c r="AF75" i="11"/>
  <c r="Y75" i="11"/>
  <c r="X75" i="11"/>
  <c r="U75" i="11"/>
  <c r="W75" i="11" s="1"/>
  <c r="T75" i="11"/>
  <c r="V75" i="11" s="1"/>
  <c r="AK74" i="11"/>
  <c r="AJ74" i="11"/>
  <c r="AG74" i="11"/>
  <c r="AF74" i="11"/>
  <c r="Y74" i="11"/>
  <c r="X74" i="11"/>
  <c r="U74" i="11"/>
  <c r="W74" i="11" s="1"/>
  <c r="T74" i="11"/>
  <c r="V74" i="11" s="1"/>
  <c r="AK73" i="11"/>
  <c r="AJ73" i="11"/>
  <c r="AG73" i="11"/>
  <c r="AF73" i="11"/>
  <c r="Y73" i="11"/>
  <c r="X73" i="11"/>
  <c r="U73" i="11"/>
  <c r="W73" i="11" s="1"/>
  <c r="T73" i="11"/>
  <c r="V73" i="11" s="1"/>
  <c r="AK72" i="11"/>
  <c r="AJ72" i="11"/>
  <c r="AG72" i="11"/>
  <c r="AF72" i="11"/>
  <c r="Y72" i="11"/>
  <c r="X72" i="11"/>
  <c r="U72" i="11"/>
  <c r="W72" i="11" s="1"/>
  <c r="T72" i="11"/>
  <c r="V72" i="11" s="1"/>
  <c r="AK71" i="11"/>
  <c r="AJ71" i="11"/>
  <c r="AG71" i="11"/>
  <c r="AF71" i="11"/>
  <c r="Y71" i="11"/>
  <c r="X71" i="11"/>
  <c r="U71" i="11"/>
  <c r="W71" i="11" s="1"/>
  <c r="T71" i="11"/>
  <c r="V71" i="11" s="1"/>
  <c r="AK70" i="11"/>
  <c r="AJ70" i="11"/>
  <c r="AG70" i="11"/>
  <c r="AF70" i="11"/>
  <c r="Y70" i="11"/>
  <c r="X70" i="11"/>
  <c r="U70" i="11"/>
  <c r="W70" i="11" s="1"/>
  <c r="T70" i="11"/>
  <c r="V70" i="11" s="1"/>
  <c r="AK69" i="11"/>
  <c r="AJ69" i="11"/>
  <c r="AG69" i="11"/>
  <c r="AF69" i="11"/>
  <c r="Y69" i="11"/>
  <c r="X69" i="11"/>
  <c r="U69" i="11"/>
  <c r="W69" i="11" s="1"/>
  <c r="T69" i="11"/>
  <c r="V69" i="11" s="1"/>
  <c r="AK68" i="11"/>
  <c r="AJ68" i="11"/>
  <c r="AG68" i="11"/>
  <c r="AF68" i="11"/>
  <c r="Y68" i="11"/>
  <c r="X68" i="11"/>
  <c r="U68" i="11"/>
  <c r="W68" i="11" s="1"/>
  <c r="T68" i="11"/>
  <c r="V68" i="11" s="1"/>
  <c r="AK67" i="11"/>
  <c r="AJ67" i="11"/>
  <c r="AG67" i="11"/>
  <c r="AF67" i="11"/>
  <c r="Y67" i="11"/>
  <c r="X67" i="11"/>
  <c r="U67" i="11"/>
  <c r="W67" i="11" s="1"/>
  <c r="T67" i="11"/>
  <c r="V67" i="11" s="1"/>
  <c r="AK66" i="11"/>
  <c r="AJ66" i="11"/>
  <c r="AG66" i="11"/>
  <c r="AF66" i="11"/>
  <c r="Y66" i="11"/>
  <c r="X66" i="11"/>
  <c r="U66" i="11"/>
  <c r="W66" i="11" s="1"/>
  <c r="T66" i="11"/>
  <c r="V66" i="11" s="1"/>
  <c r="AK65" i="11"/>
  <c r="AJ65" i="11"/>
  <c r="AG65" i="11"/>
  <c r="AF65" i="11"/>
  <c r="Y65" i="11"/>
  <c r="X65" i="11"/>
  <c r="U65" i="11"/>
  <c r="W65" i="11" s="1"/>
  <c r="T65" i="11"/>
  <c r="V65" i="11" s="1"/>
  <c r="AK64" i="11"/>
  <c r="AJ64" i="11"/>
  <c r="AG64" i="11"/>
  <c r="AF64" i="11"/>
  <c r="Y64" i="11"/>
  <c r="X64" i="11"/>
  <c r="U64" i="11"/>
  <c r="W64" i="11" s="1"/>
  <c r="T64" i="11"/>
  <c r="V64" i="11" s="1"/>
  <c r="AK63" i="11"/>
  <c r="AJ63" i="11"/>
  <c r="AG63" i="11"/>
  <c r="AF63" i="11"/>
  <c r="Y63" i="11"/>
  <c r="X63" i="11"/>
  <c r="U63" i="11"/>
  <c r="W63" i="11" s="1"/>
  <c r="T63" i="11"/>
  <c r="V63" i="11" s="1"/>
  <c r="AK62" i="11"/>
  <c r="AJ62" i="11"/>
  <c r="AG62" i="11"/>
  <c r="AF62" i="11"/>
  <c r="Y62" i="11"/>
  <c r="X62" i="11"/>
  <c r="U62" i="11"/>
  <c r="W62" i="11" s="1"/>
  <c r="T62" i="11"/>
  <c r="V62" i="11" s="1"/>
  <c r="AK61" i="11"/>
  <c r="AJ61" i="11"/>
  <c r="AG61" i="11"/>
  <c r="AF61" i="11"/>
  <c r="Y61" i="11"/>
  <c r="X61" i="11"/>
  <c r="U61" i="11"/>
  <c r="W61" i="11" s="1"/>
  <c r="T61" i="11"/>
  <c r="V61" i="11" s="1"/>
  <c r="AK60" i="11"/>
  <c r="AJ60" i="11"/>
  <c r="AG60" i="11"/>
  <c r="AF60" i="11"/>
  <c r="Y60" i="11"/>
  <c r="X60" i="11"/>
  <c r="U60" i="11"/>
  <c r="W60" i="11" s="1"/>
  <c r="T60" i="11"/>
  <c r="V60" i="11" s="1"/>
  <c r="AK59" i="11"/>
  <c r="AJ59" i="11"/>
  <c r="AG59" i="11"/>
  <c r="AF59" i="11"/>
  <c r="Y59" i="11"/>
  <c r="X59" i="11"/>
  <c r="U59" i="11"/>
  <c r="W59" i="11" s="1"/>
  <c r="T59" i="11"/>
  <c r="V59" i="11" s="1"/>
  <c r="AK58" i="11"/>
  <c r="AJ58" i="11"/>
  <c r="AG58" i="11"/>
  <c r="AF58" i="11"/>
  <c r="Y58" i="11"/>
  <c r="X58" i="11"/>
  <c r="U58" i="11"/>
  <c r="W58" i="11" s="1"/>
  <c r="T58" i="11"/>
  <c r="V58" i="11" s="1"/>
  <c r="AK57" i="11"/>
  <c r="AJ57" i="11"/>
  <c r="AG57" i="11"/>
  <c r="AF57" i="11"/>
  <c r="Y57" i="11"/>
  <c r="X57" i="11"/>
  <c r="U57" i="11"/>
  <c r="W57" i="11" s="1"/>
  <c r="T57" i="11"/>
  <c r="V57" i="11" s="1"/>
  <c r="AK56" i="11"/>
  <c r="AJ56" i="11"/>
  <c r="AG56" i="11"/>
  <c r="AF56" i="11"/>
  <c r="Y56" i="11"/>
  <c r="X56" i="11"/>
  <c r="U56" i="11"/>
  <c r="W56" i="11" s="1"/>
  <c r="T56" i="11"/>
  <c r="V56" i="11" s="1"/>
  <c r="AK55" i="11"/>
  <c r="AJ55" i="11"/>
  <c r="AG55" i="11"/>
  <c r="AF55" i="11"/>
  <c r="Y55" i="11"/>
  <c r="X55" i="11"/>
  <c r="U55" i="11"/>
  <c r="W55" i="11" s="1"/>
  <c r="T55" i="11"/>
  <c r="V55" i="11" s="1"/>
  <c r="AK54" i="11"/>
  <c r="AJ54" i="11"/>
  <c r="AG54" i="11"/>
  <c r="AF54" i="11"/>
  <c r="Y54" i="11"/>
  <c r="X54" i="11"/>
  <c r="U54" i="11"/>
  <c r="W54" i="11" s="1"/>
  <c r="T54" i="11"/>
  <c r="V54" i="11" s="1"/>
  <c r="AK53" i="11"/>
  <c r="AJ53" i="11"/>
  <c r="AG53" i="11"/>
  <c r="AF53" i="11"/>
  <c r="Y53" i="11"/>
  <c r="X53" i="11"/>
  <c r="U53" i="11"/>
  <c r="W53" i="11" s="1"/>
  <c r="T53" i="11"/>
  <c r="V53" i="11" s="1"/>
  <c r="AK52" i="11"/>
  <c r="AJ52" i="11"/>
  <c r="AG52" i="11"/>
  <c r="AF52" i="11"/>
  <c r="Y52" i="11"/>
  <c r="X52" i="11"/>
  <c r="U52" i="11"/>
  <c r="W52" i="11" s="1"/>
  <c r="T52" i="11"/>
  <c r="V52" i="11" s="1"/>
  <c r="AK51" i="11"/>
  <c r="AJ51" i="11"/>
  <c r="AG51" i="11"/>
  <c r="AF51" i="11"/>
  <c r="Y51" i="11"/>
  <c r="X51" i="11"/>
  <c r="U51" i="11"/>
  <c r="W51" i="11" s="1"/>
  <c r="T51" i="11"/>
  <c r="V51" i="11" s="1"/>
  <c r="AK50" i="11"/>
  <c r="AJ50" i="11"/>
  <c r="AG50" i="11"/>
  <c r="AF50" i="11"/>
  <c r="Y50" i="11"/>
  <c r="X50" i="11"/>
  <c r="U50" i="11"/>
  <c r="W50" i="11" s="1"/>
  <c r="T50" i="11"/>
  <c r="V50" i="11" s="1"/>
  <c r="AK49" i="11"/>
  <c r="AJ49" i="11"/>
  <c r="AG49" i="11"/>
  <c r="AF49" i="11"/>
  <c r="Y49" i="11"/>
  <c r="X49" i="11"/>
  <c r="U49" i="11"/>
  <c r="W49" i="11" s="1"/>
  <c r="T49" i="11"/>
  <c r="V49" i="11" s="1"/>
  <c r="AK48" i="11"/>
  <c r="AJ48" i="11"/>
  <c r="AG48" i="11"/>
  <c r="AF48" i="11"/>
  <c r="Y48" i="11"/>
  <c r="X48" i="11"/>
  <c r="U48" i="11"/>
  <c r="W48" i="11" s="1"/>
  <c r="T48" i="11"/>
  <c r="V48" i="11" s="1"/>
  <c r="AK47" i="11"/>
  <c r="AJ47" i="11"/>
  <c r="AG47" i="11"/>
  <c r="AF47" i="11"/>
  <c r="Y47" i="11"/>
  <c r="X47" i="11"/>
  <c r="U47" i="11"/>
  <c r="W47" i="11" s="1"/>
  <c r="T47" i="11"/>
  <c r="V47" i="11" s="1"/>
  <c r="AK46" i="11"/>
  <c r="AJ46" i="11"/>
  <c r="AG46" i="11"/>
  <c r="AF46" i="11"/>
  <c r="Y46" i="11"/>
  <c r="X46" i="11"/>
  <c r="U46" i="11"/>
  <c r="W46" i="11" s="1"/>
  <c r="T46" i="11"/>
  <c r="V46" i="11" s="1"/>
  <c r="AK45" i="11"/>
  <c r="AJ45" i="11"/>
  <c r="AG45" i="11"/>
  <c r="AF45" i="11"/>
  <c r="Y45" i="11"/>
  <c r="X45" i="11"/>
  <c r="U45" i="11"/>
  <c r="W45" i="11" s="1"/>
  <c r="T45" i="11"/>
  <c r="V45" i="11" s="1"/>
  <c r="AK44" i="11"/>
  <c r="AJ44" i="11"/>
  <c r="AG44" i="11"/>
  <c r="AF44" i="11"/>
  <c r="Y44" i="11"/>
  <c r="X44" i="11"/>
  <c r="U44" i="11"/>
  <c r="W44" i="11" s="1"/>
  <c r="T44" i="11"/>
  <c r="V44" i="11" s="1"/>
  <c r="AK43" i="11"/>
  <c r="AJ43" i="11"/>
  <c r="AG43" i="11"/>
  <c r="AF43" i="11"/>
  <c r="Y43" i="11"/>
  <c r="X43" i="11"/>
  <c r="U43" i="11"/>
  <c r="W43" i="11" s="1"/>
  <c r="T43" i="11"/>
  <c r="V43" i="11" s="1"/>
  <c r="AK42" i="11"/>
  <c r="AJ42" i="11"/>
  <c r="AG42" i="11"/>
  <c r="AF42" i="11"/>
  <c r="Y42" i="11"/>
  <c r="X42" i="11"/>
  <c r="U42" i="11"/>
  <c r="W42" i="11" s="1"/>
  <c r="T42" i="11"/>
  <c r="V42" i="11" s="1"/>
  <c r="AK41" i="11"/>
  <c r="AJ41" i="11"/>
  <c r="AG41" i="11"/>
  <c r="AF41" i="11"/>
  <c r="Y41" i="11"/>
  <c r="X41" i="11"/>
  <c r="U41" i="11"/>
  <c r="W41" i="11" s="1"/>
  <c r="T41" i="11"/>
  <c r="V41" i="11" s="1"/>
  <c r="AK40" i="11"/>
  <c r="AJ40" i="11"/>
  <c r="AG40" i="11"/>
  <c r="AF40" i="11"/>
  <c r="Y40" i="11"/>
  <c r="X40" i="11"/>
  <c r="U40" i="11"/>
  <c r="W40" i="11" s="1"/>
  <c r="T40" i="11"/>
  <c r="V40" i="11" s="1"/>
  <c r="AK39" i="11"/>
  <c r="AJ39" i="11"/>
  <c r="AG39" i="11"/>
  <c r="AF39" i="11"/>
  <c r="Y39" i="11"/>
  <c r="X39" i="11"/>
  <c r="U39" i="11"/>
  <c r="W39" i="11" s="1"/>
  <c r="T39" i="11"/>
  <c r="V39" i="11" s="1"/>
  <c r="AK38" i="11"/>
  <c r="AJ38" i="11"/>
  <c r="AG38" i="11"/>
  <c r="AF38" i="11"/>
  <c r="Y38" i="11"/>
  <c r="X38" i="11"/>
  <c r="U38" i="11"/>
  <c r="W38" i="11" s="1"/>
  <c r="T38" i="11"/>
  <c r="V38" i="11" s="1"/>
  <c r="AK37" i="11"/>
  <c r="AJ37" i="11"/>
  <c r="AG37" i="11"/>
  <c r="AF37" i="11"/>
  <c r="Y37" i="11"/>
  <c r="X37" i="11"/>
  <c r="U37" i="11"/>
  <c r="W37" i="11" s="1"/>
  <c r="T37" i="11"/>
  <c r="V37" i="11" s="1"/>
  <c r="AK36" i="11"/>
  <c r="AJ36" i="11"/>
  <c r="AG36" i="11"/>
  <c r="AF36" i="11"/>
  <c r="Y36" i="11"/>
  <c r="X36" i="11"/>
  <c r="U36" i="11"/>
  <c r="W36" i="11" s="1"/>
  <c r="T36" i="11"/>
  <c r="V36" i="11" s="1"/>
  <c r="AK35" i="11"/>
  <c r="AJ35" i="11"/>
  <c r="AG35" i="11"/>
  <c r="AF35" i="11"/>
  <c r="Y35" i="11"/>
  <c r="X35" i="11"/>
  <c r="U35" i="11"/>
  <c r="W35" i="11" s="1"/>
  <c r="T35" i="11"/>
  <c r="V35" i="11" s="1"/>
  <c r="AK34" i="11"/>
  <c r="AJ34" i="11"/>
  <c r="AG34" i="11"/>
  <c r="AF34" i="11"/>
  <c r="Y34" i="11"/>
  <c r="X34" i="11"/>
  <c r="U34" i="11"/>
  <c r="W34" i="11" s="1"/>
  <c r="T34" i="11"/>
  <c r="V34" i="11" s="1"/>
  <c r="AK33" i="11"/>
  <c r="AJ33" i="11"/>
  <c r="AG33" i="11"/>
  <c r="AF33" i="11"/>
  <c r="Y33" i="11"/>
  <c r="X33" i="11"/>
  <c r="U33" i="11"/>
  <c r="W33" i="11" s="1"/>
  <c r="T33" i="11"/>
  <c r="V33" i="11" s="1"/>
  <c r="AK32" i="11"/>
  <c r="AJ32" i="11"/>
  <c r="AG32" i="11"/>
  <c r="AF32" i="11"/>
  <c r="Y32" i="11"/>
  <c r="X32" i="11"/>
  <c r="U32" i="11"/>
  <c r="W32" i="11" s="1"/>
  <c r="T32" i="11"/>
  <c r="V32" i="11" s="1"/>
  <c r="AK31" i="11"/>
  <c r="AJ31" i="11"/>
  <c r="AG31" i="11"/>
  <c r="AF31" i="11"/>
  <c r="Y31" i="11"/>
  <c r="X31" i="11"/>
  <c r="U31" i="11"/>
  <c r="W31" i="11" s="1"/>
  <c r="T31" i="11"/>
  <c r="V31" i="11" s="1"/>
  <c r="AK30" i="11"/>
  <c r="AJ30" i="11"/>
  <c r="AG30" i="11"/>
  <c r="AF30" i="11"/>
  <c r="Y30" i="11"/>
  <c r="X30" i="11"/>
  <c r="U30" i="11"/>
  <c r="W30" i="11" s="1"/>
  <c r="T30" i="11"/>
  <c r="V30" i="11" s="1"/>
  <c r="AK29" i="11"/>
  <c r="AJ29" i="11"/>
  <c r="AG29" i="11"/>
  <c r="AF29" i="11"/>
  <c r="Y29" i="11"/>
  <c r="X29" i="11"/>
  <c r="U29" i="11"/>
  <c r="W29" i="11" s="1"/>
  <c r="T29" i="11"/>
  <c r="V29" i="11" s="1"/>
  <c r="AK28" i="11"/>
  <c r="AJ28" i="11"/>
  <c r="AG28" i="11"/>
  <c r="AF28" i="11"/>
  <c r="Y28" i="11"/>
  <c r="X28" i="11"/>
  <c r="U28" i="11"/>
  <c r="W28" i="11" s="1"/>
  <c r="T28" i="11"/>
  <c r="V28" i="11" s="1"/>
  <c r="AK27" i="11"/>
  <c r="AJ27" i="11"/>
  <c r="AG27" i="11"/>
  <c r="AF27" i="11"/>
  <c r="Y27" i="11"/>
  <c r="X27" i="11"/>
  <c r="U27" i="11"/>
  <c r="W27" i="11" s="1"/>
  <c r="T27" i="11"/>
  <c r="V27" i="11" s="1"/>
  <c r="AK26" i="11"/>
  <c r="AJ26" i="11"/>
  <c r="AG26" i="11"/>
  <c r="AF26" i="11"/>
  <c r="Y26" i="11"/>
  <c r="X26" i="11"/>
  <c r="U26" i="11"/>
  <c r="W26" i="11" s="1"/>
  <c r="T26" i="11"/>
  <c r="V26" i="11" s="1"/>
  <c r="AK25" i="11"/>
  <c r="AJ25" i="11"/>
  <c r="AG25" i="11"/>
  <c r="AF25" i="11"/>
  <c r="Y25" i="11"/>
  <c r="X25" i="11"/>
  <c r="U25" i="11"/>
  <c r="W25" i="11" s="1"/>
  <c r="T25" i="11"/>
  <c r="V25" i="11" s="1"/>
  <c r="AK24" i="11"/>
  <c r="AJ24" i="11"/>
  <c r="AG24" i="11"/>
  <c r="AF24" i="11"/>
  <c r="Y24" i="11"/>
  <c r="X24" i="11"/>
  <c r="U24" i="11"/>
  <c r="W24" i="11" s="1"/>
  <c r="T24" i="11"/>
  <c r="V24" i="11" s="1"/>
  <c r="AK23" i="11"/>
  <c r="AJ23" i="11"/>
  <c r="AG23" i="11"/>
  <c r="AF23" i="11"/>
  <c r="Y23" i="11"/>
  <c r="X23" i="11"/>
  <c r="U23" i="11"/>
  <c r="W23" i="11" s="1"/>
  <c r="T23" i="11"/>
  <c r="V23" i="11" s="1"/>
  <c r="AK22" i="11"/>
  <c r="AJ22" i="11"/>
  <c r="AG22" i="11"/>
  <c r="AF22" i="11"/>
  <c r="Y22" i="11"/>
  <c r="X22" i="11"/>
  <c r="U22" i="11"/>
  <c r="W22" i="11" s="1"/>
  <c r="T22" i="11"/>
  <c r="V22" i="11" s="1"/>
  <c r="AK21" i="11"/>
  <c r="AJ21" i="11"/>
  <c r="AG21" i="11"/>
  <c r="AF21" i="11"/>
  <c r="Y21" i="11"/>
  <c r="X21" i="11"/>
  <c r="U21" i="11"/>
  <c r="W21" i="11" s="1"/>
  <c r="T21" i="11"/>
  <c r="V21" i="11" s="1"/>
  <c r="AK20" i="11"/>
  <c r="AJ20" i="11"/>
  <c r="AG20" i="11"/>
  <c r="AF20" i="11"/>
  <c r="Y20" i="11"/>
  <c r="X20" i="11"/>
  <c r="U20" i="11"/>
  <c r="W20" i="11" s="1"/>
  <c r="T20" i="11"/>
  <c r="V20" i="11" s="1"/>
  <c r="AK19" i="11"/>
  <c r="AJ19" i="11"/>
  <c r="AG19" i="11"/>
  <c r="AF19" i="11"/>
  <c r="Y19" i="11"/>
  <c r="X19" i="11"/>
  <c r="U19" i="11"/>
  <c r="W19" i="11" s="1"/>
  <c r="T19" i="11"/>
  <c r="V19" i="11" s="1"/>
  <c r="AK18" i="11"/>
  <c r="AJ18" i="11"/>
  <c r="AG18" i="11"/>
  <c r="AF18" i="11"/>
  <c r="Y18" i="11"/>
  <c r="X18" i="11"/>
  <c r="U18" i="11"/>
  <c r="W18" i="11" s="1"/>
  <c r="T18" i="11"/>
  <c r="V18" i="11" s="1"/>
  <c r="AK17" i="11"/>
  <c r="AJ17" i="11"/>
  <c r="AG17" i="11"/>
  <c r="AF17" i="11"/>
  <c r="Y17" i="11"/>
  <c r="X17" i="11"/>
  <c r="U17" i="11"/>
  <c r="W17" i="11" s="1"/>
  <c r="T17" i="11"/>
  <c r="V17" i="11" s="1"/>
  <c r="AK16" i="11"/>
  <c r="AJ16" i="11"/>
  <c r="AG16" i="11"/>
  <c r="AF16" i="11"/>
  <c r="Y16" i="11"/>
  <c r="X16" i="11"/>
  <c r="U16" i="11"/>
  <c r="W16" i="11" s="1"/>
  <c r="T16" i="11"/>
  <c r="V16" i="11" s="1"/>
  <c r="AK15" i="11"/>
  <c r="AJ15" i="11"/>
  <c r="AG15" i="11"/>
  <c r="AF15" i="11"/>
  <c r="Y15" i="11"/>
  <c r="X15" i="11"/>
  <c r="U15" i="11"/>
  <c r="W15" i="11" s="1"/>
  <c r="T15" i="11"/>
  <c r="V15" i="11" s="1"/>
  <c r="AK14" i="11"/>
  <c r="AJ14" i="11"/>
  <c r="AG14" i="11"/>
  <c r="AF14" i="11"/>
  <c r="Y14" i="11"/>
  <c r="X14" i="11"/>
  <c r="U14" i="11"/>
  <c r="W14" i="11" s="1"/>
  <c r="T14" i="11"/>
  <c r="V14" i="11" s="1"/>
  <c r="AK13" i="11"/>
  <c r="AJ13" i="11"/>
  <c r="AG13" i="11"/>
  <c r="AF13" i="11"/>
  <c r="Y13" i="11"/>
  <c r="X13" i="11"/>
  <c r="U13" i="11"/>
  <c r="W13" i="11" s="1"/>
  <c r="T13" i="11"/>
  <c r="V13" i="11" s="1"/>
  <c r="AK12" i="11"/>
  <c r="AJ12" i="11"/>
  <c r="AG12" i="11"/>
  <c r="AF12" i="11"/>
  <c r="Y12" i="11"/>
  <c r="X12" i="11"/>
  <c r="U12" i="11"/>
  <c r="W12" i="11" s="1"/>
  <c r="T12" i="11"/>
  <c r="V12" i="11" s="1"/>
  <c r="AK11" i="11"/>
  <c r="AJ11" i="11"/>
  <c r="AG11" i="11"/>
  <c r="AF11" i="11"/>
  <c r="Y11" i="11"/>
  <c r="X11" i="11"/>
  <c r="U11" i="11"/>
  <c r="W11" i="11" s="1"/>
  <c r="T11" i="11"/>
  <c r="V11" i="11" s="1"/>
  <c r="AK10" i="11"/>
  <c r="AJ10" i="11"/>
  <c r="AG10" i="11"/>
  <c r="AF10" i="11"/>
  <c r="Y10" i="11"/>
  <c r="X10" i="11"/>
  <c r="U10" i="11"/>
  <c r="W10" i="11" s="1"/>
  <c r="T10" i="11"/>
  <c r="V10" i="11" s="1"/>
  <c r="AK9" i="11"/>
  <c r="AJ9" i="11"/>
  <c r="AG9" i="11"/>
  <c r="AF9" i="11"/>
  <c r="Y9" i="11"/>
  <c r="X9" i="11"/>
  <c r="U9" i="11"/>
  <c r="W9" i="11" s="1"/>
  <c r="T9" i="11"/>
  <c r="V9" i="11" s="1"/>
  <c r="AK8" i="11"/>
  <c r="AJ8" i="11"/>
  <c r="AG8" i="11"/>
  <c r="AF8" i="11"/>
  <c r="Y8" i="11"/>
  <c r="X8" i="11"/>
  <c r="U8" i="11"/>
  <c r="W8" i="11" s="1"/>
  <c r="T8" i="11"/>
  <c r="V8" i="11" s="1"/>
  <c r="AK7" i="11"/>
  <c r="AJ7" i="11"/>
  <c r="AG7" i="11"/>
  <c r="AF7" i="11"/>
  <c r="Y7" i="11"/>
  <c r="X7" i="11"/>
  <c r="U7" i="11"/>
  <c r="W7" i="11" s="1"/>
  <c r="V7" i="11"/>
  <c r="AK6" i="11"/>
  <c r="AJ6" i="11"/>
  <c r="AG6" i="11"/>
  <c r="AF6" i="11"/>
  <c r="Y6" i="11"/>
  <c r="X6" i="11"/>
  <c r="U6" i="11"/>
  <c r="W6" i="11" s="1"/>
  <c r="T6" i="11"/>
  <c r="V6" i="11" s="1"/>
  <c r="AK4" i="11"/>
  <c r="AJ4" i="11"/>
  <c r="AG4" i="11"/>
  <c r="AF4" i="11"/>
  <c r="Y4" i="11"/>
  <c r="X4" i="11"/>
  <c r="U4" i="11"/>
  <c r="W4" i="11" s="1"/>
  <c r="T4" i="11"/>
  <c r="V4" i="11" s="1"/>
  <c r="AK3" i="11"/>
  <c r="AJ3" i="11"/>
  <c r="AG3" i="11"/>
  <c r="AF3" i="11"/>
  <c r="Y3" i="11"/>
  <c r="X3" i="11"/>
  <c r="U3" i="11"/>
  <c r="W3" i="11" s="1"/>
  <c r="T3" i="11"/>
  <c r="V3" i="11" s="1"/>
  <c r="B127" i="11"/>
  <c r="T2" i="11"/>
  <c r="V2" i="11" s="1"/>
  <c r="C136" i="11"/>
  <c r="BB127" i="11"/>
  <c r="BK127" i="11"/>
  <c r="BL127" i="11"/>
  <c r="BM127" i="11"/>
  <c r="CP2" i="11"/>
  <c r="C127" i="11"/>
  <c r="D127" i="11"/>
  <c r="E127" i="11"/>
  <c r="L127" i="11"/>
  <c r="CH127" i="11"/>
  <c r="CH129" i="11" s="1"/>
  <c r="CH130" i="11" s="1"/>
  <c r="BN2" i="11"/>
  <c r="BW2" i="11" s="1"/>
  <c r="CQ2" i="11" s="1"/>
  <c r="AG2" i="11"/>
  <c r="AF2" i="11"/>
  <c r="Y2" i="11"/>
  <c r="X2" i="11"/>
  <c r="BA2" i="11"/>
  <c r="U2" i="11"/>
  <c r="W2" i="11" s="1"/>
  <c r="D135" i="11"/>
  <c r="E128" i="11"/>
  <c r="L128" i="11"/>
  <c r="AL19" i="12" l="1"/>
  <c r="AL22" i="12"/>
  <c r="AL25" i="12"/>
  <c r="AL32" i="12"/>
  <c r="AL35" i="12"/>
  <c r="AH66" i="12"/>
  <c r="AH71" i="12"/>
  <c r="AH82" i="12"/>
  <c r="AH91" i="12"/>
  <c r="AH92" i="12"/>
  <c r="AL81" i="12"/>
  <c r="AH96" i="12"/>
  <c r="AH117" i="12"/>
  <c r="AL95" i="12"/>
  <c r="AH130" i="12"/>
  <c r="AH132" i="12"/>
  <c r="AH30" i="12"/>
  <c r="AH18" i="12"/>
  <c r="AH26" i="12"/>
  <c r="AH31" i="12"/>
  <c r="AL54" i="12"/>
  <c r="AL64" i="12"/>
  <c r="AH102" i="12"/>
  <c r="AH106" i="12"/>
  <c r="AH141" i="12"/>
  <c r="AH145" i="12"/>
  <c r="AH146" i="12"/>
  <c r="AH149" i="12"/>
  <c r="AH32" i="12"/>
  <c r="AL68" i="12"/>
  <c r="AL70" i="12"/>
  <c r="AL72" i="12"/>
  <c r="AH80" i="12"/>
  <c r="AL129" i="12"/>
  <c r="AL133" i="12"/>
  <c r="AL136" i="12"/>
  <c r="AL137" i="12"/>
  <c r="AL142" i="12"/>
  <c r="AH34" i="12"/>
  <c r="AH35" i="12"/>
  <c r="AL80" i="12"/>
  <c r="AH112" i="12"/>
  <c r="AL146" i="12"/>
  <c r="AL148" i="12"/>
  <c r="AL150" i="12"/>
  <c r="AH5" i="12"/>
  <c r="AH40" i="12"/>
  <c r="AL83" i="12"/>
  <c r="AL84" i="12"/>
  <c r="AL86" i="12"/>
  <c r="AH93" i="12"/>
  <c r="AH98" i="12"/>
  <c r="AH3" i="12"/>
  <c r="AL4" i="12"/>
  <c r="AL9" i="12"/>
  <c r="AL12" i="12"/>
  <c r="AL13" i="12"/>
  <c r="AL38" i="12"/>
  <c r="AL40" i="12"/>
  <c r="AL41" i="12"/>
  <c r="AL42" i="12"/>
  <c r="AL47" i="12"/>
  <c r="AL48" i="12"/>
  <c r="AL49" i="12"/>
  <c r="AL50" i="12"/>
  <c r="AH52" i="12"/>
  <c r="AH56" i="12"/>
  <c r="AH119" i="12"/>
  <c r="AH127" i="12"/>
  <c r="AL60" i="12"/>
  <c r="AL62" i="12"/>
  <c r="AH85" i="12"/>
  <c r="AL97" i="12"/>
  <c r="AH123" i="12"/>
  <c r="AH124" i="12"/>
  <c r="AL132" i="12"/>
  <c r="AH136" i="12"/>
  <c r="AL5" i="12"/>
  <c r="AL6" i="12"/>
  <c r="AH10" i="12"/>
  <c r="AH13" i="12"/>
  <c r="AL36" i="12"/>
  <c r="AH50" i="12"/>
  <c r="AH72" i="12"/>
  <c r="AL85" i="12"/>
  <c r="AL100" i="12"/>
  <c r="AL102" i="12"/>
  <c r="AL111" i="12"/>
  <c r="AH114" i="12"/>
  <c r="AL122" i="12"/>
  <c r="AL123" i="12"/>
  <c r="AL126" i="12"/>
  <c r="AH128" i="12"/>
  <c r="AH138" i="12"/>
  <c r="AH88" i="12"/>
  <c r="AH104" i="12"/>
  <c r="AH75" i="12"/>
  <c r="AL14" i="12"/>
  <c r="AL30" i="12"/>
  <c r="AL31" i="12"/>
  <c r="AL51" i="12"/>
  <c r="AH54" i="12"/>
  <c r="AH57" i="12"/>
  <c r="AH58" i="12"/>
  <c r="AL76" i="12"/>
  <c r="AL77" i="12"/>
  <c r="AL78" i="12"/>
  <c r="AL89" i="12"/>
  <c r="AL91" i="12"/>
  <c r="AL92" i="12"/>
  <c r="AH94" i="12"/>
  <c r="AH109" i="12"/>
  <c r="AL114" i="12"/>
  <c r="AL117" i="12"/>
  <c r="AL138" i="12"/>
  <c r="AL140" i="12"/>
  <c r="AH144" i="12"/>
  <c r="AL144" i="12"/>
  <c r="AL145" i="12"/>
  <c r="AH4" i="12"/>
  <c r="AL18" i="12"/>
  <c r="AH19" i="12"/>
  <c r="AH23" i="12"/>
  <c r="AH24" i="12"/>
  <c r="AH25" i="12"/>
  <c r="AL33" i="12"/>
  <c r="AL34" i="12"/>
  <c r="AH36" i="12"/>
  <c r="AH41" i="12"/>
  <c r="AH42" i="12"/>
  <c r="AH43" i="12"/>
  <c r="AL52" i="12"/>
  <c r="AL56" i="12"/>
  <c r="AL57" i="12"/>
  <c r="AL58" i="12"/>
  <c r="AH64" i="12"/>
  <c r="AL107" i="12"/>
  <c r="AL108" i="12"/>
  <c r="AH122" i="12"/>
  <c r="AH133" i="12"/>
  <c r="AL149" i="12"/>
  <c r="AL46" i="12"/>
  <c r="AH48" i="12"/>
  <c r="AL59" i="12"/>
  <c r="AH62" i="12"/>
  <c r="AH63" i="12"/>
  <c r="AL67" i="12"/>
  <c r="AH68" i="12"/>
  <c r="AH76" i="12"/>
  <c r="AH83" i="12"/>
  <c r="AH84" i="12"/>
  <c r="AH89" i="12"/>
  <c r="AH95" i="12"/>
  <c r="AH108" i="12"/>
  <c r="AH121" i="12"/>
  <c r="AL125" i="12"/>
  <c r="AH135" i="12"/>
  <c r="AH55" i="12"/>
  <c r="AH69" i="12"/>
  <c r="AH70" i="12"/>
  <c r="AL75" i="12"/>
  <c r="AH77" i="12"/>
  <c r="AL88" i="12"/>
  <c r="AL94" i="12"/>
  <c r="AL115" i="12"/>
  <c r="AL139" i="12"/>
  <c r="AL147" i="12"/>
  <c r="AH6" i="12"/>
  <c r="AL63" i="12"/>
  <c r="AH78" i="12"/>
  <c r="AL82" i="12"/>
  <c r="AH90" i="12"/>
  <c r="AL96" i="12"/>
  <c r="AH103" i="12"/>
  <c r="AL106" i="12"/>
  <c r="AH113" i="12"/>
  <c r="AL130" i="12"/>
  <c r="AL131" i="12"/>
  <c r="AH137" i="12"/>
  <c r="AL55" i="12"/>
  <c r="AH79" i="12"/>
  <c r="AL7" i="12"/>
  <c r="AH16" i="12"/>
  <c r="AH17" i="12"/>
  <c r="AH20" i="12"/>
  <c r="AH21" i="12"/>
  <c r="AL26" i="12"/>
  <c r="AH27" i="12"/>
  <c r="AH29" i="12"/>
  <c r="AL43" i="12"/>
  <c r="AH44" i="12"/>
  <c r="AH51" i="12"/>
  <c r="AL71" i="12"/>
  <c r="AH74" i="12"/>
  <c r="AH81" i="12"/>
  <c r="AH86" i="12"/>
  <c r="AL90" i="12"/>
  <c r="AH99" i="12"/>
  <c r="AH100" i="12"/>
  <c r="AL103" i="12"/>
  <c r="AH118" i="12"/>
  <c r="AH129" i="12"/>
  <c r="AH143" i="12"/>
  <c r="AL39" i="12"/>
  <c r="AL23" i="12"/>
  <c r="AL3" i="12"/>
  <c r="AL10" i="12"/>
  <c r="AH11" i="12"/>
  <c r="AL16" i="12"/>
  <c r="AL20" i="12"/>
  <c r="AL21" i="12"/>
  <c r="AH22" i="12"/>
  <c r="AL28" i="12"/>
  <c r="AL29" i="12"/>
  <c r="AH37" i="12"/>
  <c r="AH39" i="12"/>
  <c r="AL44" i="12"/>
  <c r="AL45" i="12"/>
  <c r="AH46" i="12"/>
  <c r="AH47" i="12"/>
  <c r="AH53" i="12"/>
  <c r="AH59" i="12"/>
  <c r="AH60" i="12"/>
  <c r="AL66" i="12"/>
  <c r="AH67" i="12"/>
  <c r="AL73" i="12"/>
  <c r="AL74" i="12"/>
  <c r="AL98" i="12"/>
  <c r="AL99" i="12"/>
  <c r="AL104" i="12"/>
  <c r="AL110" i="12"/>
  <c r="AH115" i="12"/>
  <c r="AH116" i="12"/>
  <c r="AL124" i="12"/>
  <c r="AH134" i="12"/>
  <c r="AH140" i="12"/>
  <c r="AL143" i="12"/>
  <c r="AL141" i="12"/>
  <c r="AH148" i="12"/>
  <c r="AL151" i="12"/>
  <c r="BS7" i="12"/>
  <c r="CM7" i="12" s="1"/>
  <c r="BS146" i="12"/>
  <c r="CM146" i="12" s="1"/>
  <c r="BS90" i="12"/>
  <c r="CM90" i="12" s="1"/>
  <c r="BS150" i="12"/>
  <c r="CM150" i="12" s="1"/>
  <c r="BS22" i="12"/>
  <c r="CM22" i="12" s="1"/>
  <c r="BS50" i="12"/>
  <c r="CM50" i="12" s="1"/>
  <c r="BS130" i="12"/>
  <c r="CM130" i="12" s="1"/>
  <c r="BS13" i="12"/>
  <c r="CM13" i="12" s="1"/>
  <c r="BS92" i="12"/>
  <c r="CM92" i="12" s="1"/>
  <c r="BS118" i="12"/>
  <c r="CM118" i="12" s="1"/>
  <c r="BS122" i="12"/>
  <c r="CM122" i="12" s="1"/>
  <c r="BS26" i="12"/>
  <c r="CM26" i="12" s="1"/>
  <c r="BS77" i="12"/>
  <c r="CM77" i="12" s="1"/>
  <c r="BS105" i="12"/>
  <c r="CM105" i="12" s="1"/>
  <c r="AH150" i="12"/>
  <c r="BS3" i="12"/>
  <c r="CM3" i="12" s="1"/>
  <c r="BS27" i="12"/>
  <c r="CM27" i="12" s="1"/>
  <c r="AH151" i="12"/>
  <c r="BS83" i="12"/>
  <c r="CM83" i="12" s="1"/>
  <c r="BS125" i="12"/>
  <c r="CM125" i="12" s="1"/>
  <c r="BS53" i="12"/>
  <c r="CM53" i="12" s="1"/>
  <c r="BS115" i="12"/>
  <c r="CM115" i="12" s="1"/>
  <c r="BS55" i="12"/>
  <c r="CM55" i="12" s="1"/>
  <c r="BS78" i="12"/>
  <c r="CM78" i="12" s="1"/>
  <c r="BS134" i="12"/>
  <c r="CM134" i="12" s="1"/>
  <c r="BS141" i="12"/>
  <c r="CM141" i="12" s="1"/>
  <c r="BS126" i="12"/>
  <c r="CM126" i="12" s="1"/>
  <c r="BS145" i="12"/>
  <c r="CM145" i="12" s="1"/>
  <c r="BS9" i="12"/>
  <c r="CM9" i="12" s="1"/>
  <c r="BS17" i="12"/>
  <c r="CM17" i="12" s="1"/>
  <c r="BS25" i="12"/>
  <c r="CM25" i="12" s="1"/>
  <c r="BS33" i="12"/>
  <c r="CM33" i="12" s="1"/>
  <c r="BS41" i="12"/>
  <c r="CM41" i="12" s="1"/>
  <c r="BS49" i="12"/>
  <c r="CM49" i="12" s="1"/>
  <c r="BS113" i="12"/>
  <c r="CM113" i="12" s="1"/>
  <c r="BS116" i="12"/>
  <c r="CM116" i="12" s="1"/>
  <c r="BS88" i="12"/>
  <c r="CM88" i="12" s="1"/>
  <c r="BS128" i="12"/>
  <c r="CM128" i="12" s="1"/>
  <c r="BS104" i="12"/>
  <c r="CM104" i="12" s="1"/>
  <c r="BS36" i="12"/>
  <c r="CM36" i="12" s="1"/>
  <c r="BS44" i="12"/>
  <c r="CM44" i="12" s="1"/>
  <c r="BS52" i="12"/>
  <c r="CM52" i="12" s="1"/>
  <c r="BS144" i="12"/>
  <c r="CM144" i="12" s="1"/>
  <c r="BS120" i="12"/>
  <c r="CM120" i="12" s="1"/>
  <c r="BS80" i="12"/>
  <c r="CM80" i="12" s="1"/>
  <c r="BS121" i="12"/>
  <c r="CM121" i="12" s="1"/>
  <c r="BS124" i="12"/>
  <c r="CM124" i="12" s="1"/>
  <c r="BS60" i="12"/>
  <c r="CM60" i="12" s="1"/>
  <c r="BS81" i="12"/>
  <c r="CM81" i="12" s="1"/>
  <c r="BS84" i="12"/>
  <c r="CM84" i="12" s="1"/>
  <c r="BS96" i="12"/>
  <c r="CM96" i="12" s="1"/>
  <c r="BS136" i="12"/>
  <c r="CM136" i="12" s="1"/>
  <c r="BS68" i="12"/>
  <c r="CM68" i="12" s="1"/>
  <c r="BS73" i="12"/>
  <c r="CM73" i="12" s="1"/>
  <c r="BS97" i="12"/>
  <c r="CM97" i="12" s="1"/>
  <c r="BS100" i="12"/>
  <c r="CM100" i="12" s="1"/>
  <c r="BS112" i="12"/>
  <c r="CM112" i="12" s="1"/>
  <c r="BS137" i="12"/>
  <c r="CM137" i="12" s="1"/>
  <c r="BS140" i="12"/>
  <c r="CM140" i="12" s="1"/>
  <c r="AH45" i="12"/>
  <c r="AH12" i="12"/>
  <c r="AH15" i="12"/>
  <c r="AH28" i="12"/>
  <c r="AH49" i="12"/>
  <c r="AL65" i="12"/>
  <c r="AL8" i="12"/>
  <c r="AL11" i="12"/>
  <c r="AL24" i="12"/>
  <c r="AL27" i="12"/>
  <c r="AH38" i="12"/>
  <c r="AH61" i="12"/>
  <c r="AH87" i="12"/>
  <c r="AH33" i="12"/>
  <c r="AL61" i="12"/>
  <c r="AL53" i="12"/>
  <c r="AH73" i="12"/>
  <c r="AL37" i="12"/>
  <c r="AH65" i="12"/>
  <c r="AL69" i="12"/>
  <c r="AL101" i="12"/>
  <c r="AH105" i="12"/>
  <c r="AL127" i="12"/>
  <c r="AL135" i="12"/>
  <c r="AH147" i="12"/>
  <c r="AL87" i="12"/>
  <c r="AL93" i="12"/>
  <c r="AH97" i="12"/>
  <c r="AH107" i="12"/>
  <c r="AL119" i="12"/>
  <c r="AH131" i="12"/>
  <c r="AH139" i="12"/>
  <c r="AL79" i="12"/>
  <c r="AL109" i="12"/>
  <c r="F160" i="12"/>
  <c r="AH71" i="11"/>
  <c r="AH92" i="11"/>
  <c r="AL76" i="11"/>
  <c r="AL91" i="11"/>
  <c r="AH3" i="11"/>
  <c r="AH6" i="11"/>
  <c r="AH45" i="11"/>
  <c r="AH48" i="11"/>
  <c r="AH60" i="11"/>
  <c r="AH34" i="11"/>
  <c r="AL19" i="11"/>
  <c r="AL23" i="11"/>
  <c r="AL24" i="11"/>
  <c r="AL26" i="11"/>
  <c r="AH65" i="11"/>
  <c r="F158" i="12"/>
  <c r="D161" i="12"/>
  <c r="F161" i="12" s="1"/>
  <c r="F157" i="12"/>
  <c r="AL2" i="12"/>
  <c r="AH2" i="12"/>
  <c r="X152" i="12"/>
  <c r="BL152" i="12"/>
  <c r="AL45" i="11"/>
  <c r="AH80" i="11"/>
  <c r="AH87" i="11"/>
  <c r="AL4" i="11"/>
  <c r="AH13" i="11"/>
  <c r="AH15" i="11"/>
  <c r="AH16" i="11"/>
  <c r="AH26" i="11"/>
  <c r="AH27" i="11"/>
  <c r="AH29" i="11"/>
  <c r="AH37" i="11"/>
  <c r="AL82" i="11"/>
  <c r="AL83" i="11"/>
  <c r="AH61" i="11"/>
  <c r="AH63" i="11"/>
  <c r="AL116" i="11"/>
  <c r="AL119" i="11"/>
  <c r="AL120" i="11"/>
  <c r="AL125" i="11"/>
  <c r="AH73" i="11"/>
  <c r="AH74" i="11"/>
  <c r="AH75" i="11"/>
  <c r="AL47" i="11"/>
  <c r="AL13" i="11"/>
  <c r="AH38" i="11"/>
  <c r="AH42" i="11"/>
  <c r="AL71" i="11"/>
  <c r="AL72" i="11"/>
  <c r="AH76" i="11"/>
  <c r="AH77" i="11"/>
  <c r="AH78" i="11"/>
  <c r="AH79" i="11"/>
  <c r="AL105" i="11"/>
  <c r="AL107" i="11"/>
  <c r="AH82" i="11"/>
  <c r="AH83" i="11"/>
  <c r="AH121" i="11"/>
  <c r="AH122" i="11"/>
  <c r="AH123" i="11"/>
  <c r="AL39" i="11"/>
  <c r="AH49" i="11"/>
  <c r="AH8" i="11"/>
  <c r="AH10" i="11"/>
  <c r="AL49" i="11"/>
  <c r="AL52" i="11"/>
  <c r="AL53" i="11"/>
  <c r="AL55" i="11"/>
  <c r="AL58" i="11"/>
  <c r="AL59" i="11"/>
  <c r="AH64" i="11"/>
  <c r="AL80" i="11"/>
  <c r="AL121" i="11"/>
  <c r="AL123" i="11"/>
  <c r="AL60" i="11"/>
  <c r="AH68" i="11"/>
  <c r="AL87" i="11"/>
  <c r="AH98" i="11"/>
  <c r="AH99" i="11"/>
  <c r="AH100" i="11"/>
  <c r="AL63" i="11"/>
  <c r="AL64" i="11"/>
  <c r="AL14" i="11"/>
  <c r="AL17" i="11"/>
  <c r="AL46" i="11"/>
  <c r="AH50" i="11"/>
  <c r="AH62" i="11"/>
  <c r="AH70" i="11"/>
  <c r="AL90" i="11"/>
  <c r="AL101" i="11"/>
  <c r="AL102" i="11"/>
  <c r="AH105" i="11"/>
  <c r="AH106" i="11"/>
  <c r="AH107" i="11"/>
  <c r="AL117" i="11"/>
  <c r="AL126" i="11"/>
  <c r="AH81" i="11"/>
  <c r="AH58" i="11"/>
  <c r="AH59" i="11"/>
  <c r="AH84" i="11"/>
  <c r="AL92" i="11"/>
  <c r="AL104" i="11"/>
  <c r="AL22" i="11"/>
  <c r="AL34" i="11"/>
  <c r="AH85" i="11"/>
  <c r="AL93" i="11"/>
  <c r="AH12" i="11"/>
  <c r="AH30" i="11"/>
  <c r="AL38" i="11"/>
  <c r="AL40" i="11"/>
  <c r="AL41" i="11"/>
  <c r="AL42" i="11"/>
  <c r="AL57" i="11"/>
  <c r="AL84" i="11"/>
  <c r="AL85" i="11"/>
  <c r="AH89" i="11"/>
  <c r="AL98" i="11"/>
  <c r="AL114" i="11"/>
  <c r="AH124" i="11"/>
  <c r="AH35" i="11"/>
  <c r="AH55" i="11"/>
  <c r="AH33" i="11"/>
  <c r="AH56" i="11"/>
  <c r="AH41" i="11"/>
  <c r="AL12" i="11"/>
  <c r="AH14" i="11"/>
  <c r="AH18" i="11"/>
  <c r="AH19" i="11"/>
  <c r="AH20" i="11"/>
  <c r="AH21" i="11"/>
  <c r="AH22" i="11"/>
  <c r="AL30" i="11"/>
  <c r="AL33" i="11"/>
  <c r="AH46" i="11"/>
  <c r="AL66" i="11"/>
  <c r="AL67" i="11"/>
  <c r="AL73" i="11"/>
  <c r="AL75" i="11"/>
  <c r="AL77" i="11"/>
  <c r="AL88" i="11"/>
  <c r="AH103" i="11"/>
  <c r="AL3" i="11"/>
  <c r="AH4" i="11"/>
  <c r="AL8" i="11"/>
  <c r="AH9" i="11"/>
  <c r="AL31" i="11"/>
  <c r="AL37" i="11"/>
  <c r="AL56" i="11"/>
  <c r="AH57" i="11"/>
  <c r="AH24" i="11"/>
  <c r="AH28" i="11"/>
  <c r="AL44" i="11"/>
  <c r="AL50" i="11"/>
  <c r="AL81" i="11"/>
  <c r="AL10" i="11"/>
  <c r="AL11" i="11"/>
  <c r="AL15" i="11"/>
  <c r="AL20" i="11"/>
  <c r="AL29" i="11"/>
  <c r="AH31" i="11"/>
  <c r="AH32" i="11"/>
  <c r="AL35" i="11"/>
  <c r="AH54" i="11"/>
  <c r="AL9" i="11"/>
  <c r="AL18" i="11"/>
  <c r="AL6" i="11"/>
  <c r="AL36" i="11"/>
  <c r="AH25" i="11"/>
  <c r="AH11" i="11"/>
  <c r="AH17" i="11"/>
  <c r="AH7" i="11"/>
  <c r="AL7" i="11"/>
  <c r="AL21" i="11"/>
  <c r="AL89" i="11"/>
  <c r="AL61" i="11"/>
  <c r="AL65" i="11"/>
  <c r="AH72" i="11"/>
  <c r="AL95" i="11"/>
  <c r="AL100" i="11"/>
  <c r="AH101" i="11"/>
  <c r="AH102" i="11"/>
  <c r="AL106" i="11"/>
  <c r="AL111" i="11"/>
  <c r="AH118" i="11"/>
  <c r="AL122" i="11"/>
  <c r="AH88" i="11"/>
  <c r="AH113" i="11"/>
  <c r="AH114" i="11"/>
  <c r="AH115" i="11"/>
  <c r="AL118" i="11"/>
  <c r="AL68" i="11"/>
  <c r="AH69" i="11"/>
  <c r="AL25" i="11"/>
  <c r="AL28" i="11"/>
  <c r="AH40" i="11"/>
  <c r="AH43" i="11"/>
  <c r="AH44" i="11"/>
  <c r="AH51" i="11"/>
  <c r="AH52" i="11"/>
  <c r="AL69" i="11"/>
  <c r="AH93" i="11"/>
  <c r="AH94" i="11"/>
  <c r="AL108" i="11"/>
  <c r="AH109" i="11"/>
  <c r="AH110" i="11"/>
  <c r="AL124" i="11"/>
  <c r="AH125" i="11"/>
  <c r="AH126" i="11"/>
  <c r="AL48" i="11"/>
  <c r="AL51" i="11"/>
  <c r="AH53" i="11"/>
  <c r="AH67" i="11"/>
  <c r="AL70" i="11"/>
  <c r="AL74" i="11"/>
  <c r="AL79" i="11"/>
  <c r="AH86" i="11"/>
  <c r="AH90" i="11"/>
  <c r="AH91" i="11"/>
  <c r="AL97" i="11"/>
  <c r="AH104" i="11"/>
  <c r="AL109" i="11"/>
  <c r="AL113" i="11"/>
  <c r="AH120" i="11"/>
  <c r="BW114" i="11"/>
  <c r="CQ114" i="11" s="1"/>
  <c r="BW7" i="11"/>
  <c r="CQ7" i="11" s="1"/>
  <c r="BW15" i="11"/>
  <c r="CQ15" i="11" s="1"/>
  <c r="BW46" i="11"/>
  <c r="CQ46" i="11" s="1"/>
  <c r="BW3" i="11"/>
  <c r="CQ3" i="11" s="1"/>
  <c r="BW20" i="11"/>
  <c r="CQ20" i="11" s="1"/>
  <c r="BW34" i="11"/>
  <c r="CQ34" i="11" s="1"/>
  <c r="BW73" i="11"/>
  <c r="CQ73" i="11" s="1"/>
  <c r="BW109" i="11"/>
  <c r="CQ109" i="11" s="1"/>
  <c r="BW121" i="11"/>
  <c r="CQ121" i="11" s="1"/>
  <c r="BW30" i="11"/>
  <c r="CQ30" i="11" s="1"/>
  <c r="BW38" i="11"/>
  <c r="CQ38" i="11" s="1"/>
  <c r="BW82" i="11"/>
  <c r="CQ82" i="11" s="1"/>
  <c r="BW4" i="11"/>
  <c r="CQ4" i="11" s="1"/>
  <c r="BW77" i="11"/>
  <c r="CQ77" i="11" s="1"/>
  <c r="BW89" i="11"/>
  <c r="CQ89" i="11" s="1"/>
  <c r="BW55" i="11"/>
  <c r="CQ55" i="11" s="1"/>
  <c r="BW106" i="11"/>
  <c r="CQ106" i="11" s="1"/>
  <c r="BW105" i="11"/>
  <c r="CQ105" i="11" s="1"/>
  <c r="BW64" i="11"/>
  <c r="CQ64" i="11" s="1"/>
  <c r="BW52" i="11"/>
  <c r="CQ52" i="11" s="1"/>
  <c r="BW72" i="11"/>
  <c r="CQ72" i="11" s="1"/>
  <c r="BW80" i="11"/>
  <c r="CQ80" i="11" s="1"/>
  <c r="BW88" i="11"/>
  <c r="CQ88" i="11" s="1"/>
  <c r="BW96" i="11"/>
  <c r="CQ96" i="11" s="1"/>
  <c r="BW104" i="11"/>
  <c r="CQ104" i="11" s="1"/>
  <c r="BW112" i="11"/>
  <c r="CQ112" i="11" s="1"/>
  <c r="BW120" i="11"/>
  <c r="CQ120" i="11" s="1"/>
  <c r="AL16" i="11"/>
  <c r="AL27" i="11"/>
  <c r="AH47" i="11"/>
  <c r="AH23" i="11"/>
  <c r="AL32" i="11"/>
  <c r="AL43" i="11"/>
  <c r="AH36" i="11"/>
  <c r="AH39" i="11"/>
  <c r="AH66" i="11"/>
  <c r="AL54" i="11"/>
  <c r="AL62" i="11"/>
  <c r="AL94" i="11"/>
  <c r="AL86" i="11"/>
  <c r="AH97" i="11"/>
  <c r="AL78" i="11"/>
  <c r="F135" i="11"/>
  <c r="AK2" i="11"/>
  <c r="AJ2" i="11"/>
  <c r="AH2" i="11"/>
  <c r="D134" i="11"/>
  <c r="F134" i="11" s="1"/>
  <c r="AH152" i="12" l="1"/>
  <c r="AI15" i="12" s="1"/>
  <c r="AL152" i="12"/>
  <c r="AM101" i="12" s="1"/>
  <c r="BS152" i="12"/>
  <c r="AL2" i="11"/>
  <c r="BW127" i="11"/>
  <c r="D132" i="11"/>
  <c r="D133" i="11"/>
  <c r="AI139" i="12" l="1"/>
  <c r="AI38" i="12"/>
  <c r="Z15" i="12"/>
  <c r="AI97" i="12"/>
  <c r="AB101" i="12"/>
  <c r="AI105" i="12"/>
  <c r="AI61" i="12"/>
  <c r="AI87" i="12"/>
  <c r="AM37" i="12"/>
  <c r="AI107" i="12"/>
  <c r="AM8" i="12"/>
  <c r="AM127" i="12"/>
  <c r="AM119" i="12"/>
  <c r="AM61" i="12"/>
  <c r="AM109" i="12"/>
  <c r="AM79" i="12"/>
  <c r="AM11" i="12"/>
  <c r="AM87" i="12"/>
  <c r="AI85" i="12"/>
  <c r="AI148" i="12"/>
  <c r="AI100" i="12"/>
  <c r="AI121" i="12"/>
  <c r="AI71" i="12"/>
  <c r="AI30" i="12"/>
  <c r="AI5" i="12"/>
  <c r="AI59" i="12"/>
  <c r="AI51" i="12"/>
  <c r="AI57" i="12"/>
  <c r="AI37" i="12"/>
  <c r="AI34" i="12"/>
  <c r="AI81" i="12"/>
  <c r="AI43" i="12"/>
  <c r="AI18" i="12"/>
  <c r="AI50" i="12"/>
  <c r="AI44" i="12"/>
  <c r="AI13" i="12"/>
  <c r="AI26" i="12"/>
  <c r="AI7" i="12"/>
  <c r="AI24" i="12"/>
  <c r="AI137" i="12"/>
  <c r="AI78" i="12"/>
  <c r="AI101" i="12"/>
  <c r="AI93" i="12"/>
  <c r="AI136" i="12"/>
  <c r="AI120" i="12"/>
  <c r="AI112" i="12"/>
  <c r="AI127" i="12"/>
  <c r="AI108" i="12"/>
  <c r="AI126" i="12"/>
  <c r="AI54" i="12"/>
  <c r="AI67" i="12"/>
  <c r="AI79" i="12"/>
  <c r="AI10" i="12"/>
  <c r="AI3" i="12"/>
  <c r="AI25" i="12"/>
  <c r="AI22" i="12"/>
  <c r="AI32" i="12"/>
  <c r="AI31" i="12"/>
  <c r="AI66" i="12"/>
  <c r="AI75" i="12"/>
  <c r="AI141" i="12"/>
  <c r="AI88" i="12"/>
  <c r="AI82" i="12"/>
  <c r="AI104" i="12"/>
  <c r="AI111" i="12"/>
  <c r="AI116" i="12"/>
  <c r="AI133" i="12"/>
  <c r="AI138" i="12"/>
  <c r="AI122" i="12"/>
  <c r="AI114" i="12"/>
  <c r="AI143" i="12"/>
  <c r="AI135" i="12"/>
  <c r="AI64" i="12"/>
  <c r="AI96" i="12"/>
  <c r="AI140" i="12"/>
  <c r="AI144" i="12"/>
  <c r="AI142" i="12"/>
  <c r="AI91" i="12"/>
  <c r="AI151" i="12"/>
  <c r="AI11" i="12"/>
  <c r="AI19" i="12"/>
  <c r="AI98" i="12"/>
  <c r="AI48" i="12"/>
  <c r="AI128" i="12"/>
  <c r="AI17" i="12"/>
  <c r="AI4" i="12"/>
  <c r="AI9" i="12"/>
  <c r="AI74" i="12"/>
  <c r="AI36" i="12"/>
  <c r="AI53" i="12"/>
  <c r="AI41" i="12"/>
  <c r="AI58" i="12"/>
  <c r="AI102" i="12"/>
  <c r="AI68" i="12"/>
  <c r="AI150" i="12"/>
  <c r="AI89" i="12"/>
  <c r="AI132" i="12"/>
  <c r="AI117" i="12"/>
  <c r="AI123" i="12"/>
  <c r="AI115" i="12"/>
  <c r="AI149" i="12"/>
  <c r="AI42" i="12"/>
  <c r="AI92" i="12"/>
  <c r="AI56" i="12"/>
  <c r="AI146" i="12"/>
  <c r="AI106" i="12"/>
  <c r="AI20" i="12"/>
  <c r="AI47" i="12"/>
  <c r="AI14" i="12"/>
  <c r="AI21" i="12"/>
  <c r="AI46" i="12"/>
  <c r="AI55" i="12"/>
  <c r="AI35" i="12"/>
  <c r="AI63" i="12"/>
  <c r="AI40" i="12"/>
  <c r="AI103" i="12"/>
  <c r="AI69" i="12"/>
  <c r="AI110" i="12"/>
  <c r="AI70" i="12"/>
  <c r="AI27" i="12"/>
  <c r="AI6" i="12"/>
  <c r="AI16" i="12"/>
  <c r="AI145" i="12"/>
  <c r="AI95" i="12"/>
  <c r="AI23" i="12"/>
  <c r="AI52" i="12"/>
  <c r="AI113" i="12"/>
  <c r="AI72" i="12"/>
  <c r="AI84" i="12"/>
  <c r="AI80" i="12"/>
  <c r="AI119" i="12"/>
  <c r="AI130" i="12"/>
  <c r="AI83" i="12"/>
  <c r="AI134" i="12"/>
  <c r="AI109" i="12"/>
  <c r="AI29" i="12"/>
  <c r="AI39" i="12"/>
  <c r="AI90" i="12"/>
  <c r="AI124" i="12"/>
  <c r="AI8" i="12"/>
  <c r="AI60" i="12"/>
  <c r="AI62" i="12"/>
  <c r="AI129" i="12"/>
  <c r="AI76" i="12"/>
  <c r="AI86" i="12"/>
  <c r="AI125" i="12"/>
  <c r="AI99" i="12"/>
  <c r="AI118" i="12"/>
  <c r="AI94" i="12"/>
  <c r="AI77" i="12"/>
  <c r="AI45" i="12"/>
  <c r="AM53" i="12"/>
  <c r="AM69" i="12"/>
  <c r="AM93" i="12"/>
  <c r="AM65" i="12"/>
  <c r="AI12" i="12"/>
  <c r="AI65" i="12"/>
  <c r="AI131" i="12"/>
  <c r="AM81" i="12"/>
  <c r="AM141" i="12"/>
  <c r="AM112" i="12"/>
  <c r="AM99" i="12"/>
  <c r="AM29" i="12"/>
  <c r="AM13" i="12"/>
  <c r="AM35" i="12"/>
  <c r="AM22" i="12"/>
  <c r="AM43" i="12"/>
  <c r="AM104" i="12"/>
  <c r="AM17" i="12"/>
  <c r="AM6" i="12"/>
  <c r="AM83" i="12"/>
  <c r="AM67" i="12"/>
  <c r="AM7" i="12"/>
  <c r="AM10" i="12"/>
  <c r="AM38" i="12"/>
  <c r="AM19" i="12"/>
  <c r="AM94" i="12"/>
  <c r="AM126" i="12"/>
  <c r="AM143" i="12"/>
  <c r="AM20" i="12"/>
  <c r="AM42" i="12"/>
  <c r="AM66" i="12"/>
  <c r="AM132" i="12"/>
  <c r="AM78" i="12"/>
  <c r="AM133" i="12"/>
  <c r="AM111" i="12"/>
  <c r="AM139" i="12"/>
  <c r="AM123" i="12"/>
  <c r="AM60" i="12"/>
  <c r="AM145" i="12"/>
  <c r="AM146" i="12"/>
  <c r="AM142" i="12"/>
  <c r="AM147" i="12"/>
  <c r="AM95" i="12"/>
  <c r="AM26" i="12"/>
  <c r="AM12" i="12"/>
  <c r="AM57" i="12"/>
  <c r="AM89" i="12"/>
  <c r="AM56" i="12"/>
  <c r="AM51" i="12"/>
  <c r="AM116" i="12"/>
  <c r="AM114" i="12"/>
  <c r="AM40" i="12"/>
  <c r="AM45" i="12"/>
  <c r="AM47" i="12"/>
  <c r="AM46" i="12"/>
  <c r="AM41" i="12"/>
  <c r="AM75" i="12"/>
  <c r="AM62" i="12"/>
  <c r="AM136" i="12"/>
  <c r="AM148" i="12"/>
  <c r="AM48" i="12"/>
  <c r="AM84" i="12"/>
  <c r="AM121" i="12"/>
  <c r="AM39" i="12"/>
  <c r="AM144" i="12"/>
  <c r="AM44" i="12"/>
  <c r="AM71" i="12"/>
  <c r="AM68" i="12"/>
  <c r="AM82" i="12"/>
  <c r="AM131" i="12"/>
  <c r="AM32" i="12"/>
  <c r="AM9" i="12"/>
  <c r="AM52" i="12"/>
  <c r="AM50" i="12"/>
  <c r="AM36" i="12"/>
  <c r="AM86" i="12"/>
  <c r="AM90" i="12"/>
  <c r="AM102" i="12"/>
  <c r="AM117" i="12"/>
  <c r="AM129" i="12"/>
  <c r="AM150" i="12"/>
  <c r="AM140" i="12"/>
  <c r="AM137" i="12"/>
  <c r="AM151" i="12"/>
  <c r="AM130" i="12"/>
  <c r="AM5" i="12"/>
  <c r="AM110" i="12"/>
  <c r="AM14" i="12"/>
  <c r="AM33" i="12"/>
  <c r="AM25" i="12"/>
  <c r="AM55" i="12"/>
  <c r="AM76" i="12"/>
  <c r="AM63" i="12"/>
  <c r="AM64" i="12"/>
  <c r="AM31" i="12"/>
  <c r="AM34" i="12"/>
  <c r="AM18" i="12"/>
  <c r="AM97" i="12"/>
  <c r="AM74" i="12"/>
  <c r="AM54" i="12"/>
  <c r="AM15" i="12"/>
  <c r="AM85" i="12"/>
  <c r="AM49" i="12"/>
  <c r="AM88" i="12"/>
  <c r="AM98" i="12"/>
  <c r="AM58" i="12"/>
  <c r="AM106" i="12"/>
  <c r="AM73" i="12"/>
  <c r="AM21" i="12"/>
  <c r="AM16" i="12"/>
  <c r="AM80" i="12"/>
  <c r="AM91" i="12"/>
  <c r="AM107" i="12"/>
  <c r="AM4" i="12"/>
  <c r="AM70" i="12"/>
  <c r="AM124" i="12"/>
  <c r="AM72" i="12"/>
  <c r="AM120" i="12"/>
  <c r="AM96" i="12"/>
  <c r="AM108" i="12"/>
  <c r="AM115" i="12"/>
  <c r="AM30" i="12"/>
  <c r="AM23" i="12"/>
  <c r="AM28" i="12"/>
  <c r="AM149" i="12"/>
  <c r="AM134" i="12"/>
  <c r="AM3" i="12"/>
  <c r="AM118" i="12"/>
  <c r="AM77" i="12"/>
  <c r="AM59" i="12"/>
  <c r="AM128" i="12"/>
  <c r="AM125" i="12"/>
  <c r="AM100" i="12"/>
  <c r="AM92" i="12"/>
  <c r="AM113" i="12"/>
  <c r="AM138" i="12"/>
  <c r="AM122" i="12"/>
  <c r="AM103" i="12"/>
  <c r="AM105" i="12"/>
  <c r="AI147" i="12"/>
  <c r="AI28" i="12"/>
  <c r="AI73" i="12"/>
  <c r="AM24" i="12"/>
  <c r="AM27" i="12"/>
  <c r="AM135" i="12"/>
  <c r="AI49" i="12"/>
  <c r="AI33" i="12"/>
  <c r="AI2" i="12"/>
  <c r="AM2" i="12"/>
  <c r="F132" i="11"/>
  <c r="AL127" i="11"/>
  <c r="F133" i="11"/>
  <c r="X127" i="11"/>
  <c r="D136" i="11"/>
  <c r="F136" i="11" s="1"/>
  <c r="AH127" i="11"/>
  <c r="BN127" i="11"/>
  <c r="Z33" i="12" l="1"/>
  <c r="AB106" i="12"/>
  <c r="AB71" i="12"/>
  <c r="AR71" i="12" s="1"/>
  <c r="AB126" i="12"/>
  <c r="AR126" i="12" s="1"/>
  <c r="Z99" i="12"/>
  <c r="Z40" i="12"/>
  <c r="Z41" i="12"/>
  <c r="AS41" i="12" s="1"/>
  <c r="Z66" i="12"/>
  <c r="AS66" i="12" s="1"/>
  <c r="AB127" i="12"/>
  <c r="Z49" i="12"/>
  <c r="AB4" i="12"/>
  <c r="AB25" i="12"/>
  <c r="AR25" i="12" s="1"/>
  <c r="AB62" i="12"/>
  <c r="AR62" i="12" s="1"/>
  <c r="AB94" i="12"/>
  <c r="Z125" i="12"/>
  <c r="AS125" i="12" s="1"/>
  <c r="Z63" i="12"/>
  <c r="AS63" i="12" s="1"/>
  <c r="Z98" i="12"/>
  <c r="Z54" i="12"/>
  <c r="AS54" i="12" s="1"/>
  <c r="Z50" i="12"/>
  <c r="Z59" i="12"/>
  <c r="AS59" i="12" s="1"/>
  <c r="AB122" i="12"/>
  <c r="AB18" i="12"/>
  <c r="AR18" i="12" s="1"/>
  <c r="AB75" i="12"/>
  <c r="AR75" i="12" s="1"/>
  <c r="AB19" i="12"/>
  <c r="AR19" i="12" s="1"/>
  <c r="Z86" i="12"/>
  <c r="AS86" i="12" s="1"/>
  <c r="Z35" i="12"/>
  <c r="Z132" i="12"/>
  <c r="Z111" i="12"/>
  <c r="AS111" i="12" s="1"/>
  <c r="Z18" i="12"/>
  <c r="AS18" i="12" s="1"/>
  <c r="Z97" i="12"/>
  <c r="AB118" i="12"/>
  <c r="AR118" i="12" s="1"/>
  <c r="AB34" i="12"/>
  <c r="AB39" i="12"/>
  <c r="AR39" i="12" s="1"/>
  <c r="AB38" i="12"/>
  <c r="AR38" i="12" s="1"/>
  <c r="Z76" i="12"/>
  <c r="AS76" i="12" s="1"/>
  <c r="Z55" i="12"/>
  <c r="Z74" i="12"/>
  <c r="AS74" i="12" s="1"/>
  <c r="Z22" i="12"/>
  <c r="AS22" i="12" s="1"/>
  <c r="AR22" i="12"/>
  <c r="Z30" i="12"/>
  <c r="Z147" i="12"/>
  <c r="AB125" i="12"/>
  <c r="AR125" i="12" s="1"/>
  <c r="AB28" i="12"/>
  <c r="AB124" i="12"/>
  <c r="AR124" i="12" s="1"/>
  <c r="AB73" i="12"/>
  <c r="AR73" i="12" s="1"/>
  <c r="AB54" i="12"/>
  <c r="AR54" i="12" s="1"/>
  <c r="AB76" i="12"/>
  <c r="AR76" i="12" s="1"/>
  <c r="AB151" i="12"/>
  <c r="AB86" i="12"/>
  <c r="AR86" i="12" s="1"/>
  <c r="AB68" i="12"/>
  <c r="AB148" i="12"/>
  <c r="AR148" i="12" s="1"/>
  <c r="AB40" i="12"/>
  <c r="AR40" i="12" s="1"/>
  <c r="AS40" i="12"/>
  <c r="AB26" i="12"/>
  <c r="AB139" i="12"/>
  <c r="AB143" i="12"/>
  <c r="AR143" i="12" s="1"/>
  <c r="AB83" i="12"/>
  <c r="AR83" i="12" s="1"/>
  <c r="AB29" i="12"/>
  <c r="AR29" i="12" s="1"/>
  <c r="Z12" i="12"/>
  <c r="Z118" i="12"/>
  <c r="AS118" i="12" s="1"/>
  <c r="Z8" i="12"/>
  <c r="AS8" i="12" s="1"/>
  <c r="Z130" i="12"/>
  <c r="AS130" i="12" s="1"/>
  <c r="Z95" i="12"/>
  <c r="AS95" i="12" s="1"/>
  <c r="Z103" i="12"/>
  <c r="AS103" i="12" s="1"/>
  <c r="Z47" i="12"/>
  <c r="Z115" i="12"/>
  <c r="Z58" i="12"/>
  <c r="AS58" i="12" s="1"/>
  <c r="Z128" i="12"/>
  <c r="AS128" i="12" s="1"/>
  <c r="Z144" i="12"/>
  <c r="AS144" i="12" s="1"/>
  <c r="Z138" i="12"/>
  <c r="Z75" i="12"/>
  <c r="AS75" i="12" s="1"/>
  <c r="Z79" i="12"/>
  <c r="AS79" i="12" s="1"/>
  <c r="Z136" i="12"/>
  <c r="Z13" i="12"/>
  <c r="AS13" i="12" s="1"/>
  <c r="Z57" i="12"/>
  <c r="Z148" i="12"/>
  <c r="AS148" i="12" s="1"/>
  <c r="AB119" i="12"/>
  <c r="AR119" i="12" s="1"/>
  <c r="AB128" i="12"/>
  <c r="AB74" i="12"/>
  <c r="AR74" i="12" s="1"/>
  <c r="AB36" i="12"/>
  <c r="AR36" i="12" s="1"/>
  <c r="AB95" i="12"/>
  <c r="AR95" i="12" s="1"/>
  <c r="AB99" i="12"/>
  <c r="AR99" i="12" s="1"/>
  <c r="AS99" i="12"/>
  <c r="Z119" i="12"/>
  <c r="AS119" i="12" s="1"/>
  <c r="Z123" i="12"/>
  <c r="Z140" i="12"/>
  <c r="AS140" i="12" s="1"/>
  <c r="Z93" i="12"/>
  <c r="Z51" i="12"/>
  <c r="AB103" i="12"/>
  <c r="AR103" i="12" s="1"/>
  <c r="AB97" i="12"/>
  <c r="AR97" i="12" s="1"/>
  <c r="AB44" i="12"/>
  <c r="AR44" i="12" s="1"/>
  <c r="AB133" i="12"/>
  <c r="AR133" i="12" s="1"/>
  <c r="AB93" i="12"/>
  <c r="AR93" i="12" s="1"/>
  <c r="AS93" i="12"/>
  <c r="Z16" i="12"/>
  <c r="Z117" i="12"/>
  <c r="AS117" i="12" s="1"/>
  <c r="Z31" i="12"/>
  <c r="AS31" i="12" s="1"/>
  <c r="AB8" i="12"/>
  <c r="AR8" i="12" s="1"/>
  <c r="AB77" i="12"/>
  <c r="AR77" i="12" s="1"/>
  <c r="AB98" i="12"/>
  <c r="AR98" i="12" s="1"/>
  <c r="AS98" i="12"/>
  <c r="AB52" i="12"/>
  <c r="AA52" i="12" s="1"/>
  <c r="AT52" i="12" s="1"/>
  <c r="AB142" i="12"/>
  <c r="AR142" i="12" s="1"/>
  <c r="AB69" i="12"/>
  <c r="AR69" i="12" s="1"/>
  <c r="Z6" i="12"/>
  <c r="Z36" i="12"/>
  <c r="AS36" i="12" s="1"/>
  <c r="Z32" i="12"/>
  <c r="Z5" i="12"/>
  <c r="AB27" i="12"/>
  <c r="AR27" i="12" s="1"/>
  <c r="AB88" i="12"/>
  <c r="AR88" i="12" s="1"/>
  <c r="AB9" i="12"/>
  <c r="AB146" i="12"/>
  <c r="AB81" i="12"/>
  <c r="AR81" i="12" s="1"/>
  <c r="Z29" i="12"/>
  <c r="AA29" i="12" s="1"/>
  <c r="AT29" i="12" s="1"/>
  <c r="Z56" i="12"/>
  <c r="AS56" i="12" s="1"/>
  <c r="Z135" i="12"/>
  <c r="Z137" i="12"/>
  <c r="Z43" i="12"/>
  <c r="AB11" i="12"/>
  <c r="AR11" i="12" s="1"/>
  <c r="AB96" i="12"/>
  <c r="AR96" i="12" s="1"/>
  <c r="AB110" i="12"/>
  <c r="AR110" i="12" s="1"/>
  <c r="AB121" i="12"/>
  <c r="AR121" i="12" s="1"/>
  <c r="AB46" i="12"/>
  <c r="AR46" i="12" s="1"/>
  <c r="AB145" i="12"/>
  <c r="AR145" i="12" s="1"/>
  <c r="AB66" i="12"/>
  <c r="AR66" i="12" s="1"/>
  <c r="AB10" i="12"/>
  <c r="AR10" i="12" s="1"/>
  <c r="AB22" i="12"/>
  <c r="Z45" i="12"/>
  <c r="AS45" i="12" s="1"/>
  <c r="Z129" i="12"/>
  <c r="AS129" i="12" s="1"/>
  <c r="Z109" i="12"/>
  <c r="Z113" i="12"/>
  <c r="Z70" i="12"/>
  <c r="AS70" i="12" s="1"/>
  <c r="Z46" i="12"/>
  <c r="Z92" i="12"/>
  <c r="Z150" i="12"/>
  <c r="Z9" i="12"/>
  <c r="AS9" i="12" s="1"/>
  <c r="Z151" i="12"/>
  <c r="AA151" i="12" s="1"/>
  <c r="AT151" i="12" s="1"/>
  <c r="AR151" i="12"/>
  <c r="Z143" i="12"/>
  <c r="AA143" i="12" s="1"/>
  <c r="AT143" i="12" s="1"/>
  <c r="Z82" i="12"/>
  <c r="AS82" i="12" s="1"/>
  <c r="Z25" i="12"/>
  <c r="AS25" i="12" s="1"/>
  <c r="Z127" i="12"/>
  <c r="AA127" i="12" s="1"/>
  <c r="AT127" i="12" s="1"/>
  <c r="AR127" i="12"/>
  <c r="Z24" i="12"/>
  <c r="Z81" i="12"/>
  <c r="AS81" i="12" s="1"/>
  <c r="Z71" i="12"/>
  <c r="AB79" i="12"/>
  <c r="AR79" i="12" s="1"/>
  <c r="Z87" i="12"/>
  <c r="AS87" i="12" s="1"/>
  <c r="AB105" i="12"/>
  <c r="AB70" i="12"/>
  <c r="AR70" i="12" s="1"/>
  <c r="AB137" i="12"/>
  <c r="AR137" i="12" s="1"/>
  <c r="AS137" i="12"/>
  <c r="AB114" i="12"/>
  <c r="AR114" i="12" s="1"/>
  <c r="AB6" i="12"/>
  <c r="AR6" i="12" s="1"/>
  <c r="AS6" i="12"/>
  <c r="Z124" i="12"/>
  <c r="Z20" i="12"/>
  <c r="Z133" i="12"/>
  <c r="Z44" i="12"/>
  <c r="Z85" i="12"/>
  <c r="AS85" i="12" s="1"/>
  <c r="AB30" i="12"/>
  <c r="AR30" i="12" s="1"/>
  <c r="AS30" i="12"/>
  <c r="AB140" i="12"/>
  <c r="AR140" i="12" s="1"/>
  <c r="AB147" i="12"/>
  <c r="AR147" i="12" s="1"/>
  <c r="AB112" i="12"/>
  <c r="Z80" i="12"/>
  <c r="AS80" i="12" s="1"/>
  <c r="Z96" i="12"/>
  <c r="AS96" i="12" s="1"/>
  <c r="AB115" i="12"/>
  <c r="AR115" i="12" s="1"/>
  <c r="AB33" i="12"/>
  <c r="AR33" i="12" s="1"/>
  <c r="AS33" i="12"/>
  <c r="AB144" i="12"/>
  <c r="AB78" i="12"/>
  <c r="AR78" i="12" s="1"/>
  <c r="AB141" i="12"/>
  <c r="AR141" i="12" s="1"/>
  <c r="Z84" i="12"/>
  <c r="Z64" i="12"/>
  <c r="AS64" i="12" s="1"/>
  <c r="AR64" i="12"/>
  <c r="Z78" i="12"/>
  <c r="AB138" i="12"/>
  <c r="AR138" i="12" s="1"/>
  <c r="AB108" i="12"/>
  <c r="AB14" i="12"/>
  <c r="AR14" i="12" s="1"/>
  <c r="AB41" i="12"/>
  <c r="AR41" i="12" s="1"/>
  <c r="AB132" i="12"/>
  <c r="AR132" i="12" s="1"/>
  <c r="AS132" i="12"/>
  <c r="AB53" i="12"/>
  <c r="Z27" i="12"/>
  <c r="AS27" i="12" s="1"/>
  <c r="Z89" i="12"/>
  <c r="Z104" i="12"/>
  <c r="AB113" i="12"/>
  <c r="AR113" i="12" s="1"/>
  <c r="AS113" i="12"/>
  <c r="AB49" i="12"/>
  <c r="AR49" i="12" s="1"/>
  <c r="AB134" i="12"/>
  <c r="AR134" i="12" s="1"/>
  <c r="AB102" i="12"/>
  <c r="AB42" i="12"/>
  <c r="Z62" i="12"/>
  <c r="AA62" i="12" s="1"/>
  <c r="AT62" i="12" s="1"/>
  <c r="Z21" i="12"/>
  <c r="AS21" i="12" s="1"/>
  <c r="Z4" i="12"/>
  <c r="AS4" i="12" s="1"/>
  <c r="AR4" i="12"/>
  <c r="Z114" i="12"/>
  <c r="AS114" i="12" s="1"/>
  <c r="Z88" i="12"/>
  <c r="AS88" i="12" s="1"/>
  <c r="Z3" i="12"/>
  <c r="AS3" i="12" s="1"/>
  <c r="Z112" i="12"/>
  <c r="AA112" i="12" s="1"/>
  <c r="AT112" i="12" s="1"/>
  <c r="AR112" i="12"/>
  <c r="Z7" i="12"/>
  <c r="Z34" i="12"/>
  <c r="AR34" i="12"/>
  <c r="Z121" i="12"/>
  <c r="AS121" i="12" s="1"/>
  <c r="AB109" i="12"/>
  <c r="AR109" i="12" s="1"/>
  <c r="Z61" i="12"/>
  <c r="Z38" i="12"/>
  <c r="AS38" i="12" s="1"/>
  <c r="AB23" i="12"/>
  <c r="AR23" i="12" s="1"/>
  <c r="AB55" i="12"/>
  <c r="AA55" i="12" s="1"/>
  <c r="AT55" i="12" s="1"/>
  <c r="AS55" i="12"/>
  <c r="AB136" i="12"/>
  <c r="AA136" i="12" s="1"/>
  <c r="AT136" i="12" s="1"/>
  <c r="AS136" i="12"/>
  <c r="AB111" i="12"/>
  <c r="AR111" i="12" s="1"/>
  <c r="AB65" i="12"/>
  <c r="AR65" i="12" s="1"/>
  <c r="Z145" i="12"/>
  <c r="Z48" i="12"/>
  <c r="Z67" i="12"/>
  <c r="AB59" i="12"/>
  <c r="AR59" i="12" s="1"/>
  <c r="AB58" i="12"/>
  <c r="AR58" i="12" s="1"/>
  <c r="AB50" i="12"/>
  <c r="AA50" i="12" s="1"/>
  <c r="AT50" i="12" s="1"/>
  <c r="AS50" i="12"/>
  <c r="AB116" i="12"/>
  <c r="AR116" i="12" s="1"/>
  <c r="AB17" i="12"/>
  <c r="AR17" i="12" s="1"/>
  <c r="Z90" i="12"/>
  <c r="AS90" i="12" s="1"/>
  <c r="Z106" i="12"/>
  <c r="AS106" i="12" s="1"/>
  <c r="AR106" i="12"/>
  <c r="Z53" i="12"/>
  <c r="AS53" i="12" s="1"/>
  <c r="Z116" i="12"/>
  <c r="AS116" i="12" s="1"/>
  <c r="Z101" i="12"/>
  <c r="AR101" i="12"/>
  <c r="AB87" i="12"/>
  <c r="AB135" i="12"/>
  <c r="AR135" i="12" s="1"/>
  <c r="AS135" i="12"/>
  <c r="AB107" i="12"/>
  <c r="AB150" i="12"/>
  <c r="AR150" i="12" s="1"/>
  <c r="AS150" i="12"/>
  <c r="AB51" i="12"/>
  <c r="AR51" i="12" s="1"/>
  <c r="AB104" i="12"/>
  <c r="AR104" i="12" s="1"/>
  <c r="Z39" i="12"/>
  <c r="Z146" i="12"/>
  <c r="AA146" i="12" s="1"/>
  <c r="AT146" i="12" s="1"/>
  <c r="AR146" i="12"/>
  <c r="Z19" i="12"/>
  <c r="AA19" i="12" s="1"/>
  <c r="AT19" i="12" s="1"/>
  <c r="Z126" i="12"/>
  <c r="AA126" i="12" s="1"/>
  <c r="AT126" i="12" s="1"/>
  <c r="Z107" i="12"/>
  <c r="AS107" i="12" s="1"/>
  <c r="AB91" i="12"/>
  <c r="AR91" i="12" s="1"/>
  <c r="AB129" i="12"/>
  <c r="AB56" i="12"/>
  <c r="AR56" i="12" s="1"/>
  <c r="AB43" i="12"/>
  <c r="AR43" i="12" s="1"/>
  <c r="Z72" i="12"/>
  <c r="AS72" i="12" s="1"/>
  <c r="Z11" i="12"/>
  <c r="Z108" i="12"/>
  <c r="AS108" i="12" s="1"/>
  <c r="AR108" i="12"/>
  <c r="AB37" i="12"/>
  <c r="AR37" i="12" s="1"/>
  <c r="AB24" i="12"/>
  <c r="AR24" i="12" s="1"/>
  <c r="AB3" i="12"/>
  <c r="AR3" i="12" s="1"/>
  <c r="AB80" i="12"/>
  <c r="AR80" i="12" s="1"/>
  <c r="AB31" i="12"/>
  <c r="AR31" i="12" s="1"/>
  <c r="AB117" i="12"/>
  <c r="AA117" i="12" s="1"/>
  <c r="AT117" i="12" s="1"/>
  <c r="AB32" i="12"/>
  <c r="AR32" i="12" s="1"/>
  <c r="AB89" i="12"/>
  <c r="AR89" i="12" s="1"/>
  <c r="AS89" i="12"/>
  <c r="Z73" i="12"/>
  <c r="AB92" i="12"/>
  <c r="AR92" i="12" s="1"/>
  <c r="AB120" i="12"/>
  <c r="AR120" i="12" s="1"/>
  <c r="AB16" i="12"/>
  <c r="AR16" i="12" s="1"/>
  <c r="AS16" i="12"/>
  <c r="AB85" i="12"/>
  <c r="AR85" i="12" s="1"/>
  <c r="AB64" i="12"/>
  <c r="AB5" i="12"/>
  <c r="AR5" i="12" s="1"/>
  <c r="AB131" i="12"/>
  <c r="AR131" i="12" s="1"/>
  <c r="AB84" i="12"/>
  <c r="AR84" i="12" s="1"/>
  <c r="AS84" i="12"/>
  <c r="AB47" i="12"/>
  <c r="AR47" i="12" s="1"/>
  <c r="AS47" i="12"/>
  <c r="AB57" i="12"/>
  <c r="AR57" i="12" s="1"/>
  <c r="AS57" i="12"/>
  <c r="AB60" i="12"/>
  <c r="AR60" i="12" s="1"/>
  <c r="AB7" i="12"/>
  <c r="AR7" i="12" s="1"/>
  <c r="AB35" i="12"/>
  <c r="AR35" i="12" s="1"/>
  <c r="Z131" i="12"/>
  <c r="AS131" i="12" s="1"/>
  <c r="Z77" i="12"/>
  <c r="AS77" i="12" s="1"/>
  <c r="Z134" i="12"/>
  <c r="Z52" i="12"/>
  <c r="AS52" i="12" s="1"/>
  <c r="AR52" i="12"/>
  <c r="Z110" i="12"/>
  <c r="AS110" i="12" s="1"/>
  <c r="Z42" i="12"/>
  <c r="AS42" i="12" s="1"/>
  <c r="AR42" i="12"/>
  <c r="Z68" i="12"/>
  <c r="AS68" i="12" s="1"/>
  <c r="AR68" i="12"/>
  <c r="Z91" i="12"/>
  <c r="Z28" i="12"/>
  <c r="AS28" i="12" s="1"/>
  <c r="AR28" i="12"/>
  <c r="AB100" i="12"/>
  <c r="AR100" i="12" s="1"/>
  <c r="AB149" i="12"/>
  <c r="AR149" i="12" s="1"/>
  <c r="AB72" i="12"/>
  <c r="AR72" i="12" s="1"/>
  <c r="AB21" i="12"/>
  <c r="AB15" i="12"/>
  <c r="AS15" i="12"/>
  <c r="AB63" i="12"/>
  <c r="AR63" i="12" s="1"/>
  <c r="AB130" i="12"/>
  <c r="AR130" i="12" s="1"/>
  <c r="AB90" i="12"/>
  <c r="AR90" i="12" s="1"/>
  <c r="AB82" i="12"/>
  <c r="AR82" i="12" s="1"/>
  <c r="AB48" i="12"/>
  <c r="AR48" i="12" s="1"/>
  <c r="AB45" i="12"/>
  <c r="AR45" i="12" s="1"/>
  <c r="AB12" i="12"/>
  <c r="AR12" i="12" s="1"/>
  <c r="AS12" i="12"/>
  <c r="AB123" i="12"/>
  <c r="AR123" i="12" s="1"/>
  <c r="AS123" i="12"/>
  <c r="AB20" i="12"/>
  <c r="AR20" i="12" s="1"/>
  <c r="AB67" i="12"/>
  <c r="AR67" i="12" s="1"/>
  <c r="AB13" i="12"/>
  <c r="AR13" i="12" s="1"/>
  <c r="Z65" i="12"/>
  <c r="AS65" i="12" s="1"/>
  <c r="Z94" i="12"/>
  <c r="AA94" i="12" s="1"/>
  <c r="AT94" i="12" s="1"/>
  <c r="AR94" i="12"/>
  <c r="Z60" i="12"/>
  <c r="Z83" i="12"/>
  <c r="AA83" i="12" s="1"/>
  <c r="AT83" i="12" s="1"/>
  <c r="Z23" i="12"/>
  <c r="AS23" i="12" s="1"/>
  <c r="Z69" i="12"/>
  <c r="AA69" i="12" s="1"/>
  <c r="AT69" i="12" s="1"/>
  <c r="Z14" i="12"/>
  <c r="AS14" i="12" s="1"/>
  <c r="Z149" i="12"/>
  <c r="Z102" i="12"/>
  <c r="AS102" i="12" s="1"/>
  <c r="AR102" i="12"/>
  <c r="Z17" i="12"/>
  <c r="AS17" i="12" s="1"/>
  <c r="Z142" i="12"/>
  <c r="AA142" i="12" s="1"/>
  <c r="AT142" i="12" s="1"/>
  <c r="Z122" i="12"/>
  <c r="AS122" i="12" s="1"/>
  <c r="AR122" i="12"/>
  <c r="Z141" i="12"/>
  <c r="AS141" i="12" s="1"/>
  <c r="Z10" i="12"/>
  <c r="Z120" i="12"/>
  <c r="AS120" i="12" s="1"/>
  <c r="Z26" i="12"/>
  <c r="AS26" i="12" s="1"/>
  <c r="AR26" i="12"/>
  <c r="Z37" i="12"/>
  <c r="Z100" i="12"/>
  <c r="AS100" i="12" s="1"/>
  <c r="AB61" i="12"/>
  <c r="AR61" i="12" s="1"/>
  <c r="AS61" i="12"/>
  <c r="Z105" i="12"/>
  <c r="AS105" i="12" s="1"/>
  <c r="AR105" i="12"/>
  <c r="Z139" i="12"/>
  <c r="AS139" i="12" s="1"/>
  <c r="AR139" i="12"/>
  <c r="AA125" i="12"/>
  <c r="AT125" i="12" s="1"/>
  <c r="AA98" i="12"/>
  <c r="AT98" i="12" s="1"/>
  <c r="AA54" i="12"/>
  <c r="AT54" i="12" s="1"/>
  <c r="AA18" i="12"/>
  <c r="AT18" i="12" s="1"/>
  <c r="AA77" i="12"/>
  <c r="AT77" i="12" s="1"/>
  <c r="AA68" i="12"/>
  <c r="AT68" i="12" s="1"/>
  <c r="AA3" i="12"/>
  <c r="AT3" i="12" s="1"/>
  <c r="AA137" i="12"/>
  <c r="AT137" i="12" s="1"/>
  <c r="AA65" i="12"/>
  <c r="AT65" i="12" s="1"/>
  <c r="AA118" i="12"/>
  <c r="AT118" i="12" s="1"/>
  <c r="AA95" i="12"/>
  <c r="AT95" i="12" s="1"/>
  <c r="AA103" i="12"/>
  <c r="AT103" i="12" s="1"/>
  <c r="AA47" i="12"/>
  <c r="AT47" i="12" s="1"/>
  <c r="AA58" i="12"/>
  <c r="AT58" i="12" s="1"/>
  <c r="AB2" i="12"/>
  <c r="AR2" i="12" s="1"/>
  <c r="Z2" i="12"/>
  <c r="AS2" i="12" s="1"/>
  <c r="AI95" i="11"/>
  <c r="AI63" i="11"/>
  <c r="AI86" i="11"/>
  <c r="AI71" i="11"/>
  <c r="AI64" i="11"/>
  <c r="AI91" i="11"/>
  <c r="AI59" i="11"/>
  <c r="AI87" i="11"/>
  <c r="AI70" i="11"/>
  <c r="AI26" i="11"/>
  <c r="AI25" i="11"/>
  <c r="AI45" i="11"/>
  <c r="AI42" i="11"/>
  <c r="AI41" i="11"/>
  <c r="AI28" i="11"/>
  <c r="AI17" i="11"/>
  <c r="AI78" i="11"/>
  <c r="AI99" i="11"/>
  <c r="AI75" i="11"/>
  <c r="AI79" i="11"/>
  <c r="AI19" i="11"/>
  <c r="AI60" i="11"/>
  <c r="AI115" i="11"/>
  <c r="AI89" i="11"/>
  <c r="AI90" i="11"/>
  <c r="AI104" i="11"/>
  <c r="AI93" i="11"/>
  <c r="AI56" i="11"/>
  <c r="AI54" i="11"/>
  <c r="AI74" i="11"/>
  <c r="AI77" i="11"/>
  <c r="AI125" i="11"/>
  <c r="AI116" i="11"/>
  <c r="AI38" i="11"/>
  <c r="AI67" i="11"/>
  <c r="AI57" i="11"/>
  <c r="AI98" i="11"/>
  <c r="AI3" i="11"/>
  <c r="AI119" i="11"/>
  <c r="AI100" i="11"/>
  <c r="AI110" i="11"/>
  <c r="AI123" i="11"/>
  <c r="AI73" i="11"/>
  <c r="AI35" i="11"/>
  <c r="AI118" i="11"/>
  <c r="AI106" i="11"/>
  <c r="AI33" i="11"/>
  <c r="AI16" i="11"/>
  <c r="AI113" i="11"/>
  <c r="AI12" i="11"/>
  <c r="AI20" i="11"/>
  <c r="AI24" i="11"/>
  <c r="AI83" i="11"/>
  <c r="AI4" i="11"/>
  <c r="AI29" i="11"/>
  <c r="AI49" i="11"/>
  <c r="AI46" i="11"/>
  <c r="AI40" i="11"/>
  <c r="AI94" i="11"/>
  <c r="AI111" i="11"/>
  <c r="AI22" i="11"/>
  <c r="AI103" i="11"/>
  <c r="AI121" i="11"/>
  <c r="AI9" i="11"/>
  <c r="AI72" i="11"/>
  <c r="AI32" i="11"/>
  <c r="AI109" i="11"/>
  <c r="AI122" i="11"/>
  <c r="AI65" i="11"/>
  <c r="AI105" i="11"/>
  <c r="AI31" i="11"/>
  <c r="AI80" i="11"/>
  <c r="AI108" i="11"/>
  <c r="AI21" i="11"/>
  <c r="AI50" i="11"/>
  <c r="AI52" i="11"/>
  <c r="AI101" i="11"/>
  <c r="AI69" i="11"/>
  <c r="AI68" i="11"/>
  <c r="AI37" i="11"/>
  <c r="AI30" i="11"/>
  <c r="AI102" i="11"/>
  <c r="AI14" i="11"/>
  <c r="AI34" i="11"/>
  <c r="AI7" i="11"/>
  <c r="AI11" i="11"/>
  <c r="AI43" i="11"/>
  <c r="AI85" i="11"/>
  <c r="AI84" i="11"/>
  <c r="AI126" i="11"/>
  <c r="AI44" i="11"/>
  <c r="AI48" i="11"/>
  <c r="AI62" i="11"/>
  <c r="AI92" i="11"/>
  <c r="AI124" i="11"/>
  <c r="AI120" i="11"/>
  <c r="AI15" i="11"/>
  <c r="AI10" i="11"/>
  <c r="AI8" i="11"/>
  <c r="AI51" i="11"/>
  <c r="AI112" i="11"/>
  <c r="AI58" i="11"/>
  <c r="AI61" i="11"/>
  <c r="AI81" i="11"/>
  <c r="AI107" i="11"/>
  <c r="AI88" i="11"/>
  <c r="AI53" i="11"/>
  <c r="AI18" i="11"/>
  <c r="AI6" i="11"/>
  <c r="AI13" i="11"/>
  <c r="AI27" i="11"/>
  <c r="AI96" i="11"/>
  <c r="AI55" i="11"/>
  <c r="AI117" i="11"/>
  <c r="AI76" i="11"/>
  <c r="AI114" i="11"/>
  <c r="AI82" i="11"/>
  <c r="AI97" i="11"/>
  <c r="AI39" i="11"/>
  <c r="AI36" i="11"/>
  <c r="AI47" i="11"/>
  <c r="AI66" i="11"/>
  <c r="AI23" i="11"/>
  <c r="AM56" i="11"/>
  <c r="AM92" i="11"/>
  <c r="AM74" i="11"/>
  <c r="AM60" i="11"/>
  <c r="AM49" i="11"/>
  <c r="AM67" i="11"/>
  <c r="AM95" i="11"/>
  <c r="AM63" i="11"/>
  <c r="AM90" i="11"/>
  <c r="AM58" i="11"/>
  <c r="AM38" i="11"/>
  <c r="AM21" i="11"/>
  <c r="AM22" i="11"/>
  <c r="AM37" i="11"/>
  <c r="AM3" i="11"/>
  <c r="AM4" i="11"/>
  <c r="AM14" i="11"/>
  <c r="AM34" i="11"/>
  <c r="AM44" i="11"/>
  <c r="AM36" i="11"/>
  <c r="AM55" i="11"/>
  <c r="AM53" i="11"/>
  <c r="AM104" i="11"/>
  <c r="AM70" i="11"/>
  <c r="AM124" i="11"/>
  <c r="AM115" i="11"/>
  <c r="AM81" i="11"/>
  <c r="AM12" i="11"/>
  <c r="AM106" i="11"/>
  <c r="AM73" i="11"/>
  <c r="AM103" i="11"/>
  <c r="AM96" i="11"/>
  <c r="AM111" i="11"/>
  <c r="AM123" i="11"/>
  <c r="AM108" i="11"/>
  <c r="AM31" i="11"/>
  <c r="AM91" i="11"/>
  <c r="AM39" i="11"/>
  <c r="AM79" i="11"/>
  <c r="AM23" i="11"/>
  <c r="AM116" i="11"/>
  <c r="AM102" i="11"/>
  <c r="AM84" i="11"/>
  <c r="AM71" i="11"/>
  <c r="AM107" i="11"/>
  <c r="AM125" i="11"/>
  <c r="AM45" i="11"/>
  <c r="AM41" i="11"/>
  <c r="AM47" i="11"/>
  <c r="AM77" i="11"/>
  <c r="AM51" i="11"/>
  <c r="AM76" i="11"/>
  <c r="AM68" i="11"/>
  <c r="AM13" i="11"/>
  <c r="AM6" i="11"/>
  <c r="AM25" i="11"/>
  <c r="AM82" i="11"/>
  <c r="AM83" i="11"/>
  <c r="AM118" i="11"/>
  <c r="AM109" i="11"/>
  <c r="AM88" i="11"/>
  <c r="AM113" i="11"/>
  <c r="AM66" i="11"/>
  <c r="AM101" i="11"/>
  <c r="AM97" i="11"/>
  <c r="AM30" i="11"/>
  <c r="AM15" i="11"/>
  <c r="AM46" i="11"/>
  <c r="AM100" i="11"/>
  <c r="AM112" i="11"/>
  <c r="AM89" i="11"/>
  <c r="AM126" i="11"/>
  <c r="AM24" i="11"/>
  <c r="AM59" i="11"/>
  <c r="AM85" i="11"/>
  <c r="AM117" i="11"/>
  <c r="AM93" i="11"/>
  <c r="AM121" i="11"/>
  <c r="AM8" i="11"/>
  <c r="AM61" i="11"/>
  <c r="AM87" i="11"/>
  <c r="AM19" i="11"/>
  <c r="AM98" i="11"/>
  <c r="AM52" i="11"/>
  <c r="AM10" i="11"/>
  <c r="AM7" i="11"/>
  <c r="AM48" i="11"/>
  <c r="AM72" i="11"/>
  <c r="AM26" i="11"/>
  <c r="AM105" i="11"/>
  <c r="AM57" i="11"/>
  <c r="AM29" i="11"/>
  <c r="AM28" i="11"/>
  <c r="AM75" i="11"/>
  <c r="AM9" i="11"/>
  <c r="AM40" i="11"/>
  <c r="AM20" i="11"/>
  <c r="AM120" i="11"/>
  <c r="AM65" i="11"/>
  <c r="AM114" i="11"/>
  <c r="AM64" i="11"/>
  <c r="AM18" i="11"/>
  <c r="AM35" i="11"/>
  <c r="AM69" i="11"/>
  <c r="AM33" i="11"/>
  <c r="AM11" i="11"/>
  <c r="AM17" i="11"/>
  <c r="AM42" i="11"/>
  <c r="AM50" i="11"/>
  <c r="AM122" i="11"/>
  <c r="AM119" i="11"/>
  <c r="AM99" i="11"/>
  <c r="AM80" i="11"/>
  <c r="AM110" i="11"/>
  <c r="AM78" i="11"/>
  <c r="AM62" i="11"/>
  <c r="AM27" i="11"/>
  <c r="AM16" i="11"/>
  <c r="AM43" i="11"/>
  <c r="AM54" i="11"/>
  <c r="AM86" i="11"/>
  <c r="AM94" i="11"/>
  <c r="AM32" i="11"/>
  <c r="AM2" i="11"/>
  <c r="AI2" i="11"/>
  <c r="Z2" i="11" s="1"/>
  <c r="AA102" i="12" l="1"/>
  <c r="AT102" i="12" s="1"/>
  <c r="AA70" i="12"/>
  <c r="AT70" i="12" s="1"/>
  <c r="AA7" i="12"/>
  <c r="AT7" i="12" s="1"/>
  <c r="AA113" i="12"/>
  <c r="AT113" i="12" s="1"/>
  <c r="AA114" i="12"/>
  <c r="AT114" i="12" s="1"/>
  <c r="AA63" i="12"/>
  <c r="AT63" i="12" s="1"/>
  <c r="AA104" i="12"/>
  <c r="AT104" i="12" s="1"/>
  <c r="AA24" i="12"/>
  <c r="AT24" i="12" s="1"/>
  <c r="AA106" i="12"/>
  <c r="AT106" i="12" s="1"/>
  <c r="AA42" i="12"/>
  <c r="AT42" i="12" s="1"/>
  <c r="AA133" i="12"/>
  <c r="AT133" i="12" s="1"/>
  <c r="AA149" i="12"/>
  <c r="AT149" i="12" s="1"/>
  <c r="AA66" i="12"/>
  <c r="AT66" i="12" s="1"/>
  <c r="AA21" i="12"/>
  <c r="AT21" i="12" s="1"/>
  <c r="AA144" i="12"/>
  <c r="AT144" i="12" s="1"/>
  <c r="AA6" i="12"/>
  <c r="AT6" i="12" s="1"/>
  <c r="AA71" i="12"/>
  <c r="AT71" i="12" s="1"/>
  <c r="AA44" i="12"/>
  <c r="AT44" i="12" s="1"/>
  <c r="AA99" i="12"/>
  <c r="AT99" i="12" s="1"/>
  <c r="AA60" i="12"/>
  <c r="AT60" i="12" s="1"/>
  <c r="AA107" i="12"/>
  <c r="AT107" i="12" s="1"/>
  <c r="AA16" i="12"/>
  <c r="AT16" i="12" s="1"/>
  <c r="AA51" i="12"/>
  <c r="AT51" i="12" s="1"/>
  <c r="AA148" i="12"/>
  <c r="AT148" i="12" s="1"/>
  <c r="AA67" i="12"/>
  <c r="AT67" i="12" s="1"/>
  <c r="AA20" i="12"/>
  <c r="AT20" i="12" s="1"/>
  <c r="AA150" i="12"/>
  <c r="AT150" i="12" s="1"/>
  <c r="AR136" i="12"/>
  <c r="AA108" i="12"/>
  <c r="AT108" i="12" s="1"/>
  <c r="AA91" i="12"/>
  <c r="AT91" i="12" s="1"/>
  <c r="AA134" i="12"/>
  <c r="AT134" i="12" s="1"/>
  <c r="AA73" i="12"/>
  <c r="AT73" i="12" s="1"/>
  <c r="AA129" i="12"/>
  <c r="AT129" i="12" s="1"/>
  <c r="AA48" i="12"/>
  <c r="AT48" i="12" s="1"/>
  <c r="AA23" i="12"/>
  <c r="AT23" i="12" s="1"/>
  <c r="AA78" i="12"/>
  <c r="AT78" i="12" s="1"/>
  <c r="AS48" i="12"/>
  <c r="AS134" i="12"/>
  <c r="AS112" i="12"/>
  <c r="AS142" i="12"/>
  <c r="AR144" i="12"/>
  <c r="AR55" i="12"/>
  <c r="AA97" i="12"/>
  <c r="AT97" i="12" s="1"/>
  <c r="AA88" i="12"/>
  <c r="AT88" i="12" s="1"/>
  <c r="AA61" i="12"/>
  <c r="AT61" i="12" s="1"/>
  <c r="AA53" i="12"/>
  <c r="AT53" i="12" s="1"/>
  <c r="AS29" i="12"/>
  <c r="AA109" i="12"/>
  <c r="AT109" i="12" s="1"/>
  <c r="AA147" i="12"/>
  <c r="AT147" i="12" s="1"/>
  <c r="AA32" i="12"/>
  <c r="AT32" i="12" s="1"/>
  <c r="AA128" i="12"/>
  <c r="AT128" i="12" s="1"/>
  <c r="AA43" i="12"/>
  <c r="AT43" i="12" s="1"/>
  <c r="AS71" i="12"/>
  <c r="AA49" i="12"/>
  <c r="AT49" i="12" s="1"/>
  <c r="AS60" i="12"/>
  <c r="AA17" i="12"/>
  <c r="AT17" i="12" s="1"/>
  <c r="AS91" i="12"/>
  <c r="AA75" i="12"/>
  <c r="AT75" i="12" s="1"/>
  <c r="AA100" i="12"/>
  <c r="AT100" i="12" s="1"/>
  <c r="AA31" i="12"/>
  <c r="AT31" i="12" s="1"/>
  <c r="AA119" i="12"/>
  <c r="AT119" i="12" s="1"/>
  <c r="AA10" i="12"/>
  <c r="AT10" i="12" s="1"/>
  <c r="AA34" i="12"/>
  <c r="AT34" i="12" s="1"/>
  <c r="AA14" i="12"/>
  <c r="AT14" i="12" s="1"/>
  <c r="AA25" i="12"/>
  <c r="AT25" i="12" s="1"/>
  <c r="AS69" i="12"/>
  <c r="AA35" i="12"/>
  <c r="AT35" i="12" s="1"/>
  <c r="AA56" i="12"/>
  <c r="AT56" i="12" s="1"/>
  <c r="AA74" i="12"/>
  <c r="AT74" i="12" s="1"/>
  <c r="AA41" i="12"/>
  <c r="AT41" i="12" s="1"/>
  <c r="AA11" i="12"/>
  <c r="AT11" i="12" s="1"/>
  <c r="AA92" i="12"/>
  <c r="AT92" i="12" s="1"/>
  <c r="AA115" i="12"/>
  <c r="AT115" i="12" s="1"/>
  <c r="AA120" i="12"/>
  <c r="AT120" i="12" s="1"/>
  <c r="AA121" i="12"/>
  <c r="AT121" i="12" s="1"/>
  <c r="AA116" i="12"/>
  <c r="AT116" i="12" s="1"/>
  <c r="AS67" i="12"/>
  <c r="AS43" i="12"/>
  <c r="AA87" i="12"/>
  <c r="AT87" i="12" s="1"/>
  <c r="AA46" i="12"/>
  <c r="AT46" i="12" s="1"/>
  <c r="AS10" i="12"/>
  <c r="AA9" i="12"/>
  <c r="AT9" i="12" s="1"/>
  <c r="AA138" i="12"/>
  <c r="AT138" i="12" s="1"/>
  <c r="AA28" i="12"/>
  <c r="AT28" i="12" s="1"/>
  <c r="AS109" i="12"/>
  <c r="AA5" i="12"/>
  <c r="AT5" i="12" s="1"/>
  <c r="AS97" i="12"/>
  <c r="AR50" i="12"/>
  <c r="AA40" i="12"/>
  <c r="AT40" i="12" s="1"/>
  <c r="AA81" i="12"/>
  <c r="AT81" i="12" s="1"/>
  <c r="AA4" i="12"/>
  <c r="AT4" i="12" s="1"/>
  <c r="AA135" i="12"/>
  <c r="AT135" i="12" s="1"/>
  <c r="AA96" i="12"/>
  <c r="AT96" i="12" s="1"/>
  <c r="AA90" i="12"/>
  <c r="AT90" i="12" s="1"/>
  <c r="AA33" i="12"/>
  <c r="AT33" i="12" s="1"/>
  <c r="AA89" i="12"/>
  <c r="AT89" i="12" s="1"/>
  <c r="AA64" i="12"/>
  <c r="AT64" i="12" s="1"/>
  <c r="AR9" i="12"/>
  <c r="AA93" i="12"/>
  <c r="AT93" i="12" s="1"/>
  <c r="AA8" i="12"/>
  <c r="AT8" i="12" s="1"/>
  <c r="AS83" i="12"/>
  <c r="AA139" i="12"/>
  <c r="AT139" i="12" s="1"/>
  <c r="AA30" i="12"/>
  <c r="AT30" i="12" s="1"/>
  <c r="AA76" i="12"/>
  <c r="AT76" i="12" s="1"/>
  <c r="AS34" i="12"/>
  <c r="AA86" i="12"/>
  <c r="AT86" i="12" s="1"/>
  <c r="AS127" i="12"/>
  <c r="AS133" i="12"/>
  <c r="AR128" i="12"/>
  <c r="AS151" i="12"/>
  <c r="AS73" i="12"/>
  <c r="AS94" i="12"/>
  <c r="AS62" i="12"/>
  <c r="AA26" i="12"/>
  <c r="AT26" i="12" s="1"/>
  <c r="AR129" i="12"/>
  <c r="AA130" i="12"/>
  <c r="AT130" i="12" s="1"/>
  <c r="AA80" i="12"/>
  <c r="AT80" i="12" s="1"/>
  <c r="AS49" i="12"/>
  <c r="AS78" i="12"/>
  <c r="AS115" i="12"/>
  <c r="AA141" i="12"/>
  <c r="AT141" i="12" s="1"/>
  <c r="AA131" i="12"/>
  <c r="AT131" i="12" s="1"/>
  <c r="AS7" i="12"/>
  <c r="AR53" i="12"/>
  <c r="AA122" i="12"/>
  <c r="AT122" i="12" s="1"/>
  <c r="AS92" i="12"/>
  <c r="AS24" i="12"/>
  <c r="AA39" i="12"/>
  <c r="AT39" i="12" s="1"/>
  <c r="AR21" i="12"/>
  <c r="AS138" i="12"/>
  <c r="AA84" i="12"/>
  <c r="AT84" i="12" s="1"/>
  <c r="AA105" i="12"/>
  <c r="AT105" i="12" s="1"/>
  <c r="AS11" i="12"/>
  <c r="AR117" i="12"/>
  <c r="AA140" i="12"/>
  <c r="AT140" i="12" s="1"/>
  <c r="AA79" i="12"/>
  <c r="AT79" i="12" s="1"/>
  <c r="AA22" i="12"/>
  <c r="AT22" i="12" s="1"/>
  <c r="AA111" i="12"/>
  <c r="AT111" i="12" s="1"/>
  <c r="AS19" i="12"/>
  <c r="AS149" i="12"/>
  <c r="AA15" i="12"/>
  <c r="AT15" i="12" s="1"/>
  <c r="AR15" i="12"/>
  <c r="AS51" i="12"/>
  <c r="AS46" i="12"/>
  <c r="AA27" i="12"/>
  <c r="AT27" i="12" s="1"/>
  <c r="AR107" i="12"/>
  <c r="AS147" i="12"/>
  <c r="AA57" i="12"/>
  <c r="AT57" i="12" s="1"/>
  <c r="AA59" i="12"/>
  <c r="AT59" i="12" s="1"/>
  <c r="AA37" i="12"/>
  <c r="AT37" i="12" s="1"/>
  <c r="AS20" i="12"/>
  <c r="AS5" i="12"/>
  <c r="AS32" i="12"/>
  <c r="AS104" i="12"/>
  <c r="AA145" i="12"/>
  <c r="AT145" i="12" s="1"/>
  <c r="AA85" i="12"/>
  <c r="AT85" i="12" s="1"/>
  <c r="AA124" i="12"/>
  <c r="AT124" i="12" s="1"/>
  <c r="AR87" i="12"/>
  <c r="AA82" i="12"/>
  <c r="AT82" i="12" s="1"/>
  <c r="AS145" i="12"/>
  <c r="AS146" i="12"/>
  <c r="AA36" i="12"/>
  <c r="AT36" i="12" s="1"/>
  <c r="AA38" i="12"/>
  <c r="AT38" i="12" s="1"/>
  <c r="AS126" i="12"/>
  <c r="AS44" i="12"/>
  <c r="AA101" i="12"/>
  <c r="AT101" i="12" s="1"/>
  <c r="AS101" i="12"/>
  <c r="AS35" i="12"/>
  <c r="AA45" i="12"/>
  <c r="AT45" i="12" s="1"/>
  <c r="AA13" i="12"/>
  <c r="AT13" i="12" s="1"/>
  <c r="AA110" i="12"/>
  <c r="AT110" i="12" s="1"/>
  <c r="AS37" i="12"/>
  <c r="AA72" i="12"/>
  <c r="AT72" i="12" s="1"/>
  <c r="AA123" i="12"/>
  <c r="AT123" i="12" s="1"/>
  <c r="AA12" i="12"/>
  <c r="AT12" i="12" s="1"/>
  <c r="AS143" i="12"/>
  <c r="AS124" i="12"/>
  <c r="AS39" i="12"/>
  <c r="AA132" i="12"/>
  <c r="AT132" i="12" s="1"/>
  <c r="AA2" i="12"/>
  <c r="AT2" i="12" s="1"/>
  <c r="AB18" i="11"/>
  <c r="AR18" i="11" s="1"/>
  <c r="AB28" i="11"/>
  <c r="AB88" i="11"/>
  <c r="AR88" i="11" s="1"/>
  <c r="AB107" i="11"/>
  <c r="AR107" i="11" s="1"/>
  <c r="AB49" i="11"/>
  <c r="AR49" i="11" s="1"/>
  <c r="Z85" i="11"/>
  <c r="AS85" i="11" s="1"/>
  <c r="Z49" i="11"/>
  <c r="Z89" i="11"/>
  <c r="AS89" i="11" s="1"/>
  <c r="AB42" i="11"/>
  <c r="AR42" i="11" s="1"/>
  <c r="AB117" i="11"/>
  <c r="AR117" i="11" s="1"/>
  <c r="AB71" i="11"/>
  <c r="AR71" i="11" s="1"/>
  <c r="AB21" i="11"/>
  <c r="AR21" i="11" s="1"/>
  <c r="Z61" i="11"/>
  <c r="AS61" i="11" s="1"/>
  <c r="Z121" i="11"/>
  <c r="Z115" i="11"/>
  <c r="AS115" i="11" s="1"/>
  <c r="AB32" i="11"/>
  <c r="AR32" i="11" s="1"/>
  <c r="AB98" i="11"/>
  <c r="AR98" i="11" s="1"/>
  <c r="AB84" i="11"/>
  <c r="AB38" i="11"/>
  <c r="Z58" i="11"/>
  <c r="AS58" i="11" s="1"/>
  <c r="Z11" i="11"/>
  <c r="Z4" i="11"/>
  <c r="AS4" i="11" s="1"/>
  <c r="Z60" i="11"/>
  <c r="AS60" i="11" s="1"/>
  <c r="AB120" i="11"/>
  <c r="AR120" i="11" s="1"/>
  <c r="AB59" i="11"/>
  <c r="AR59" i="11" s="1"/>
  <c r="AB123" i="11"/>
  <c r="AR123" i="11" s="1"/>
  <c r="AB75" i="11"/>
  <c r="AR75" i="11" s="1"/>
  <c r="AB27" i="11"/>
  <c r="AR27" i="11" s="1"/>
  <c r="AB10" i="11"/>
  <c r="AR10" i="11" s="1"/>
  <c r="AB68" i="11"/>
  <c r="AR68" i="11" s="1"/>
  <c r="AB55" i="11"/>
  <c r="AR55" i="11" s="1"/>
  <c r="Z36" i="11"/>
  <c r="AS36" i="11" s="1"/>
  <c r="Z120" i="11"/>
  <c r="AS120" i="11" s="1"/>
  <c r="Z9" i="11"/>
  <c r="Z125" i="11"/>
  <c r="AS125" i="11" s="1"/>
  <c r="AB52" i="11"/>
  <c r="AR52" i="11" s="1"/>
  <c r="AB76" i="11"/>
  <c r="AR76" i="11" s="1"/>
  <c r="AB36" i="11"/>
  <c r="AR36" i="11" s="1"/>
  <c r="Z39" i="11"/>
  <c r="AS39" i="11"/>
  <c r="Z43" i="11"/>
  <c r="Z29" i="11"/>
  <c r="AS29" i="11" s="1"/>
  <c r="Z77" i="11"/>
  <c r="AB17" i="11"/>
  <c r="AR17" i="11" s="1"/>
  <c r="AB85" i="11"/>
  <c r="AR85" i="11" s="1"/>
  <c r="AB51" i="11"/>
  <c r="AR51" i="11" s="1"/>
  <c r="AB44" i="11"/>
  <c r="AR44" i="11" s="1"/>
  <c r="Z13" i="11"/>
  <c r="Z69" i="11"/>
  <c r="AS69" i="11" s="1"/>
  <c r="Z106" i="11"/>
  <c r="AS106" i="11" s="1"/>
  <c r="Z41" i="11"/>
  <c r="AS41" i="11" s="1"/>
  <c r="AB94" i="11"/>
  <c r="AR94" i="11" s="1"/>
  <c r="AB19" i="11"/>
  <c r="AR19" i="11" s="1"/>
  <c r="AB102" i="11"/>
  <c r="AR102" i="11" s="1"/>
  <c r="AB58" i="11"/>
  <c r="AR58" i="11" s="1"/>
  <c r="Z6" i="11"/>
  <c r="AS6" i="11" s="1"/>
  <c r="Z62" i="11"/>
  <c r="Z101" i="11"/>
  <c r="AS101" i="11" s="1"/>
  <c r="Z65" i="11"/>
  <c r="AS65" i="11" s="1"/>
  <c r="Z22" i="11"/>
  <c r="AS22" i="11" s="1"/>
  <c r="Z118" i="11"/>
  <c r="AS118" i="11" s="1"/>
  <c r="Z98" i="11"/>
  <c r="AS98" i="11" s="1"/>
  <c r="Z54" i="11"/>
  <c r="AS54" i="11" s="1"/>
  <c r="Z19" i="11"/>
  <c r="AS19" i="11" s="1"/>
  <c r="Z42" i="11"/>
  <c r="AS42" i="11" s="1"/>
  <c r="Z64" i="11"/>
  <c r="AS64" i="11" s="1"/>
  <c r="AB122" i="11"/>
  <c r="AR122" i="11" s="1"/>
  <c r="AB50" i="11"/>
  <c r="AR50" i="11" s="1"/>
  <c r="AB100" i="11"/>
  <c r="AR100" i="11" s="1"/>
  <c r="AB91" i="11"/>
  <c r="AR91" i="11" s="1"/>
  <c r="AB22" i="11"/>
  <c r="AR22" i="11" s="1"/>
  <c r="Z81" i="11"/>
  <c r="Z80" i="11"/>
  <c r="AS80" i="11" s="1"/>
  <c r="Z100" i="11"/>
  <c r="AS100" i="11"/>
  <c r="Z17" i="11"/>
  <c r="AB114" i="11"/>
  <c r="AR114" i="11" s="1"/>
  <c r="AB46" i="11"/>
  <c r="AR46" i="11" s="1"/>
  <c r="AB31" i="11"/>
  <c r="AR31" i="11" s="1"/>
  <c r="AB60" i="11"/>
  <c r="AR60" i="11" s="1"/>
  <c r="Z124" i="11"/>
  <c r="AS124" i="11" s="1"/>
  <c r="Z31" i="11"/>
  <c r="Z33" i="11"/>
  <c r="AS33" i="11" s="1"/>
  <c r="Z59" i="11"/>
  <c r="AS59" i="11" s="1"/>
  <c r="AB78" i="11"/>
  <c r="AR78" i="11" s="1"/>
  <c r="AB65" i="11"/>
  <c r="AB15" i="11"/>
  <c r="AR15" i="11" s="1"/>
  <c r="AB108" i="11"/>
  <c r="AB74" i="11"/>
  <c r="AR74" i="11" s="1"/>
  <c r="Z92" i="11"/>
  <c r="Z103" i="11"/>
  <c r="AS103" i="11" s="1"/>
  <c r="Z74" i="11"/>
  <c r="AS74" i="11" s="1"/>
  <c r="AB110" i="11"/>
  <c r="AR110" i="11" s="1"/>
  <c r="AB30" i="11"/>
  <c r="AR30" i="11" s="1"/>
  <c r="AB34" i="11"/>
  <c r="AR34" i="11" s="1"/>
  <c r="AB16" i="11"/>
  <c r="AR16" i="11" s="1"/>
  <c r="AB7" i="11"/>
  <c r="AR7" i="11" s="1"/>
  <c r="AB64" i="11"/>
  <c r="AR64" i="11" s="1"/>
  <c r="AB93" i="11"/>
  <c r="AR93" i="11" s="1"/>
  <c r="AB106" i="11"/>
  <c r="Z96" i="11"/>
  <c r="AS96" i="11" s="1"/>
  <c r="Z37" i="11"/>
  <c r="AS37" i="11"/>
  <c r="Z16" i="11"/>
  <c r="AA16" i="11" s="1"/>
  <c r="AT16" i="11" s="1"/>
  <c r="Z87" i="11"/>
  <c r="AB62" i="11"/>
  <c r="AR62" i="11" s="1"/>
  <c r="AB29" i="11"/>
  <c r="AB109" i="11"/>
  <c r="AR109" i="11" s="1"/>
  <c r="AB12" i="11"/>
  <c r="AR12" i="11" s="1"/>
  <c r="Z27" i="11"/>
  <c r="AS27" i="11" s="1"/>
  <c r="Z68" i="11"/>
  <c r="AS68" i="11" s="1"/>
  <c r="Z119" i="11"/>
  <c r="AS119" i="11" s="1"/>
  <c r="Z28" i="11"/>
  <c r="AA28" i="11" s="1"/>
  <c r="AT28" i="11" s="1"/>
  <c r="AR28" i="11"/>
  <c r="AB57" i="11"/>
  <c r="AR57" i="11" s="1"/>
  <c r="AB118" i="11"/>
  <c r="AR118" i="11" s="1"/>
  <c r="AB81" i="11"/>
  <c r="AR81" i="11" s="1"/>
  <c r="Z97" i="11"/>
  <c r="Z105" i="11"/>
  <c r="AS105" i="11" s="1"/>
  <c r="Z3" i="11"/>
  <c r="AS3" i="11" s="1"/>
  <c r="Z91" i="11"/>
  <c r="AB11" i="11"/>
  <c r="AR11" i="11" s="1"/>
  <c r="AB105" i="11"/>
  <c r="AR105" i="11" s="1"/>
  <c r="AB83" i="11"/>
  <c r="AR83" i="11" s="1"/>
  <c r="AB77" i="11"/>
  <c r="AR77" i="11" s="1"/>
  <c r="AB115" i="11"/>
  <c r="AR115" i="11" s="1"/>
  <c r="AB92" i="11"/>
  <c r="AR92" i="11" s="1"/>
  <c r="Z82" i="11"/>
  <c r="AS82" i="11" s="1"/>
  <c r="Z112" i="11"/>
  <c r="AS112" i="11" s="1"/>
  <c r="Z7" i="11"/>
  <c r="AS7" i="11" s="1"/>
  <c r="Z83" i="11"/>
  <c r="AS83" i="11" s="1"/>
  <c r="AB121" i="11"/>
  <c r="AR121" i="11" s="1"/>
  <c r="AB112" i="11"/>
  <c r="AR112" i="11" s="1"/>
  <c r="AB113" i="11"/>
  <c r="AB13" i="11"/>
  <c r="AR13" i="11" s="1"/>
  <c r="AB125" i="11"/>
  <c r="AR125" i="11" s="1"/>
  <c r="AB39" i="11"/>
  <c r="AR39" i="11" s="1"/>
  <c r="AB73" i="11"/>
  <c r="AR73" i="11" s="1"/>
  <c r="AB53" i="11"/>
  <c r="AR53" i="11" s="1"/>
  <c r="AB37" i="11"/>
  <c r="AR37" i="11" s="1"/>
  <c r="AB67" i="11"/>
  <c r="AR67" i="11" s="1"/>
  <c r="Z47" i="11"/>
  <c r="AS47" i="11" s="1"/>
  <c r="Z55" i="11"/>
  <c r="AS55" i="11" s="1"/>
  <c r="Z107" i="11"/>
  <c r="AS107" i="11" s="1"/>
  <c r="Z15" i="11"/>
  <c r="AS15" i="11" s="1"/>
  <c r="Z84" i="11"/>
  <c r="AS84" i="11" s="1"/>
  <c r="Z30" i="11"/>
  <c r="Z108" i="11"/>
  <c r="AS108" i="11" s="1"/>
  <c r="Z72" i="11"/>
  <c r="AS72" i="11" s="1"/>
  <c r="Z46" i="11"/>
  <c r="Z113" i="11"/>
  <c r="AS113" i="11" s="1"/>
  <c r="Z110" i="11"/>
  <c r="AS110" i="11" s="1"/>
  <c r="Z116" i="11"/>
  <c r="AS116" i="11" s="1"/>
  <c r="Z90" i="11"/>
  <c r="AA90" i="11" s="1"/>
  <c r="AT90" i="11" s="1"/>
  <c r="Z78" i="11"/>
  <c r="AS78" i="11"/>
  <c r="Z70" i="11"/>
  <c r="Z95" i="11"/>
  <c r="AS95" i="11" s="1"/>
  <c r="AB80" i="11"/>
  <c r="AR80" i="11" s="1"/>
  <c r="AB87" i="11"/>
  <c r="AR87" i="11" s="1"/>
  <c r="AB97" i="11"/>
  <c r="AR97" i="11" s="1"/>
  <c r="AB82" i="11"/>
  <c r="AR82" i="11" s="1"/>
  <c r="AB47" i="11"/>
  <c r="AR47" i="11" s="1"/>
  <c r="AB116" i="11"/>
  <c r="AR116" i="11" s="1"/>
  <c r="AB111" i="11"/>
  <c r="AR111" i="11" s="1"/>
  <c r="AB124" i="11"/>
  <c r="AR124" i="11" s="1"/>
  <c r="AB14" i="11"/>
  <c r="AR14" i="11" s="1"/>
  <c r="AB90" i="11"/>
  <c r="AR90" i="11" s="1"/>
  <c r="AB56" i="11"/>
  <c r="AR56" i="11" s="1"/>
  <c r="Z114" i="11"/>
  <c r="Z18" i="11"/>
  <c r="AS18" i="11" s="1"/>
  <c r="Z51" i="11"/>
  <c r="Z48" i="11"/>
  <c r="AS48" i="11" s="1"/>
  <c r="Z34" i="11"/>
  <c r="AS34" i="11" s="1"/>
  <c r="Z52" i="11"/>
  <c r="AS52" i="11" s="1"/>
  <c r="Z122" i="11"/>
  <c r="Z111" i="11"/>
  <c r="AS111" i="11" s="1"/>
  <c r="Z24" i="11"/>
  <c r="AS24" i="11" s="1"/>
  <c r="Z35" i="11"/>
  <c r="AS35" i="11" s="1"/>
  <c r="Z57" i="11"/>
  <c r="AS57" i="11" s="1"/>
  <c r="Z56" i="11"/>
  <c r="AS56" i="11" s="1"/>
  <c r="Z79" i="11"/>
  <c r="AS79" i="11" s="1"/>
  <c r="Z45" i="11"/>
  <c r="AS45" i="11" s="1"/>
  <c r="Z71" i="11"/>
  <c r="AS71" i="11" s="1"/>
  <c r="AB33" i="11"/>
  <c r="AR33" i="11" s="1"/>
  <c r="AB54" i="11"/>
  <c r="AR54" i="11" s="1"/>
  <c r="AB72" i="11"/>
  <c r="AR72" i="11" s="1"/>
  <c r="AB41" i="11"/>
  <c r="AR41" i="11" s="1"/>
  <c r="AB63" i="11"/>
  <c r="AR63" i="11" s="1"/>
  <c r="Z8" i="11"/>
  <c r="AS8" i="11" s="1"/>
  <c r="Z50" i="11"/>
  <c r="AS50" i="11" s="1"/>
  <c r="Z94" i="11"/>
  <c r="Z73" i="11"/>
  <c r="AS73" i="11" s="1"/>
  <c r="Z67" i="11"/>
  <c r="AS67" i="11" s="1"/>
  <c r="Z93" i="11"/>
  <c r="Z75" i="11"/>
  <c r="Z25" i="11"/>
  <c r="Z86" i="11"/>
  <c r="AS86" i="11" s="1"/>
  <c r="AB86" i="11"/>
  <c r="AR86" i="11" s="1"/>
  <c r="AB20" i="11"/>
  <c r="AB26" i="11"/>
  <c r="AR26" i="11" s="1"/>
  <c r="AB24" i="11"/>
  <c r="AR24" i="11" s="1"/>
  <c r="AB99" i="11"/>
  <c r="AR99" i="11" s="1"/>
  <c r="AB69" i="11"/>
  <c r="AR69" i="11" s="1"/>
  <c r="AB40" i="11"/>
  <c r="AR40" i="11" s="1"/>
  <c r="AB61" i="11"/>
  <c r="AR61" i="11" s="1"/>
  <c r="AB126" i="11"/>
  <c r="AR126" i="11" s="1"/>
  <c r="AB101" i="11"/>
  <c r="AR101" i="11" s="1"/>
  <c r="AB25" i="11"/>
  <c r="AR25" i="11" s="1"/>
  <c r="AB23" i="11"/>
  <c r="AR23" i="11" s="1"/>
  <c r="AB96" i="11"/>
  <c r="AR96" i="11" s="1"/>
  <c r="AB70" i="11"/>
  <c r="AR70" i="11" s="1"/>
  <c r="AB4" i="11"/>
  <c r="AR4" i="11" s="1"/>
  <c r="Z23" i="11"/>
  <c r="AS23" i="11"/>
  <c r="Z76" i="11"/>
  <c r="AS76" i="11" s="1"/>
  <c r="Z53" i="11"/>
  <c r="AS53" i="11" s="1"/>
  <c r="Z44" i="11"/>
  <c r="Z14" i="11"/>
  <c r="AS14" i="11" s="1"/>
  <c r="Z109" i="11"/>
  <c r="Z20" i="11"/>
  <c r="AR20" i="11"/>
  <c r="AB43" i="11"/>
  <c r="AR43" i="11" s="1"/>
  <c r="AB119" i="11"/>
  <c r="AR119" i="11" s="1"/>
  <c r="AB35" i="11"/>
  <c r="AR35" i="11" s="1"/>
  <c r="AB9" i="11"/>
  <c r="AR9" i="11" s="1"/>
  <c r="AB48" i="11"/>
  <c r="AR48" i="11" s="1"/>
  <c r="AB8" i="11"/>
  <c r="AR8" i="11" s="1"/>
  <c r="AB89" i="11"/>
  <c r="AR89" i="11" s="1"/>
  <c r="AB66" i="11"/>
  <c r="AR66" i="11" s="1"/>
  <c r="AB6" i="11"/>
  <c r="AR6" i="11" s="1"/>
  <c r="AB45" i="11"/>
  <c r="AR45" i="11" s="1"/>
  <c r="AB79" i="11"/>
  <c r="AR79" i="11" s="1"/>
  <c r="AB103" i="11"/>
  <c r="AR103" i="11" s="1"/>
  <c r="AB104" i="11"/>
  <c r="AR104" i="11" s="1"/>
  <c r="AB3" i="11"/>
  <c r="AR3" i="11" s="1"/>
  <c r="AB95" i="11"/>
  <c r="AR95" i="11" s="1"/>
  <c r="Z66" i="11"/>
  <c r="AS66" i="11" s="1"/>
  <c r="Z117" i="11"/>
  <c r="AS117" i="11" s="1"/>
  <c r="Z88" i="11"/>
  <c r="AA88" i="11" s="1"/>
  <c r="AT88" i="11" s="1"/>
  <c r="Z10" i="11"/>
  <c r="AA10" i="11" s="1"/>
  <c r="AT10" i="11" s="1"/>
  <c r="Z126" i="11"/>
  <c r="AS126" i="11" s="1"/>
  <c r="Z102" i="11"/>
  <c r="AA102" i="11" s="1"/>
  <c r="AT102" i="11" s="1"/>
  <c r="Z21" i="11"/>
  <c r="AS21" i="11" s="1"/>
  <c r="Z32" i="11"/>
  <c r="AS32" i="11"/>
  <c r="Z40" i="11"/>
  <c r="AS40" i="11" s="1"/>
  <c r="Z12" i="11"/>
  <c r="AS12" i="11" s="1"/>
  <c r="Z123" i="11"/>
  <c r="Z38" i="11"/>
  <c r="AA38" i="11" s="1"/>
  <c r="AT38" i="11" s="1"/>
  <c r="AR38" i="11"/>
  <c r="Z104" i="11"/>
  <c r="Z99" i="11"/>
  <c r="AS99" i="11" s="1"/>
  <c r="Z26" i="11"/>
  <c r="Z63" i="11"/>
  <c r="AS63" i="11" s="1"/>
  <c r="AA7" i="11"/>
  <c r="AT7" i="11" s="1"/>
  <c r="AA19" i="11"/>
  <c r="AT19" i="11" s="1"/>
  <c r="AB2" i="11"/>
  <c r="AR2" i="11" s="1"/>
  <c r="AS2" i="11"/>
  <c r="AR152" i="12" l="1"/>
  <c r="AS38" i="11"/>
  <c r="AA30" i="11"/>
  <c r="AT30" i="11" s="1"/>
  <c r="AA60" i="11"/>
  <c r="AT60" i="11" s="1"/>
  <c r="AA31" i="11"/>
  <c r="AT31" i="11" s="1"/>
  <c r="AS10" i="11"/>
  <c r="AA94" i="11"/>
  <c r="AT94" i="11" s="1"/>
  <c r="AA17" i="11"/>
  <c r="AT17" i="11" s="1"/>
  <c r="AA15" i="11"/>
  <c r="AT15" i="11" s="1"/>
  <c r="AA25" i="11"/>
  <c r="AT25" i="11" s="1"/>
  <c r="AA104" i="11"/>
  <c r="AT104" i="11" s="1"/>
  <c r="AA79" i="11"/>
  <c r="AT79" i="11" s="1"/>
  <c r="AA44" i="11"/>
  <c r="AT44" i="11" s="1"/>
  <c r="AA57" i="11"/>
  <c r="AT57" i="11" s="1"/>
  <c r="AA32" i="11"/>
  <c r="AT32" i="11" s="1"/>
  <c r="AS152" i="12"/>
  <c r="AT152" i="12"/>
  <c r="AA56" i="11"/>
  <c r="AT56" i="11" s="1"/>
  <c r="AA74" i="11"/>
  <c r="AT74" i="11" s="1"/>
  <c r="AA4" i="11"/>
  <c r="AT4" i="11" s="1"/>
  <c r="AA54" i="11"/>
  <c r="AT54" i="11" s="1"/>
  <c r="AA101" i="11"/>
  <c r="AT101" i="11" s="1"/>
  <c r="AA109" i="11"/>
  <c r="AT109" i="11" s="1"/>
  <c r="AA114" i="11"/>
  <c r="AT114" i="11" s="1"/>
  <c r="AA91" i="11"/>
  <c r="AT91" i="11" s="1"/>
  <c r="AS28" i="11"/>
  <c r="AA29" i="11"/>
  <c r="AT29" i="11" s="1"/>
  <c r="AA110" i="11"/>
  <c r="AT110" i="11" s="1"/>
  <c r="AA123" i="11"/>
  <c r="AT123" i="11" s="1"/>
  <c r="AA93" i="11"/>
  <c r="AT93" i="11" s="1"/>
  <c r="AA95" i="11"/>
  <c r="AT95" i="11" s="1"/>
  <c r="AA37" i="11"/>
  <c r="AT37" i="11" s="1"/>
  <c r="AA64" i="11"/>
  <c r="AT64" i="11" s="1"/>
  <c r="AA26" i="11"/>
  <c r="AT26" i="11" s="1"/>
  <c r="AA53" i="11"/>
  <c r="AT53" i="11" s="1"/>
  <c r="AA13" i="11"/>
  <c r="AT13" i="11" s="1"/>
  <c r="AA116" i="11"/>
  <c r="AT116" i="11" s="1"/>
  <c r="AS114" i="11"/>
  <c r="AA108" i="11"/>
  <c r="AT108" i="11" s="1"/>
  <c r="AS31" i="11"/>
  <c r="AA84" i="11"/>
  <c r="AT84" i="11" s="1"/>
  <c r="AA70" i="11"/>
  <c r="AT70" i="11" s="1"/>
  <c r="AA12" i="11"/>
  <c r="AT12" i="11" s="1"/>
  <c r="AA48" i="11"/>
  <c r="AT48" i="11" s="1"/>
  <c r="AA46" i="11"/>
  <c r="AT46" i="11" s="1"/>
  <c r="AA65" i="11"/>
  <c r="AT65" i="11" s="1"/>
  <c r="AA62" i="11"/>
  <c r="AT62" i="11" s="1"/>
  <c r="AA18" i="11"/>
  <c r="AT18" i="11" s="1"/>
  <c r="AA40" i="11"/>
  <c r="AT40" i="11" s="1"/>
  <c r="AA111" i="11"/>
  <c r="AT111" i="11" s="1"/>
  <c r="AS90" i="11"/>
  <c r="AA77" i="11"/>
  <c r="AT77" i="11" s="1"/>
  <c r="AA6" i="11"/>
  <c r="AT6" i="11" s="1"/>
  <c r="AS25" i="11"/>
  <c r="AS94" i="11"/>
  <c r="AA51" i="11"/>
  <c r="AT51" i="11" s="1"/>
  <c r="AA87" i="11"/>
  <c r="AT87" i="11" s="1"/>
  <c r="AA69" i="11"/>
  <c r="AT69" i="11" s="1"/>
  <c r="AR84" i="11"/>
  <c r="AA85" i="11"/>
  <c r="AT85" i="11" s="1"/>
  <c r="AA45" i="11"/>
  <c r="AT45" i="11" s="1"/>
  <c r="AA97" i="11"/>
  <c r="AT97" i="11" s="1"/>
  <c r="AA21" i="11"/>
  <c r="AT21" i="11" s="1"/>
  <c r="AA42" i="11"/>
  <c r="AT42" i="11" s="1"/>
  <c r="AA41" i="11"/>
  <c r="AT41" i="11" s="1"/>
  <c r="AS26" i="11"/>
  <c r="AA126" i="11"/>
  <c r="AT126" i="11" s="1"/>
  <c r="AS44" i="11"/>
  <c r="AA23" i="11"/>
  <c r="AT23" i="11" s="1"/>
  <c r="AS93" i="11"/>
  <c r="AA122" i="11"/>
  <c r="AT122" i="11" s="1"/>
  <c r="AS51" i="11"/>
  <c r="AS70" i="11"/>
  <c r="AA72" i="11"/>
  <c r="AT72" i="11" s="1"/>
  <c r="AA113" i="11"/>
  <c r="AT113" i="11" s="1"/>
  <c r="AS91" i="11"/>
  <c r="AA100" i="11"/>
  <c r="AT100" i="11" s="1"/>
  <c r="AR65" i="11"/>
  <c r="AA43" i="11"/>
  <c r="AT43" i="11" s="1"/>
  <c r="AA9" i="11"/>
  <c r="AT9" i="11" s="1"/>
  <c r="AA58" i="11"/>
  <c r="AT58" i="11" s="1"/>
  <c r="AA121" i="11"/>
  <c r="AT121" i="11" s="1"/>
  <c r="AA34" i="11"/>
  <c r="AT34" i="11" s="1"/>
  <c r="AA66" i="11"/>
  <c r="AT66" i="11" s="1"/>
  <c r="AA20" i="11"/>
  <c r="AT20" i="11" s="1"/>
  <c r="AA118" i="11"/>
  <c r="AT118" i="11" s="1"/>
  <c r="AS109" i="11"/>
  <c r="AA52" i="11"/>
  <c r="AT52" i="11" s="1"/>
  <c r="AA78" i="11"/>
  <c r="AT78" i="11" s="1"/>
  <c r="AS87" i="11"/>
  <c r="AA59" i="11"/>
  <c r="AT59" i="11" s="1"/>
  <c r="AA98" i="11"/>
  <c r="AT98" i="11" s="1"/>
  <c r="AS77" i="11"/>
  <c r="AA27" i="11"/>
  <c r="AT27" i="11" s="1"/>
  <c r="AA63" i="11"/>
  <c r="AT63" i="11" s="1"/>
  <c r="AS104" i="11"/>
  <c r="AS88" i="11"/>
  <c r="AA24" i="11"/>
  <c r="AT24" i="11" s="1"/>
  <c r="AS30" i="11"/>
  <c r="AA3" i="11"/>
  <c r="AT3" i="11" s="1"/>
  <c r="AA106" i="11"/>
  <c r="AT106" i="11" s="1"/>
  <c r="AA81" i="11"/>
  <c r="AT81" i="11" s="1"/>
  <c r="AS62" i="11"/>
  <c r="AA120" i="11"/>
  <c r="AT120" i="11" s="1"/>
  <c r="AA49" i="11"/>
  <c r="AT49" i="11" s="1"/>
  <c r="AR106" i="11"/>
  <c r="AA75" i="11"/>
  <c r="AT75" i="11" s="1"/>
  <c r="AA76" i="11"/>
  <c r="AT76" i="11" s="1"/>
  <c r="AA86" i="11"/>
  <c r="AT86" i="11" s="1"/>
  <c r="AA61" i="11"/>
  <c r="AT61" i="11" s="1"/>
  <c r="AA117" i="11"/>
  <c r="AT117" i="11" s="1"/>
  <c r="AA22" i="11"/>
  <c r="AT22" i="11" s="1"/>
  <c r="AA68" i="11"/>
  <c r="AT68" i="11" s="1"/>
  <c r="AS123" i="11"/>
  <c r="AS102" i="11"/>
  <c r="AS20" i="11"/>
  <c r="AS75" i="11"/>
  <c r="AA67" i="11"/>
  <c r="AT67" i="11" s="1"/>
  <c r="AS122" i="11"/>
  <c r="AS46" i="11"/>
  <c r="AS16" i="11"/>
  <c r="AA92" i="11"/>
  <c r="AT92" i="11" s="1"/>
  <c r="AA33" i="11"/>
  <c r="AT33" i="11" s="1"/>
  <c r="AS17" i="11"/>
  <c r="AS81" i="11"/>
  <c r="AS13" i="11"/>
  <c r="AS43" i="11"/>
  <c r="AS9" i="11"/>
  <c r="AA11" i="11"/>
  <c r="AT11" i="11" s="1"/>
  <c r="AS49" i="11"/>
  <c r="AA73" i="11"/>
  <c r="AT73" i="11" s="1"/>
  <c r="AA55" i="11"/>
  <c r="AT55" i="11" s="1"/>
  <c r="AA112" i="11"/>
  <c r="AT112" i="11" s="1"/>
  <c r="AR113" i="11"/>
  <c r="AR108" i="11"/>
  <c r="AA119" i="11"/>
  <c r="AT119" i="11" s="1"/>
  <c r="AA103" i="11"/>
  <c r="AT103" i="11" s="1"/>
  <c r="AR29" i="11"/>
  <c r="AA39" i="11"/>
  <c r="AT39" i="11" s="1"/>
  <c r="AA107" i="11"/>
  <c r="AT107" i="11" s="1"/>
  <c r="AA35" i="11"/>
  <c r="AT35" i="11" s="1"/>
  <c r="AA47" i="11"/>
  <c r="AT47" i="11" s="1"/>
  <c r="AA105" i="11"/>
  <c r="AT105" i="11" s="1"/>
  <c r="AA124" i="11"/>
  <c r="AT124" i="11" s="1"/>
  <c r="AA125" i="11"/>
  <c r="AT125" i="11" s="1"/>
  <c r="AA115" i="11"/>
  <c r="AT115" i="11" s="1"/>
  <c r="AA99" i="11"/>
  <c r="AT99" i="11" s="1"/>
  <c r="AA8" i="11"/>
  <c r="AT8" i="11" s="1"/>
  <c r="AA50" i="11"/>
  <c r="AT50" i="11" s="1"/>
  <c r="AA71" i="11"/>
  <c r="AT71" i="11" s="1"/>
  <c r="AA83" i="11"/>
  <c r="AT83" i="11" s="1"/>
  <c r="AA82" i="11"/>
  <c r="AT82" i="11" s="1"/>
  <c r="AA14" i="11"/>
  <c r="AT14" i="11" s="1"/>
  <c r="AS97" i="11"/>
  <c r="AA96" i="11"/>
  <c r="AT96" i="11" s="1"/>
  <c r="AS92" i="11"/>
  <c r="AA80" i="11"/>
  <c r="AT80" i="11" s="1"/>
  <c r="AA36" i="11"/>
  <c r="AT36" i="11" s="1"/>
  <c r="AS11" i="11"/>
  <c r="AS121" i="11"/>
  <c r="AA89" i="11"/>
  <c r="AT89" i="11" s="1"/>
  <c r="AA2" i="11"/>
  <c r="AT2" i="11" s="1"/>
  <c r="AV151" i="12" l="1"/>
  <c r="AV147" i="12"/>
  <c r="AV143" i="12"/>
  <c r="AV139" i="12"/>
  <c r="AV141" i="12"/>
  <c r="AV138" i="12"/>
  <c r="AV136" i="12"/>
  <c r="AV135" i="12"/>
  <c r="AV120" i="12"/>
  <c r="AV119" i="12"/>
  <c r="AV104" i="12"/>
  <c r="AV103" i="12"/>
  <c r="AV88" i="12"/>
  <c r="AV87" i="12"/>
  <c r="AV72" i="12"/>
  <c r="AV71" i="12"/>
  <c r="AV56" i="12"/>
  <c r="AV55" i="12"/>
  <c r="AV40" i="12"/>
  <c r="AV39" i="12"/>
  <c r="AV35" i="12"/>
  <c r="AV31" i="12"/>
  <c r="AV27" i="12"/>
  <c r="AV23" i="12"/>
  <c r="AV19" i="12"/>
  <c r="AV133" i="12"/>
  <c r="AV132" i="12"/>
  <c r="AV126" i="12"/>
  <c r="AV125" i="12"/>
  <c r="AV118" i="12"/>
  <c r="AV108" i="12"/>
  <c r="AV107" i="12"/>
  <c r="AV90" i="12"/>
  <c r="AV89" i="12"/>
  <c r="AV22" i="12"/>
  <c r="AV149" i="12"/>
  <c r="AV148" i="12"/>
  <c r="AV142" i="12"/>
  <c r="AV134" i="12"/>
  <c r="AV124" i="12"/>
  <c r="AV123" i="12"/>
  <c r="AV106" i="12"/>
  <c r="AV105" i="12"/>
  <c r="AV150" i="12"/>
  <c r="AV113" i="12"/>
  <c r="AV99" i="12"/>
  <c r="AV98" i="12"/>
  <c r="AV96" i="12"/>
  <c r="AV95" i="12"/>
  <c r="AV85" i="12"/>
  <c r="AV84" i="12"/>
  <c r="AV78" i="12"/>
  <c r="AV77" i="12"/>
  <c r="AV70" i="12"/>
  <c r="AV60" i="12"/>
  <c r="AV59" i="12"/>
  <c r="AV42" i="12"/>
  <c r="AV41" i="12"/>
  <c r="AV37" i="12"/>
  <c r="AV18" i="12"/>
  <c r="AV14" i="12"/>
  <c r="AV10" i="12"/>
  <c r="AV144" i="12"/>
  <c r="AV137" i="12"/>
  <c r="AV130" i="12"/>
  <c r="AV109" i="12"/>
  <c r="AV101" i="12"/>
  <c r="AV93" i="12"/>
  <c r="AV92" i="12"/>
  <c r="AV65" i="12"/>
  <c r="AV64" i="12"/>
  <c r="AV62" i="12"/>
  <c r="AV61" i="12"/>
  <c r="AV53" i="12"/>
  <c r="AV52" i="12"/>
  <c r="AV3" i="12"/>
  <c r="AV4" i="12"/>
  <c r="AV145" i="12"/>
  <c r="AV117" i="12"/>
  <c r="AV111" i="12"/>
  <c r="AV110" i="12"/>
  <c r="AV94" i="12"/>
  <c r="AV82" i="12"/>
  <c r="AV54" i="12"/>
  <c r="AV45" i="12"/>
  <c r="AV131" i="12"/>
  <c r="AV121" i="12"/>
  <c r="AV112" i="12"/>
  <c r="AV102" i="12"/>
  <c r="AV83" i="12"/>
  <c r="AV73" i="12"/>
  <c r="AV67" i="12"/>
  <c r="AV66" i="12"/>
  <c r="AV47" i="12"/>
  <c r="AV46" i="12"/>
  <c r="AV44" i="12"/>
  <c r="AV43" i="12"/>
  <c r="AV9" i="12"/>
  <c r="AV8" i="12"/>
  <c r="AV100" i="12"/>
  <c r="AV80" i="12"/>
  <c r="AV63" i="12"/>
  <c r="AV36" i="12"/>
  <c r="AV5" i="12"/>
  <c r="AV146" i="12"/>
  <c r="AV97" i="12"/>
  <c r="AV75" i="12"/>
  <c r="AV74" i="12"/>
  <c r="AV68" i="12"/>
  <c r="AV49" i="12"/>
  <c r="AV48" i="12"/>
  <c r="AV21" i="12"/>
  <c r="AV7" i="12"/>
  <c r="AV116" i="12"/>
  <c r="AV81" i="12"/>
  <c r="AV13" i="12"/>
  <c r="AV122" i="12"/>
  <c r="AV114" i="12"/>
  <c r="AV76" i="12"/>
  <c r="AV69" i="12"/>
  <c r="AV28" i="12"/>
  <c r="AV26" i="12"/>
  <c r="AV20" i="12"/>
  <c r="AV16" i="12"/>
  <c r="AV91" i="12"/>
  <c r="AV38" i="12"/>
  <c r="AV11" i="12"/>
  <c r="AV127" i="12"/>
  <c r="AV115" i="12"/>
  <c r="AV57" i="12"/>
  <c r="AV50" i="12"/>
  <c r="AV34" i="12"/>
  <c r="AV33" i="12"/>
  <c r="AV30" i="12"/>
  <c r="AV29" i="12"/>
  <c r="AV25" i="12"/>
  <c r="AV24" i="12"/>
  <c r="AV17" i="12"/>
  <c r="AV15" i="12"/>
  <c r="AV6" i="12"/>
  <c r="AV140" i="12"/>
  <c r="AV129" i="12"/>
  <c r="AV128" i="12"/>
  <c r="AV86" i="12"/>
  <c r="AV79" i="12"/>
  <c r="AV58" i="12"/>
  <c r="AV51" i="12"/>
  <c r="AV32" i="12"/>
  <c r="AV12" i="12"/>
  <c r="AW149" i="12"/>
  <c r="AW145" i="12"/>
  <c r="AW141" i="12"/>
  <c r="AW137" i="12"/>
  <c r="AW133" i="12"/>
  <c r="AW129" i="12"/>
  <c r="AW125" i="12"/>
  <c r="AW121" i="12"/>
  <c r="AW117" i="12"/>
  <c r="AW113" i="12"/>
  <c r="AW109" i="12"/>
  <c r="AW105" i="12"/>
  <c r="AW101" i="12"/>
  <c r="AW97" i="12"/>
  <c r="AW93" i="12"/>
  <c r="AW89" i="12"/>
  <c r="AW85" i="12"/>
  <c r="AW81" i="12"/>
  <c r="AW77" i="12"/>
  <c r="AW73" i="12"/>
  <c r="AW69" i="12"/>
  <c r="AW65" i="12"/>
  <c r="AW61" i="12"/>
  <c r="AW57" i="12"/>
  <c r="AW53" i="12"/>
  <c r="AW49" i="12"/>
  <c r="AW45" i="12"/>
  <c r="AW41" i="12"/>
  <c r="AW151" i="12"/>
  <c r="AW147" i="12"/>
  <c r="AW143" i="12"/>
  <c r="AW139" i="12"/>
  <c r="AW135" i="12"/>
  <c r="AW131" i="12"/>
  <c r="AW127" i="12"/>
  <c r="AW123" i="12"/>
  <c r="AW119" i="12"/>
  <c r="AW115" i="12"/>
  <c r="AW111" i="12"/>
  <c r="AW107" i="12"/>
  <c r="AW103" i="12"/>
  <c r="AW99" i="12"/>
  <c r="AW95" i="12"/>
  <c r="AW91" i="12"/>
  <c r="AW87" i="12"/>
  <c r="AW83" i="12"/>
  <c r="AW79" i="12"/>
  <c r="AW75" i="12"/>
  <c r="AW71" i="12"/>
  <c r="AW67" i="12"/>
  <c r="AW63" i="12"/>
  <c r="AW59" i="12"/>
  <c r="AW55" i="12"/>
  <c r="AW51" i="12"/>
  <c r="AW47" i="12"/>
  <c r="AW43" i="12"/>
  <c r="AW39" i="12"/>
  <c r="AW142" i="12"/>
  <c r="AW140" i="12"/>
  <c r="AW134" i="12"/>
  <c r="AW118" i="12"/>
  <c r="AW102" i="12"/>
  <c r="AW86" i="12"/>
  <c r="AW70" i="12"/>
  <c r="AW54" i="12"/>
  <c r="AW148" i="12"/>
  <c r="AW124" i="12"/>
  <c r="AW106" i="12"/>
  <c r="AW104" i="12"/>
  <c r="AW35" i="12"/>
  <c r="AW34" i="12"/>
  <c r="AW28" i="12"/>
  <c r="AW21" i="12"/>
  <c r="AW16" i="12"/>
  <c r="AW12" i="12"/>
  <c r="AW8" i="12"/>
  <c r="AW4" i="12"/>
  <c r="AW122" i="12"/>
  <c r="AW120" i="12"/>
  <c r="AW146" i="12"/>
  <c r="AW114" i="12"/>
  <c r="AW112" i="12"/>
  <c r="AW100" i="12"/>
  <c r="AW94" i="12"/>
  <c r="AW76" i="12"/>
  <c r="AW58" i="12"/>
  <c r="AW56" i="12"/>
  <c r="AW31" i="12"/>
  <c r="AW30" i="12"/>
  <c r="AW24" i="12"/>
  <c r="AW110" i="12"/>
  <c r="AW82" i="12"/>
  <c r="AW72" i="12"/>
  <c r="AW10" i="12"/>
  <c r="AW130" i="12"/>
  <c r="AW88" i="12"/>
  <c r="AW66" i="12"/>
  <c r="AW46" i="12"/>
  <c r="AW44" i="12"/>
  <c r="AW42" i="12"/>
  <c r="AW9" i="12"/>
  <c r="AW138" i="12"/>
  <c r="AW96" i="12"/>
  <c r="AW74" i="12"/>
  <c r="AW68" i="12"/>
  <c r="AW48" i="12"/>
  <c r="AW7" i="12"/>
  <c r="AW60" i="12"/>
  <c r="AW40" i="12"/>
  <c r="AW126" i="12"/>
  <c r="AW84" i="12"/>
  <c r="AW26" i="12"/>
  <c r="AW22" i="12"/>
  <c r="AW20" i="12"/>
  <c r="AW92" i="12"/>
  <c r="AW64" i="12"/>
  <c r="AW52" i="12"/>
  <c r="AW132" i="12"/>
  <c r="AW98" i="12"/>
  <c r="AW50" i="12"/>
  <c r="AW33" i="12"/>
  <c r="AW29" i="12"/>
  <c r="AW27" i="12"/>
  <c r="AW25" i="12"/>
  <c r="AW18" i="12"/>
  <c r="AW17" i="12"/>
  <c r="AW15" i="12"/>
  <c r="AW6" i="12"/>
  <c r="AW144" i="12"/>
  <c r="AW62" i="12"/>
  <c r="AW3" i="12"/>
  <c r="AW136" i="12"/>
  <c r="AW128" i="12"/>
  <c r="AW90" i="12"/>
  <c r="AW78" i="12"/>
  <c r="AW32" i="12"/>
  <c r="AW23" i="12"/>
  <c r="AW19" i="12"/>
  <c r="AW150" i="12"/>
  <c r="AW116" i="12"/>
  <c r="AW108" i="12"/>
  <c r="AW80" i="12"/>
  <c r="AW38" i="12"/>
  <c r="AW37" i="12"/>
  <c r="AW36" i="12"/>
  <c r="AW14" i="12"/>
  <c r="AW13" i="12"/>
  <c r="AW11" i="12"/>
  <c r="AW5" i="12"/>
  <c r="AU150" i="12"/>
  <c r="AU146" i="12"/>
  <c r="AU142" i="12"/>
  <c r="AU138" i="12"/>
  <c r="AU134" i="12"/>
  <c r="AU130" i="12"/>
  <c r="AU126" i="12"/>
  <c r="AU122" i="12"/>
  <c r="AU118" i="12"/>
  <c r="AU114" i="12"/>
  <c r="AU110" i="12"/>
  <c r="AU106" i="12"/>
  <c r="AU102" i="12"/>
  <c r="AU98" i="12"/>
  <c r="AU94" i="12"/>
  <c r="AU90" i="12"/>
  <c r="AU86" i="12"/>
  <c r="AU82" i="12"/>
  <c r="AU78" i="12"/>
  <c r="AU74" i="12"/>
  <c r="AU70" i="12"/>
  <c r="AU66" i="12"/>
  <c r="AU62" i="12"/>
  <c r="AU58" i="12"/>
  <c r="AU54" i="12"/>
  <c r="AU50" i="12"/>
  <c r="AU46" i="12"/>
  <c r="AU42" i="12"/>
  <c r="AU148" i="12"/>
  <c r="AU144" i="12"/>
  <c r="AU140" i="12"/>
  <c r="AU136" i="12"/>
  <c r="AU132" i="12"/>
  <c r="AU128" i="12"/>
  <c r="AU124" i="12"/>
  <c r="AU120" i="12"/>
  <c r="AU116" i="12"/>
  <c r="AU112" i="12"/>
  <c r="AU108" i="12"/>
  <c r="AU104" i="12"/>
  <c r="AU100" i="12"/>
  <c r="AU96" i="12"/>
  <c r="AU92" i="12"/>
  <c r="AU88" i="12"/>
  <c r="AU84" i="12"/>
  <c r="AU80" i="12"/>
  <c r="AU76" i="12"/>
  <c r="AU72" i="12"/>
  <c r="AU68" i="12"/>
  <c r="AU64" i="12"/>
  <c r="AU60" i="12"/>
  <c r="AU56" i="12"/>
  <c r="AU52" i="12"/>
  <c r="AU48" i="12"/>
  <c r="AU44" i="12"/>
  <c r="AU40" i="12"/>
  <c r="AU137" i="12"/>
  <c r="AU121" i="12"/>
  <c r="AU105" i="12"/>
  <c r="AU89" i="12"/>
  <c r="AU73" i="12"/>
  <c r="AU57" i="12"/>
  <c r="AU41" i="12"/>
  <c r="AU147" i="12"/>
  <c r="AU141" i="12"/>
  <c r="AU131" i="12"/>
  <c r="AU127" i="12"/>
  <c r="AU117" i="12"/>
  <c r="AU109" i="12"/>
  <c r="AU103" i="12"/>
  <c r="AU91" i="12"/>
  <c r="AU36" i="12"/>
  <c r="AU29" i="12"/>
  <c r="AU23" i="12"/>
  <c r="AU17" i="12"/>
  <c r="AU13" i="12"/>
  <c r="AU9" i="12"/>
  <c r="AU5" i="12"/>
  <c r="AU133" i="12"/>
  <c r="AU125" i="12"/>
  <c r="AU119" i="12"/>
  <c r="AU107" i="12"/>
  <c r="AU151" i="12"/>
  <c r="AU145" i="12"/>
  <c r="AU97" i="12"/>
  <c r="AU83" i="12"/>
  <c r="AU79" i="12"/>
  <c r="AU69" i="12"/>
  <c r="AU61" i="12"/>
  <c r="AU55" i="12"/>
  <c r="AU43" i="12"/>
  <c r="AU38" i="12"/>
  <c r="AU32" i="12"/>
  <c r="AU25" i="12"/>
  <c r="AU19" i="12"/>
  <c r="AU87" i="12"/>
  <c r="AU81" i="12"/>
  <c r="AU63" i="12"/>
  <c r="AU11" i="12"/>
  <c r="AU4" i="12"/>
  <c r="AU71" i="12"/>
  <c r="AU51" i="12"/>
  <c r="AU39" i="12"/>
  <c r="AU12" i="12"/>
  <c r="AU101" i="12"/>
  <c r="AU93" i="12"/>
  <c r="AU65" i="12"/>
  <c r="AU53" i="12"/>
  <c r="AU10" i="12"/>
  <c r="AU3" i="12"/>
  <c r="AU111" i="12"/>
  <c r="AU95" i="12"/>
  <c r="AU45" i="12"/>
  <c r="AU59" i="12"/>
  <c r="AU14" i="12"/>
  <c r="AU149" i="12"/>
  <c r="AU135" i="12"/>
  <c r="AU113" i="12"/>
  <c r="AU67" i="12"/>
  <c r="AU47" i="12"/>
  <c r="AU8" i="12"/>
  <c r="AU129" i="12"/>
  <c r="AU37" i="12"/>
  <c r="AU139" i="12"/>
  <c r="AU75" i="12"/>
  <c r="AU49" i="12"/>
  <c r="AU22" i="12"/>
  <c r="AU21" i="12"/>
  <c r="AU7" i="12"/>
  <c r="AU85" i="12"/>
  <c r="AU77" i="12"/>
  <c r="AU28" i="12"/>
  <c r="AU27" i="12"/>
  <c r="AU26" i="12"/>
  <c r="AU20" i="12"/>
  <c r="AU18" i="12"/>
  <c r="AU16" i="12"/>
  <c r="AU143" i="12"/>
  <c r="AU123" i="12"/>
  <c r="AU115" i="12"/>
  <c r="AU99" i="12"/>
  <c r="AU35" i="12"/>
  <c r="AU34" i="12"/>
  <c r="AU33" i="12"/>
  <c r="AU31" i="12"/>
  <c r="AU30" i="12"/>
  <c r="AU24" i="12"/>
  <c r="AU15" i="12"/>
  <c r="AU6" i="12"/>
  <c r="AU2" i="12"/>
  <c r="AV2" i="12"/>
  <c r="AW2" i="12"/>
  <c r="AS127" i="11"/>
  <c r="AT127" i="11"/>
  <c r="AR127" i="11"/>
  <c r="AY125" i="12" l="1"/>
  <c r="BM125" i="12" s="1"/>
  <c r="AY8" i="12"/>
  <c r="BM8" i="12" s="1"/>
  <c r="AU152" i="12"/>
  <c r="AV152" i="12"/>
  <c r="AY21" i="12" s="1"/>
  <c r="BM21" i="12" s="1"/>
  <c r="AW152" i="12"/>
  <c r="AZ62" i="12" s="1"/>
  <c r="AW124" i="11"/>
  <c r="AW120" i="11"/>
  <c r="AW116" i="11"/>
  <c r="AW112" i="11"/>
  <c r="AW108" i="11"/>
  <c r="AW104" i="11"/>
  <c r="AW100" i="11"/>
  <c r="AW96" i="11"/>
  <c r="AW92" i="11"/>
  <c r="AW88" i="11"/>
  <c r="AW84" i="11"/>
  <c r="AW80" i="11"/>
  <c r="AW76" i="11"/>
  <c r="AW72" i="11"/>
  <c r="AW68" i="11"/>
  <c r="AW64" i="11"/>
  <c r="AW60" i="11"/>
  <c r="AW56" i="11"/>
  <c r="AW52" i="11"/>
  <c r="AW48" i="11"/>
  <c r="AW44" i="11"/>
  <c r="AW40" i="11"/>
  <c r="AW36" i="11"/>
  <c r="AW32" i="11"/>
  <c r="AW28" i="11"/>
  <c r="AW123" i="11"/>
  <c r="AW119" i="11"/>
  <c r="AW115" i="11"/>
  <c r="AW111" i="11"/>
  <c r="AW107" i="11"/>
  <c r="AW103" i="11"/>
  <c r="AW99" i="11"/>
  <c r="AW95" i="11"/>
  <c r="AW91" i="11"/>
  <c r="AW87" i="11"/>
  <c r="AW83" i="11"/>
  <c r="AW79" i="11"/>
  <c r="AW75" i="11"/>
  <c r="AW71" i="11"/>
  <c r="AW67" i="11"/>
  <c r="AW63" i="11"/>
  <c r="AW59" i="11"/>
  <c r="AW55" i="11"/>
  <c r="AW51" i="11"/>
  <c r="AW47" i="11"/>
  <c r="AW43" i="11"/>
  <c r="AW39" i="11"/>
  <c r="AW35" i="11"/>
  <c r="AW31" i="11"/>
  <c r="AW27" i="11"/>
  <c r="AW23" i="11"/>
  <c r="AW19" i="11"/>
  <c r="AW15" i="11"/>
  <c r="AW126" i="11"/>
  <c r="AW122" i="11"/>
  <c r="AW118" i="11"/>
  <c r="AW114" i="11"/>
  <c r="AW110" i="11"/>
  <c r="AW106" i="11"/>
  <c r="AW102" i="11"/>
  <c r="AW98" i="11"/>
  <c r="AW94" i="11"/>
  <c r="AW90" i="11"/>
  <c r="AW86" i="11"/>
  <c r="AW82" i="11"/>
  <c r="AW78" i="11"/>
  <c r="AW74" i="11"/>
  <c r="AW70" i="11"/>
  <c r="AW66" i="11"/>
  <c r="AW62" i="11"/>
  <c r="AW58" i="11"/>
  <c r="AW54" i="11"/>
  <c r="AW50" i="11"/>
  <c r="AW46" i="11"/>
  <c r="AW42" i="11"/>
  <c r="AW38" i="11"/>
  <c r="AW34" i="11"/>
  <c r="AW30" i="11"/>
  <c r="AW16" i="11"/>
  <c r="AW21" i="11"/>
  <c r="AW14" i="11"/>
  <c r="AW10" i="11"/>
  <c r="AW6" i="11"/>
  <c r="AW125" i="11"/>
  <c r="AW117" i="11"/>
  <c r="AW109" i="11"/>
  <c r="AW101" i="11"/>
  <c r="AW93" i="11"/>
  <c r="AW85" i="11"/>
  <c r="AW77" i="11"/>
  <c r="AW69" i="11"/>
  <c r="AW61" i="11"/>
  <c r="AW53" i="11"/>
  <c r="AW45" i="11"/>
  <c r="AW37" i="11"/>
  <c r="AW29" i="11"/>
  <c r="AW26" i="11"/>
  <c r="AW121" i="11"/>
  <c r="AW113" i="11"/>
  <c r="AW105" i="11"/>
  <c r="AW97" i="11"/>
  <c r="AW89" i="11"/>
  <c r="AW81" i="11"/>
  <c r="AW73" i="11"/>
  <c r="AW65" i="11"/>
  <c r="AW57" i="11"/>
  <c r="AW49" i="11"/>
  <c r="AW41" i="11"/>
  <c r="AW33" i="11"/>
  <c r="AW24" i="11"/>
  <c r="AW17" i="11"/>
  <c r="AW22" i="11"/>
  <c r="AW13" i="11"/>
  <c r="AW4" i="11"/>
  <c r="AW20" i="11"/>
  <c r="AW9" i="11"/>
  <c r="AW18" i="11"/>
  <c r="AW12" i="11"/>
  <c r="AW11" i="11"/>
  <c r="AW3" i="11"/>
  <c r="AW25" i="11"/>
  <c r="AW8" i="11"/>
  <c r="AW7" i="11"/>
  <c r="AU125" i="11"/>
  <c r="AU121" i="11"/>
  <c r="AU117" i="11"/>
  <c r="AU113" i="11"/>
  <c r="AU109" i="11"/>
  <c r="AU105" i="11"/>
  <c r="AU101" i="11"/>
  <c r="AU97" i="11"/>
  <c r="AU93" i="11"/>
  <c r="AU89" i="11"/>
  <c r="AU85" i="11"/>
  <c r="AU81" i="11"/>
  <c r="AU77" i="11"/>
  <c r="AU73" i="11"/>
  <c r="AU69" i="11"/>
  <c r="AU65" i="11"/>
  <c r="AU61" i="11"/>
  <c r="AU57" i="11"/>
  <c r="AU53" i="11"/>
  <c r="AU49" i="11"/>
  <c r="AU45" i="11"/>
  <c r="AU41" i="11"/>
  <c r="AU37" i="11"/>
  <c r="AU33" i="11"/>
  <c r="AU29" i="11"/>
  <c r="AU124" i="11"/>
  <c r="AU120" i="11"/>
  <c r="AU116" i="11"/>
  <c r="AU112" i="11"/>
  <c r="AU108" i="11"/>
  <c r="AU104" i="11"/>
  <c r="AU100" i="11"/>
  <c r="AU96" i="11"/>
  <c r="AU92" i="11"/>
  <c r="AU88" i="11"/>
  <c r="AU84" i="11"/>
  <c r="AU80" i="11"/>
  <c r="AU76" i="11"/>
  <c r="AU72" i="11"/>
  <c r="AU68" i="11"/>
  <c r="AU64" i="11"/>
  <c r="AU60" i="11"/>
  <c r="AU56" i="11"/>
  <c r="AU52" i="11"/>
  <c r="AU48" i="11"/>
  <c r="AU44" i="11"/>
  <c r="AU40" i="11"/>
  <c r="AU36" i="11"/>
  <c r="AU32" i="11"/>
  <c r="AU28" i="11"/>
  <c r="AU24" i="11"/>
  <c r="AU20" i="11"/>
  <c r="AU16" i="11"/>
  <c r="AU123" i="11"/>
  <c r="AU119" i="11"/>
  <c r="AU115" i="11"/>
  <c r="AU111" i="11"/>
  <c r="AU107" i="11"/>
  <c r="AU103" i="11"/>
  <c r="AU99" i="11"/>
  <c r="AU95" i="11"/>
  <c r="AU91" i="11"/>
  <c r="AU87" i="11"/>
  <c r="AU83" i="11"/>
  <c r="AU79" i="11"/>
  <c r="AU75" i="11"/>
  <c r="AU71" i="11"/>
  <c r="AU67" i="11"/>
  <c r="AU63" i="11"/>
  <c r="AU59" i="11"/>
  <c r="AU55" i="11"/>
  <c r="AU51" i="11"/>
  <c r="AU47" i="11"/>
  <c r="AU43" i="11"/>
  <c r="AU39" i="11"/>
  <c r="AU35" i="11"/>
  <c r="AU31" i="11"/>
  <c r="AU23" i="11"/>
  <c r="AU17" i="11"/>
  <c r="AU126" i="11"/>
  <c r="AU118" i="11"/>
  <c r="AU110" i="11"/>
  <c r="AU102" i="11"/>
  <c r="AU94" i="11"/>
  <c r="AU86" i="11"/>
  <c r="AU78" i="11"/>
  <c r="AU70" i="11"/>
  <c r="AU62" i="11"/>
  <c r="AU54" i="11"/>
  <c r="AU46" i="11"/>
  <c r="AU22" i="11"/>
  <c r="AU11" i="11"/>
  <c r="AU7" i="11"/>
  <c r="AU15" i="11"/>
  <c r="AU25" i="11"/>
  <c r="AU18" i="11"/>
  <c r="AU122" i="11"/>
  <c r="AU58" i="11"/>
  <c r="AU98" i="11"/>
  <c r="AU38" i="11"/>
  <c r="AU19" i="11"/>
  <c r="AU14" i="11"/>
  <c r="AU6" i="11"/>
  <c r="AU90" i="11"/>
  <c r="AU42" i="11"/>
  <c r="AU26" i="11"/>
  <c r="AU114" i="11"/>
  <c r="AU50" i="11"/>
  <c r="AU106" i="11"/>
  <c r="AU13" i="11"/>
  <c r="AU12" i="11"/>
  <c r="AU4" i="11"/>
  <c r="AU3" i="11"/>
  <c r="AU74" i="11"/>
  <c r="AU27" i="11"/>
  <c r="AU21" i="11"/>
  <c r="AU9" i="11"/>
  <c r="AU8" i="11"/>
  <c r="AU66" i="11"/>
  <c r="AU34" i="11"/>
  <c r="AU30" i="11"/>
  <c r="AU10" i="11"/>
  <c r="AU82" i="11"/>
  <c r="AV124" i="11"/>
  <c r="AV120" i="11"/>
  <c r="AV116" i="11"/>
  <c r="AV112" i="11"/>
  <c r="AV108" i="11"/>
  <c r="AV104" i="11"/>
  <c r="AV100" i="11"/>
  <c r="AV96" i="11"/>
  <c r="AV92" i="11"/>
  <c r="AV88" i="11"/>
  <c r="AV84" i="11"/>
  <c r="AV80" i="11"/>
  <c r="AV76" i="11"/>
  <c r="AV72" i="11"/>
  <c r="AV68" i="11"/>
  <c r="AV64" i="11"/>
  <c r="AV60" i="11"/>
  <c r="AV56" i="11"/>
  <c r="AV52" i="11"/>
  <c r="AV48" i="11"/>
  <c r="AV44" i="11"/>
  <c r="AV40" i="11"/>
  <c r="AV36" i="11"/>
  <c r="AV32" i="11"/>
  <c r="AV123" i="11"/>
  <c r="AV115" i="11"/>
  <c r="AV107" i="11"/>
  <c r="AV99" i="11"/>
  <c r="AV91" i="11"/>
  <c r="AV83" i="11"/>
  <c r="AV75" i="11"/>
  <c r="AV67" i="11"/>
  <c r="AV59" i="11"/>
  <c r="AV51" i="11"/>
  <c r="AV43" i="11"/>
  <c r="AV35" i="11"/>
  <c r="AV22" i="11"/>
  <c r="AV11" i="11"/>
  <c r="AV7" i="11"/>
  <c r="AV117" i="11"/>
  <c r="AV109" i="11"/>
  <c r="AV101" i="11"/>
  <c r="AV93" i="11"/>
  <c r="AV85" i="11"/>
  <c r="AV77" i="11"/>
  <c r="AV69" i="11"/>
  <c r="AV61" i="11"/>
  <c r="AV53" i="11"/>
  <c r="AV16" i="11"/>
  <c r="AV15" i="11"/>
  <c r="AV126" i="11"/>
  <c r="AV118" i="11"/>
  <c r="AV110" i="11"/>
  <c r="AV102" i="11"/>
  <c r="AV94" i="11"/>
  <c r="AV86" i="11"/>
  <c r="AV78" i="11"/>
  <c r="AV70" i="11"/>
  <c r="AV62" i="11"/>
  <c r="AV54" i="11"/>
  <c r="AV46" i="11"/>
  <c r="AV38" i="11"/>
  <c r="AV30" i="11"/>
  <c r="AV27" i="11"/>
  <c r="AV21" i="11"/>
  <c r="AV14" i="11"/>
  <c r="AV10" i="11"/>
  <c r="AV6" i="11"/>
  <c r="AV125" i="11"/>
  <c r="AV122" i="11"/>
  <c r="AV114" i="11"/>
  <c r="AV106" i="11"/>
  <c r="AV98" i="11"/>
  <c r="AV90" i="11"/>
  <c r="AV82" i="11"/>
  <c r="AV74" i="11"/>
  <c r="AV66" i="11"/>
  <c r="AV58" i="11"/>
  <c r="AV50" i="11"/>
  <c r="AV42" i="11"/>
  <c r="AV34" i="11"/>
  <c r="AV12" i="11"/>
  <c r="AV8" i="11"/>
  <c r="AV3" i="11"/>
  <c r="AV121" i="11"/>
  <c r="AV113" i="11"/>
  <c r="AV71" i="11"/>
  <c r="AV49" i="11"/>
  <c r="AV37" i="11"/>
  <c r="AV111" i="11"/>
  <c r="AV89" i="11"/>
  <c r="AV41" i="11"/>
  <c r="AV26" i="11"/>
  <c r="AV25" i="11"/>
  <c r="AV24" i="11"/>
  <c r="AV103" i="11"/>
  <c r="AV81" i="11"/>
  <c r="AV47" i="11"/>
  <c r="AV29" i="11"/>
  <c r="AV20" i="11"/>
  <c r="AV105" i="11"/>
  <c r="AV63" i="11"/>
  <c r="AV28" i="11"/>
  <c r="AV13" i="11"/>
  <c r="AV4" i="11"/>
  <c r="AV119" i="11"/>
  <c r="AV97" i="11"/>
  <c r="AV55" i="11"/>
  <c r="AV31" i="11"/>
  <c r="AV23" i="11"/>
  <c r="AV19" i="11"/>
  <c r="AV18" i="11"/>
  <c r="AV17" i="11"/>
  <c r="AV87" i="11"/>
  <c r="AV65" i="11"/>
  <c r="AV39" i="11"/>
  <c r="AV33" i="11"/>
  <c r="AV79" i="11"/>
  <c r="AV57" i="11"/>
  <c r="AV95" i="11"/>
  <c r="AV73" i="11"/>
  <c r="AV45" i="11"/>
  <c r="AV9" i="11"/>
  <c r="AW2" i="11"/>
  <c r="AU2" i="11"/>
  <c r="AV2" i="11"/>
  <c r="AZ8" i="12" l="1"/>
  <c r="AY75" i="12"/>
  <c r="BM75" i="12" s="1"/>
  <c r="AZ106" i="12"/>
  <c r="AY22" i="12"/>
  <c r="BM22" i="12" s="1"/>
  <c r="BN22" i="12" s="1"/>
  <c r="AZ61" i="12"/>
  <c r="AY70" i="12"/>
  <c r="BM70" i="12" s="1"/>
  <c r="BR70" i="12" s="1"/>
  <c r="AZ114" i="12"/>
  <c r="CE114" i="12" s="1"/>
  <c r="CF114" i="12" s="1"/>
  <c r="CG114" i="12" s="1"/>
  <c r="AZ66" i="12"/>
  <c r="AY119" i="12"/>
  <c r="BM119" i="12" s="1"/>
  <c r="AY126" i="12"/>
  <c r="BM126" i="12" s="1"/>
  <c r="AY113" i="12"/>
  <c r="BM113" i="12" s="1"/>
  <c r="AZ33" i="12"/>
  <c r="BV33" i="12" s="1"/>
  <c r="BW33" i="12" s="1"/>
  <c r="AY56" i="12"/>
  <c r="BM56" i="12" s="1"/>
  <c r="BN56" i="12" s="1"/>
  <c r="AY3" i="12"/>
  <c r="BM3" i="12" s="1"/>
  <c r="BR3" i="12" s="1"/>
  <c r="AY80" i="12"/>
  <c r="BM80" i="12" s="1"/>
  <c r="BN80" i="12" s="1"/>
  <c r="AY48" i="12"/>
  <c r="BM48" i="12" s="1"/>
  <c r="AY147" i="12"/>
  <c r="BM147" i="12" s="1"/>
  <c r="AY130" i="12"/>
  <c r="BM130" i="12" s="1"/>
  <c r="AY58" i="12"/>
  <c r="BM58" i="12" s="1"/>
  <c r="AY67" i="12"/>
  <c r="BM67" i="12" s="1"/>
  <c r="BN67" i="12" s="1"/>
  <c r="AZ28" i="12"/>
  <c r="AZ112" i="12"/>
  <c r="CE112" i="12" s="1"/>
  <c r="CF112" i="12" s="1"/>
  <c r="CG112" i="12" s="1"/>
  <c r="AY148" i="12"/>
  <c r="BM148" i="12" s="1"/>
  <c r="BN148" i="12" s="1"/>
  <c r="AY61" i="12"/>
  <c r="BM61" i="12" s="1"/>
  <c r="AZ101" i="12"/>
  <c r="AY16" i="12"/>
  <c r="BM16" i="12" s="1"/>
  <c r="AZ6" i="12"/>
  <c r="AY86" i="12"/>
  <c r="BM86" i="12" s="1"/>
  <c r="BN86" i="12" s="1"/>
  <c r="AY83" i="12"/>
  <c r="BM83" i="12" s="1"/>
  <c r="BN83" i="12" s="1"/>
  <c r="AY110" i="12"/>
  <c r="BM110" i="12" s="1"/>
  <c r="BR110" i="12" s="1"/>
  <c r="AY132" i="12"/>
  <c r="BM132" i="12" s="1"/>
  <c r="BR132" i="12" s="1"/>
  <c r="AY32" i="12"/>
  <c r="BM32" i="12" s="1"/>
  <c r="AZ32" i="12"/>
  <c r="AZ100" i="12"/>
  <c r="AZ119" i="12"/>
  <c r="AZ98" i="12"/>
  <c r="BV98" i="12" s="1"/>
  <c r="BW98" i="12" s="1"/>
  <c r="AZ79" i="12"/>
  <c r="CE79" i="12" s="1"/>
  <c r="CF79" i="12" s="1"/>
  <c r="CG79" i="12" s="1"/>
  <c r="AZ7" i="12"/>
  <c r="CE7" i="12" s="1"/>
  <c r="CF7" i="12" s="1"/>
  <c r="CG7" i="12" s="1"/>
  <c r="AY24" i="12"/>
  <c r="BM24" i="12" s="1"/>
  <c r="BR24" i="12" s="1"/>
  <c r="AY55" i="12"/>
  <c r="BM55" i="12" s="1"/>
  <c r="BN55" i="12" s="1"/>
  <c r="AZ4" i="12"/>
  <c r="CE4" i="12" s="1"/>
  <c r="CF4" i="12" s="1"/>
  <c r="CG4" i="12" s="1"/>
  <c r="AY50" i="12"/>
  <c r="BM50" i="12" s="1"/>
  <c r="BR50" i="12" s="1"/>
  <c r="AY39" i="12"/>
  <c r="BM39" i="12" s="1"/>
  <c r="BR39" i="12" s="1"/>
  <c r="AY23" i="12"/>
  <c r="BM23" i="12" s="1"/>
  <c r="AY68" i="12"/>
  <c r="BM68" i="12" s="1"/>
  <c r="BR68" i="12" s="1"/>
  <c r="AY131" i="12"/>
  <c r="BM131" i="12" s="1"/>
  <c r="BR131" i="12" s="1"/>
  <c r="AY76" i="12"/>
  <c r="BM76" i="12" s="1"/>
  <c r="BN76" i="12" s="1"/>
  <c r="AY136" i="12"/>
  <c r="BM136" i="12" s="1"/>
  <c r="BR136" i="12" s="1"/>
  <c r="AY79" i="12"/>
  <c r="BM79" i="12" s="1"/>
  <c r="BN79" i="12" s="1"/>
  <c r="AY133" i="12"/>
  <c r="BM133" i="12" s="1"/>
  <c r="AZ9" i="12"/>
  <c r="AZ51" i="12"/>
  <c r="CE51" i="12" s="1"/>
  <c r="CF51" i="12" s="1"/>
  <c r="CG51" i="12" s="1"/>
  <c r="AY100" i="12"/>
  <c r="BM100" i="12" s="1"/>
  <c r="BN100" i="12" s="1"/>
  <c r="AY107" i="12"/>
  <c r="BM107" i="12" s="1"/>
  <c r="BR107" i="12" s="1"/>
  <c r="AY33" i="12"/>
  <c r="BM33" i="12" s="1"/>
  <c r="BR33" i="12" s="1"/>
  <c r="AY47" i="12"/>
  <c r="BM47" i="12" s="1"/>
  <c r="BN47" i="12" s="1"/>
  <c r="AY11" i="12"/>
  <c r="BM11" i="12" s="1"/>
  <c r="BR11" i="12" s="1"/>
  <c r="AY108" i="12"/>
  <c r="BM108" i="12" s="1"/>
  <c r="BR108" i="12" s="1"/>
  <c r="AY151" i="12"/>
  <c r="BM151" i="12" s="1"/>
  <c r="AZ137" i="12"/>
  <c r="CE137" i="12" s="1"/>
  <c r="CF137" i="12" s="1"/>
  <c r="CG137" i="12" s="1"/>
  <c r="AY53" i="12"/>
  <c r="BM53" i="12" s="1"/>
  <c r="AY104" i="12"/>
  <c r="BM104" i="12" s="1"/>
  <c r="BN104" i="12" s="1"/>
  <c r="AZ35" i="12"/>
  <c r="CE35" i="12" s="1"/>
  <c r="CF35" i="12" s="1"/>
  <c r="CG35" i="12" s="1"/>
  <c r="AZ78" i="12"/>
  <c r="CE78" i="12" s="1"/>
  <c r="CF78" i="12" s="1"/>
  <c r="CG78" i="12" s="1"/>
  <c r="AY124" i="12"/>
  <c r="BM124" i="12" s="1"/>
  <c r="BN124" i="12" s="1"/>
  <c r="AZ75" i="12"/>
  <c r="BV75" i="12" s="1"/>
  <c r="BW75" i="12" s="1"/>
  <c r="AZ149" i="12"/>
  <c r="CE149" i="12" s="1"/>
  <c r="CF149" i="12" s="1"/>
  <c r="CG149" i="12" s="1"/>
  <c r="AZ67" i="12"/>
  <c r="CE67" i="12" s="1"/>
  <c r="CF67" i="12" s="1"/>
  <c r="CG67" i="12" s="1"/>
  <c r="AY134" i="12"/>
  <c r="BM134" i="12" s="1"/>
  <c r="BN134" i="12" s="1"/>
  <c r="AY120" i="12"/>
  <c r="BM120" i="12" s="1"/>
  <c r="BN120" i="12" s="1"/>
  <c r="AZ105" i="12"/>
  <c r="CE105" i="12" s="1"/>
  <c r="CF105" i="12" s="1"/>
  <c r="CG105" i="12" s="1"/>
  <c r="AY94" i="12"/>
  <c r="BM94" i="12" s="1"/>
  <c r="BN94" i="12" s="1"/>
  <c r="AY40" i="12"/>
  <c r="BM40" i="12" s="1"/>
  <c r="BN40" i="12" s="1"/>
  <c r="AZ58" i="12"/>
  <c r="AZ122" i="12"/>
  <c r="BV122" i="12" s="1"/>
  <c r="BW122" i="12" s="1"/>
  <c r="AY35" i="12"/>
  <c r="BM35" i="12" s="1"/>
  <c r="BN35" i="12" s="1"/>
  <c r="AZ70" i="12"/>
  <c r="CE70" i="12" s="1"/>
  <c r="CF70" i="12" s="1"/>
  <c r="CG70" i="12" s="1"/>
  <c r="AZ117" i="12"/>
  <c r="BV117" i="12" s="1"/>
  <c r="BW117" i="12" s="1"/>
  <c r="AZ16" i="12"/>
  <c r="CE16" i="12" s="1"/>
  <c r="CF16" i="12" s="1"/>
  <c r="CG16" i="12" s="1"/>
  <c r="AY44" i="12"/>
  <c r="BM44" i="12" s="1"/>
  <c r="BN44" i="12" s="1"/>
  <c r="AZ133" i="12"/>
  <c r="CE133" i="12" s="1"/>
  <c r="CF133" i="12" s="1"/>
  <c r="CG133" i="12" s="1"/>
  <c r="AZ102" i="12"/>
  <c r="CE102" i="12" s="1"/>
  <c r="CF102" i="12" s="1"/>
  <c r="CG102" i="12" s="1"/>
  <c r="AZ38" i="12"/>
  <c r="BV38" i="12" s="1"/>
  <c r="BW38" i="12" s="1"/>
  <c r="AZ43" i="12"/>
  <c r="AY145" i="12"/>
  <c r="BM145" i="12" s="1"/>
  <c r="BN145" i="12" s="1"/>
  <c r="AZ30" i="12"/>
  <c r="BV30" i="12" s="1"/>
  <c r="BW30" i="12" s="1"/>
  <c r="AZ142" i="12"/>
  <c r="CE142" i="12" s="1"/>
  <c r="CF142" i="12" s="1"/>
  <c r="CG142" i="12" s="1"/>
  <c r="AZ150" i="12"/>
  <c r="BV150" i="12" s="1"/>
  <c r="BW150" i="12" s="1"/>
  <c r="AZ42" i="12"/>
  <c r="CE42" i="12" s="1"/>
  <c r="CF42" i="12" s="1"/>
  <c r="CG42" i="12" s="1"/>
  <c r="AZ40" i="12"/>
  <c r="AZ126" i="12"/>
  <c r="CE126" i="12" s="1"/>
  <c r="CF126" i="12" s="1"/>
  <c r="CG126" i="12" s="1"/>
  <c r="AZ37" i="12"/>
  <c r="BV37" i="12" s="1"/>
  <c r="BW37" i="12" s="1"/>
  <c r="AZ85" i="12"/>
  <c r="BV85" i="12" s="1"/>
  <c r="BW85" i="12" s="1"/>
  <c r="AZ44" i="12"/>
  <c r="CE44" i="12" s="1"/>
  <c r="CF44" i="12" s="1"/>
  <c r="CG44" i="12" s="1"/>
  <c r="AY5" i="12"/>
  <c r="BM5" i="12" s="1"/>
  <c r="BR5" i="12" s="1"/>
  <c r="AY102" i="12"/>
  <c r="BM102" i="12" s="1"/>
  <c r="BR102" i="12" s="1"/>
  <c r="AZ60" i="12"/>
  <c r="CE60" i="12" s="1"/>
  <c r="CF60" i="12" s="1"/>
  <c r="CG60" i="12" s="1"/>
  <c r="AY9" i="12"/>
  <c r="BM9" i="12" s="1"/>
  <c r="AZ52" i="12"/>
  <c r="BV52" i="12" s="1"/>
  <c r="BW52" i="12" s="1"/>
  <c r="AY15" i="12"/>
  <c r="BM15" i="12" s="1"/>
  <c r="BN15" i="12" s="1"/>
  <c r="AY13" i="12"/>
  <c r="BM13" i="12" s="1"/>
  <c r="BR13" i="12" s="1"/>
  <c r="AZ90" i="12"/>
  <c r="CE90" i="12" s="1"/>
  <c r="CF90" i="12" s="1"/>
  <c r="CG90" i="12" s="1"/>
  <c r="AY96" i="12"/>
  <c r="BM96" i="12" s="1"/>
  <c r="BN96" i="12" s="1"/>
  <c r="AY140" i="12"/>
  <c r="BM140" i="12" s="1"/>
  <c r="BN140" i="12" s="1"/>
  <c r="AY87" i="12"/>
  <c r="BM87" i="12" s="1"/>
  <c r="BR87" i="12" s="1"/>
  <c r="AZ53" i="12"/>
  <c r="CE53" i="12" s="1"/>
  <c r="CF53" i="12" s="1"/>
  <c r="CG53" i="12" s="1"/>
  <c r="AY29" i="12"/>
  <c r="BM29" i="12" s="1"/>
  <c r="AZ109" i="12"/>
  <c r="CE109" i="12" s="1"/>
  <c r="CF109" i="12" s="1"/>
  <c r="CG109" i="12" s="1"/>
  <c r="AY25" i="12"/>
  <c r="BM25" i="12" s="1"/>
  <c r="BN25" i="12" s="1"/>
  <c r="BV106" i="12"/>
  <c r="BW106" i="12" s="1"/>
  <c r="CE106" i="12"/>
  <c r="CF106" i="12" s="1"/>
  <c r="CG106" i="12" s="1"/>
  <c r="BV4" i="12"/>
  <c r="BW4" i="12" s="1"/>
  <c r="BN16" i="12"/>
  <c r="BR16" i="12"/>
  <c r="CE75" i="12"/>
  <c r="CF75" i="12" s="1"/>
  <c r="CG75" i="12" s="1"/>
  <c r="BV114" i="12"/>
  <c r="BW114" i="12" s="1"/>
  <c r="BN32" i="12"/>
  <c r="BR32" i="12"/>
  <c r="CE32" i="12"/>
  <c r="CF32" i="12" s="1"/>
  <c r="CG32" i="12" s="1"/>
  <c r="BV32" i="12"/>
  <c r="BW32" i="12" s="1"/>
  <c r="BR76" i="12"/>
  <c r="CE100" i="12"/>
  <c r="CF100" i="12" s="1"/>
  <c r="CG100" i="12" s="1"/>
  <c r="BV100" i="12"/>
  <c r="BW100" i="12" s="1"/>
  <c r="BN50" i="12"/>
  <c r="BV16" i="12"/>
  <c r="BW16" i="12" s="1"/>
  <c r="CE119" i="12"/>
  <c r="CF119" i="12" s="1"/>
  <c r="CG119" i="12" s="1"/>
  <c r="BV119" i="12"/>
  <c r="BW119" i="12" s="1"/>
  <c r="BN21" i="12"/>
  <c r="BR21" i="12"/>
  <c r="AY42" i="12"/>
  <c r="BM42" i="12" s="1"/>
  <c r="AY115" i="12"/>
  <c r="BM115" i="12" s="1"/>
  <c r="AZ134" i="12"/>
  <c r="AZ116" i="12"/>
  <c r="AY109" i="12"/>
  <c r="BM109" i="12" s="1"/>
  <c r="AY17" i="12"/>
  <c r="BM17" i="12" s="1"/>
  <c r="AZ104" i="12"/>
  <c r="AY143" i="12"/>
  <c r="BM143" i="12" s="1"/>
  <c r="AY73" i="12"/>
  <c r="BM73" i="12" s="1"/>
  <c r="AZ65" i="12"/>
  <c r="AY139" i="12"/>
  <c r="BM139" i="12" s="1"/>
  <c r="AZ96" i="12"/>
  <c r="AZ84" i="12"/>
  <c r="AY93" i="12"/>
  <c r="BM93" i="12" s="1"/>
  <c r="AY71" i="12"/>
  <c r="BM71" i="12" s="1"/>
  <c r="AY88" i="12"/>
  <c r="BM88" i="12" s="1"/>
  <c r="AY66" i="12"/>
  <c r="BM66" i="12" s="1"/>
  <c r="AZ57" i="12"/>
  <c r="AZ50" i="12"/>
  <c r="AY99" i="12"/>
  <c r="BM99" i="12" s="1"/>
  <c r="AY129" i="12"/>
  <c r="BM129" i="12" s="1"/>
  <c r="AZ21" i="12"/>
  <c r="AY144" i="12"/>
  <c r="BM144" i="12" s="1"/>
  <c r="AZ99" i="12"/>
  <c r="AZ14" i="12"/>
  <c r="AZ3" i="12"/>
  <c r="AZ77" i="12"/>
  <c r="AZ95" i="12"/>
  <c r="CE58" i="12"/>
  <c r="CF58" i="12" s="1"/>
  <c r="CG58" i="12" s="1"/>
  <c r="BV58" i="12"/>
  <c r="BW58" i="12" s="1"/>
  <c r="CE28" i="12"/>
  <c r="CF28" i="12" s="1"/>
  <c r="CG28" i="12" s="1"/>
  <c r="BV28" i="12"/>
  <c r="BW28" i="12" s="1"/>
  <c r="BR47" i="12"/>
  <c r="BV53" i="12"/>
  <c r="BW53" i="12" s="1"/>
  <c r="BN29" i="12"/>
  <c r="BR29" i="12"/>
  <c r="BV112" i="12"/>
  <c r="BW112" i="12" s="1"/>
  <c r="AZ27" i="12"/>
  <c r="AY117" i="12"/>
  <c r="BM117" i="12" s="1"/>
  <c r="AY60" i="12"/>
  <c r="BM60" i="12" s="1"/>
  <c r="AZ141" i="12"/>
  <c r="BR130" i="12"/>
  <c r="BN130" i="12"/>
  <c r="BN53" i="12"/>
  <c r="BR53" i="12"/>
  <c r="CE98" i="12"/>
  <c r="CF98" i="12" s="1"/>
  <c r="CG98" i="12" s="1"/>
  <c r="BV67" i="12"/>
  <c r="BW67" i="12" s="1"/>
  <c r="BR151" i="12"/>
  <c r="BN151" i="12"/>
  <c r="BN119" i="12"/>
  <c r="BR119" i="12"/>
  <c r="CE122" i="12"/>
  <c r="CF122" i="12" s="1"/>
  <c r="CG122" i="12" s="1"/>
  <c r="BR55" i="12"/>
  <c r="BV40" i="12"/>
  <c r="BW40" i="12" s="1"/>
  <c r="CE40" i="12"/>
  <c r="CF40" i="12" s="1"/>
  <c r="CG40" i="12" s="1"/>
  <c r="CE66" i="12"/>
  <c r="CF66" i="12" s="1"/>
  <c r="CG66" i="12" s="1"/>
  <c r="BV66" i="12"/>
  <c r="BW66" i="12" s="1"/>
  <c r="BR133" i="12"/>
  <c r="BN133" i="12"/>
  <c r="BR113" i="12"/>
  <c r="BN113" i="12"/>
  <c r="AY19" i="12"/>
  <c r="BM19" i="12" s="1"/>
  <c r="AY43" i="12"/>
  <c r="BM43" i="12" s="1"/>
  <c r="AZ123" i="12"/>
  <c r="AZ64" i="12"/>
  <c r="AY89" i="12"/>
  <c r="BM89" i="12" s="1"/>
  <c r="AY97" i="12"/>
  <c r="BM97" i="12" s="1"/>
  <c r="AZ87" i="12"/>
  <c r="AZ18" i="12"/>
  <c r="AY37" i="12"/>
  <c r="BM37" i="12" s="1"/>
  <c r="AY51" i="12"/>
  <c r="BM51" i="12" s="1"/>
  <c r="AZ10" i="12"/>
  <c r="AY6" i="12"/>
  <c r="BM6" i="12" s="1"/>
  <c r="AZ143" i="12"/>
  <c r="AY103" i="12"/>
  <c r="BM103" i="12" s="1"/>
  <c r="AZ34" i="12"/>
  <c r="AY62" i="12"/>
  <c r="BM62" i="12" s="1"/>
  <c r="AY92" i="12"/>
  <c r="BM92" i="12" s="1"/>
  <c r="AY12" i="12"/>
  <c r="BM12" i="12" s="1"/>
  <c r="AZ146" i="12"/>
  <c r="AY31" i="12"/>
  <c r="BM31" i="12" s="1"/>
  <c r="AY63" i="12"/>
  <c r="BM63" i="12" s="1"/>
  <c r="AZ135" i="12"/>
  <c r="AZ144" i="12"/>
  <c r="AY128" i="12"/>
  <c r="BM128" i="12" s="1"/>
  <c r="AZ48" i="12"/>
  <c r="AZ13" i="12"/>
  <c r="AY141" i="12"/>
  <c r="BM141" i="12" s="1"/>
  <c r="AY64" i="12"/>
  <c r="BM64" i="12" s="1"/>
  <c r="AZ63" i="12"/>
  <c r="BN24" i="12"/>
  <c r="BN58" i="12"/>
  <c r="BR58" i="12"/>
  <c r="BN126" i="12"/>
  <c r="BR126" i="12"/>
  <c r="BR23" i="12"/>
  <c r="BN23" i="12"/>
  <c r="BV6" i="12"/>
  <c r="BW6" i="12" s="1"/>
  <c r="CE6" i="12"/>
  <c r="CF6" i="12" s="1"/>
  <c r="CG6" i="12" s="1"/>
  <c r="BN48" i="12"/>
  <c r="BR48" i="12"/>
  <c r="BR86" i="12"/>
  <c r="BR61" i="12"/>
  <c r="BN61" i="12"/>
  <c r="BR94" i="12"/>
  <c r="BN75" i="12"/>
  <c r="BR75" i="12"/>
  <c r="CE38" i="12"/>
  <c r="CF38" i="12" s="1"/>
  <c r="CG38" i="12" s="1"/>
  <c r="BN125" i="12"/>
  <c r="BR125" i="12"/>
  <c r="BR145" i="12"/>
  <c r="BV142" i="12"/>
  <c r="BW142" i="12" s="1"/>
  <c r="BN39" i="12"/>
  <c r="CE61" i="12"/>
  <c r="CF61" i="12" s="1"/>
  <c r="CG61" i="12" s="1"/>
  <c r="BV61" i="12"/>
  <c r="BW61" i="12" s="1"/>
  <c r="BN9" i="12"/>
  <c r="BR9" i="12"/>
  <c r="BR100" i="12"/>
  <c r="BR140" i="12"/>
  <c r="CE33" i="12"/>
  <c r="CF33" i="12" s="1"/>
  <c r="CG33" i="12" s="1"/>
  <c r="AY90" i="12"/>
  <c r="BM90" i="12" s="1"/>
  <c r="AY146" i="12"/>
  <c r="BM146" i="12" s="1"/>
  <c r="AZ91" i="12"/>
  <c r="AZ25" i="12"/>
  <c r="AY106" i="12"/>
  <c r="BM106" i="12" s="1"/>
  <c r="AY26" i="12"/>
  <c r="BM26" i="12" s="1"/>
  <c r="AZ55" i="12"/>
  <c r="AZ128" i="12"/>
  <c r="AY101" i="12"/>
  <c r="BM101" i="12" s="1"/>
  <c r="AZ129" i="12"/>
  <c r="AZ138" i="12"/>
  <c r="AZ93" i="12"/>
  <c r="AZ47" i="12"/>
  <c r="AY149" i="12"/>
  <c r="BM149" i="12" s="1"/>
  <c r="AZ130" i="12"/>
  <c r="AY111" i="12"/>
  <c r="BM111" i="12" s="1"/>
  <c r="AY4" i="12"/>
  <c r="BM4" i="12" s="1"/>
  <c r="AZ121" i="12"/>
  <c r="AZ31" i="12"/>
  <c r="AY118" i="12"/>
  <c r="BM118" i="12" s="1"/>
  <c r="AY49" i="12"/>
  <c r="BM49" i="12" s="1"/>
  <c r="AZ39" i="12"/>
  <c r="AZ23" i="12"/>
  <c r="AZ113" i="12"/>
  <c r="AZ20" i="12"/>
  <c r="AY127" i="12"/>
  <c r="BM127" i="12" s="1"/>
  <c r="AZ29" i="12"/>
  <c r="AY36" i="12"/>
  <c r="BM36" i="12" s="1"/>
  <c r="AZ12" i="12"/>
  <c r="BR147" i="12"/>
  <c r="BN147" i="12"/>
  <c r="BN8" i="12"/>
  <c r="BR8" i="12"/>
  <c r="BV149" i="12"/>
  <c r="BW149" i="12" s="1"/>
  <c r="BR44" i="12"/>
  <c r="CE8" i="12"/>
  <c r="CF8" i="12" s="1"/>
  <c r="CG8" i="12" s="1"/>
  <c r="BV8" i="12"/>
  <c r="BW8" i="12" s="1"/>
  <c r="CE9" i="12"/>
  <c r="CF9" i="12" s="1"/>
  <c r="CG9" i="12" s="1"/>
  <c r="BV9" i="12"/>
  <c r="BW9" i="12" s="1"/>
  <c r="BV102" i="12"/>
  <c r="BW102" i="12" s="1"/>
  <c r="BV43" i="12"/>
  <c r="BW43" i="12" s="1"/>
  <c r="CE43" i="12"/>
  <c r="CF43" i="12" s="1"/>
  <c r="CG43" i="12" s="1"/>
  <c r="BN108" i="12"/>
  <c r="BN110" i="12"/>
  <c r="BV101" i="12"/>
  <c r="BW101" i="12" s="1"/>
  <c r="CE101" i="12"/>
  <c r="CF101" i="12" s="1"/>
  <c r="CG101" i="12" s="1"/>
  <c r="BR67" i="12"/>
  <c r="CE37" i="12"/>
  <c r="CF37" i="12" s="1"/>
  <c r="CG37" i="12" s="1"/>
  <c r="BV60" i="12"/>
  <c r="BW60" i="12" s="1"/>
  <c r="CE52" i="12"/>
  <c r="CF52" i="12" s="1"/>
  <c r="CG52" i="12" s="1"/>
  <c r="CE62" i="12"/>
  <c r="CF62" i="12" s="1"/>
  <c r="CG62" i="12" s="1"/>
  <c r="BV62" i="12"/>
  <c r="BW62" i="12" s="1"/>
  <c r="AY123" i="12"/>
  <c r="BM123" i="12" s="1"/>
  <c r="AY28" i="12"/>
  <c r="BM28" i="12" s="1"/>
  <c r="AZ59" i="12"/>
  <c r="AZ136" i="12"/>
  <c r="AY41" i="12"/>
  <c r="BM41" i="12" s="1"/>
  <c r="AY57" i="12"/>
  <c r="BM57" i="12" s="1"/>
  <c r="AZ118" i="12"/>
  <c r="AZ108" i="12"/>
  <c r="AY82" i="12"/>
  <c r="BM82" i="12" s="1"/>
  <c r="AZ97" i="12"/>
  <c r="AZ80" i="12"/>
  <c r="AZ111" i="12"/>
  <c r="AZ56" i="12"/>
  <c r="AY78" i="12"/>
  <c r="BM78" i="12" s="1"/>
  <c r="AY135" i="12"/>
  <c r="BM135" i="12" s="1"/>
  <c r="AY112" i="12"/>
  <c r="BM112" i="12" s="1"/>
  <c r="AY45" i="12"/>
  <c r="BM45" i="12" s="1"/>
  <c r="AZ89" i="12"/>
  <c r="AZ26" i="12"/>
  <c r="AY142" i="12"/>
  <c r="BM142" i="12" s="1"/>
  <c r="AY114" i="12"/>
  <c r="BM114" i="12" s="1"/>
  <c r="AZ54" i="12"/>
  <c r="AY98" i="12"/>
  <c r="BM98" i="12" s="1"/>
  <c r="AZ131" i="12"/>
  <c r="AZ19" i="12"/>
  <c r="AZ110" i="12"/>
  <c r="AZ45" i="12"/>
  <c r="AZ145" i="12"/>
  <c r="AZ92" i="12"/>
  <c r="AX113" i="12"/>
  <c r="BC113" i="12" s="1"/>
  <c r="AX3" i="12"/>
  <c r="BC3" i="12" s="1"/>
  <c r="AX35" i="12"/>
  <c r="BC35" i="12" s="1"/>
  <c r="AX82" i="12"/>
  <c r="BC82" i="12" s="1"/>
  <c r="AX128" i="12"/>
  <c r="BC128" i="12" s="1"/>
  <c r="AX109" i="12"/>
  <c r="BC109" i="12" s="1"/>
  <c r="AX4" i="12"/>
  <c r="BC4" i="12" s="1"/>
  <c r="AX120" i="12"/>
  <c r="BC120" i="12" s="1"/>
  <c r="AX24" i="12"/>
  <c r="BC24" i="12" s="1"/>
  <c r="AX151" i="12"/>
  <c r="BC151" i="12" s="1"/>
  <c r="AX78" i="12"/>
  <c r="BC78" i="12" s="1"/>
  <c r="AX143" i="12"/>
  <c r="BC143" i="12" s="1"/>
  <c r="AX23" i="12"/>
  <c r="BC23" i="12" s="1"/>
  <c r="AX146" i="12"/>
  <c r="BC146" i="12" s="1"/>
  <c r="AX101" i="12"/>
  <c r="BC101" i="12" s="1"/>
  <c r="AX61" i="12"/>
  <c r="BC61" i="12" s="1"/>
  <c r="AX18" i="12"/>
  <c r="BC18" i="12" s="1"/>
  <c r="AX36" i="12"/>
  <c r="BC36" i="12" s="1"/>
  <c r="AX122" i="12"/>
  <c r="BC122" i="12" s="1"/>
  <c r="AX20" i="12"/>
  <c r="BC20" i="12" s="1"/>
  <c r="AX91" i="12"/>
  <c r="BC91" i="12" s="1"/>
  <c r="AX126" i="12"/>
  <c r="BC126" i="12" s="1"/>
  <c r="AX130" i="12"/>
  <c r="BC130" i="12" s="1"/>
  <c r="AX145" i="12"/>
  <c r="BC145" i="12" s="1"/>
  <c r="AX127" i="12"/>
  <c r="BC127" i="12" s="1"/>
  <c r="AX121" i="12"/>
  <c r="BC121" i="12" s="1"/>
  <c r="AX68" i="12"/>
  <c r="BC68" i="12" s="1"/>
  <c r="AX40" i="12"/>
  <c r="BC40" i="12" s="1"/>
  <c r="AX44" i="12"/>
  <c r="BC44" i="12" s="1"/>
  <c r="AX66" i="12"/>
  <c r="BC66" i="12" s="1"/>
  <c r="AX144" i="12"/>
  <c r="BC144" i="12" s="1"/>
  <c r="AX6" i="12"/>
  <c r="BC6" i="12" s="1"/>
  <c r="AX106" i="12"/>
  <c r="BC106" i="12" s="1"/>
  <c r="AX37" i="12"/>
  <c r="BC37" i="12" s="1"/>
  <c r="AX64" i="12"/>
  <c r="BC64" i="12" s="1"/>
  <c r="AX132" i="12"/>
  <c r="BC132" i="12" s="1"/>
  <c r="AX72" i="12"/>
  <c r="BC72" i="12" s="1"/>
  <c r="AX76" i="12"/>
  <c r="BC76" i="12" s="1"/>
  <c r="AX83" i="12"/>
  <c r="BC83" i="12" s="1"/>
  <c r="AX98" i="12"/>
  <c r="BC98" i="12" s="1"/>
  <c r="AX27" i="12"/>
  <c r="BC27" i="12" s="1"/>
  <c r="AX115" i="12"/>
  <c r="BC115" i="12" s="1"/>
  <c r="AX138" i="12"/>
  <c r="BC138" i="12" s="1"/>
  <c r="AX60" i="12"/>
  <c r="BC60" i="12" s="1"/>
  <c r="AX93" i="12"/>
  <c r="BC93" i="12" s="1"/>
  <c r="AX50" i="12"/>
  <c r="BC50" i="12" s="1"/>
  <c r="AX118" i="12"/>
  <c r="BC118" i="12" s="1"/>
  <c r="AX119" i="12"/>
  <c r="BC119" i="12" s="1"/>
  <c r="AX16" i="12"/>
  <c r="BC16" i="12" s="1"/>
  <c r="AX104" i="12"/>
  <c r="BC104" i="12" s="1"/>
  <c r="AX108" i="12"/>
  <c r="BC108" i="12" s="1"/>
  <c r="AX135" i="12"/>
  <c r="BC135" i="12" s="1"/>
  <c r="AX15" i="12"/>
  <c r="BC15" i="12" s="1"/>
  <c r="AX103" i="12"/>
  <c r="BC103" i="12" s="1"/>
  <c r="AX51" i="12"/>
  <c r="BC51" i="12" s="1"/>
  <c r="AX49" i="12"/>
  <c r="BC49" i="12" s="1"/>
  <c r="AX26" i="12"/>
  <c r="BC26" i="12" s="1"/>
  <c r="AX52" i="12"/>
  <c r="BC52" i="12" s="1"/>
  <c r="AX38" i="12"/>
  <c r="BC38" i="12" s="1"/>
  <c r="AX42" i="12"/>
  <c r="BC42" i="12" s="1"/>
  <c r="AX123" i="12"/>
  <c r="BC123" i="12" s="1"/>
  <c r="AX17" i="12"/>
  <c r="BC17" i="12" s="1"/>
  <c r="AX110" i="12"/>
  <c r="BC110" i="12" s="1"/>
  <c r="AX85" i="12"/>
  <c r="BC85" i="12" s="1"/>
  <c r="AX131" i="12"/>
  <c r="BC131" i="12" s="1"/>
  <c r="AX29" i="12"/>
  <c r="BC29" i="12" s="1"/>
  <c r="AX141" i="12"/>
  <c r="BC141" i="12" s="1"/>
  <c r="AX21" i="12"/>
  <c r="BC21" i="12" s="1"/>
  <c r="AX147" i="12"/>
  <c r="BC147" i="12" s="1"/>
  <c r="AX22" i="12"/>
  <c r="BC22" i="12" s="1"/>
  <c r="AX41" i="12"/>
  <c r="BC41" i="12" s="1"/>
  <c r="AX48" i="12"/>
  <c r="BC48" i="12" s="1"/>
  <c r="AX97" i="12"/>
  <c r="BC97" i="12" s="1"/>
  <c r="AX80" i="12"/>
  <c r="BC80" i="12" s="1"/>
  <c r="AX5" i="12"/>
  <c r="BC5" i="12" s="1"/>
  <c r="AX25" i="12"/>
  <c r="BC25" i="12" s="1"/>
  <c r="AX148" i="12"/>
  <c r="BC148" i="12" s="1"/>
  <c r="AX74" i="12"/>
  <c r="BC74" i="12" s="1"/>
  <c r="AX77" i="12"/>
  <c r="BC77" i="12" s="1"/>
  <c r="AX142" i="12"/>
  <c r="BC142" i="12" s="1"/>
  <c r="AX129" i="12"/>
  <c r="BC129" i="12" s="1"/>
  <c r="AX114" i="12"/>
  <c r="BC114" i="12" s="1"/>
  <c r="AX137" i="12"/>
  <c r="BC137" i="12" s="1"/>
  <c r="AX47" i="12"/>
  <c r="BC47" i="12" s="1"/>
  <c r="AX67" i="12"/>
  <c r="BC67" i="12" s="1"/>
  <c r="AX57" i="12"/>
  <c r="BC57" i="12" s="1"/>
  <c r="AX70" i="12"/>
  <c r="BC70" i="12" s="1"/>
  <c r="AX112" i="12"/>
  <c r="BC112" i="12" s="1"/>
  <c r="AX102" i="12"/>
  <c r="BC102" i="12" s="1"/>
  <c r="AX13" i="12"/>
  <c r="BC13" i="12" s="1"/>
  <c r="AX105" i="12"/>
  <c r="BC105" i="12" s="1"/>
  <c r="AX59" i="12"/>
  <c r="BC59" i="12" s="1"/>
  <c r="AX100" i="12"/>
  <c r="BC100" i="12" s="1"/>
  <c r="AX95" i="12"/>
  <c r="BC95" i="12" s="1"/>
  <c r="AX111" i="12"/>
  <c r="BC111" i="12" s="1"/>
  <c r="AX32" i="12"/>
  <c r="BC32" i="12" s="1"/>
  <c r="AX117" i="12"/>
  <c r="BC117" i="12" s="1"/>
  <c r="AX14" i="12"/>
  <c r="BC14" i="12" s="1"/>
  <c r="AX54" i="12"/>
  <c r="BC54" i="12" s="1"/>
  <c r="AX12" i="12"/>
  <c r="BC12" i="12" s="1"/>
  <c r="AX39" i="12"/>
  <c r="BC39" i="12" s="1"/>
  <c r="AX116" i="12"/>
  <c r="BC116" i="12" s="1"/>
  <c r="AX75" i="12"/>
  <c r="BC75" i="12" s="1"/>
  <c r="AX28" i="12"/>
  <c r="BC28" i="12" s="1"/>
  <c r="AX84" i="12"/>
  <c r="BC84" i="12" s="1"/>
  <c r="AX134" i="12"/>
  <c r="BC134" i="12" s="1"/>
  <c r="AX96" i="12"/>
  <c r="BC96" i="12" s="1"/>
  <c r="AX99" i="12"/>
  <c r="BC99" i="12" s="1"/>
  <c r="AX9" i="12"/>
  <c r="BC9" i="12" s="1"/>
  <c r="AX149" i="12"/>
  <c r="BC149" i="12" s="1"/>
  <c r="AX88" i="12"/>
  <c r="BC88" i="12" s="1"/>
  <c r="AX43" i="12"/>
  <c r="BC43" i="12" s="1"/>
  <c r="AX46" i="12"/>
  <c r="BC46" i="12" s="1"/>
  <c r="AX30" i="12"/>
  <c r="BC30" i="12" s="1"/>
  <c r="AX107" i="12"/>
  <c r="BC107" i="12" s="1"/>
  <c r="AX7" i="12"/>
  <c r="BC7" i="12" s="1"/>
  <c r="AX94" i="12"/>
  <c r="BC94" i="12" s="1"/>
  <c r="AX136" i="12"/>
  <c r="BC136" i="12" s="1"/>
  <c r="AX45" i="12"/>
  <c r="BC45" i="12" s="1"/>
  <c r="AX56" i="12"/>
  <c r="BC56" i="12" s="1"/>
  <c r="AX62" i="12"/>
  <c r="BC62" i="12" s="1"/>
  <c r="AX125" i="12"/>
  <c r="BC125" i="12" s="1"/>
  <c r="AX8" i="12"/>
  <c r="BC8" i="12" s="1"/>
  <c r="AX124" i="12"/>
  <c r="BC124" i="12" s="1"/>
  <c r="AX89" i="12"/>
  <c r="BC89" i="12" s="1"/>
  <c r="AX53" i="12"/>
  <c r="BC53" i="12" s="1"/>
  <c r="AX140" i="12"/>
  <c r="BC140" i="12" s="1"/>
  <c r="AX69" i="12"/>
  <c r="BC69" i="12" s="1"/>
  <c r="AX92" i="12"/>
  <c r="BC92" i="12" s="1"/>
  <c r="AX139" i="12"/>
  <c r="BC139" i="12" s="1"/>
  <c r="AX133" i="12"/>
  <c r="BC133" i="12" s="1"/>
  <c r="AX87" i="12"/>
  <c r="BC87" i="12" s="1"/>
  <c r="AX55" i="12"/>
  <c r="BC55" i="12" s="1"/>
  <c r="AX11" i="12"/>
  <c r="BC11" i="12" s="1"/>
  <c r="AX79" i="12"/>
  <c r="BC79" i="12" s="1"/>
  <c r="AX33" i="12"/>
  <c r="BC33" i="12" s="1"/>
  <c r="AX63" i="12"/>
  <c r="BC63" i="12" s="1"/>
  <c r="AX65" i="12"/>
  <c r="BC65" i="12" s="1"/>
  <c r="AX19" i="12"/>
  <c r="BC19" i="12" s="1"/>
  <c r="AX150" i="12"/>
  <c r="BC150" i="12" s="1"/>
  <c r="AX71" i="12"/>
  <c r="BC71" i="12" s="1"/>
  <c r="AX34" i="12"/>
  <c r="BC34" i="12" s="1"/>
  <c r="AX90" i="12"/>
  <c r="BC90" i="12" s="1"/>
  <c r="AX86" i="12"/>
  <c r="BC86" i="12" s="1"/>
  <c r="AX73" i="12"/>
  <c r="BC73" i="12" s="1"/>
  <c r="AX58" i="12"/>
  <c r="BC58" i="12" s="1"/>
  <c r="BT58" i="12" s="1"/>
  <c r="AX81" i="12"/>
  <c r="BC81" i="12" s="1"/>
  <c r="AX31" i="12"/>
  <c r="BC31" i="12" s="1"/>
  <c r="AX10" i="12"/>
  <c r="BC10" i="12" s="1"/>
  <c r="AZ73" i="12"/>
  <c r="AZ94" i="12"/>
  <c r="AZ11" i="12"/>
  <c r="AZ69" i="12"/>
  <c r="AZ76" i="12"/>
  <c r="AZ5" i="12"/>
  <c r="AY105" i="12"/>
  <c r="BM105" i="12" s="1"/>
  <c r="AY81" i="12"/>
  <c r="BM81" i="12" s="1"/>
  <c r="AZ115" i="12"/>
  <c r="AZ132" i="12"/>
  <c r="AY150" i="12"/>
  <c r="BM150" i="12" s="1"/>
  <c r="AZ86" i="12"/>
  <c r="AY34" i="12"/>
  <c r="BM34" i="12" s="1"/>
  <c r="AY52" i="12"/>
  <c r="BM52" i="12" s="1"/>
  <c r="AY54" i="12"/>
  <c r="BM54" i="12" s="1"/>
  <c r="AZ15" i="12"/>
  <c r="AY59" i="12"/>
  <c r="BM59" i="12" s="1"/>
  <c r="AY77" i="12"/>
  <c r="BM77" i="12" s="1"/>
  <c r="AY122" i="12"/>
  <c r="BM122" i="12" s="1"/>
  <c r="AZ139" i="12"/>
  <c r="AZ88" i="12"/>
  <c r="AY10" i="12"/>
  <c r="BM10" i="12" s="1"/>
  <c r="AY38" i="12"/>
  <c r="BM38" i="12" s="1"/>
  <c r="AZ103" i="12"/>
  <c r="AZ68" i="12"/>
  <c r="AY121" i="12"/>
  <c r="BM121" i="12" s="1"/>
  <c r="AZ81" i="12"/>
  <c r="AZ24" i="12"/>
  <c r="AZ140" i="12"/>
  <c r="AZ127" i="12"/>
  <c r="AY138" i="12"/>
  <c r="BM138" i="12" s="1"/>
  <c r="AY72" i="12"/>
  <c r="BM72" i="12" s="1"/>
  <c r="AZ148" i="12"/>
  <c r="AY95" i="12"/>
  <c r="BM95" i="12" s="1"/>
  <c r="AY7" i="12"/>
  <c r="BM7" i="12" s="1"/>
  <c r="AZ41" i="12"/>
  <c r="AZ82" i="12"/>
  <c r="AY85" i="12"/>
  <c r="BM85" i="12" s="1"/>
  <c r="AY116" i="12"/>
  <c r="BM116" i="12" s="1"/>
  <c r="AZ151" i="12"/>
  <c r="AZ72" i="12"/>
  <c r="AY84" i="12"/>
  <c r="BM84" i="12" s="1"/>
  <c r="AY20" i="12"/>
  <c r="BM20" i="12" s="1"/>
  <c r="AZ83" i="12"/>
  <c r="AZ17" i="12"/>
  <c r="AY18" i="12"/>
  <c r="BM18" i="12" s="1"/>
  <c r="AZ120" i="12"/>
  <c r="AZ125" i="12"/>
  <c r="AZ147" i="12"/>
  <c r="AY74" i="12"/>
  <c r="BM74" i="12" s="1"/>
  <c r="AY137" i="12"/>
  <c r="BM137" i="12" s="1"/>
  <c r="AY14" i="12"/>
  <c r="BM14" i="12" s="1"/>
  <c r="AY91" i="12"/>
  <c r="BM91" i="12" s="1"/>
  <c r="AZ107" i="12"/>
  <c r="AZ74" i="12"/>
  <c r="AY65" i="12"/>
  <c r="BM65" i="12" s="1"/>
  <c r="AY30" i="12"/>
  <c r="BM30" i="12" s="1"/>
  <c r="AZ71" i="12"/>
  <c r="AZ22" i="12"/>
  <c r="AY46" i="12"/>
  <c r="BM46" i="12" s="1"/>
  <c r="AZ49" i="12"/>
  <c r="AZ46" i="12"/>
  <c r="AZ124" i="12"/>
  <c r="AZ36" i="12"/>
  <c r="AY27" i="12"/>
  <c r="BM27" i="12" s="1"/>
  <c r="AY69" i="12"/>
  <c r="BM69" i="12" s="1"/>
  <c r="AX2" i="12"/>
  <c r="BC2" i="12" s="1"/>
  <c r="AY2" i="12"/>
  <c r="BM2" i="12" s="1"/>
  <c r="BN2" i="12" s="1"/>
  <c r="AZ2" i="12"/>
  <c r="AU127" i="11"/>
  <c r="AX20" i="11" s="1"/>
  <c r="BC20" i="11" s="1"/>
  <c r="AW127" i="11"/>
  <c r="AZ11" i="11" s="1"/>
  <c r="AV127" i="11"/>
  <c r="AY34" i="11" s="1"/>
  <c r="BO34" i="11" s="1"/>
  <c r="BR148" i="12" l="1"/>
  <c r="BV7" i="12"/>
  <c r="BW7" i="12" s="1"/>
  <c r="BN3" i="12"/>
  <c r="BR96" i="12"/>
  <c r="BN13" i="12"/>
  <c r="BN107" i="12"/>
  <c r="BO107" i="12" s="1"/>
  <c r="BQ107" i="12" s="1"/>
  <c r="BR80" i="12"/>
  <c r="BR22" i="12"/>
  <c r="BN132" i="12"/>
  <c r="BV70" i="12"/>
  <c r="BW70" i="12" s="1"/>
  <c r="BN68" i="12"/>
  <c r="BN70" i="12"/>
  <c r="BV105" i="12"/>
  <c r="BW105" i="12" s="1"/>
  <c r="BR83" i="12"/>
  <c r="BN33" i="12"/>
  <c r="BP33" i="12" s="1"/>
  <c r="BN5" i="12"/>
  <c r="BR56" i="12"/>
  <c r="BV137" i="12"/>
  <c r="BW137" i="12" s="1"/>
  <c r="BV35" i="12"/>
  <c r="BW35" i="12" s="1"/>
  <c r="BR35" i="12"/>
  <c r="BV51" i="12"/>
  <c r="BW51" i="12" s="1"/>
  <c r="BN102" i="12"/>
  <c r="BO102" i="12" s="1"/>
  <c r="BQ102" i="12" s="1"/>
  <c r="BN87" i="12"/>
  <c r="BP87" i="12" s="1"/>
  <c r="BR40" i="12"/>
  <c r="BV133" i="12"/>
  <c r="BW133" i="12" s="1"/>
  <c r="BT79" i="12"/>
  <c r="BV42" i="12"/>
  <c r="BW42" i="12" s="1"/>
  <c r="BX42" i="12" s="1"/>
  <c r="BN131" i="12"/>
  <c r="BO131" i="12" s="1"/>
  <c r="BQ131" i="12" s="1"/>
  <c r="CE85" i="12"/>
  <c r="CF85" i="12" s="1"/>
  <c r="CG85" i="12" s="1"/>
  <c r="BR120" i="12"/>
  <c r="BN136" i="12"/>
  <c r="BR104" i="12"/>
  <c r="BT133" i="12"/>
  <c r="BR124" i="12"/>
  <c r="BR79" i="12"/>
  <c r="BN11" i="12"/>
  <c r="BO11" i="12" s="1"/>
  <c r="BQ11" i="12" s="1"/>
  <c r="BV78" i="12"/>
  <c r="BW78" i="12" s="1"/>
  <c r="CB78" i="12" s="1"/>
  <c r="BV90" i="12"/>
  <c r="BW90" i="12" s="1"/>
  <c r="BR134" i="12"/>
  <c r="CE117" i="12"/>
  <c r="CF117" i="12" s="1"/>
  <c r="CG117" i="12" s="1"/>
  <c r="BV79" i="12"/>
  <c r="BW79" i="12" s="1"/>
  <c r="CE30" i="12"/>
  <c r="CF30" i="12" s="1"/>
  <c r="CG30" i="12" s="1"/>
  <c r="BR25" i="12"/>
  <c r="BV44" i="12"/>
  <c r="BW44" i="12" s="1"/>
  <c r="CB44" i="12" s="1"/>
  <c r="BV109" i="12"/>
  <c r="BW109" i="12" s="1"/>
  <c r="BX109" i="12" s="1"/>
  <c r="BR15" i="12"/>
  <c r="CE150" i="12"/>
  <c r="CF150" i="12" s="1"/>
  <c r="CG150" i="12" s="1"/>
  <c r="BV126" i="12"/>
  <c r="BN137" i="12"/>
  <c r="BR137" i="12"/>
  <c r="CE81" i="12"/>
  <c r="CF81" i="12" s="1"/>
  <c r="CG81" i="12" s="1"/>
  <c r="BV81" i="12"/>
  <c r="BW81" i="12" s="1"/>
  <c r="BH33" i="12"/>
  <c r="BT33" i="12"/>
  <c r="BD33" i="12"/>
  <c r="BD43" i="12"/>
  <c r="BH43" i="12"/>
  <c r="BT43" i="12"/>
  <c r="BH48" i="12"/>
  <c r="BD48" i="12"/>
  <c r="BD98" i="12"/>
  <c r="BH98" i="12"/>
  <c r="BH120" i="12"/>
  <c r="BD120" i="12"/>
  <c r="CB102" i="12"/>
  <c r="BX102" i="12"/>
  <c r="CE23" i="12"/>
  <c r="CF23" i="12" s="1"/>
  <c r="CG23" i="12" s="1"/>
  <c r="BV23" i="12"/>
  <c r="BW23" i="12" s="1"/>
  <c r="BO132" i="12"/>
  <c r="BQ132" i="12" s="1"/>
  <c r="BP132" i="12"/>
  <c r="CE146" i="12"/>
  <c r="CF146" i="12" s="1"/>
  <c r="CG146" i="12" s="1"/>
  <c r="BV146" i="12"/>
  <c r="BW146" i="12" s="1"/>
  <c r="BO124" i="12"/>
  <c r="BQ124" i="12" s="1"/>
  <c r="BP124" i="12"/>
  <c r="BX53" i="12"/>
  <c r="CB53" i="12"/>
  <c r="BR109" i="12"/>
  <c r="BN109" i="12"/>
  <c r="BN74" i="12"/>
  <c r="BR74" i="12"/>
  <c r="BN77" i="12"/>
  <c r="BR77" i="12"/>
  <c r="CE94" i="12"/>
  <c r="CF94" i="12" s="1"/>
  <c r="CG94" i="12" s="1"/>
  <c r="BV94" i="12"/>
  <c r="BH140" i="12"/>
  <c r="BD140" i="12"/>
  <c r="BD111" i="12"/>
  <c r="BH111" i="12"/>
  <c r="BD41" i="12"/>
  <c r="BH41" i="12"/>
  <c r="BH144" i="12"/>
  <c r="BD144" i="12"/>
  <c r="BT142" i="12"/>
  <c r="BR142" i="12"/>
  <c r="BN142" i="12"/>
  <c r="BT149" i="12"/>
  <c r="BN149" i="12"/>
  <c r="BR149" i="12"/>
  <c r="CE147" i="12"/>
  <c r="CF147" i="12" s="1"/>
  <c r="CG147" i="12" s="1"/>
  <c r="BV147" i="12"/>
  <c r="BW147" i="12" s="1"/>
  <c r="CE68" i="12"/>
  <c r="CF68" i="12" s="1"/>
  <c r="CG68" i="12" s="1"/>
  <c r="BV68" i="12"/>
  <c r="BW68" i="12" s="1"/>
  <c r="CE73" i="12"/>
  <c r="CF73" i="12" s="1"/>
  <c r="CG73" i="12" s="1"/>
  <c r="BV73" i="12"/>
  <c r="BW73" i="12" s="1"/>
  <c r="BH136" i="12"/>
  <c r="BD136" i="12"/>
  <c r="BH95" i="12"/>
  <c r="BD95" i="12"/>
  <c r="BD17" i="12"/>
  <c r="BH17" i="12"/>
  <c r="BD66" i="12"/>
  <c r="BH66" i="12"/>
  <c r="CE45" i="12"/>
  <c r="CF45" i="12" s="1"/>
  <c r="CG45" i="12" s="1"/>
  <c r="BV45" i="12"/>
  <c r="BW45" i="12" s="1"/>
  <c r="CB101" i="12"/>
  <c r="BX101" i="12"/>
  <c r="BN49" i="12"/>
  <c r="BR49" i="12"/>
  <c r="BO87" i="12"/>
  <c r="BQ87" i="12" s="1"/>
  <c r="BP125" i="12"/>
  <c r="BO125" i="12"/>
  <c r="BQ125" i="12" s="1"/>
  <c r="BV48" i="12"/>
  <c r="BW48" i="12" s="1"/>
  <c r="CE48" i="12"/>
  <c r="CF48" i="12" s="1"/>
  <c r="CG48" i="12" s="1"/>
  <c r="BV36" i="12"/>
  <c r="BW36" i="12" s="1"/>
  <c r="CE36" i="12"/>
  <c r="CF36" i="12" s="1"/>
  <c r="CG36" i="12" s="1"/>
  <c r="BN72" i="12"/>
  <c r="BR72" i="12"/>
  <c r="BR81" i="12"/>
  <c r="BN81" i="12"/>
  <c r="BD89" i="12"/>
  <c r="BH89" i="12"/>
  <c r="BH100" i="12"/>
  <c r="BT100" i="12"/>
  <c r="BD100" i="12"/>
  <c r="BD123" i="12"/>
  <c r="BH123" i="12"/>
  <c r="BD91" i="12"/>
  <c r="BH91" i="12"/>
  <c r="CE89" i="12"/>
  <c r="CF89" i="12" s="1"/>
  <c r="CG89" i="12" s="1"/>
  <c r="BV89" i="12"/>
  <c r="BW89" i="12" s="1"/>
  <c r="BX37" i="12"/>
  <c r="CB37" i="12"/>
  <c r="BP80" i="12"/>
  <c r="BO80" i="12"/>
  <c r="BQ80" i="12" s="1"/>
  <c r="CE93" i="12"/>
  <c r="CF93" i="12" s="1"/>
  <c r="CG93" i="12" s="1"/>
  <c r="BV93" i="12"/>
  <c r="BW93" i="12" s="1"/>
  <c r="BX61" i="12"/>
  <c r="CB61" i="12"/>
  <c r="BN128" i="12"/>
  <c r="BR128" i="12"/>
  <c r="BX66" i="12"/>
  <c r="CB66" i="12"/>
  <c r="BR46" i="12"/>
  <c r="BN46" i="12"/>
  <c r="BN14" i="12"/>
  <c r="BR14" i="12"/>
  <c r="CE83" i="12"/>
  <c r="CF83" i="12" s="1"/>
  <c r="CG83" i="12" s="1"/>
  <c r="BV83" i="12"/>
  <c r="BW83" i="12" s="1"/>
  <c r="CE41" i="12"/>
  <c r="CF41" i="12" s="1"/>
  <c r="CG41" i="12" s="1"/>
  <c r="BV41" i="12"/>
  <c r="BW41" i="12" s="1"/>
  <c r="CE24" i="12"/>
  <c r="CF24" i="12" s="1"/>
  <c r="CG24" i="12" s="1"/>
  <c r="BV24" i="12"/>
  <c r="BW24" i="12" s="1"/>
  <c r="CE139" i="12"/>
  <c r="CF139" i="12" s="1"/>
  <c r="CG139" i="12" s="1"/>
  <c r="BV139" i="12"/>
  <c r="BW139" i="12" s="1"/>
  <c r="CE86" i="12"/>
  <c r="CF86" i="12" s="1"/>
  <c r="CG86" i="12" s="1"/>
  <c r="BV86" i="12"/>
  <c r="BW86" i="12" s="1"/>
  <c r="CE69" i="12"/>
  <c r="CF69" i="12" s="1"/>
  <c r="CG69" i="12" s="1"/>
  <c r="BV69" i="12"/>
  <c r="BW69" i="12" s="1"/>
  <c r="BD73" i="12"/>
  <c r="BH73" i="12"/>
  <c r="BH63" i="12"/>
  <c r="BD63" i="12"/>
  <c r="BH92" i="12"/>
  <c r="BD92" i="12"/>
  <c r="BD62" i="12"/>
  <c r="BH62" i="12"/>
  <c r="BD46" i="12"/>
  <c r="BH46" i="12"/>
  <c r="BH84" i="12"/>
  <c r="BD84" i="12"/>
  <c r="BD117" i="12"/>
  <c r="BH117" i="12"/>
  <c r="BD102" i="12"/>
  <c r="BH102" i="12"/>
  <c r="BH129" i="12"/>
  <c r="BD129" i="12"/>
  <c r="BH97" i="12"/>
  <c r="BD97" i="12"/>
  <c r="BH131" i="12"/>
  <c r="BD131" i="12"/>
  <c r="BD26" i="12"/>
  <c r="BH26" i="12"/>
  <c r="BH16" i="12"/>
  <c r="BD16" i="12"/>
  <c r="BT16" i="12"/>
  <c r="BD27" i="12"/>
  <c r="BH27" i="12"/>
  <c r="BD106" i="12"/>
  <c r="BH106" i="12"/>
  <c r="BT106" i="12"/>
  <c r="BH127" i="12"/>
  <c r="BD127" i="12"/>
  <c r="BH18" i="12"/>
  <c r="BD18" i="12"/>
  <c r="BD24" i="12"/>
  <c r="BH24" i="12"/>
  <c r="BD113" i="12"/>
  <c r="BH113" i="12"/>
  <c r="CE54" i="12"/>
  <c r="CF54" i="12" s="1"/>
  <c r="CG54" i="12" s="1"/>
  <c r="BV54" i="12"/>
  <c r="BW54" i="12" s="1"/>
  <c r="BN78" i="12"/>
  <c r="BR78" i="12"/>
  <c r="BN57" i="12"/>
  <c r="BR57" i="12"/>
  <c r="BP8" i="12"/>
  <c r="BO8" i="12"/>
  <c r="BQ8" i="12" s="1"/>
  <c r="CE113" i="12"/>
  <c r="CF113" i="12" s="1"/>
  <c r="CG113" i="12" s="1"/>
  <c r="BV113" i="12"/>
  <c r="BW113" i="12" s="1"/>
  <c r="BR111" i="12"/>
  <c r="BN111" i="12"/>
  <c r="CE128" i="12"/>
  <c r="CF128" i="12" s="1"/>
  <c r="CG128" i="12" s="1"/>
  <c r="BV128" i="12"/>
  <c r="BW128" i="12" s="1"/>
  <c r="CB33" i="12"/>
  <c r="BX33" i="12"/>
  <c r="BO100" i="12"/>
  <c r="BQ100" i="12" s="1"/>
  <c r="BP100" i="12"/>
  <c r="BP75" i="12"/>
  <c r="BO75" i="12"/>
  <c r="BQ75" i="12" s="1"/>
  <c r="BP126" i="12"/>
  <c r="BO126" i="12"/>
  <c r="BQ126" i="12" s="1"/>
  <c r="BN64" i="12"/>
  <c r="BR64" i="12"/>
  <c r="BN31" i="12"/>
  <c r="BR31" i="12"/>
  <c r="BN6" i="12"/>
  <c r="BR6" i="12"/>
  <c r="BV64" i="12"/>
  <c r="BW64" i="12" s="1"/>
  <c r="CE64" i="12"/>
  <c r="CF64" i="12" s="1"/>
  <c r="CG64" i="12" s="1"/>
  <c r="CB122" i="12"/>
  <c r="BX122" i="12"/>
  <c r="CB109" i="12"/>
  <c r="CB98" i="12"/>
  <c r="BX98" i="12"/>
  <c r="BP29" i="12"/>
  <c r="BO29" i="12"/>
  <c r="BQ29" i="12" s="1"/>
  <c r="BX58" i="12"/>
  <c r="CB58" i="12"/>
  <c r="CE21" i="12"/>
  <c r="CF21" i="12" s="1"/>
  <c r="CG21" i="12" s="1"/>
  <c r="BV21" i="12"/>
  <c r="BT93" i="12"/>
  <c r="BN93" i="12"/>
  <c r="BR93" i="12"/>
  <c r="BR17" i="12"/>
  <c r="BN17" i="12"/>
  <c r="CB79" i="12"/>
  <c r="BX79" i="12"/>
  <c r="BP102" i="12"/>
  <c r="BP83" i="12"/>
  <c r="BO83" i="12"/>
  <c r="BQ83" i="12" s="1"/>
  <c r="BP79" i="12"/>
  <c r="BO79" i="12"/>
  <c r="BQ79" i="12" s="1"/>
  <c r="BD51" i="12"/>
  <c r="BH51" i="12"/>
  <c r="BT51" i="12"/>
  <c r="CB137" i="12"/>
  <c r="BX137" i="12"/>
  <c r="BO48" i="12"/>
  <c r="BQ48" i="12" s="1"/>
  <c r="BP48" i="12"/>
  <c r="CE13" i="12"/>
  <c r="CF13" i="12" s="1"/>
  <c r="CG13" i="12" s="1"/>
  <c r="BV13" i="12"/>
  <c r="BN12" i="12"/>
  <c r="BR12" i="12"/>
  <c r="BN51" i="12"/>
  <c r="BR51" i="12"/>
  <c r="BN43" i="12"/>
  <c r="BR43" i="12"/>
  <c r="BP134" i="12"/>
  <c r="BO134" i="12"/>
  <c r="BQ134" i="12" s="1"/>
  <c r="BX35" i="12"/>
  <c r="CB35" i="12"/>
  <c r="BO5" i="12"/>
  <c r="BQ5" i="12" s="1"/>
  <c r="BP5" i="12"/>
  <c r="BP40" i="12"/>
  <c r="BO40" i="12"/>
  <c r="BQ40" i="12" s="1"/>
  <c r="CB67" i="12"/>
  <c r="BX67" i="12"/>
  <c r="BT60" i="12"/>
  <c r="BN60" i="12"/>
  <c r="BR60" i="12"/>
  <c r="CE95" i="12"/>
  <c r="CF95" i="12" s="1"/>
  <c r="CG95" i="12" s="1"/>
  <c r="BV95" i="12"/>
  <c r="BW95" i="12" s="1"/>
  <c r="BN99" i="12"/>
  <c r="BR99" i="12"/>
  <c r="BV96" i="12"/>
  <c r="BW96" i="12" s="1"/>
  <c r="CE96" i="12"/>
  <c r="CF96" i="12" s="1"/>
  <c r="CG96" i="12" s="1"/>
  <c r="CE116" i="12"/>
  <c r="CF116" i="12" s="1"/>
  <c r="CG116" i="12" s="1"/>
  <c r="BV116" i="12"/>
  <c r="BW116" i="12" s="1"/>
  <c r="BT102" i="12"/>
  <c r="BO32" i="12"/>
  <c r="BQ32" i="12" s="1"/>
  <c r="BP32" i="12"/>
  <c r="BX51" i="12"/>
  <c r="CB51" i="12"/>
  <c r="BX52" i="12"/>
  <c r="CB52" i="12"/>
  <c r="BN19" i="12"/>
  <c r="BR19" i="12"/>
  <c r="BO104" i="12"/>
  <c r="BQ104" i="12" s="1"/>
  <c r="BP104" i="12"/>
  <c r="BT117" i="12"/>
  <c r="BN117" i="12"/>
  <c r="BR117" i="12"/>
  <c r="CE77" i="12"/>
  <c r="CF77" i="12" s="1"/>
  <c r="CG77" i="12" s="1"/>
  <c r="BV77" i="12"/>
  <c r="BW77" i="12" s="1"/>
  <c r="CE50" i="12"/>
  <c r="CF50" i="12" s="1"/>
  <c r="CG50" i="12" s="1"/>
  <c r="BV50" i="12"/>
  <c r="BW50" i="12" s="1"/>
  <c r="BN139" i="12"/>
  <c r="BR139" i="12"/>
  <c r="CE134" i="12"/>
  <c r="CF134" i="12" s="1"/>
  <c r="CG134" i="12" s="1"/>
  <c r="BV134" i="12"/>
  <c r="BP15" i="12"/>
  <c r="BO15" i="12"/>
  <c r="BQ15" i="12" s="1"/>
  <c r="CB100" i="12"/>
  <c r="BX100" i="12"/>
  <c r="BP136" i="12"/>
  <c r="BO136" i="12"/>
  <c r="BQ136" i="12" s="1"/>
  <c r="BV27" i="12"/>
  <c r="BW27" i="12" s="1"/>
  <c r="CE27" i="12"/>
  <c r="CF27" i="12" s="1"/>
  <c r="CG27" i="12" s="1"/>
  <c r="BP47" i="12"/>
  <c r="BO47" i="12"/>
  <c r="BQ47" i="12" s="1"/>
  <c r="CE3" i="12"/>
  <c r="CF3" i="12" s="1"/>
  <c r="CG3" i="12" s="1"/>
  <c r="BV3" i="12"/>
  <c r="BW3" i="12" s="1"/>
  <c r="BV57" i="12"/>
  <c r="BW57" i="12" s="1"/>
  <c r="CE57" i="12"/>
  <c r="CF57" i="12" s="1"/>
  <c r="CG57" i="12" s="1"/>
  <c r="CE65" i="12"/>
  <c r="CF65" i="12" s="1"/>
  <c r="CG65" i="12" s="1"/>
  <c r="BV65" i="12"/>
  <c r="BW65" i="12" s="1"/>
  <c r="BN115" i="12"/>
  <c r="BR115" i="12"/>
  <c r="BX119" i="12"/>
  <c r="CB119" i="12"/>
  <c r="CB150" i="12"/>
  <c r="BX150" i="12"/>
  <c r="BO3" i="12"/>
  <c r="BQ3" i="12" s="1"/>
  <c r="BP3" i="12"/>
  <c r="CB114" i="12"/>
  <c r="BX114" i="12"/>
  <c r="CB4" i="12"/>
  <c r="BX4" i="12"/>
  <c r="BN20" i="12"/>
  <c r="BR20" i="12"/>
  <c r="BT150" i="12"/>
  <c r="BN150" i="12"/>
  <c r="BR150" i="12"/>
  <c r="BH56" i="12"/>
  <c r="BD56" i="12"/>
  <c r="BH112" i="12"/>
  <c r="BT112" i="12"/>
  <c r="BD112" i="12"/>
  <c r="BH49" i="12"/>
  <c r="BD49" i="12"/>
  <c r="BH145" i="12"/>
  <c r="BD145" i="12"/>
  <c r="BT114" i="12"/>
  <c r="BR114" i="12"/>
  <c r="BN114" i="12"/>
  <c r="BP96" i="12"/>
  <c r="BO96" i="12"/>
  <c r="BQ96" i="12" s="1"/>
  <c r="CB149" i="12"/>
  <c r="BX149" i="12"/>
  <c r="CE130" i="12"/>
  <c r="CF130" i="12" s="1"/>
  <c r="CG130" i="12" s="1"/>
  <c r="BV130" i="12"/>
  <c r="BW130" i="12" s="1"/>
  <c r="BP94" i="12"/>
  <c r="BO94" i="12"/>
  <c r="BQ94" i="12" s="1"/>
  <c r="BV10" i="12"/>
  <c r="BW10" i="12" s="1"/>
  <c r="CE10" i="12"/>
  <c r="CF10" i="12" s="1"/>
  <c r="CG10" i="12" s="1"/>
  <c r="CE141" i="12"/>
  <c r="CF141" i="12" s="1"/>
  <c r="CG141" i="12" s="1"/>
  <c r="BV141" i="12"/>
  <c r="BW141" i="12" s="1"/>
  <c r="CE84" i="12"/>
  <c r="CF84" i="12" s="1"/>
  <c r="CG84" i="12" s="1"/>
  <c r="BV84" i="12"/>
  <c r="BW84" i="12" s="1"/>
  <c r="BR84" i="12"/>
  <c r="BN84" i="12"/>
  <c r="BD90" i="12"/>
  <c r="BH90" i="12"/>
  <c r="BH75" i="12"/>
  <c r="BT75" i="12"/>
  <c r="BD75" i="12"/>
  <c r="BD110" i="12"/>
  <c r="BH110" i="12"/>
  <c r="BD130" i="12"/>
  <c r="BH130" i="12"/>
  <c r="CE145" i="12"/>
  <c r="CF145" i="12" s="1"/>
  <c r="CG145" i="12" s="1"/>
  <c r="BV145" i="12"/>
  <c r="BW145" i="12" s="1"/>
  <c r="CE136" i="12"/>
  <c r="CF136" i="12" s="1"/>
  <c r="CG136" i="12" s="1"/>
  <c r="BV136" i="12"/>
  <c r="BW136" i="12" s="1"/>
  <c r="BR30" i="12"/>
  <c r="BN30" i="12"/>
  <c r="BV148" i="12"/>
  <c r="BW148" i="12" s="1"/>
  <c r="CE148" i="12"/>
  <c r="CF148" i="12" s="1"/>
  <c r="CG148" i="12" s="1"/>
  <c r="BH34" i="12"/>
  <c r="BD34" i="12"/>
  <c r="BH149" i="12"/>
  <c r="BD149" i="12"/>
  <c r="BD74" i="12"/>
  <c r="BH74" i="12"/>
  <c r="BD50" i="12"/>
  <c r="BH50" i="12"/>
  <c r="BD146" i="12"/>
  <c r="BH146" i="12"/>
  <c r="BV59" i="12"/>
  <c r="BW59" i="12" s="1"/>
  <c r="CE59" i="12"/>
  <c r="CF59" i="12" s="1"/>
  <c r="CG59" i="12" s="1"/>
  <c r="CB9" i="12"/>
  <c r="BX9" i="12"/>
  <c r="BV47" i="12"/>
  <c r="BW47" i="12" s="1"/>
  <c r="CE47" i="12"/>
  <c r="CF47" i="12" s="1"/>
  <c r="CG47" i="12" s="1"/>
  <c r="BP13" i="12"/>
  <c r="BO13" i="12"/>
  <c r="BQ13" i="12" s="1"/>
  <c r="BP58" i="12"/>
  <c r="BO58" i="12"/>
  <c r="BQ58" i="12" s="1"/>
  <c r="BV151" i="12"/>
  <c r="BW151" i="12" s="1"/>
  <c r="CE151" i="12"/>
  <c r="CF151" i="12" s="1"/>
  <c r="CG151" i="12" s="1"/>
  <c r="BH10" i="12"/>
  <c r="BD10" i="12"/>
  <c r="BD94" i="12"/>
  <c r="BH94" i="12"/>
  <c r="BH147" i="12"/>
  <c r="BD147" i="12"/>
  <c r="BH72" i="12"/>
  <c r="BD72" i="12"/>
  <c r="BD23" i="12"/>
  <c r="BH23" i="12"/>
  <c r="CE97" i="12"/>
  <c r="CF97" i="12" s="1"/>
  <c r="CG97" i="12" s="1"/>
  <c r="BV97" i="12"/>
  <c r="BW97" i="12" s="1"/>
  <c r="CE25" i="12"/>
  <c r="CF25" i="12" s="1"/>
  <c r="CG25" i="12" s="1"/>
  <c r="BV25" i="12"/>
  <c r="BX7" i="12"/>
  <c r="CB7" i="12"/>
  <c r="BP61" i="12"/>
  <c r="BO61" i="12"/>
  <c r="BQ61" i="12" s="1"/>
  <c r="BT62" i="12"/>
  <c r="BR62" i="12"/>
  <c r="BN62" i="12"/>
  <c r="CE18" i="12"/>
  <c r="CF18" i="12" s="1"/>
  <c r="CG18" i="12" s="1"/>
  <c r="BV18" i="12"/>
  <c r="BW18" i="12" s="1"/>
  <c r="BP113" i="12"/>
  <c r="BO113" i="12"/>
  <c r="BQ113" i="12" s="1"/>
  <c r="BX117" i="12"/>
  <c r="CB117" i="12"/>
  <c r="BN138" i="12"/>
  <c r="BR138" i="12"/>
  <c r="BH31" i="12"/>
  <c r="BD31" i="12"/>
  <c r="BD7" i="12"/>
  <c r="BH7" i="12"/>
  <c r="BT7" i="12"/>
  <c r="BH12" i="12"/>
  <c r="BD12" i="12"/>
  <c r="BH47" i="12"/>
  <c r="BD47" i="12"/>
  <c r="BH25" i="12"/>
  <c r="BD25" i="12"/>
  <c r="BH21" i="12"/>
  <c r="BD21" i="12"/>
  <c r="BD42" i="12"/>
  <c r="BH42" i="12"/>
  <c r="BH135" i="12"/>
  <c r="BD135" i="12"/>
  <c r="BH60" i="12"/>
  <c r="BD60" i="12"/>
  <c r="BH132" i="12"/>
  <c r="BD132" i="12"/>
  <c r="BH40" i="12"/>
  <c r="BD40" i="12"/>
  <c r="BT40" i="12"/>
  <c r="BD20" i="12"/>
  <c r="BH20" i="12"/>
  <c r="BD143" i="12"/>
  <c r="BH143" i="12"/>
  <c r="BD82" i="12"/>
  <c r="BH82" i="12"/>
  <c r="CE19" i="12"/>
  <c r="CF19" i="12" s="1"/>
  <c r="CG19" i="12" s="1"/>
  <c r="BV19" i="12"/>
  <c r="BW19" i="12" s="1"/>
  <c r="BN45" i="12"/>
  <c r="BR45" i="12"/>
  <c r="BT82" i="12"/>
  <c r="BN82" i="12"/>
  <c r="BR82" i="12"/>
  <c r="BN123" i="12"/>
  <c r="BR123" i="12"/>
  <c r="CB42" i="12"/>
  <c r="CB8" i="12"/>
  <c r="BX8" i="12"/>
  <c r="BX78" i="12"/>
  <c r="BV29" i="12"/>
  <c r="BW29" i="12" s="1"/>
  <c r="CE29" i="12"/>
  <c r="CF29" i="12" s="1"/>
  <c r="CG29" i="12" s="1"/>
  <c r="CE31" i="12"/>
  <c r="CF31" i="12" s="1"/>
  <c r="CG31" i="12" s="1"/>
  <c r="BV31" i="12"/>
  <c r="BW31" i="12" s="1"/>
  <c r="BV138" i="12"/>
  <c r="BW138" i="12" s="1"/>
  <c r="CE138" i="12"/>
  <c r="CF138" i="12" s="1"/>
  <c r="CG138" i="12" s="1"/>
  <c r="CE91" i="12"/>
  <c r="CF91" i="12" s="1"/>
  <c r="CG91" i="12" s="1"/>
  <c r="BV91" i="12"/>
  <c r="BW91" i="12" s="1"/>
  <c r="BP22" i="12"/>
  <c r="BO22" i="12"/>
  <c r="BQ22" i="12" s="1"/>
  <c r="BX38" i="12"/>
  <c r="CB38" i="12"/>
  <c r="BO23" i="12"/>
  <c r="BQ23" i="12" s="1"/>
  <c r="BP23" i="12"/>
  <c r="BV144" i="12"/>
  <c r="BW144" i="12" s="1"/>
  <c r="CE144" i="12"/>
  <c r="CF144" i="12" s="1"/>
  <c r="CG144" i="12" s="1"/>
  <c r="BV34" i="12"/>
  <c r="BW34" i="12" s="1"/>
  <c r="CE34" i="12"/>
  <c r="CF34" i="12" s="1"/>
  <c r="CG34" i="12" s="1"/>
  <c r="CE87" i="12"/>
  <c r="CF87" i="12" s="1"/>
  <c r="CG87" i="12" s="1"/>
  <c r="BV87" i="12"/>
  <c r="BW87" i="12" s="1"/>
  <c r="CB40" i="12"/>
  <c r="BX40" i="12"/>
  <c r="BP151" i="12"/>
  <c r="BO151" i="12"/>
  <c r="BQ151" i="12" s="1"/>
  <c r="BO70" i="12"/>
  <c r="BQ70" i="12" s="1"/>
  <c r="BP70" i="12"/>
  <c r="BP53" i="12"/>
  <c r="BO53" i="12"/>
  <c r="BQ53" i="12" s="1"/>
  <c r="CB112" i="12"/>
  <c r="BX112" i="12"/>
  <c r="CE14" i="12"/>
  <c r="CF14" i="12" s="1"/>
  <c r="CG14" i="12" s="1"/>
  <c r="BV14" i="12"/>
  <c r="BW14" i="12" s="1"/>
  <c r="BT66" i="12"/>
  <c r="BR66" i="12"/>
  <c r="BN66" i="12"/>
  <c r="BR73" i="12"/>
  <c r="BN73" i="12"/>
  <c r="BN42" i="12"/>
  <c r="BR42" i="12"/>
  <c r="BV22" i="12"/>
  <c r="BW22" i="12" s="1"/>
  <c r="CE22" i="12"/>
  <c r="CF22" i="12" s="1"/>
  <c r="CG22" i="12" s="1"/>
  <c r="BN122" i="12"/>
  <c r="BR122" i="12"/>
  <c r="BD86" i="12"/>
  <c r="BH86" i="12"/>
  <c r="BH28" i="12"/>
  <c r="BT28" i="12"/>
  <c r="BD28" i="12"/>
  <c r="BD142" i="12"/>
  <c r="BH142" i="12"/>
  <c r="BH119" i="12"/>
  <c r="BT119" i="12"/>
  <c r="BD119" i="12"/>
  <c r="BD61" i="12"/>
  <c r="BH61" i="12"/>
  <c r="BT61" i="12"/>
  <c r="CE56" i="12"/>
  <c r="CF56" i="12" s="1"/>
  <c r="CG56" i="12" s="1"/>
  <c r="BV56" i="12"/>
  <c r="BW56" i="12" s="1"/>
  <c r="BP67" i="12"/>
  <c r="BO67" i="12"/>
  <c r="BQ67" i="12" s="1"/>
  <c r="BO145" i="12"/>
  <c r="BP145" i="12"/>
  <c r="BQ145" i="12"/>
  <c r="BN141" i="12"/>
  <c r="BR141" i="12"/>
  <c r="BP120" i="12"/>
  <c r="BO120" i="12"/>
  <c r="BQ120" i="12" s="1"/>
  <c r="BN69" i="12"/>
  <c r="BR69" i="12"/>
  <c r="BN95" i="12"/>
  <c r="BR95" i="12"/>
  <c r="CE132" i="12"/>
  <c r="CF132" i="12" s="1"/>
  <c r="CG132" i="12" s="1"/>
  <c r="BV132" i="12"/>
  <c r="BW132" i="12" s="1"/>
  <c r="BH88" i="12"/>
  <c r="BD88" i="12"/>
  <c r="BD77" i="12"/>
  <c r="BH77" i="12"/>
  <c r="BT77" i="12"/>
  <c r="BD83" i="12"/>
  <c r="BH83" i="12"/>
  <c r="BD4" i="12"/>
  <c r="BT4" i="12"/>
  <c r="BH4" i="12"/>
  <c r="CE111" i="12"/>
  <c r="CF111" i="12" s="1"/>
  <c r="CG111" i="12" s="1"/>
  <c r="BV111" i="12"/>
  <c r="BW111" i="12" s="1"/>
  <c r="CE39" i="12"/>
  <c r="CF39" i="12" s="1"/>
  <c r="CG39" i="12" s="1"/>
  <c r="BV39" i="12"/>
  <c r="BW39" i="12" s="1"/>
  <c r="BN27" i="12"/>
  <c r="BR27" i="12"/>
  <c r="BN59" i="12"/>
  <c r="BR59" i="12"/>
  <c r="BD11" i="12"/>
  <c r="BH11" i="12"/>
  <c r="BH116" i="12"/>
  <c r="BD116" i="12"/>
  <c r="BH22" i="12"/>
  <c r="BT22" i="12"/>
  <c r="BD22" i="12"/>
  <c r="BH76" i="12"/>
  <c r="BD76" i="12"/>
  <c r="BD109" i="12"/>
  <c r="BH109" i="12"/>
  <c r="BV80" i="12"/>
  <c r="BW80" i="12" s="1"/>
  <c r="CE80" i="12"/>
  <c r="CF80" i="12" s="1"/>
  <c r="CG80" i="12" s="1"/>
  <c r="BV12" i="12"/>
  <c r="BW12" i="12" s="1"/>
  <c r="CE12" i="12"/>
  <c r="CF12" i="12" s="1"/>
  <c r="CG12" i="12" s="1"/>
  <c r="BN92" i="12"/>
  <c r="BR92" i="12"/>
  <c r="BN65" i="12"/>
  <c r="BR65" i="12"/>
  <c r="CE103" i="12"/>
  <c r="CF103" i="12" s="1"/>
  <c r="CG103" i="12" s="1"/>
  <c r="BV103" i="12"/>
  <c r="BW103" i="12" s="1"/>
  <c r="BH71" i="12"/>
  <c r="BD71" i="12"/>
  <c r="BD9" i="12"/>
  <c r="BH9" i="12"/>
  <c r="BT9" i="12"/>
  <c r="BH67" i="12"/>
  <c r="BT67" i="12"/>
  <c r="BD67" i="12"/>
  <c r="BH15" i="12"/>
  <c r="BD15" i="12"/>
  <c r="BH44" i="12"/>
  <c r="BT44" i="12"/>
  <c r="BD44" i="12"/>
  <c r="BV110" i="12"/>
  <c r="BW110" i="12" s="1"/>
  <c r="CE110" i="12"/>
  <c r="CF110" i="12" s="1"/>
  <c r="CG110" i="12" s="1"/>
  <c r="BX60" i="12"/>
  <c r="CB60" i="12"/>
  <c r="BR36" i="12"/>
  <c r="BN36" i="12"/>
  <c r="BO140" i="12"/>
  <c r="BQ140" i="12" s="1"/>
  <c r="BP140" i="12"/>
  <c r="BX6" i="12"/>
  <c r="CB6" i="12"/>
  <c r="CE124" i="12"/>
  <c r="CF124" i="12" s="1"/>
  <c r="CG124" i="12" s="1"/>
  <c r="BV124" i="12"/>
  <c r="BW124" i="12" s="1"/>
  <c r="CE120" i="12"/>
  <c r="CF120" i="12" s="1"/>
  <c r="CG120" i="12" s="1"/>
  <c r="BV120" i="12"/>
  <c r="BW120" i="12" s="1"/>
  <c r="BR38" i="12"/>
  <c r="BN38" i="12"/>
  <c r="BN105" i="12"/>
  <c r="BR105" i="12"/>
  <c r="BH87" i="12"/>
  <c r="BD87" i="12"/>
  <c r="BH99" i="12"/>
  <c r="BD99" i="12"/>
  <c r="CE107" i="12"/>
  <c r="CF107" i="12" s="1"/>
  <c r="CG107" i="12" s="1"/>
  <c r="BV107" i="12"/>
  <c r="BW107" i="12" s="1"/>
  <c r="BV127" i="12"/>
  <c r="BW127" i="12" s="1"/>
  <c r="CE127" i="12"/>
  <c r="CF127" i="12" s="1"/>
  <c r="CG127" i="12" s="1"/>
  <c r="BT81" i="12"/>
  <c r="BD81" i="12"/>
  <c r="BH81" i="12"/>
  <c r="BD8" i="12"/>
  <c r="BH8" i="12"/>
  <c r="BT8" i="12"/>
  <c r="BD54" i="12"/>
  <c r="BH54" i="12"/>
  <c r="BH5" i="12"/>
  <c r="BD5" i="12"/>
  <c r="BH108" i="12"/>
  <c r="BD108" i="12"/>
  <c r="BH68" i="12"/>
  <c r="BD68" i="12"/>
  <c r="BD78" i="12"/>
  <c r="BH78" i="12"/>
  <c r="BH35" i="12"/>
  <c r="BT35" i="12"/>
  <c r="BD35" i="12"/>
  <c r="BV131" i="12"/>
  <c r="BW131" i="12" s="1"/>
  <c r="CE131" i="12"/>
  <c r="CF131" i="12" s="1"/>
  <c r="CG131" i="12" s="1"/>
  <c r="BN112" i="12"/>
  <c r="BR112" i="12"/>
  <c r="BV108" i="12"/>
  <c r="BW108" i="12" s="1"/>
  <c r="CE108" i="12"/>
  <c r="CF108" i="12" s="1"/>
  <c r="CG108" i="12" s="1"/>
  <c r="BX62" i="12"/>
  <c r="CB62" i="12"/>
  <c r="BO148" i="12"/>
  <c r="BQ148" i="12" s="1"/>
  <c r="BP148" i="12"/>
  <c r="BX43" i="12"/>
  <c r="CB43" i="12"/>
  <c r="BN127" i="12"/>
  <c r="BR127" i="12"/>
  <c r="BV121" i="12"/>
  <c r="BW121" i="12" s="1"/>
  <c r="CE121" i="12"/>
  <c r="CF121" i="12" s="1"/>
  <c r="CG121" i="12" s="1"/>
  <c r="CE129" i="12"/>
  <c r="CF129" i="12" s="1"/>
  <c r="CG129" i="12" s="1"/>
  <c r="BV129" i="12"/>
  <c r="BW129" i="12" s="1"/>
  <c r="BN146" i="12"/>
  <c r="BR146" i="12"/>
  <c r="CB90" i="12"/>
  <c r="BX90" i="12"/>
  <c r="CB142" i="12"/>
  <c r="BX142" i="12"/>
  <c r="BP24" i="12"/>
  <c r="BO24" i="12"/>
  <c r="BQ24" i="12" s="1"/>
  <c r="CE135" i="12"/>
  <c r="CF135" i="12" s="1"/>
  <c r="CG135" i="12" s="1"/>
  <c r="BV135" i="12"/>
  <c r="BW135" i="12" s="1"/>
  <c r="BN103" i="12"/>
  <c r="BR103" i="12"/>
  <c r="BR97" i="12"/>
  <c r="BN97" i="12"/>
  <c r="BO133" i="12"/>
  <c r="BQ133" i="12" s="1"/>
  <c r="BP133" i="12"/>
  <c r="CB70" i="12"/>
  <c r="BX70" i="12"/>
  <c r="BO68" i="12"/>
  <c r="BQ68" i="12" s="1"/>
  <c r="BP68" i="12"/>
  <c r="BO130" i="12"/>
  <c r="BQ130" i="12" s="1"/>
  <c r="BP130" i="12"/>
  <c r="BX28" i="12"/>
  <c r="CB28" i="12"/>
  <c r="CE99" i="12"/>
  <c r="CF99" i="12" s="1"/>
  <c r="CG99" i="12" s="1"/>
  <c r="BV99" i="12"/>
  <c r="BW99" i="12" s="1"/>
  <c r="BN88" i="12"/>
  <c r="BR88" i="12"/>
  <c r="BN143" i="12"/>
  <c r="BR143" i="12"/>
  <c r="CB105" i="12"/>
  <c r="BX105" i="12"/>
  <c r="CB16" i="12"/>
  <c r="BX16" i="12"/>
  <c r="BP50" i="12"/>
  <c r="BO50" i="12"/>
  <c r="BQ50" i="12" s="1"/>
  <c r="BO76" i="12"/>
  <c r="BQ76" i="12" s="1"/>
  <c r="BP76" i="12"/>
  <c r="CB133" i="12"/>
  <c r="BX133" i="12"/>
  <c r="CB75" i="12"/>
  <c r="BX75" i="12"/>
  <c r="BN7" i="12"/>
  <c r="BR7" i="12"/>
  <c r="CE11" i="12"/>
  <c r="CF11" i="12" s="1"/>
  <c r="CG11" i="12" s="1"/>
  <c r="BV11" i="12"/>
  <c r="BW11" i="12" s="1"/>
  <c r="BH69" i="12"/>
  <c r="BD69" i="12"/>
  <c r="BH32" i="12"/>
  <c r="BD32" i="12"/>
  <c r="BT32" i="12"/>
  <c r="BH85" i="12"/>
  <c r="BD85" i="12"/>
  <c r="BT85" i="12"/>
  <c r="BH6" i="12"/>
  <c r="BT6" i="12"/>
  <c r="BD6" i="12"/>
  <c r="CE92" i="12"/>
  <c r="CF92" i="12" s="1"/>
  <c r="CG92" i="12" s="1"/>
  <c r="BV92" i="12"/>
  <c r="BW92" i="12" s="1"/>
  <c r="BN41" i="12"/>
  <c r="BR41" i="12"/>
  <c r="BO147" i="12"/>
  <c r="BQ147" i="12" s="1"/>
  <c r="BP147" i="12"/>
  <c r="CE55" i="12"/>
  <c r="CF55" i="12" s="1"/>
  <c r="CG55" i="12" s="1"/>
  <c r="BV55" i="12"/>
  <c r="BW55" i="12" s="1"/>
  <c r="BP25" i="12"/>
  <c r="BO25" i="12"/>
  <c r="BQ25" i="12" s="1"/>
  <c r="CE123" i="12"/>
  <c r="CF123" i="12" s="1"/>
  <c r="CG123" i="12" s="1"/>
  <c r="BV123" i="12"/>
  <c r="BW123" i="12" s="1"/>
  <c r="BN129" i="12"/>
  <c r="BR129" i="12"/>
  <c r="BP16" i="12"/>
  <c r="BO16" i="12"/>
  <c r="BQ16" i="12" s="1"/>
  <c r="CE71" i="12"/>
  <c r="CF71" i="12" s="1"/>
  <c r="CG71" i="12" s="1"/>
  <c r="BV71" i="12"/>
  <c r="BW71" i="12" s="1"/>
  <c r="BN121" i="12"/>
  <c r="BR121" i="12"/>
  <c r="BD79" i="12"/>
  <c r="BH79" i="12"/>
  <c r="BH45" i="12"/>
  <c r="BD45" i="12"/>
  <c r="BT45" i="12"/>
  <c r="BD70" i="12"/>
  <c r="BH70" i="12"/>
  <c r="BT70" i="12"/>
  <c r="BD118" i="12"/>
  <c r="BH118" i="12"/>
  <c r="BH101" i="12"/>
  <c r="BD101" i="12"/>
  <c r="BT101" i="12"/>
  <c r="BO108" i="12"/>
  <c r="BQ108" i="12" s="1"/>
  <c r="BP108" i="12"/>
  <c r="BN26" i="12"/>
  <c r="BR26" i="12"/>
  <c r="CE72" i="12"/>
  <c r="CF72" i="12" s="1"/>
  <c r="CG72" i="12" s="1"/>
  <c r="BV72" i="12"/>
  <c r="BW72" i="12" s="1"/>
  <c r="CE115" i="12"/>
  <c r="CF115" i="12" s="1"/>
  <c r="CG115" i="12" s="1"/>
  <c r="BV115" i="12"/>
  <c r="BW115" i="12" s="1"/>
  <c r="BH53" i="12"/>
  <c r="BD53" i="12"/>
  <c r="BT53" i="12"/>
  <c r="BD57" i="12"/>
  <c r="BH57" i="12"/>
  <c r="BH103" i="12"/>
  <c r="BD103" i="12"/>
  <c r="BD126" i="12"/>
  <c r="BH126" i="12"/>
  <c r="CE26" i="12"/>
  <c r="CF26" i="12" s="1"/>
  <c r="CG26" i="12" s="1"/>
  <c r="BV26" i="12"/>
  <c r="BW26" i="12" s="1"/>
  <c r="BN106" i="12"/>
  <c r="BR106" i="12"/>
  <c r="BP131" i="12"/>
  <c r="BN37" i="12"/>
  <c r="BR37" i="12"/>
  <c r="CE125" i="12"/>
  <c r="CF125" i="12" s="1"/>
  <c r="CG125" i="12" s="1"/>
  <c r="BV125" i="12"/>
  <c r="BV15" i="12"/>
  <c r="BW15" i="12" s="1"/>
  <c r="CE15" i="12"/>
  <c r="CF15" i="12" s="1"/>
  <c r="CG15" i="12" s="1"/>
  <c r="BH55" i="12"/>
  <c r="BD55" i="12"/>
  <c r="BD39" i="12"/>
  <c r="BH39" i="12"/>
  <c r="BT39" i="12"/>
  <c r="BH148" i="12"/>
  <c r="BT148" i="12"/>
  <c r="BD148" i="12"/>
  <c r="BD93" i="12"/>
  <c r="BH93" i="12"/>
  <c r="BH128" i="12"/>
  <c r="BD128" i="12"/>
  <c r="BN28" i="12"/>
  <c r="BR28" i="12"/>
  <c r="CB30" i="12"/>
  <c r="BX30" i="12"/>
  <c r="BN118" i="12"/>
  <c r="BR118" i="12"/>
  <c r="BO119" i="12"/>
  <c r="BQ119" i="12"/>
  <c r="BP119" i="12"/>
  <c r="BV74" i="12"/>
  <c r="BW74" i="12" s="1"/>
  <c r="CE74" i="12"/>
  <c r="CF74" i="12" s="1"/>
  <c r="CG74" i="12" s="1"/>
  <c r="BN116" i="12"/>
  <c r="BR116" i="12"/>
  <c r="BN54" i="12"/>
  <c r="BR54" i="12"/>
  <c r="BD150" i="12"/>
  <c r="BH150" i="12"/>
  <c r="BH124" i="12"/>
  <c r="BD124" i="12"/>
  <c r="BD59" i="12"/>
  <c r="BH59" i="12"/>
  <c r="BV46" i="12"/>
  <c r="BW46" i="12" s="1"/>
  <c r="CE46" i="12"/>
  <c r="CF46" i="12" s="1"/>
  <c r="CG46" i="12" s="1"/>
  <c r="BN18" i="12"/>
  <c r="BR18" i="12"/>
  <c r="BN85" i="12"/>
  <c r="BR85" i="12"/>
  <c r="BR10" i="12"/>
  <c r="BN10" i="12"/>
  <c r="BR52" i="12"/>
  <c r="BN52" i="12"/>
  <c r="BV5" i="12"/>
  <c r="CE5" i="12"/>
  <c r="CF5" i="12" s="1"/>
  <c r="CG5" i="12" s="1"/>
  <c r="BH19" i="12"/>
  <c r="BD19" i="12"/>
  <c r="BH133" i="12"/>
  <c r="BD133" i="12"/>
  <c r="BH107" i="12"/>
  <c r="BD107" i="12"/>
  <c r="BH96" i="12"/>
  <c r="BD96" i="12"/>
  <c r="BH105" i="12"/>
  <c r="BT105" i="12"/>
  <c r="BD105" i="12"/>
  <c r="BT137" i="12"/>
  <c r="BH137" i="12"/>
  <c r="BD137" i="12"/>
  <c r="BH141" i="12"/>
  <c r="BD141" i="12"/>
  <c r="BH38" i="12"/>
  <c r="BT38" i="12"/>
  <c r="BD38" i="12"/>
  <c r="BD138" i="12"/>
  <c r="BH138" i="12"/>
  <c r="BH64" i="12"/>
  <c r="BD64" i="12"/>
  <c r="BT64" i="12"/>
  <c r="BD122" i="12"/>
  <c r="BH122" i="12"/>
  <c r="BT122" i="12"/>
  <c r="CE2" i="12"/>
  <c r="CF2" i="12" s="1"/>
  <c r="CG2" i="12" s="1"/>
  <c r="BV2" i="12"/>
  <c r="BW2" i="12" s="1"/>
  <c r="CB2" i="12" s="1"/>
  <c r="CE49" i="12"/>
  <c r="CF49" i="12" s="1"/>
  <c r="CG49" i="12" s="1"/>
  <c r="BV49" i="12"/>
  <c r="BW49" i="12" s="1"/>
  <c r="BN91" i="12"/>
  <c r="BR91" i="12"/>
  <c r="CE17" i="12"/>
  <c r="CF17" i="12" s="1"/>
  <c r="CG17" i="12" s="1"/>
  <c r="BV17" i="12"/>
  <c r="BW17" i="12" s="1"/>
  <c r="CE82" i="12"/>
  <c r="CF82" i="12" s="1"/>
  <c r="CG82" i="12" s="1"/>
  <c r="BV82" i="12"/>
  <c r="BW82" i="12" s="1"/>
  <c r="CE140" i="12"/>
  <c r="CF140" i="12" s="1"/>
  <c r="CG140" i="12" s="1"/>
  <c r="BV140" i="12"/>
  <c r="BW140" i="12" s="1"/>
  <c r="CE88" i="12"/>
  <c r="CF88" i="12" s="1"/>
  <c r="CG88" i="12" s="1"/>
  <c r="BV88" i="12"/>
  <c r="BW88" i="12" s="1"/>
  <c r="BR34" i="12"/>
  <c r="BN34" i="12"/>
  <c r="BV76" i="12"/>
  <c r="BW76" i="12" s="1"/>
  <c r="CE76" i="12"/>
  <c r="CF76" i="12" s="1"/>
  <c r="CG76" i="12" s="1"/>
  <c r="BD58" i="12"/>
  <c r="BH58" i="12"/>
  <c r="BH65" i="12"/>
  <c r="BD65" i="12"/>
  <c r="BH139" i="12"/>
  <c r="BD139" i="12"/>
  <c r="BD125" i="12"/>
  <c r="BH125" i="12"/>
  <c r="BD30" i="12"/>
  <c r="BT30" i="12"/>
  <c r="BH30" i="12"/>
  <c r="BD134" i="12"/>
  <c r="BH134" i="12"/>
  <c r="BD14" i="12"/>
  <c r="BH14" i="12"/>
  <c r="BD13" i="12"/>
  <c r="BH13" i="12"/>
  <c r="BD114" i="12"/>
  <c r="BH114" i="12"/>
  <c r="BH80" i="12"/>
  <c r="BD80" i="12"/>
  <c r="BD29" i="12"/>
  <c r="BH29" i="12"/>
  <c r="BH52" i="12"/>
  <c r="BT52" i="12"/>
  <c r="BD52" i="12"/>
  <c r="BH104" i="12"/>
  <c r="BD104" i="12"/>
  <c r="BH115" i="12"/>
  <c r="BD115" i="12"/>
  <c r="BH37" i="12"/>
  <c r="BD37" i="12"/>
  <c r="BT37" i="12"/>
  <c r="BD121" i="12"/>
  <c r="BH121" i="12"/>
  <c r="BD36" i="12"/>
  <c r="BH36" i="12"/>
  <c r="BH151" i="12"/>
  <c r="BD151" i="12"/>
  <c r="BD3" i="12"/>
  <c r="BH3" i="12"/>
  <c r="BT3" i="12"/>
  <c r="BT98" i="12"/>
  <c r="BN98" i="12"/>
  <c r="BR98" i="12"/>
  <c r="BN135" i="12"/>
  <c r="BR135" i="12"/>
  <c r="CE118" i="12"/>
  <c r="CF118" i="12" s="1"/>
  <c r="CG118" i="12" s="1"/>
  <c r="BV118" i="12"/>
  <c r="BW118" i="12" s="1"/>
  <c r="BP56" i="12"/>
  <c r="BO56" i="12"/>
  <c r="BQ56" i="12" s="1"/>
  <c r="BP110" i="12"/>
  <c r="BO110" i="12"/>
  <c r="BQ110" i="12" s="1"/>
  <c r="BO44" i="12"/>
  <c r="BQ44" i="12" s="1"/>
  <c r="BP44" i="12"/>
  <c r="BV20" i="12"/>
  <c r="BW20" i="12" s="1"/>
  <c r="CE20" i="12"/>
  <c r="CF20" i="12" s="1"/>
  <c r="CG20" i="12" s="1"/>
  <c r="BN4" i="12"/>
  <c r="BR4" i="12"/>
  <c r="BN101" i="12"/>
  <c r="BR101" i="12"/>
  <c r="BT90" i="12"/>
  <c r="BN90" i="12"/>
  <c r="BR90" i="12"/>
  <c r="BP9" i="12"/>
  <c r="BO9" i="12"/>
  <c r="BQ9" i="12" s="1"/>
  <c r="BP39" i="12"/>
  <c r="BO39" i="12"/>
  <c r="BQ39" i="12" s="1"/>
  <c r="BP86" i="12"/>
  <c r="BO86" i="12"/>
  <c r="BQ86" i="12"/>
  <c r="CE63" i="12"/>
  <c r="CF63" i="12" s="1"/>
  <c r="CG63" i="12" s="1"/>
  <c r="BV63" i="12"/>
  <c r="BW63" i="12" s="1"/>
  <c r="BT63" i="12"/>
  <c r="BN63" i="12"/>
  <c r="BR63" i="12"/>
  <c r="BV143" i="12"/>
  <c r="BW143" i="12" s="1"/>
  <c r="CE143" i="12"/>
  <c r="CF143" i="12" s="1"/>
  <c r="CG143" i="12" s="1"/>
  <c r="BN89" i="12"/>
  <c r="BR89" i="12"/>
  <c r="BO55" i="12"/>
  <c r="BQ55" i="12"/>
  <c r="BP55" i="12"/>
  <c r="BP35" i="12"/>
  <c r="BO35" i="12"/>
  <c r="BQ35" i="12" s="1"/>
  <c r="BR144" i="12"/>
  <c r="BN144" i="12"/>
  <c r="BN71" i="12"/>
  <c r="BR71" i="12"/>
  <c r="CE104" i="12"/>
  <c r="CF104" i="12" s="1"/>
  <c r="CG104" i="12" s="1"/>
  <c r="BV104" i="12"/>
  <c r="BW104" i="12" s="1"/>
  <c r="BP21" i="12"/>
  <c r="BO21" i="12"/>
  <c r="BQ21" i="12" s="1"/>
  <c r="BX85" i="12"/>
  <c r="CB85" i="12"/>
  <c r="BX32" i="12"/>
  <c r="CB32" i="12"/>
  <c r="BX106" i="12"/>
  <c r="CB106" i="12"/>
  <c r="BO2" i="12"/>
  <c r="BP2" i="12"/>
  <c r="AX152" i="12"/>
  <c r="BR2" i="12"/>
  <c r="BM152" i="12"/>
  <c r="AY152" i="12"/>
  <c r="AZ152" i="12"/>
  <c r="BC152" i="12"/>
  <c r="BH2" i="12"/>
  <c r="BD2" i="12"/>
  <c r="BF2" i="12" s="1"/>
  <c r="BT2" i="12"/>
  <c r="AY77" i="11"/>
  <c r="BO77" i="11" s="1"/>
  <c r="AY46" i="11"/>
  <c r="BO46" i="11" s="1"/>
  <c r="AY75" i="11"/>
  <c r="BO75" i="11" s="1"/>
  <c r="AY70" i="11"/>
  <c r="BO70" i="11" s="1"/>
  <c r="BV70" i="11" s="1"/>
  <c r="AY6" i="11"/>
  <c r="BO6" i="11" s="1"/>
  <c r="BV6" i="11" s="1"/>
  <c r="AY52" i="11"/>
  <c r="BO52" i="11" s="1"/>
  <c r="BV52" i="11" s="1"/>
  <c r="AY40" i="11"/>
  <c r="BO40" i="11" s="1"/>
  <c r="BV40" i="11" s="1"/>
  <c r="AY117" i="11"/>
  <c r="BO117" i="11" s="1"/>
  <c r="BP117" i="11" s="1"/>
  <c r="AY22" i="11"/>
  <c r="BO22" i="11" s="1"/>
  <c r="AY13" i="11"/>
  <c r="BO13" i="11" s="1"/>
  <c r="BV13" i="11" s="1"/>
  <c r="AY8" i="11"/>
  <c r="BO8" i="11" s="1"/>
  <c r="BV8" i="11" s="1"/>
  <c r="AY7" i="11"/>
  <c r="BO7" i="11" s="1"/>
  <c r="BP7" i="11" s="1"/>
  <c r="AY114" i="11"/>
  <c r="BO114" i="11" s="1"/>
  <c r="BP114" i="11" s="1"/>
  <c r="AY112" i="11"/>
  <c r="BO112" i="11" s="1"/>
  <c r="BP112" i="11" s="1"/>
  <c r="AY110" i="11"/>
  <c r="BO110" i="11" s="1"/>
  <c r="BP110" i="11" s="1"/>
  <c r="AY60" i="11"/>
  <c r="BO60" i="11" s="1"/>
  <c r="BV60" i="11" s="1"/>
  <c r="AZ23" i="11"/>
  <c r="AZ35" i="11"/>
  <c r="CI35" i="11" s="1"/>
  <c r="CJ35" i="11" s="1"/>
  <c r="CK35" i="11" s="1"/>
  <c r="AZ77" i="11"/>
  <c r="CI77" i="11" s="1"/>
  <c r="CJ77" i="11" s="1"/>
  <c r="CK77" i="11" s="1"/>
  <c r="AZ98" i="11"/>
  <c r="CI98" i="11" s="1"/>
  <c r="CJ98" i="11" s="1"/>
  <c r="CK98" i="11" s="1"/>
  <c r="AZ115" i="11"/>
  <c r="BZ115" i="11" s="1"/>
  <c r="CA115" i="11" s="1"/>
  <c r="CB115" i="11" s="1"/>
  <c r="AZ119" i="11"/>
  <c r="BZ119" i="11" s="1"/>
  <c r="CA119" i="11" s="1"/>
  <c r="CB119" i="11" s="1"/>
  <c r="AY89" i="11"/>
  <c r="BO89" i="11" s="1"/>
  <c r="BP89" i="11" s="1"/>
  <c r="AY80" i="11"/>
  <c r="BO80" i="11" s="1"/>
  <c r="BV80" i="11" s="1"/>
  <c r="AZ87" i="11"/>
  <c r="AZ64" i="11"/>
  <c r="CI64" i="11" s="1"/>
  <c r="CJ64" i="11" s="1"/>
  <c r="CK64" i="11" s="1"/>
  <c r="AY103" i="11"/>
  <c r="BO103" i="11" s="1"/>
  <c r="AZ118" i="11"/>
  <c r="BZ118" i="11" s="1"/>
  <c r="CA118" i="11" s="1"/>
  <c r="CB118" i="11" s="1"/>
  <c r="AZ92" i="11"/>
  <c r="CI92" i="11" s="1"/>
  <c r="CJ92" i="11" s="1"/>
  <c r="CK92" i="11" s="1"/>
  <c r="AZ43" i="11"/>
  <c r="CI43" i="11" s="1"/>
  <c r="CJ43" i="11" s="1"/>
  <c r="CK43" i="11" s="1"/>
  <c r="AY78" i="11"/>
  <c r="BO78" i="11" s="1"/>
  <c r="BV78" i="11" s="1"/>
  <c r="AZ60" i="11"/>
  <c r="BZ60" i="11" s="1"/>
  <c r="CA60" i="11" s="1"/>
  <c r="CB60" i="11" s="1"/>
  <c r="AZ78" i="11"/>
  <c r="AZ51" i="11"/>
  <c r="BZ51" i="11" s="1"/>
  <c r="CA51" i="11" s="1"/>
  <c r="CB51" i="11" s="1"/>
  <c r="AZ80" i="11"/>
  <c r="CI80" i="11" s="1"/>
  <c r="CJ80" i="11" s="1"/>
  <c r="CK80" i="11" s="1"/>
  <c r="AY14" i="11"/>
  <c r="BO14" i="11" s="1"/>
  <c r="BP14" i="11" s="1"/>
  <c r="AY124" i="11"/>
  <c r="BO124" i="11" s="1"/>
  <c r="BV124" i="11" s="1"/>
  <c r="AZ65" i="11"/>
  <c r="BZ65" i="11" s="1"/>
  <c r="CA65" i="11" s="1"/>
  <c r="CB65" i="11" s="1"/>
  <c r="AZ46" i="11"/>
  <c r="CI46" i="11" s="1"/>
  <c r="CJ46" i="11" s="1"/>
  <c r="CK46" i="11" s="1"/>
  <c r="AZ102" i="11"/>
  <c r="BZ102" i="11" s="1"/>
  <c r="CA102" i="11" s="1"/>
  <c r="CB102" i="11" s="1"/>
  <c r="AZ61" i="11"/>
  <c r="AY45" i="11"/>
  <c r="BO45" i="11" s="1"/>
  <c r="BP45" i="11" s="1"/>
  <c r="AY109" i="11"/>
  <c r="BO109" i="11" s="1"/>
  <c r="BP109" i="11" s="1"/>
  <c r="BJ20" i="11"/>
  <c r="BD20" i="11"/>
  <c r="AX89" i="11"/>
  <c r="BC89" i="11" s="1"/>
  <c r="AX16" i="11"/>
  <c r="BC16" i="11" s="1"/>
  <c r="AX49" i="11"/>
  <c r="BC49" i="11" s="1"/>
  <c r="AX41" i="11"/>
  <c r="BC41" i="11" s="1"/>
  <c r="CI23" i="11"/>
  <c r="CJ23" i="11" s="1"/>
  <c r="CK23" i="11" s="1"/>
  <c r="BZ23" i="11"/>
  <c r="CA23" i="11" s="1"/>
  <c r="CB23" i="11" s="1"/>
  <c r="BZ11" i="11"/>
  <c r="CA11" i="11" s="1"/>
  <c r="CB11" i="11" s="1"/>
  <c r="CI11" i="11"/>
  <c r="CJ11" i="11" s="1"/>
  <c r="CK11" i="11" s="1"/>
  <c r="AZ85" i="11"/>
  <c r="AX23" i="11"/>
  <c r="BC23" i="11" s="1"/>
  <c r="AX124" i="11"/>
  <c r="BC124" i="11" s="1"/>
  <c r="AZ110" i="11"/>
  <c r="AX87" i="11"/>
  <c r="BC87" i="11" s="1"/>
  <c r="BV22" i="11"/>
  <c r="BP22" i="11"/>
  <c r="AZ44" i="11"/>
  <c r="AZ52" i="11"/>
  <c r="AX33" i="11"/>
  <c r="BC33" i="11" s="1"/>
  <c r="BP77" i="11"/>
  <c r="BV77" i="11"/>
  <c r="AZ108" i="11"/>
  <c r="AX39" i="11"/>
  <c r="BC39" i="11" s="1"/>
  <c r="AX109" i="11"/>
  <c r="BC109" i="11" s="1"/>
  <c r="AZ15" i="11"/>
  <c r="AY67" i="11"/>
  <c r="BO67" i="11" s="1"/>
  <c r="AZ101" i="11"/>
  <c r="AZ16" i="11"/>
  <c r="CI78" i="11"/>
  <c r="CJ78" i="11" s="1"/>
  <c r="CK78" i="11" s="1"/>
  <c r="BZ78" i="11"/>
  <c r="CA78" i="11" s="1"/>
  <c r="CB78" i="11" s="1"/>
  <c r="BV46" i="11"/>
  <c r="BP46" i="11"/>
  <c r="AX93" i="11"/>
  <c r="BC93" i="11" s="1"/>
  <c r="AX60" i="11"/>
  <c r="BC60" i="11" s="1"/>
  <c r="AX121" i="11"/>
  <c r="BC121" i="11" s="1"/>
  <c r="AX43" i="11"/>
  <c r="BC43" i="11" s="1"/>
  <c r="BP13" i="11"/>
  <c r="AZ28" i="11"/>
  <c r="AX47" i="11"/>
  <c r="BC47" i="11" s="1"/>
  <c r="AX103" i="11"/>
  <c r="BC103" i="11" s="1"/>
  <c r="AZ38" i="11"/>
  <c r="AX62" i="11"/>
  <c r="BC62" i="11" s="1"/>
  <c r="AZ86" i="11"/>
  <c r="AZ94" i="11"/>
  <c r="AX67" i="11"/>
  <c r="BC67" i="11" s="1"/>
  <c r="AX8" i="11"/>
  <c r="BC8" i="11" s="1"/>
  <c r="AZ120" i="11"/>
  <c r="AX101" i="11"/>
  <c r="BC101" i="11" s="1"/>
  <c r="AX61" i="11"/>
  <c r="BC61" i="11" s="1"/>
  <c r="AZ75" i="11"/>
  <c r="AZ69" i="11"/>
  <c r="AX18" i="11"/>
  <c r="BC18" i="11" s="1"/>
  <c r="AX96" i="11"/>
  <c r="BC96" i="11" s="1"/>
  <c r="AZ104" i="11"/>
  <c r="AZ21" i="11"/>
  <c r="AX86" i="11"/>
  <c r="BC86" i="11" s="1"/>
  <c r="AX29" i="11"/>
  <c r="BC29" i="11" s="1"/>
  <c r="AZ45" i="11"/>
  <c r="AZ39" i="11"/>
  <c r="AY21" i="11"/>
  <c r="BO21" i="11" s="1"/>
  <c r="AX82" i="11"/>
  <c r="BC82" i="11" s="1"/>
  <c r="AX55" i="11"/>
  <c r="BC55" i="11" s="1"/>
  <c r="AX45" i="11"/>
  <c r="BC45" i="11" s="1"/>
  <c r="AX28" i="11"/>
  <c r="BC28" i="11" s="1"/>
  <c r="AX15" i="11"/>
  <c r="BC15" i="11" s="1"/>
  <c r="CI87" i="11"/>
  <c r="CJ87" i="11" s="1"/>
  <c r="CK87" i="11" s="1"/>
  <c r="BZ87" i="11"/>
  <c r="CA87" i="11" s="1"/>
  <c r="CB87" i="11" s="1"/>
  <c r="BP103" i="11"/>
  <c r="BV103" i="11"/>
  <c r="AX64" i="11"/>
  <c r="BC64" i="11" s="1"/>
  <c r="CI61" i="11"/>
  <c r="CJ61" i="11" s="1"/>
  <c r="CK61" i="11" s="1"/>
  <c r="BZ61" i="11"/>
  <c r="CA61" i="11" s="1"/>
  <c r="CB61" i="11" s="1"/>
  <c r="AX95" i="11"/>
  <c r="BC95" i="11" s="1"/>
  <c r="AX74" i="11"/>
  <c r="BC74" i="11" s="1"/>
  <c r="AX116" i="11"/>
  <c r="BC116" i="11" s="1"/>
  <c r="AX108" i="11"/>
  <c r="BC108" i="11" s="1"/>
  <c r="AZ8" i="11"/>
  <c r="AZ72" i="11"/>
  <c r="BP75" i="11"/>
  <c r="BV75" i="11"/>
  <c r="AZ125" i="11"/>
  <c r="AZ68" i="11"/>
  <c r="AX44" i="11"/>
  <c r="BC44" i="11" s="1"/>
  <c r="AZ30" i="11"/>
  <c r="AZ113" i="11"/>
  <c r="AX90" i="11"/>
  <c r="BC90" i="11" s="1"/>
  <c r="AX122" i="11"/>
  <c r="BC122" i="11" s="1"/>
  <c r="AX85" i="11"/>
  <c r="BC85" i="11" s="1"/>
  <c r="AZ22" i="11"/>
  <c r="AX9" i="11"/>
  <c r="BC9" i="11" s="1"/>
  <c r="AY83" i="11"/>
  <c r="BO83" i="11" s="1"/>
  <c r="AX117" i="11"/>
  <c r="BC117" i="11" s="1"/>
  <c r="AZ122" i="11"/>
  <c r="AY81" i="11"/>
  <c r="BO81" i="11" s="1"/>
  <c r="AX50" i="11"/>
  <c r="BC50" i="11" s="1"/>
  <c r="AX78" i="11"/>
  <c r="BC78" i="11" s="1"/>
  <c r="AX100" i="11"/>
  <c r="BC100" i="11" s="1"/>
  <c r="AX81" i="11"/>
  <c r="BC81" i="11" s="1"/>
  <c r="AX73" i="11"/>
  <c r="BC73" i="11" s="1"/>
  <c r="AX17" i="11"/>
  <c r="BC17" i="11" s="1"/>
  <c r="AX68" i="11"/>
  <c r="BC68" i="11" s="1"/>
  <c r="BV45" i="11"/>
  <c r="AX110" i="11"/>
  <c r="BC110" i="11" s="1"/>
  <c r="AX14" i="11"/>
  <c r="BC14" i="11" s="1"/>
  <c r="AX25" i="11"/>
  <c r="BC25" i="11" s="1"/>
  <c r="AX115" i="11"/>
  <c r="BC115" i="11" s="1"/>
  <c r="AX10" i="11"/>
  <c r="BC10" i="11" s="1"/>
  <c r="AX13" i="11"/>
  <c r="BC13" i="11" s="1"/>
  <c r="AZ6" i="11"/>
  <c r="AX125" i="11"/>
  <c r="BC125" i="11" s="1"/>
  <c r="AX63" i="11"/>
  <c r="BC63" i="11" s="1"/>
  <c r="BV109" i="11"/>
  <c r="AZ63" i="11"/>
  <c r="AX76" i="11"/>
  <c r="BC76" i="11" s="1"/>
  <c r="AZ76" i="11"/>
  <c r="AZ50" i="11"/>
  <c r="AZ79" i="11"/>
  <c r="AZ88" i="11"/>
  <c r="AX69" i="11"/>
  <c r="BC69" i="11" s="1"/>
  <c r="BP34" i="11"/>
  <c r="BV34" i="11"/>
  <c r="AZ14" i="11"/>
  <c r="AX123" i="11"/>
  <c r="BC123" i="11" s="1"/>
  <c r="AY107" i="11"/>
  <c r="BO107" i="11" s="1"/>
  <c r="AZ66" i="11"/>
  <c r="AZ123" i="11"/>
  <c r="AX104" i="11"/>
  <c r="BC104" i="11" s="1"/>
  <c r="AY74" i="11"/>
  <c r="BO74" i="11" s="1"/>
  <c r="AY102" i="11"/>
  <c r="BO102" i="11" s="1"/>
  <c r="AX53" i="11"/>
  <c r="BC53" i="11" s="1"/>
  <c r="AZ20" i="11"/>
  <c r="AX34" i="11"/>
  <c r="BC34" i="11" s="1"/>
  <c r="AY63" i="11"/>
  <c r="BO63" i="11" s="1"/>
  <c r="AX56" i="11"/>
  <c r="BC56" i="11" s="1"/>
  <c r="AZ3" i="11"/>
  <c r="AY120" i="11"/>
  <c r="BO120" i="11" s="1"/>
  <c r="AY38" i="11"/>
  <c r="BO38" i="11" s="1"/>
  <c r="AX71" i="11"/>
  <c r="BC71" i="11" s="1"/>
  <c r="AZ90" i="11"/>
  <c r="AX22" i="11"/>
  <c r="BC22" i="11" s="1"/>
  <c r="AY123" i="11"/>
  <c r="BO123" i="11" s="1"/>
  <c r="AY57" i="11"/>
  <c r="BO57" i="11" s="1"/>
  <c r="AY125" i="11"/>
  <c r="BO125" i="11" s="1"/>
  <c r="AY113" i="11"/>
  <c r="BO113" i="11" s="1"/>
  <c r="AY121" i="11"/>
  <c r="BO121" i="11" s="1"/>
  <c r="AY30" i="11"/>
  <c r="BO30" i="11" s="1"/>
  <c r="AY88" i="11"/>
  <c r="BO88" i="11" s="1"/>
  <c r="AY90" i="11"/>
  <c r="BO90" i="11" s="1"/>
  <c r="AY25" i="11"/>
  <c r="BO25" i="11" s="1"/>
  <c r="AY53" i="11"/>
  <c r="BO53" i="11" s="1"/>
  <c r="AY18" i="11"/>
  <c r="BO18" i="11" s="1"/>
  <c r="AY37" i="11"/>
  <c r="BO37" i="11" s="1"/>
  <c r="AY98" i="11"/>
  <c r="BO98" i="11" s="1"/>
  <c r="AY16" i="11"/>
  <c r="BO16" i="11" s="1"/>
  <c r="AZ95" i="11"/>
  <c r="AZ26" i="11"/>
  <c r="AY93" i="11"/>
  <c r="BO93" i="11" s="1"/>
  <c r="AY97" i="11"/>
  <c r="BO97" i="11" s="1"/>
  <c r="AX42" i="11"/>
  <c r="BC42" i="11" s="1"/>
  <c r="AZ33" i="11"/>
  <c r="AZ107" i="11"/>
  <c r="AZ56" i="11"/>
  <c r="AZ10" i="11"/>
  <c r="AX37" i="11"/>
  <c r="BC37" i="11" s="1"/>
  <c r="AX70" i="11"/>
  <c r="BC70" i="11" s="1"/>
  <c r="AY99" i="11"/>
  <c r="BO99" i="11" s="1"/>
  <c r="AY41" i="11"/>
  <c r="BO41" i="11" s="1"/>
  <c r="AY66" i="11"/>
  <c r="BO66" i="11" s="1"/>
  <c r="AZ41" i="11"/>
  <c r="AY79" i="11"/>
  <c r="BO79" i="11" s="1"/>
  <c r="AX26" i="11"/>
  <c r="BC26" i="11" s="1"/>
  <c r="AZ12" i="11"/>
  <c r="AZ55" i="11"/>
  <c r="AZ49" i="11"/>
  <c r="AX36" i="11"/>
  <c r="BC36" i="11" s="1"/>
  <c r="AX4" i="11"/>
  <c r="BC4" i="11" s="1"/>
  <c r="AY31" i="11"/>
  <c r="BO31" i="11" s="1"/>
  <c r="AX79" i="11"/>
  <c r="BC79" i="11" s="1"/>
  <c r="AZ53" i="11"/>
  <c r="AY24" i="11"/>
  <c r="BO24" i="11" s="1"/>
  <c r="AZ96" i="11"/>
  <c r="AZ54" i="11"/>
  <c r="AX77" i="11"/>
  <c r="BC77" i="11" s="1"/>
  <c r="AX31" i="11"/>
  <c r="BC31" i="11" s="1"/>
  <c r="AY56" i="11"/>
  <c r="BO56" i="11" s="1"/>
  <c r="AY12" i="11"/>
  <c r="BO12" i="11" s="1"/>
  <c r="AZ9" i="11"/>
  <c r="AZ111" i="11"/>
  <c r="AY36" i="11"/>
  <c r="BO36" i="11" s="1"/>
  <c r="AX88" i="11"/>
  <c r="BC88" i="11" s="1"/>
  <c r="AY86" i="11"/>
  <c r="BO86" i="11" s="1"/>
  <c r="AY95" i="11"/>
  <c r="BO95" i="11" s="1"/>
  <c r="AZ58" i="11"/>
  <c r="AX52" i="11"/>
  <c r="BC52" i="11" s="1"/>
  <c r="AX98" i="11"/>
  <c r="BC98" i="11" s="1"/>
  <c r="AY73" i="11"/>
  <c r="BO73" i="11" s="1"/>
  <c r="AY4" i="11"/>
  <c r="BO4" i="11" s="1"/>
  <c r="AY126" i="11"/>
  <c r="BO126" i="11" s="1"/>
  <c r="AY35" i="11"/>
  <c r="BO35" i="11" s="1"/>
  <c r="AY26" i="11"/>
  <c r="BO26" i="11" s="1"/>
  <c r="AZ13" i="11"/>
  <c r="AY62" i="11"/>
  <c r="BO62" i="11" s="1"/>
  <c r="AY9" i="11"/>
  <c r="BO9" i="11" s="1"/>
  <c r="AY69" i="11"/>
  <c r="BO69" i="11" s="1"/>
  <c r="AX107" i="11"/>
  <c r="BC107" i="11" s="1"/>
  <c r="AZ62" i="11"/>
  <c r="AZ91" i="11"/>
  <c r="AZ121" i="11"/>
  <c r="AX72" i="11"/>
  <c r="BC72" i="11" s="1"/>
  <c r="AX6" i="11"/>
  <c r="BC6" i="11" s="1"/>
  <c r="AY85" i="11"/>
  <c r="BO85" i="11" s="1"/>
  <c r="AY55" i="11"/>
  <c r="BO55" i="11" s="1"/>
  <c r="AY105" i="11"/>
  <c r="BO105" i="11" s="1"/>
  <c r="AX32" i="11"/>
  <c r="BC32" i="11" s="1"/>
  <c r="AZ47" i="11"/>
  <c r="AY61" i="11"/>
  <c r="BO61" i="11" s="1"/>
  <c r="AX24" i="11"/>
  <c r="BC24" i="11" s="1"/>
  <c r="AZ106" i="11"/>
  <c r="AZ7" i="11"/>
  <c r="AX83" i="11"/>
  <c r="BC83" i="11" s="1"/>
  <c r="AY108" i="11"/>
  <c r="BO108" i="11" s="1"/>
  <c r="AZ83" i="11"/>
  <c r="AY104" i="11"/>
  <c r="BO104" i="11" s="1"/>
  <c r="AX92" i="11"/>
  <c r="BC92" i="11" s="1"/>
  <c r="AZ126" i="11"/>
  <c r="AZ32" i="11"/>
  <c r="AZ93" i="11"/>
  <c r="AX112" i="11"/>
  <c r="BC112" i="11" s="1"/>
  <c r="AX7" i="11"/>
  <c r="BC7" i="11" s="1"/>
  <c r="AY51" i="11"/>
  <c r="BO51" i="11" s="1"/>
  <c r="AY47" i="11"/>
  <c r="BO47" i="11" s="1"/>
  <c r="AX111" i="11"/>
  <c r="BC111" i="11" s="1"/>
  <c r="AZ117" i="11"/>
  <c r="AY71" i="11"/>
  <c r="BO71" i="11" s="1"/>
  <c r="AX102" i="11"/>
  <c r="BC102" i="11" s="1"/>
  <c r="AY106" i="11"/>
  <c r="BO106" i="11" s="1"/>
  <c r="AZ36" i="11"/>
  <c r="AZ37" i="11"/>
  <c r="AX38" i="11"/>
  <c r="BC38" i="11" s="1"/>
  <c r="AX84" i="11"/>
  <c r="BC84" i="11" s="1"/>
  <c r="AZ81" i="11"/>
  <c r="AX113" i="11"/>
  <c r="BC113" i="11" s="1"/>
  <c r="AX27" i="11"/>
  <c r="BC27" i="11" s="1"/>
  <c r="AY29" i="11"/>
  <c r="BO29" i="11" s="1"/>
  <c r="AY48" i="11"/>
  <c r="BO48" i="11" s="1"/>
  <c r="AY72" i="11"/>
  <c r="BO72" i="11" s="1"/>
  <c r="AY68" i="11"/>
  <c r="BO68" i="11" s="1"/>
  <c r="AY115" i="11"/>
  <c r="BO115" i="11" s="1"/>
  <c r="AY27" i="11"/>
  <c r="BO27" i="11" s="1"/>
  <c r="AY17" i="11"/>
  <c r="BO17" i="11" s="1"/>
  <c r="AZ31" i="11"/>
  <c r="AY10" i="11"/>
  <c r="BO10" i="11" s="1"/>
  <c r="AZ34" i="11"/>
  <c r="AZ19" i="11"/>
  <c r="AZ109" i="11"/>
  <c r="AZ29" i="11"/>
  <c r="AX80" i="11"/>
  <c r="BC80" i="11" s="1"/>
  <c r="AY101" i="11"/>
  <c r="BO101" i="11" s="1"/>
  <c r="AY119" i="11"/>
  <c r="BO119" i="11" s="1"/>
  <c r="AX54" i="11"/>
  <c r="BC54" i="11" s="1"/>
  <c r="AZ18" i="11"/>
  <c r="AY19" i="11"/>
  <c r="BO19" i="11" s="1"/>
  <c r="AY64" i="11"/>
  <c r="BO64" i="11" s="1"/>
  <c r="AY42" i="11"/>
  <c r="BO42" i="11" s="1"/>
  <c r="AZ103" i="11"/>
  <c r="AZ17" i="11"/>
  <c r="AY92" i="11"/>
  <c r="BO92" i="11" s="1"/>
  <c r="AX94" i="11"/>
  <c r="BC94" i="11" s="1"/>
  <c r="AX99" i="11"/>
  <c r="BC99" i="11" s="1"/>
  <c r="AZ100" i="11"/>
  <c r="AY43" i="11"/>
  <c r="BO43" i="11" s="1"/>
  <c r="AY3" i="11"/>
  <c r="BO3" i="11" s="1"/>
  <c r="AY65" i="11"/>
  <c r="BO65" i="11" s="1"/>
  <c r="AY20" i="11"/>
  <c r="BO20" i="11" s="1"/>
  <c r="AY111" i="11"/>
  <c r="BO111" i="11" s="1"/>
  <c r="AY94" i="11"/>
  <c r="BO94" i="11" s="1"/>
  <c r="AY96" i="11"/>
  <c r="BO96" i="11" s="1"/>
  <c r="AZ114" i="11"/>
  <c r="AZ25" i="11"/>
  <c r="AX91" i="11"/>
  <c r="BC91" i="11" s="1"/>
  <c r="AY116" i="11"/>
  <c r="BO116" i="11" s="1"/>
  <c r="AZ48" i="11"/>
  <c r="AY122" i="11"/>
  <c r="BO122" i="11" s="1"/>
  <c r="AX58" i="11"/>
  <c r="BC58" i="11" s="1"/>
  <c r="AZ89" i="11"/>
  <c r="AZ59" i="11"/>
  <c r="AZ57" i="11"/>
  <c r="AX40" i="11"/>
  <c r="BC40" i="11" s="1"/>
  <c r="AX12" i="11"/>
  <c r="BC12" i="11" s="1"/>
  <c r="AY118" i="11"/>
  <c r="BO118" i="11" s="1"/>
  <c r="AY39" i="11"/>
  <c r="BO39" i="11" s="1"/>
  <c r="AY33" i="11"/>
  <c r="BO33" i="11" s="1"/>
  <c r="AX118" i="11"/>
  <c r="BC118" i="11" s="1"/>
  <c r="AY50" i="11"/>
  <c r="BO50" i="11" s="1"/>
  <c r="AZ116" i="11"/>
  <c r="AZ74" i="11"/>
  <c r="AX97" i="11"/>
  <c r="BC97" i="11" s="1"/>
  <c r="AX51" i="11"/>
  <c r="BC51" i="11" s="1"/>
  <c r="AY76" i="11"/>
  <c r="BO76" i="11" s="1"/>
  <c r="AY11" i="11"/>
  <c r="BO11" i="11" s="1"/>
  <c r="AX75" i="11"/>
  <c r="BC75" i="11" s="1"/>
  <c r="AZ99" i="11"/>
  <c r="AX19" i="11"/>
  <c r="BC19" i="11" s="1"/>
  <c r="AZ124" i="11"/>
  <c r="AZ82" i="11"/>
  <c r="AX105" i="11"/>
  <c r="BC105" i="11" s="1"/>
  <c r="AX59" i="11"/>
  <c r="BC59" i="11" s="1"/>
  <c r="AY84" i="11"/>
  <c r="BO84" i="11" s="1"/>
  <c r="AY82" i="11"/>
  <c r="BO82" i="11" s="1"/>
  <c r="AZ105" i="11"/>
  <c r="AY23" i="11"/>
  <c r="BO23" i="11" s="1"/>
  <c r="AY100" i="11"/>
  <c r="BO100" i="11" s="1"/>
  <c r="AX120" i="11"/>
  <c r="BC120" i="11" s="1"/>
  <c r="AZ27" i="11"/>
  <c r="AZ4" i="11"/>
  <c r="AX119" i="11"/>
  <c r="BC119" i="11" s="1"/>
  <c r="AX66" i="11"/>
  <c r="BC66" i="11" s="1"/>
  <c r="AY54" i="11"/>
  <c r="BO54" i="11" s="1"/>
  <c r="AY44" i="11"/>
  <c r="BO44" i="11" s="1"/>
  <c r="AZ112" i="11"/>
  <c r="AX3" i="11"/>
  <c r="BC3" i="11" s="1"/>
  <c r="AZ97" i="11"/>
  <c r="AY28" i="11"/>
  <c r="BO28" i="11" s="1"/>
  <c r="AZ84" i="11"/>
  <c r="AZ42" i="11"/>
  <c r="AX65" i="11"/>
  <c r="BC65" i="11" s="1"/>
  <c r="AX126" i="11"/>
  <c r="BC126" i="11" s="1"/>
  <c r="AY91" i="11"/>
  <c r="BO91" i="11" s="1"/>
  <c r="AZ70" i="11"/>
  <c r="AY58" i="11"/>
  <c r="BO58" i="11" s="1"/>
  <c r="AX46" i="11"/>
  <c r="BC46" i="11" s="1"/>
  <c r="AZ24" i="11"/>
  <c r="AZ67" i="11"/>
  <c r="AZ73" i="11"/>
  <c r="AX48" i="11"/>
  <c r="BC48" i="11" s="1"/>
  <c r="AX106" i="11"/>
  <c r="BC106" i="11" s="1"/>
  <c r="AY15" i="11"/>
  <c r="BO15" i="11" s="1"/>
  <c r="AY87" i="11"/>
  <c r="BO87" i="11" s="1"/>
  <c r="AX30" i="11"/>
  <c r="BC30" i="11" s="1"/>
  <c r="AX57" i="11"/>
  <c r="BC57" i="11" s="1"/>
  <c r="AZ40" i="11"/>
  <c r="AY32" i="11"/>
  <c r="BO32" i="11" s="1"/>
  <c r="AY49" i="11"/>
  <c r="BO49" i="11" s="1"/>
  <c r="AZ71" i="11"/>
  <c r="AY59" i="11"/>
  <c r="BO59" i="11" s="1"/>
  <c r="AX21" i="11"/>
  <c r="BC21" i="11" s="1"/>
  <c r="AX11" i="11"/>
  <c r="BC11" i="11" s="1"/>
  <c r="AX35" i="11"/>
  <c r="BC35" i="11" s="1"/>
  <c r="AX114" i="11"/>
  <c r="BC114" i="11" s="1"/>
  <c r="AX2" i="11"/>
  <c r="BC2" i="11" s="1"/>
  <c r="BJ2" i="11" s="1"/>
  <c r="AY2" i="11"/>
  <c r="BO2" i="11" s="1"/>
  <c r="AZ2" i="11"/>
  <c r="BT23" i="12" l="1"/>
  <c r="BX44" i="12"/>
  <c r="BT29" i="12"/>
  <c r="BT147" i="12"/>
  <c r="BO33" i="12"/>
  <c r="BQ33" i="12" s="1"/>
  <c r="BP107" i="12"/>
  <c r="BT18" i="12"/>
  <c r="BT36" i="12"/>
  <c r="BT12" i="12"/>
  <c r="BT78" i="12"/>
  <c r="BT109" i="12"/>
  <c r="BP11" i="12"/>
  <c r="BT65" i="12"/>
  <c r="BT59" i="12"/>
  <c r="BT42" i="12"/>
  <c r="BT19" i="12"/>
  <c r="BT132" i="12"/>
  <c r="BT84" i="12"/>
  <c r="BW126" i="12"/>
  <c r="BT126" i="12"/>
  <c r="BT99" i="12"/>
  <c r="BT116" i="12"/>
  <c r="BT49" i="12"/>
  <c r="BT24" i="12"/>
  <c r="BT115" i="12"/>
  <c r="BT123" i="12"/>
  <c r="BT57" i="12"/>
  <c r="BT87" i="12"/>
  <c r="BT27" i="12"/>
  <c r="BT103" i="12"/>
  <c r="BT121" i="12"/>
  <c r="BT139" i="12"/>
  <c r="BT143" i="12"/>
  <c r="BT146" i="12"/>
  <c r="BT95" i="12"/>
  <c r="BT141" i="12"/>
  <c r="BE134" i="12"/>
  <c r="BG134" i="12" s="1"/>
  <c r="BF134" i="12"/>
  <c r="BF44" i="12"/>
  <c r="BE44" i="12"/>
  <c r="BG44" i="12" s="1"/>
  <c r="BP98" i="12"/>
  <c r="BO98" i="12"/>
  <c r="BQ98" i="12" s="1"/>
  <c r="BE114" i="12"/>
  <c r="BG114" i="12" s="1"/>
  <c r="BF114" i="12"/>
  <c r="BF133" i="12"/>
  <c r="BE133" i="12"/>
  <c r="BG133" i="12" s="1"/>
  <c r="BP146" i="12"/>
  <c r="BO146" i="12"/>
  <c r="BQ146" i="12" s="1"/>
  <c r="CB111" i="12"/>
  <c r="BX111" i="12"/>
  <c r="BX63" i="12"/>
  <c r="CB63" i="12"/>
  <c r="BF65" i="12"/>
  <c r="BE65" i="12"/>
  <c r="BG65" i="12" s="1"/>
  <c r="BP7" i="12"/>
  <c r="BO7" i="12"/>
  <c r="BQ7" i="12" s="1"/>
  <c r="CB148" i="12"/>
  <c r="BX148" i="12"/>
  <c r="BO144" i="12"/>
  <c r="BQ144" i="12" s="1"/>
  <c r="BP144" i="12"/>
  <c r="CB20" i="12"/>
  <c r="BX20" i="12"/>
  <c r="BE30" i="12"/>
  <c r="BG30" i="12" s="1"/>
  <c r="BF30" i="12"/>
  <c r="BO28" i="12"/>
  <c r="BQ28" i="12" s="1"/>
  <c r="BP28" i="12"/>
  <c r="CB80" i="12"/>
  <c r="BX80" i="12"/>
  <c r="BX22" i="12"/>
  <c r="CB22" i="12"/>
  <c r="BX31" i="12"/>
  <c r="CB31" i="12"/>
  <c r="BF60" i="12"/>
  <c r="BE60" i="12"/>
  <c r="BG60" i="12" s="1"/>
  <c r="BE74" i="12"/>
  <c r="BG74" i="12" s="1"/>
  <c r="BF74" i="12"/>
  <c r="BF131" i="12"/>
  <c r="BE131" i="12"/>
  <c r="BG131" i="12" s="1"/>
  <c r="CB104" i="12"/>
  <c r="BX104" i="12"/>
  <c r="BT151" i="12"/>
  <c r="BO101" i="12"/>
  <c r="BQ101" i="12" s="1"/>
  <c r="BP101" i="12"/>
  <c r="BT135" i="12"/>
  <c r="BE37" i="12"/>
  <c r="BG37" i="12" s="1"/>
  <c r="BF37" i="12"/>
  <c r="BE52" i="12"/>
  <c r="BG52" i="12" s="1"/>
  <c r="BF52" i="12"/>
  <c r="BX76" i="12"/>
  <c r="CB76" i="12"/>
  <c r="BE138" i="12"/>
  <c r="BG138" i="12" s="1"/>
  <c r="BF138" i="12"/>
  <c r="BE107" i="12"/>
  <c r="BG107" i="12" s="1"/>
  <c r="BF107" i="12"/>
  <c r="BT5" i="12"/>
  <c r="BW5" i="12"/>
  <c r="BT124" i="12"/>
  <c r="BP116" i="12"/>
  <c r="BO116" i="12"/>
  <c r="BQ116" i="12" s="1"/>
  <c r="BT118" i="12"/>
  <c r="BF55" i="12"/>
  <c r="BE55" i="12"/>
  <c r="BG55" i="12" s="1"/>
  <c r="BF103" i="12"/>
  <c r="BE103" i="12"/>
  <c r="BG103" i="12" s="1"/>
  <c r="CB115" i="12"/>
  <c r="BX115" i="12"/>
  <c r="BE70" i="12"/>
  <c r="BG70" i="12" s="1"/>
  <c r="BF70" i="12"/>
  <c r="CB71" i="12"/>
  <c r="BX71" i="12"/>
  <c r="BF85" i="12"/>
  <c r="BE85" i="12"/>
  <c r="BG85" i="12" s="1"/>
  <c r="BX11" i="12"/>
  <c r="CB11" i="12"/>
  <c r="BT108" i="12"/>
  <c r="BF8" i="12"/>
  <c r="BE8" i="12"/>
  <c r="BG8" i="12" s="1"/>
  <c r="BE99" i="12"/>
  <c r="BG99" i="12" s="1"/>
  <c r="BF99" i="12"/>
  <c r="BO38" i="12"/>
  <c r="BQ38" i="12" s="1"/>
  <c r="BP38" i="12"/>
  <c r="CB110" i="12"/>
  <c r="BX110" i="12"/>
  <c r="CB103" i="12"/>
  <c r="BX103" i="12"/>
  <c r="BT76" i="12"/>
  <c r="BT11" i="12"/>
  <c r="CB39" i="12"/>
  <c r="BX39" i="12"/>
  <c r="BT83" i="12"/>
  <c r="CB132" i="12"/>
  <c r="BX132" i="12"/>
  <c r="BE86" i="12"/>
  <c r="BG86" i="12" s="1"/>
  <c r="BF86" i="12"/>
  <c r="CB144" i="12"/>
  <c r="BX144" i="12"/>
  <c r="CB91" i="12"/>
  <c r="BX91" i="12"/>
  <c r="BE82" i="12"/>
  <c r="BG82" i="12" s="1"/>
  <c r="BF82" i="12"/>
  <c r="CB18" i="12"/>
  <c r="BX18" i="12"/>
  <c r="BE72" i="12"/>
  <c r="BG72" i="12" s="1"/>
  <c r="BF72" i="12"/>
  <c r="BT50" i="12"/>
  <c r="BT34" i="12"/>
  <c r="CB145" i="12"/>
  <c r="BX145" i="12"/>
  <c r="BE145" i="12"/>
  <c r="BG145" i="12" s="1"/>
  <c r="BF145" i="12"/>
  <c r="BT56" i="12"/>
  <c r="CB3" i="12"/>
  <c r="BX3" i="12"/>
  <c r="BP117" i="12"/>
  <c r="BO117" i="12"/>
  <c r="BQ117" i="12" s="1"/>
  <c r="BX116" i="12"/>
  <c r="CB116" i="12"/>
  <c r="BO51" i="12"/>
  <c r="BQ51" i="12" s="1"/>
  <c r="BP51" i="12"/>
  <c r="BT97" i="12"/>
  <c r="BE117" i="12"/>
  <c r="BG117" i="12" s="1"/>
  <c r="BF117" i="12"/>
  <c r="BE62" i="12"/>
  <c r="BG62" i="12" s="1"/>
  <c r="BF62" i="12"/>
  <c r="BF73" i="12"/>
  <c r="BE73" i="12"/>
  <c r="BG73" i="12" s="1"/>
  <c r="BT89" i="12"/>
  <c r="BT136" i="12"/>
  <c r="BT140" i="12"/>
  <c r="BT74" i="12"/>
  <c r="BT48" i="12"/>
  <c r="CB81" i="12"/>
  <c r="BX81" i="12"/>
  <c r="BP66" i="12"/>
  <c r="BO66" i="12"/>
  <c r="BQ66" i="12" s="1"/>
  <c r="BP82" i="12"/>
  <c r="BO82" i="12"/>
  <c r="BQ82" i="12" s="1"/>
  <c r="BE132" i="12"/>
  <c r="BG132" i="12" s="1"/>
  <c r="BF132" i="12"/>
  <c r="BF12" i="12"/>
  <c r="BE12" i="12"/>
  <c r="BG12" i="12" s="1"/>
  <c r="BT25" i="12"/>
  <c r="BW25" i="12"/>
  <c r="BX47" i="12"/>
  <c r="CB47" i="12"/>
  <c r="BF56" i="12"/>
  <c r="BE56" i="12"/>
  <c r="BG56" i="12" s="1"/>
  <c r="BP60" i="12"/>
  <c r="BO60" i="12"/>
  <c r="BQ60" i="12" s="1"/>
  <c r="BT21" i="12"/>
  <c r="BW21" i="12"/>
  <c r="BO6" i="12"/>
  <c r="BQ6" i="12" s="1"/>
  <c r="BP6" i="12"/>
  <c r="BP78" i="12"/>
  <c r="BO78" i="12"/>
  <c r="BQ78" i="12" s="1"/>
  <c r="BT26" i="12"/>
  <c r="BE84" i="12"/>
  <c r="BG84" i="12" s="1"/>
  <c r="BF84" i="12"/>
  <c r="BF92" i="12"/>
  <c r="BE92" i="12"/>
  <c r="BG92" i="12" s="1"/>
  <c r="BX69" i="12"/>
  <c r="CB69" i="12"/>
  <c r="CB41" i="12"/>
  <c r="BX41" i="12"/>
  <c r="BE91" i="12"/>
  <c r="BG91" i="12" s="1"/>
  <c r="BF91" i="12"/>
  <c r="BX36" i="12"/>
  <c r="CB36" i="12"/>
  <c r="BE66" i="12"/>
  <c r="BG66" i="12" s="1"/>
  <c r="BF66" i="12"/>
  <c r="BO149" i="12"/>
  <c r="BQ149" i="12" s="1"/>
  <c r="BP149" i="12"/>
  <c r="BO109" i="12"/>
  <c r="BQ109" i="12" s="1"/>
  <c r="BP109" i="12"/>
  <c r="CB146" i="12"/>
  <c r="BX146" i="12"/>
  <c r="CB120" i="12"/>
  <c r="BX120" i="12"/>
  <c r="BP138" i="12"/>
  <c r="BO138" i="12"/>
  <c r="BQ138" i="12" s="1"/>
  <c r="BP62" i="12"/>
  <c r="BO62" i="12"/>
  <c r="BQ62" i="12" s="1"/>
  <c r="CB151" i="12"/>
  <c r="BX151" i="12"/>
  <c r="BE50" i="12"/>
  <c r="BG50" i="12" s="1"/>
  <c r="BF50" i="12"/>
  <c r="BE90" i="12"/>
  <c r="BG90" i="12" s="1"/>
  <c r="BF90" i="12"/>
  <c r="BX10" i="12"/>
  <c r="CB10" i="12"/>
  <c r="BO139" i="12"/>
  <c r="BQ139" i="12" s="1"/>
  <c r="BP139" i="12"/>
  <c r="BO12" i="12"/>
  <c r="BQ12" i="12" s="1"/>
  <c r="BP12" i="12"/>
  <c r="CB128" i="12"/>
  <c r="BX128" i="12"/>
  <c r="BF24" i="12"/>
  <c r="BE24" i="12"/>
  <c r="BG24" i="12" s="1"/>
  <c r="BE106" i="12"/>
  <c r="BG106" i="12" s="1"/>
  <c r="BF106" i="12"/>
  <c r="BT129" i="12"/>
  <c r="BT92" i="12"/>
  <c r="BF89" i="12"/>
  <c r="BE89" i="12"/>
  <c r="BG89" i="12" s="1"/>
  <c r="BT17" i="12"/>
  <c r="BX73" i="12"/>
  <c r="CB73" i="12"/>
  <c r="BE41" i="12"/>
  <c r="BG41" i="12" s="1"/>
  <c r="BF41" i="12"/>
  <c r="BW94" i="12"/>
  <c r="BT94" i="12"/>
  <c r="BE120" i="12"/>
  <c r="BG120" i="12" s="1"/>
  <c r="BF120" i="12"/>
  <c r="CB87" i="12"/>
  <c r="BX87" i="12"/>
  <c r="BO84" i="12"/>
  <c r="BQ84" i="12" s="1"/>
  <c r="BP84" i="12"/>
  <c r="BE49" i="12"/>
  <c r="BG49" i="12" s="1"/>
  <c r="BF49" i="12"/>
  <c r="BX50" i="12"/>
  <c r="CB50" i="12"/>
  <c r="CB96" i="12"/>
  <c r="BX96" i="12"/>
  <c r="BT13" i="12"/>
  <c r="BW13" i="12"/>
  <c r="BE51" i="12"/>
  <c r="BG51" i="12" s="1"/>
  <c r="BF51" i="12"/>
  <c r="BP31" i="12"/>
  <c r="BO31" i="12"/>
  <c r="BQ31" i="12" s="1"/>
  <c r="BX54" i="12"/>
  <c r="CB54" i="12"/>
  <c r="BE18" i="12"/>
  <c r="BG18" i="12" s="1"/>
  <c r="BF18" i="12"/>
  <c r="BE26" i="12"/>
  <c r="BG26" i="12" s="1"/>
  <c r="BF26" i="12"/>
  <c r="BE129" i="12"/>
  <c r="BG129" i="12" s="1"/>
  <c r="BF129" i="12"/>
  <c r="CB86" i="12"/>
  <c r="BX86" i="12"/>
  <c r="CB83" i="12"/>
  <c r="BX83" i="12"/>
  <c r="BP81" i="12"/>
  <c r="BO81" i="12"/>
  <c r="BQ81" i="12" s="1"/>
  <c r="BX48" i="12"/>
  <c r="CB48" i="12"/>
  <c r="BP49" i="12"/>
  <c r="BO49" i="12"/>
  <c r="BQ49" i="12" s="1"/>
  <c r="BP142" i="12"/>
  <c r="BO142" i="12"/>
  <c r="BQ142" i="12" s="1"/>
  <c r="BT41" i="12"/>
  <c r="BT120" i="12"/>
  <c r="BP137" i="12"/>
  <c r="BO137" i="12"/>
  <c r="BQ137" i="12" s="1"/>
  <c r="BE63" i="12"/>
  <c r="BG63" i="12" s="1"/>
  <c r="BF63" i="12"/>
  <c r="BP128" i="12"/>
  <c r="BO128" i="12"/>
  <c r="BQ128" i="12" s="1"/>
  <c r="BF123" i="12"/>
  <c r="BE123" i="12"/>
  <c r="BG123" i="12" s="1"/>
  <c r="BE17" i="12"/>
  <c r="BG17" i="12" s="1"/>
  <c r="BF17" i="12"/>
  <c r="BX68" i="12"/>
  <c r="CB68" i="12"/>
  <c r="BT111" i="12"/>
  <c r="BF43" i="12"/>
  <c r="BE43" i="12"/>
  <c r="BG43" i="12" s="1"/>
  <c r="BT55" i="12"/>
  <c r="BP63" i="12"/>
  <c r="BO63" i="12"/>
  <c r="BQ63" i="12" s="1"/>
  <c r="BE38" i="12"/>
  <c r="BG38" i="12" s="1"/>
  <c r="BF38" i="12"/>
  <c r="BO52" i="12"/>
  <c r="BQ52" i="12" s="1"/>
  <c r="BP52" i="12"/>
  <c r="BP127" i="12"/>
  <c r="BO127" i="12"/>
  <c r="BQ127" i="12" s="1"/>
  <c r="BF83" i="12"/>
  <c r="BE83" i="12"/>
  <c r="BG83" i="12" s="1"/>
  <c r="CB74" i="12"/>
  <c r="BX74" i="12"/>
  <c r="CB72" i="12"/>
  <c r="BX72" i="12"/>
  <c r="BE81" i="12"/>
  <c r="BG81" i="12" s="1"/>
  <c r="BF81" i="12"/>
  <c r="BE22" i="12"/>
  <c r="BG22" i="12" s="1"/>
  <c r="BF22" i="12"/>
  <c r="BX56" i="12"/>
  <c r="CB56" i="12"/>
  <c r="BE42" i="12"/>
  <c r="BG42" i="12" s="1"/>
  <c r="BF42" i="12"/>
  <c r="CB15" i="12"/>
  <c r="BX15" i="12"/>
  <c r="CB55" i="12"/>
  <c r="BX55" i="12"/>
  <c r="BP36" i="12"/>
  <c r="BO36" i="12"/>
  <c r="BQ36" i="12" s="1"/>
  <c r="BP141" i="12"/>
  <c r="BO141" i="12"/>
  <c r="BQ141" i="12" s="1"/>
  <c r="BX97" i="12"/>
  <c r="CB97" i="12"/>
  <c r="BP115" i="12"/>
  <c r="BO115" i="12"/>
  <c r="BQ115" i="12" s="1"/>
  <c r="BF13" i="12"/>
  <c r="BE13" i="12"/>
  <c r="BG13" i="12" s="1"/>
  <c r="BP91" i="12"/>
  <c r="BO91" i="12"/>
  <c r="BQ91" i="12" s="1"/>
  <c r="CB129" i="12"/>
  <c r="BX129" i="12"/>
  <c r="BF68" i="12"/>
  <c r="BE68" i="12"/>
  <c r="BG68" i="12" s="1"/>
  <c r="BF9" i="12"/>
  <c r="BE9" i="12"/>
  <c r="BG9" i="12" s="1"/>
  <c r="BF77" i="12"/>
  <c r="BE77" i="12"/>
  <c r="BG77" i="12" s="1"/>
  <c r="BF28" i="12"/>
  <c r="BE28" i="12"/>
  <c r="BG28" i="12" s="1"/>
  <c r="BP30" i="12"/>
  <c r="BO30" i="12"/>
  <c r="BQ30" i="12" s="1"/>
  <c r="BO114" i="12"/>
  <c r="BQ114" i="12" s="1"/>
  <c r="BP114" i="12"/>
  <c r="BX65" i="12"/>
  <c r="CB65" i="12"/>
  <c r="BO89" i="12"/>
  <c r="BQ89" i="12" s="1"/>
  <c r="BP89" i="12"/>
  <c r="BP90" i="12"/>
  <c r="BO90" i="12"/>
  <c r="BQ90" i="12" s="1"/>
  <c r="BT104" i="12"/>
  <c r="BF29" i="12"/>
  <c r="BE29" i="12"/>
  <c r="BG29" i="12" s="1"/>
  <c r="CB140" i="12"/>
  <c r="BX140" i="12"/>
  <c r="CB49" i="12"/>
  <c r="BX49" i="12"/>
  <c r="BF64" i="12"/>
  <c r="BE64" i="12"/>
  <c r="BG64" i="12" s="1"/>
  <c r="BT96" i="12"/>
  <c r="BF19" i="12"/>
  <c r="BE19" i="12"/>
  <c r="BG19" i="12" s="1"/>
  <c r="BT10" i="12"/>
  <c r="BP54" i="12"/>
  <c r="BO54" i="12"/>
  <c r="BQ54" i="12" s="1"/>
  <c r="BT128" i="12"/>
  <c r="BP26" i="12"/>
  <c r="BO26" i="12"/>
  <c r="BQ26" i="12" s="1"/>
  <c r="BE118" i="12"/>
  <c r="BG118" i="12" s="1"/>
  <c r="BF118" i="12"/>
  <c r="BE79" i="12"/>
  <c r="BG79" i="12" s="1"/>
  <c r="BF79" i="12"/>
  <c r="BT69" i="12"/>
  <c r="CB99" i="12"/>
  <c r="BX99" i="12"/>
  <c r="BT68" i="12"/>
  <c r="BE54" i="12"/>
  <c r="BG54" i="12" s="1"/>
  <c r="BF54" i="12"/>
  <c r="CB127" i="12"/>
  <c r="BX127" i="12"/>
  <c r="BE15" i="12"/>
  <c r="BG15" i="12" s="1"/>
  <c r="BF15" i="12"/>
  <c r="BF71" i="12"/>
  <c r="BE71" i="12"/>
  <c r="BG71" i="12"/>
  <c r="BO92" i="12"/>
  <c r="BQ92" i="12" s="1"/>
  <c r="BP92" i="12"/>
  <c r="BF88" i="12"/>
  <c r="BE88" i="12"/>
  <c r="BG88" i="12" s="1"/>
  <c r="CB19" i="12"/>
  <c r="BX19" i="12"/>
  <c r="BF20" i="12"/>
  <c r="BE20" i="12"/>
  <c r="BG20" i="12" s="1"/>
  <c r="BF25" i="12"/>
  <c r="BE25" i="12"/>
  <c r="BG25" i="12" s="1"/>
  <c r="BX59" i="12"/>
  <c r="CB59" i="12"/>
  <c r="BF149" i="12"/>
  <c r="BE149" i="12"/>
  <c r="BG149" i="12" s="1"/>
  <c r="BE110" i="12"/>
  <c r="BG110" i="12" s="1"/>
  <c r="BF110" i="12"/>
  <c r="CB84" i="12"/>
  <c r="BX84" i="12"/>
  <c r="CB130" i="12"/>
  <c r="BX130" i="12"/>
  <c r="BF112" i="12"/>
  <c r="BE112" i="12"/>
  <c r="BG112" i="12" s="1"/>
  <c r="CB27" i="12"/>
  <c r="BX27" i="12"/>
  <c r="BX77" i="12"/>
  <c r="CB77" i="12"/>
  <c r="BP19" i="12"/>
  <c r="BO19" i="12"/>
  <c r="BQ19" i="12" s="1"/>
  <c r="BP99" i="12"/>
  <c r="BO99" i="12"/>
  <c r="BQ99" i="12" s="1"/>
  <c r="BT113" i="12"/>
  <c r="BT127" i="12"/>
  <c r="BF27" i="12"/>
  <c r="BE27" i="12"/>
  <c r="BG27" i="12" s="1"/>
  <c r="BT131" i="12"/>
  <c r="CB139" i="12"/>
  <c r="BX139" i="12"/>
  <c r="CB89" i="12"/>
  <c r="BX89" i="12"/>
  <c r="BF100" i="12"/>
  <c r="BE100" i="12"/>
  <c r="BG100" i="12" s="1"/>
  <c r="BF95" i="12"/>
  <c r="BE95" i="12"/>
  <c r="BG95" i="12" s="1"/>
  <c r="BP77" i="12"/>
  <c r="BO77" i="12"/>
  <c r="BQ77" i="12" s="1"/>
  <c r="BE33" i="12"/>
  <c r="BG33" i="12" s="1"/>
  <c r="BF33" i="12"/>
  <c r="BT86" i="12"/>
  <c r="CB17" i="12"/>
  <c r="BX17" i="12"/>
  <c r="BF105" i="12"/>
  <c r="BE105" i="12"/>
  <c r="BG105" i="12" s="1"/>
  <c r="BO18" i="12"/>
  <c r="BQ18" i="12" s="1"/>
  <c r="BP18" i="12"/>
  <c r="BE93" i="12"/>
  <c r="BG93" i="12" s="1"/>
  <c r="BF93" i="12"/>
  <c r="CB135" i="12"/>
  <c r="BX135" i="12"/>
  <c r="BE148" i="12"/>
  <c r="BG148" i="12" s="1"/>
  <c r="BF148" i="12"/>
  <c r="BE45" i="12"/>
  <c r="BG45" i="12" s="1"/>
  <c r="BF45" i="12"/>
  <c r="BX108" i="12"/>
  <c r="CB108" i="12"/>
  <c r="BF11" i="12"/>
  <c r="BE11" i="12"/>
  <c r="BG11" i="12" s="1"/>
  <c r="CB88" i="12"/>
  <c r="BX88" i="12"/>
  <c r="BO10" i="12"/>
  <c r="BQ10" i="12" s="1"/>
  <c r="BP10" i="12"/>
  <c r="BO106" i="12"/>
  <c r="BQ106" i="12" s="1"/>
  <c r="BP106" i="12"/>
  <c r="BE78" i="12"/>
  <c r="BG78" i="12" s="1"/>
  <c r="BF78" i="12"/>
  <c r="BX138" i="12"/>
  <c r="CB138" i="12"/>
  <c r="BE21" i="12"/>
  <c r="BG21" i="12" s="1"/>
  <c r="BF21" i="12"/>
  <c r="BF96" i="12"/>
  <c r="BE96" i="12"/>
  <c r="BG96" i="12" s="1"/>
  <c r="CB26" i="12"/>
  <c r="BX26" i="12"/>
  <c r="BP97" i="12"/>
  <c r="BO97" i="12"/>
  <c r="BQ97" i="12" s="1"/>
  <c r="BP112" i="12"/>
  <c r="BO112" i="12"/>
  <c r="BQ112" i="12" s="1"/>
  <c r="CB124" i="12"/>
  <c r="BX124" i="12"/>
  <c r="BT20" i="12"/>
  <c r="BO17" i="12"/>
  <c r="BQ17" i="12" s="1"/>
  <c r="BP17" i="12"/>
  <c r="BT46" i="12"/>
  <c r="BE104" i="12"/>
  <c r="BG104" i="12" s="1"/>
  <c r="BF104" i="12"/>
  <c r="BT14" i="12"/>
  <c r="BF125" i="12"/>
  <c r="BE125" i="12"/>
  <c r="BG125" i="12" s="1"/>
  <c r="BE58" i="12"/>
  <c r="BG58" i="12" s="1"/>
  <c r="BF58" i="12"/>
  <c r="BF137" i="12"/>
  <c r="BE137" i="12"/>
  <c r="BG137" i="12" s="1"/>
  <c r="BF59" i="12"/>
  <c r="BE59" i="12"/>
  <c r="BG59" i="12" s="1"/>
  <c r="BT54" i="12"/>
  <c r="BF128" i="12"/>
  <c r="BE128" i="12"/>
  <c r="BG128" i="12" s="1"/>
  <c r="BE53" i="12"/>
  <c r="BG53" i="12" s="1"/>
  <c r="BF53" i="12"/>
  <c r="BO129" i="12"/>
  <c r="BQ129" i="12"/>
  <c r="BP129" i="12"/>
  <c r="BF69" i="12"/>
  <c r="BE69" i="12"/>
  <c r="BG69" i="12" s="1"/>
  <c r="CB131" i="12"/>
  <c r="BX131" i="12"/>
  <c r="CB107" i="12"/>
  <c r="BX107" i="12"/>
  <c r="BT71" i="12"/>
  <c r="BF109" i="12"/>
  <c r="BE109" i="12"/>
  <c r="BG109" i="12" s="1"/>
  <c r="BE116" i="12"/>
  <c r="BG116" i="12" s="1"/>
  <c r="BF116" i="12"/>
  <c r="BE4" i="12"/>
  <c r="BG4" i="12" s="1"/>
  <c r="BF4" i="12"/>
  <c r="BT88" i="12"/>
  <c r="BP69" i="12"/>
  <c r="BO69" i="12"/>
  <c r="BQ69" i="12" s="1"/>
  <c r="BE61" i="12"/>
  <c r="BG61" i="12" s="1"/>
  <c r="BF61" i="12"/>
  <c r="BP42" i="12"/>
  <c r="BO42" i="12"/>
  <c r="BQ42" i="12" s="1"/>
  <c r="BT47" i="12"/>
  <c r="BX34" i="12"/>
  <c r="CB34" i="12"/>
  <c r="BF135" i="12"/>
  <c r="BE135" i="12"/>
  <c r="BG135" i="12" s="1"/>
  <c r="BE7" i="12"/>
  <c r="BG7" i="12" s="1"/>
  <c r="BF7" i="12"/>
  <c r="BE94" i="12"/>
  <c r="BG94" i="12" s="1"/>
  <c r="BF94" i="12"/>
  <c r="CB136" i="12"/>
  <c r="BX136" i="12"/>
  <c r="BF75" i="12"/>
  <c r="BE75" i="12"/>
  <c r="BG75" i="12" s="1"/>
  <c r="CB95" i="12"/>
  <c r="BX95" i="12"/>
  <c r="BP43" i="12"/>
  <c r="BO43" i="12"/>
  <c r="BQ43" i="12"/>
  <c r="BP64" i="12"/>
  <c r="BO64" i="12"/>
  <c r="BQ64" i="12" s="1"/>
  <c r="CB113" i="12"/>
  <c r="BX113" i="12"/>
  <c r="BF127" i="12"/>
  <c r="BE127" i="12"/>
  <c r="BG127" i="12" s="1"/>
  <c r="BE102" i="12"/>
  <c r="BG102" i="12" s="1"/>
  <c r="BF102" i="12"/>
  <c r="BE46" i="12"/>
  <c r="BG46" i="12" s="1"/>
  <c r="BF46" i="12"/>
  <c r="BT73" i="12"/>
  <c r="BO14" i="12"/>
  <c r="BQ14" i="12" s="1"/>
  <c r="BP14" i="12"/>
  <c r="BO72" i="12"/>
  <c r="BQ72" i="12" s="1"/>
  <c r="BP72" i="12"/>
  <c r="BX45" i="12"/>
  <c r="CB45" i="12"/>
  <c r="CB147" i="12"/>
  <c r="BX147" i="12"/>
  <c r="BT144" i="12"/>
  <c r="BE111" i="12"/>
  <c r="BG111" i="12" s="1"/>
  <c r="BF111" i="12"/>
  <c r="CB23" i="12"/>
  <c r="BX23" i="12"/>
  <c r="BE98" i="12"/>
  <c r="BG98" i="12" s="1"/>
  <c r="BF98" i="12"/>
  <c r="BT130" i="12"/>
  <c r="BP34" i="12"/>
  <c r="BO34" i="12"/>
  <c r="BQ34" i="12" s="1"/>
  <c r="BP41" i="12"/>
  <c r="BO41" i="12"/>
  <c r="BQ41" i="12" s="1"/>
  <c r="BO143" i="12"/>
  <c r="BQ143" i="12" s="1"/>
  <c r="BP143" i="12"/>
  <c r="BP4" i="12"/>
  <c r="BO4" i="12"/>
  <c r="BQ4" i="12" s="1"/>
  <c r="BE115" i="12"/>
  <c r="BG115" i="12" s="1"/>
  <c r="BF115" i="12"/>
  <c r="BE101" i="12"/>
  <c r="BG101" i="12" s="1"/>
  <c r="BF101" i="12"/>
  <c r="CB92" i="12"/>
  <c r="BX92" i="12"/>
  <c r="BE5" i="12"/>
  <c r="BG5" i="12" s="1"/>
  <c r="BF5" i="12"/>
  <c r="BO122" i="12"/>
  <c r="BQ122" i="12" s="1"/>
  <c r="BP122" i="12"/>
  <c r="BF143" i="12"/>
  <c r="BE143" i="12"/>
  <c r="BG143" i="12" s="1"/>
  <c r="BO71" i="12"/>
  <c r="BQ71" i="12" s="1"/>
  <c r="BP71" i="12"/>
  <c r="BE36" i="12"/>
  <c r="BG36" i="12" s="1"/>
  <c r="BF36" i="12"/>
  <c r="BE122" i="12"/>
  <c r="BG122" i="12" s="1"/>
  <c r="BF122" i="12"/>
  <c r="BE150" i="12"/>
  <c r="BG150" i="12" s="1"/>
  <c r="BF150" i="12"/>
  <c r="BF57" i="12"/>
  <c r="BE57" i="12"/>
  <c r="BG57" i="12" s="1"/>
  <c r="BF32" i="12"/>
  <c r="BE32" i="12"/>
  <c r="BG32" i="12" s="1"/>
  <c r="BP65" i="12"/>
  <c r="BO65" i="12"/>
  <c r="BQ65" i="12" s="1"/>
  <c r="BO95" i="12"/>
  <c r="BQ95" i="12" s="1"/>
  <c r="BP95" i="12"/>
  <c r="BE142" i="12"/>
  <c r="BG142" i="12" s="1"/>
  <c r="BF142" i="12"/>
  <c r="BT138" i="12"/>
  <c r="BF147" i="12"/>
  <c r="BE147" i="12"/>
  <c r="BG147" i="12" s="1"/>
  <c r="BE130" i="12"/>
  <c r="BG130" i="12" s="1"/>
  <c r="BF130" i="12"/>
  <c r="BX118" i="12"/>
  <c r="CB118" i="12"/>
  <c r="BF141" i="12"/>
  <c r="BE141" i="12"/>
  <c r="BG141" i="12" s="1"/>
  <c r="BX46" i="12"/>
  <c r="CB46" i="12"/>
  <c r="BW125" i="12"/>
  <c r="BT125" i="12"/>
  <c r="BE6" i="12"/>
  <c r="BG6" i="12" s="1"/>
  <c r="BF6" i="12"/>
  <c r="BP88" i="12"/>
  <c r="BO88" i="12"/>
  <c r="BQ88" i="12" s="1"/>
  <c r="BF87" i="12"/>
  <c r="BE87" i="12"/>
  <c r="BG87" i="12" s="1"/>
  <c r="BT15" i="12"/>
  <c r="BO59" i="12"/>
  <c r="BQ59" i="12" s="1"/>
  <c r="BP59" i="12"/>
  <c r="CB14" i="12"/>
  <c r="BX14" i="12"/>
  <c r="BP45" i="12"/>
  <c r="BO45" i="12"/>
  <c r="BQ45" i="12"/>
  <c r="BP150" i="12"/>
  <c r="BO150" i="12"/>
  <c r="BQ150" i="12" s="1"/>
  <c r="BT31" i="12"/>
  <c r="BO111" i="12"/>
  <c r="BQ111" i="12" s="1"/>
  <c r="BP111" i="12"/>
  <c r="BF3" i="12"/>
  <c r="BE3" i="12"/>
  <c r="BG3" i="12" s="1"/>
  <c r="BF121" i="12"/>
  <c r="BE121" i="12"/>
  <c r="BG121" i="12" s="1"/>
  <c r="BF80" i="12"/>
  <c r="BE80" i="12"/>
  <c r="BG80" i="12" s="1"/>
  <c r="CB143" i="12"/>
  <c r="BX143" i="12"/>
  <c r="BO135" i="12"/>
  <c r="BQ135" i="12" s="1"/>
  <c r="BP135" i="12"/>
  <c r="BF151" i="12"/>
  <c r="BE151" i="12"/>
  <c r="BG151" i="12" s="1"/>
  <c r="BT80" i="12"/>
  <c r="BE14" i="12"/>
  <c r="BG14" i="12" s="1"/>
  <c r="BF14" i="12"/>
  <c r="BF139" i="12"/>
  <c r="BE139" i="12"/>
  <c r="BG139" i="12" s="1"/>
  <c r="BX82" i="12"/>
  <c r="CB82" i="12"/>
  <c r="BT107" i="12"/>
  <c r="BP85" i="12"/>
  <c r="BO85" i="12"/>
  <c r="BQ85" i="12" s="1"/>
  <c r="BE124" i="12"/>
  <c r="BG124" i="12" s="1"/>
  <c r="BF124" i="12"/>
  <c r="BP118" i="12"/>
  <c r="BO118" i="12"/>
  <c r="BQ118" i="12" s="1"/>
  <c r="BE39" i="12"/>
  <c r="BG39" i="12" s="1"/>
  <c r="BF39" i="12"/>
  <c r="BO37" i="12"/>
  <c r="BQ37" i="12" s="1"/>
  <c r="BP37" i="12"/>
  <c r="BE126" i="12"/>
  <c r="BG126" i="12"/>
  <c r="BF126" i="12"/>
  <c r="BO121" i="12"/>
  <c r="BQ121" i="12" s="1"/>
  <c r="BP121" i="12"/>
  <c r="CB123" i="12"/>
  <c r="BX123" i="12"/>
  <c r="BO103" i="12"/>
  <c r="BQ103" i="12" s="1"/>
  <c r="BP103" i="12"/>
  <c r="BX121" i="12"/>
  <c r="CB121" i="12"/>
  <c r="BF35" i="12"/>
  <c r="BE35" i="12"/>
  <c r="BG35" i="12" s="1"/>
  <c r="BE108" i="12"/>
  <c r="BG108" i="12" s="1"/>
  <c r="BF108" i="12"/>
  <c r="BO105" i="12"/>
  <c r="BQ105" i="12" s="1"/>
  <c r="BP105" i="12"/>
  <c r="BF67" i="12"/>
  <c r="BE67" i="12"/>
  <c r="BG67" i="12" s="1"/>
  <c r="CB12" i="12"/>
  <c r="BX12" i="12"/>
  <c r="BF76" i="12"/>
  <c r="BE76" i="12"/>
  <c r="BG76" i="12" s="1"/>
  <c r="BO27" i="12"/>
  <c r="BQ27" i="12" s="1"/>
  <c r="BP27" i="12"/>
  <c r="BF119" i="12"/>
  <c r="BE119" i="12"/>
  <c r="BG119" i="12" s="1"/>
  <c r="BP73" i="12"/>
  <c r="BO73" i="12"/>
  <c r="BQ73" i="12" s="1"/>
  <c r="CB29" i="12"/>
  <c r="BX29" i="12"/>
  <c r="BP123" i="12"/>
  <c r="BO123" i="12"/>
  <c r="BQ123" i="12" s="1"/>
  <c r="BE40" i="12"/>
  <c r="BG40" i="12" s="1"/>
  <c r="BF40" i="12"/>
  <c r="BF47" i="12"/>
  <c r="BE47" i="12"/>
  <c r="BG47" i="12" s="1"/>
  <c r="BF31" i="12"/>
  <c r="BE31" i="12"/>
  <c r="BG31" i="12" s="1"/>
  <c r="BF23" i="12"/>
  <c r="BE23" i="12"/>
  <c r="BG23" i="12"/>
  <c r="BE10" i="12"/>
  <c r="BG10" i="12" s="1"/>
  <c r="BF10" i="12"/>
  <c r="BF146" i="12"/>
  <c r="BE146" i="12"/>
  <c r="BG146" i="12" s="1"/>
  <c r="BE34" i="12"/>
  <c r="BG34" i="12" s="1"/>
  <c r="BF34" i="12"/>
  <c r="CB141" i="12"/>
  <c r="BX141" i="12"/>
  <c r="BT145" i="12"/>
  <c r="BP20" i="12"/>
  <c r="BO20" i="12"/>
  <c r="BQ20" i="12" s="1"/>
  <c r="CB57" i="12"/>
  <c r="BX57" i="12"/>
  <c r="BW134" i="12"/>
  <c r="BT134" i="12"/>
  <c r="BO93" i="12"/>
  <c r="BQ93" i="12" s="1"/>
  <c r="BP93" i="12"/>
  <c r="CB64" i="12"/>
  <c r="BX64" i="12"/>
  <c r="BO57" i="12"/>
  <c r="BQ57" i="12" s="1"/>
  <c r="BP57" i="12"/>
  <c r="BE113" i="12"/>
  <c r="BG113" i="12" s="1"/>
  <c r="BF113" i="12"/>
  <c r="BE16" i="12"/>
  <c r="BG16" i="12" s="1"/>
  <c r="BF16" i="12"/>
  <c r="BF97" i="12"/>
  <c r="BE97" i="12"/>
  <c r="BG97" i="12" s="1"/>
  <c r="CB24" i="12"/>
  <c r="BX24" i="12"/>
  <c r="BO46" i="12"/>
  <c r="BQ46" i="12" s="1"/>
  <c r="BP46" i="12"/>
  <c r="BX93" i="12"/>
  <c r="CB93" i="12"/>
  <c r="BT91" i="12"/>
  <c r="BT72" i="12"/>
  <c r="BE136" i="12"/>
  <c r="BG136" i="12" s="1"/>
  <c r="BF136" i="12"/>
  <c r="BE144" i="12"/>
  <c r="BG144" i="12" s="1"/>
  <c r="BF144" i="12"/>
  <c r="BE140" i="12"/>
  <c r="BG140" i="12" s="1"/>
  <c r="BF140" i="12"/>
  <c r="BP74" i="12"/>
  <c r="BO74" i="12"/>
  <c r="BQ74" i="12" s="1"/>
  <c r="BF48" i="12"/>
  <c r="BE48" i="12"/>
  <c r="BG48" i="12" s="1"/>
  <c r="BT110" i="12"/>
  <c r="BE2" i="12"/>
  <c r="BG2" i="12" s="1"/>
  <c r="BZ35" i="11"/>
  <c r="CA35" i="11" s="1"/>
  <c r="CB35" i="11" s="1"/>
  <c r="BV7" i="11"/>
  <c r="BP8" i="11"/>
  <c r="BN152" i="12"/>
  <c r="BV152" i="12"/>
  <c r="BX2" i="12"/>
  <c r="CF152" i="12"/>
  <c r="BD152" i="12"/>
  <c r="CE152" i="12"/>
  <c r="BP6" i="11"/>
  <c r="CI102" i="11"/>
  <c r="CJ102" i="11" s="1"/>
  <c r="CK102" i="11" s="1"/>
  <c r="CI51" i="11"/>
  <c r="CJ51" i="11" s="1"/>
  <c r="CK51" i="11" s="1"/>
  <c r="BZ92" i="11"/>
  <c r="CA92" i="11" s="1"/>
  <c r="CB92" i="11" s="1"/>
  <c r="CI65" i="11"/>
  <c r="CJ65" i="11" s="1"/>
  <c r="CK65" i="11" s="1"/>
  <c r="BV110" i="11"/>
  <c r="BP70" i="11"/>
  <c r="BV112" i="11"/>
  <c r="CI118" i="11"/>
  <c r="CJ118" i="11" s="1"/>
  <c r="CK118" i="11" s="1"/>
  <c r="BV114" i="11"/>
  <c r="BP40" i="11"/>
  <c r="CI60" i="11"/>
  <c r="CJ60" i="11" s="1"/>
  <c r="CK60" i="11" s="1"/>
  <c r="BP80" i="11"/>
  <c r="BP60" i="11"/>
  <c r="BV117" i="11"/>
  <c r="BP124" i="11"/>
  <c r="BZ64" i="11"/>
  <c r="CA64" i="11" s="1"/>
  <c r="CB64" i="11" s="1"/>
  <c r="BP52" i="11"/>
  <c r="BP78" i="11"/>
  <c r="CI119" i="11"/>
  <c r="CJ119" i="11" s="1"/>
  <c r="CK119" i="11" s="1"/>
  <c r="BZ43" i="11"/>
  <c r="CA43" i="11" s="1"/>
  <c r="CB43" i="11" s="1"/>
  <c r="BZ46" i="11"/>
  <c r="CA46" i="11" s="1"/>
  <c r="CB46" i="11" s="1"/>
  <c r="BV89" i="11"/>
  <c r="CI115" i="11"/>
  <c r="CJ115" i="11" s="1"/>
  <c r="CK115" i="11" s="1"/>
  <c r="BZ98" i="11"/>
  <c r="CA98" i="11" s="1"/>
  <c r="CB98" i="11" s="1"/>
  <c r="BZ77" i="11"/>
  <c r="CA77" i="11" s="1"/>
  <c r="CB77" i="11" s="1"/>
  <c r="BV14" i="11"/>
  <c r="BZ80" i="11"/>
  <c r="CA80" i="11" s="1"/>
  <c r="CB80" i="11" s="1"/>
  <c r="BJ57" i="11"/>
  <c r="BD57" i="11"/>
  <c r="BP84" i="11"/>
  <c r="BV84" i="11"/>
  <c r="BP94" i="11"/>
  <c r="BV94" i="11"/>
  <c r="BV29" i="11"/>
  <c r="BP29" i="11"/>
  <c r="BP55" i="11"/>
  <c r="BV55" i="11"/>
  <c r="CI111" i="11"/>
  <c r="CJ111" i="11" s="1"/>
  <c r="CK111" i="11" s="1"/>
  <c r="BZ111" i="11"/>
  <c r="CA111" i="11" s="1"/>
  <c r="CB111" i="11" s="1"/>
  <c r="BZ26" i="11"/>
  <c r="CA26" i="11" s="1"/>
  <c r="CB26" i="11" s="1"/>
  <c r="CI26" i="11"/>
  <c r="CJ26" i="11" s="1"/>
  <c r="CK26" i="11" s="1"/>
  <c r="BP107" i="11"/>
  <c r="BV107" i="11"/>
  <c r="BJ117" i="11"/>
  <c r="BD117" i="11"/>
  <c r="CI72" i="11"/>
  <c r="CJ72" i="11" s="1"/>
  <c r="CK72" i="11" s="1"/>
  <c r="BZ72" i="11"/>
  <c r="CA72" i="11" s="1"/>
  <c r="CB72" i="11" s="1"/>
  <c r="BJ103" i="11"/>
  <c r="BD103" i="11"/>
  <c r="CI101" i="11"/>
  <c r="CJ101" i="11" s="1"/>
  <c r="CK101" i="11" s="1"/>
  <c r="BZ101" i="11"/>
  <c r="CA101" i="11" s="1"/>
  <c r="CB101" i="11" s="1"/>
  <c r="CI110" i="11"/>
  <c r="CJ110" i="11" s="1"/>
  <c r="CK110" i="11" s="1"/>
  <c r="BZ110" i="11"/>
  <c r="CA110" i="11" s="1"/>
  <c r="CB110" i="11" s="1"/>
  <c r="BD11" i="11"/>
  <c r="BJ11" i="11"/>
  <c r="BX11" i="11"/>
  <c r="BJ59" i="11"/>
  <c r="BD59" i="11"/>
  <c r="BP111" i="11"/>
  <c r="BV111" i="11"/>
  <c r="BX102" i="11"/>
  <c r="BJ102" i="11"/>
  <c r="BD102" i="11"/>
  <c r="BV85" i="11"/>
  <c r="BP85" i="11"/>
  <c r="BJ26" i="11"/>
  <c r="BD26" i="11"/>
  <c r="CI90" i="11"/>
  <c r="CJ90" i="11" s="1"/>
  <c r="CK90" i="11" s="1"/>
  <c r="BZ90" i="11"/>
  <c r="CA90" i="11" s="1"/>
  <c r="CB90" i="11" s="1"/>
  <c r="BP83" i="11"/>
  <c r="BV83" i="11"/>
  <c r="CI8" i="11"/>
  <c r="CJ8" i="11" s="1"/>
  <c r="CK8" i="11" s="1"/>
  <c r="BZ8" i="11"/>
  <c r="CA8" i="11" s="1"/>
  <c r="CB8" i="11" s="1"/>
  <c r="BJ82" i="11"/>
  <c r="BD82" i="11"/>
  <c r="CI120" i="11"/>
  <c r="CJ120" i="11" s="1"/>
  <c r="CK120" i="11" s="1"/>
  <c r="BZ120" i="11"/>
  <c r="CA120" i="11" s="1"/>
  <c r="CB120" i="11" s="1"/>
  <c r="BJ124" i="11"/>
  <c r="BD124" i="11"/>
  <c r="BD21" i="11"/>
  <c r="BJ21" i="11"/>
  <c r="BZ97" i="11"/>
  <c r="CA97" i="11" s="1"/>
  <c r="CB97" i="11" s="1"/>
  <c r="CI97" i="11"/>
  <c r="CJ97" i="11" s="1"/>
  <c r="CK97" i="11" s="1"/>
  <c r="BX51" i="11"/>
  <c r="BJ51" i="11"/>
  <c r="BD51" i="11"/>
  <c r="CI17" i="11"/>
  <c r="CJ17" i="11" s="1"/>
  <c r="CK17" i="11" s="1"/>
  <c r="BZ17" i="11"/>
  <c r="CA17" i="11" s="1"/>
  <c r="CB17" i="11" s="1"/>
  <c r="BV71" i="11"/>
  <c r="BP71" i="11"/>
  <c r="BV62" i="11"/>
  <c r="BP62" i="11"/>
  <c r="BP79" i="11"/>
  <c r="BV79" i="11"/>
  <c r="BJ71" i="11"/>
  <c r="BD71" i="11"/>
  <c r="BJ108" i="11"/>
  <c r="BD108" i="11"/>
  <c r="BV21" i="11"/>
  <c r="BP21" i="11"/>
  <c r="BJ120" i="11"/>
  <c r="BD120" i="11"/>
  <c r="BP116" i="11"/>
  <c r="BV116" i="11"/>
  <c r="BP27" i="11"/>
  <c r="BV27" i="11"/>
  <c r="CI117" i="11"/>
  <c r="CJ117" i="11" s="1"/>
  <c r="CK117" i="11" s="1"/>
  <c r="BZ117" i="11"/>
  <c r="CA117" i="11" s="1"/>
  <c r="CB117" i="11" s="1"/>
  <c r="CI13" i="11"/>
  <c r="CJ13" i="11" s="1"/>
  <c r="CK13" i="11" s="1"/>
  <c r="BZ13" i="11"/>
  <c r="CA13" i="11" s="1"/>
  <c r="CB13" i="11" s="1"/>
  <c r="CI41" i="11"/>
  <c r="CJ41" i="11" s="1"/>
  <c r="CK41" i="11" s="1"/>
  <c r="BZ41" i="11"/>
  <c r="CA41" i="11" s="1"/>
  <c r="CB41" i="11" s="1"/>
  <c r="BP38" i="11"/>
  <c r="BV38" i="11"/>
  <c r="BD125" i="11"/>
  <c r="BJ125" i="11"/>
  <c r="CI22" i="11"/>
  <c r="CJ22" i="11" s="1"/>
  <c r="CK22" i="11" s="1"/>
  <c r="BZ22" i="11"/>
  <c r="CA22" i="11" s="1"/>
  <c r="CB22" i="11" s="1"/>
  <c r="CI52" i="11"/>
  <c r="CJ52" i="11" s="1"/>
  <c r="CK52" i="11" s="1"/>
  <c r="BZ52" i="11"/>
  <c r="CA52" i="11" s="1"/>
  <c r="CB52" i="11" s="1"/>
  <c r="BJ114" i="11"/>
  <c r="BD114" i="11"/>
  <c r="BZ40" i="11"/>
  <c r="CA40" i="11" s="1"/>
  <c r="CB40" i="11" s="1"/>
  <c r="CI40" i="11"/>
  <c r="CJ40" i="11" s="1"/>
  <c r="CK40" i="11" s="1"/>
  <c r="CI67" i="11"/>
  <c r="CJ67" i="11" s="1"/>
  <c r="CK67" i="11" s="1"/>
  <c r="BZ67" i="11"/>
  <c r="CA67" i="11" s="1"/>
  <c r="CB67" i="11" s="1"/>
  <c r="CI42" i="11"/>
  <c r="CJ42" i="11" s="1"/>
  <c r="CK42" i="11" s="1"/>
  <c r="BZ42" i="11"/>
  <c r="CA42" i="11" s="1"/>
  <c r="CB42" i="11" s="1"/>
  <c r="BJ66" i="11"/>
  <c r="BD66" i="11"/>
  <c r="BV82" i="11"/>
  <c r="BP82" i="11"/>
  <c r="BJ75" i="11"/>
  <c r="BD75" i="11"/>
  <c r="BJ118" i="11"/>
  <c r="BD118" i="11"/>
  <c r="BX118" i="11"/>
  <c r="CI89" i="11"/>
  <c r="CJ89" i="11" s="1"/>
  <c r="CK89" i="11" s="1"/>
  <c r="BZ89" i="11"/>
  <c r="CA89" i="11" s="1"/>
  <c r="CB89" i="11" s="1"/>
  <c r="BP96" i="11"/>
  <c r="BV96" i="11"/>
  <c r="BJ99" i="11"/>
  <c r="BD99" i="11"/>
  <c r="BZ18" i="11"/>
  <c r="CA18" i="11" s="1"/>
  <c r="CB18" i="11" s="1"/>
  <c r="CI18" i="11"/>
  <c r="CJ18" i="11" s="1"/>
  <c r="CK18" i="11" s="1"/>
  <c r="CI34" i="11"/>
  <c r="CJ34" i="11" s="1"/>
  <c r="CK34" i="11" s="1"/>
  <c r="BZ34" i="11"/>
  <c r="CA34" i="11" s="1"/>
  <c r="CB34" i="11" s="1"/>
  <c r="BV48" i="11"/>
  <c r="BP48" i="11"/>
  <c r="CI36" i="11"/>
  <c r="CJ36" i="11" s="1"/>
  <c r="CK36" i="11" s="1"/>
  <c r="BZ36" i="11"/>
  <c r="CA36" i="11" s="1"/>
  <c r="CB36" i="11" s="1"/>
  <c r="BD7" i="11"/>
  <c r="BJ7" i="11"/>
  <c r="BP108" i="11"/>
  <c r="BV108" i="11"/>
  <c r="BV105" i="11"/>
  <c r="BP105" i="11"/>
  <c r="BJ107" i="11"/>
  <c r="BD107" i="11"/>
  <c r="BP4" i="11"/>
  <c r="BV4" i="11"/>
  <c r="BP36" i="11"/>
  <c r="BV36" i="11"/>
  <c r="CI96" i="11"/>
  <c r="CJ96" i="11" s="1"/>
  <c r="CK96" i="11" s="1"/>
  <c r="BZ96" i="11"/>
  <c r="CA96" i="11" s="1"/>
  <c r="CB96" i="11" s="1"/>
  <c r="CI55" i="11"/>
  <c r="CJ55" i="11" s="1"/>
  <c r="CK55" i="11" s="1"/>
  <c r="BZ55" i="11"/>
  <c r="CA55" i="11" s="1"/>
  <c r="CB55" i="11" s="1"/>
  <c r="BJ70" i="11"/>
  <c r="BD70" i="11"/>
  <c r="BP93" i="11"/>
  <c r="BV93" i="11"/>
  <c r="BV25" i="11"/>
  <c r="BP25" i="11"/>
  <c r="BP123" i="11"/>
  <c r="BV123" i="11"/>
  <c r="BV63" i="11"/>
  <c r="BP63" i="11"/>
  <c r="CI66" i="11"/>
  <c r="CJ66" i="11" s="1"/>
  <c r="CK66" i="11" s="1"/>
  <c r="BZ66" i="11"/>
  <c r="CA66" i="11" s="1"/>
  <c r="CB66" i="11" s="1"/>
  <c r="BJ69" i="11"/>
  <c r="BD69" i="11"/>
  <c r="CI63" i="11"/>
  <c r="CJ63" i="11" s="1"/>
  <c r="CK63" i="11" s="1"/>
  <c r="BZ63" i="11"/>
  <c r="CA63" i="11" s="1"/>
  <c r="CB63" i="11" s="1"/>
  <c r="BD13" i="11"/>
  <c r="BJ13" i="11"/>
  <c r="BD14" i="11"/>
  <c r="BJ14" i="11"/>
  <c r="CI122" i="11"/>
  <c r="CJ122" i="11" s="1"/>
  <c r="CK122" i="11" s="1"/>
  <c r="BZ122" i="11"/>
  <c r="CA122" i="11" s="1"/>
  <c r="CB122" i="11" s="1"/>
  <c r="CI113" i="11"/>
  <c r="CJ113" i="11" s="1"/>
  <c r="CK113" i="11" s="1"/>
  <c r="BZ113" i="11"/>
  <c r="CA113" i="11" s="1"/>
  <c r="CB113" i="11" s="1"/>
  <c r="BZ21" i="11"/>
  <c r="CA21" i="11" s="1"/>
  <c r="CB21" i="11" s="1"/>
  <c r="CI21" i="11"/>
  <c r="CJ21" i="11" s="1"/>
  <c r="CK21" i="11" s="1"/>
  <c r="CI38" i="11"/>
  <c r="CJ38" i="11" s="1"/>
  <c r="CK38" i="11" s="1"/>
  <c r="BZ38" i="11"/>
  <c r="CA38" i="11" s="1"/>
  <c r="CB38" i="11" s="1"/>
  <c r="BJ43" i="11"/>
  <c r="BD43" i="11"/>
  <c r="CI16" i="11"/>
  <c r="CJ16" i="11" s="1"/>
  <c r="CK16" i="11" s="1"/>
  <c r="BZ16" i="11"/>
  <c r="CA16" i="11" s="1"/>
  <c r="CB16" i="11" s="1"/>
  <c r="CI108" i="11"/>
  <c r="CJ108" i="11" s="1"/>
  <c r="CK108" i="11" s="1"/>
  <c r="BZ108" i="11"/>
  <c r="CA108" i="11" s="1"/>
  <c r="CB108" i="11" s="1"/>
  <c r="BJ87" i="11"/>
  <c r="BD87" i="11"/>
  <c r="BX87" i="11"/>
  <c r="BJ119" i="11"/>
  <c r="BD119" i="11"/>
  <c r="BX119" i="11"/>
  <c r="BJ58" i="11"/>
  <c r="BD58" i="11"/>
  <c r="BP10" i="11"/>
  <c r="BV10" i="11"/>
  <c r="BJ112" i="11"/>
  <c r="BD112" i="11"/>
  <c r="BV73" i="11"/>
  <c r="BP73" i="11"/>
  <c r="CI12" i="11"/>
  <c r="CJ12" i="11" s="1"/>
  <c r="CK12" i="11" s="1"/>
  <c r="BZ12" i="11"/>
  <c r="CA12" i="11" s="1"/>
  <c r="CB12" i="11" s="1"/>
  <c r="BD22" i="11"/>
  <c r="BJ22" i="11"/>
  <c r="BJ110" i="11"/>
  <c r="BD110" i="11"/>
  <c r="BD30" i="11"/>
  <c r="BJ30" i="11"/>
  <c r="CI4" i="11"/>
  <c r="CJ4" i="11" s="1"/>
  <c r="CK4" i="11" s="1"/>
  <c r="BZ4" i="11"/>
  <c r="CA4" i="11" s="1"/>
  <c r="CB4" i="11" s="1"/>
  <c r="BV122" i="11"/>
  <c r="BP122" i="11"/>
  <c r="BJ27" i="11"/>
  <c r="BD27" i="11"/>
  <c r="CI7" i="11"/>
  <c r="CJ7" i="11" s="1"/>
  <c r="CK7" i="11" s="1"/>
  <c r="BZ7" i="11"/>
  <c r="CA7" i="11" s="1"/>
  <c r="CB7" i="11" s="1"/>
  <c r="CI9" i="11"/>
  <c r="CJ9" i="11" s="1"/>
  <c r="CK9" i="11" s="1"/>
  <c r="BZ9" i="11"/>
  <c r="CA9" i="11" s="1"/>
  <c r="CB9" i="11" s="1"/>
  <c r="BP88" i="11"/>
  <c r="BV88" i="11"/>
  <c r="CI79" i="11"/>
  <c r="CJ79" i="11" s="1"/>
  <c r="CK79" i="11" s="1"/>
  <c r="BZ79" i="11"/>
  <c r="CA79" i="11" s="1"/>
  <c r="CB79" i="11" s="1"/>
  <c r="BV87" i="11"/>
  <c r="BP87" i="11"/>
  <c r="BJ105" i="11"/>
  <c r="BD105" i="11"/>
  <c r="CI48" i="11"/>
  <c r="CJ48" i="11" s="1"/>
  <c r="CK48" i="11" s="1"/>
  <c r="BZ48" i="11"/>
  <c r="CA48" i="11" s="1"/>
  <c r="CB48" i="11" s="1"/>
  <c r="BP17" i="11"/>
  <c r="BV17" i="11"/>
  <c r="BD6" i="11"/>
  <c r="BJ6" i="11"/>
  <c r="BJ79" i="11"/>
  <c r="BD79" i="11"/>
  <c r="BP30" i="11"/>
  <c r="BV30" i="11"/>
  <c r="BJ63" i="11"/>
  <c r="BD63" i="11"/>
  <c r="BD64" i="11"/>
  <c r="BJ64" i="11"/>
  <c r="BX64" i="11"/>
  <c r="BJ18" i="11"/>
  <c r="BD18" i="11"/>
  <c r="BZ15" i="11"/>
  <c r="CA15" i="11" s="1"/>
  <c r="CB15" i="11" s="1"/>
  <c r="CI15" i="11"/>
  <c r="CJ15" i="11" s="1"/>
  <c r="CK15" i="11" s="1"/>
  <c r="BV59" i="11"/>
  <c r="BP59" i="11"/>
  <c r="CI70" i="11"/>
  <c r="CJ70" i="11" s="1"/>
  <c r="CK70" i="11" s="1"/>
  <c r="BZ70" i="11"/>
  <c r="CA70" i="11" s="1"/>
  <c r="CB70" i="11" s="1"/>
  <c r="CI82" i="11"/>
  <c r="CJ82" i="11" s="1"/>
  <c r="CK82" i="11" s="1"/>
  <c r="BZ82" i="11"/>
  <c r="CA82" i="11" s="1"/>
  <c r="CB82" i="11" s="1"/>
  <c r="BV65" i="11"/>
  <c r="BP65" i="11"/>
  <c r="CI81" i="11"/>
  <c r="CJ81" i="11" s="1"/>
  <c r="CK81" i="11" s="1"/>
  <c r="BZ81" i="11"/>
  <c r="CA81" i="11" s="1"/>
  <c r="CB81" i="11" s="1"/>
  <c r="BJ72" i="11"/>
  <c r="BD72" i="11"/>
  <c r="BP31" i="11"/>
  <c r="BV31" i="11"/>
  <c r="BP121" i="11"/>
  <c r="BV121" i="11"/>
  <c r="BJ68" i="11"/>
  <c r="BD68" i="11"/>
  <c r="CI69" i="11"/>
  <c r="CJ69" i="11" s="1"/>
  <c r="CK69" i="11" s="1"/>
  <c r="BZ69" i="11"/>
  <c r="CA69" i="11" s="1"/>
  <c r="CB69" i="11" s="1"/>
  <c r="BP91" i="11"/>
  <c r="BV91" i="11"/>
  <c r="BJ40" i="11"/>
  <c r="BD40" i="11"/>
  <c r="BP3" i="11"/>
  <c r="BV3" i="11"/>
  <c r="BP42" i="11"/>
  <c r="BV42" i="11"/>
  <c r="CI29" i="11"/>
  <c r="CJ29" i="11" s="1"/>
  <c r="CK29" i="11" s="1"/>
  <c r="BZ29" i="11"/>
  <c r="CA29" i="11" s="1"/>
  <c r="CB29" i="11" s="1"/>
  <c r="BV115" i="11"/>
  <c r="BP115" i="11"/>
  <c r="BJ84" i="11"/>
  <c r="BD84" i="11"/>
  <c r="BJ111" i="11"/>
  <c r="BD111" i="11"/>
  <c r="BJ92" i="11"/>
  <c r="BD92" i="11"/>
  <c r="BX92" i="11"/>
  <c r="BV61" i="11"/>
  <c r="BP61" i="11"/>
  <c r="CI121" i="11"/>
  <c r="CJ121" i="11" s="1"/>
  <c r="CK121" i="11" s="1"/>
  <c r="BZ121" i="11"/>
  <c r="CA121" i="11" s="1"/>
  <c r="CB121" i="11" s="1"/>
  <c r="BP26" i="11"/>
  <c r="BV26" i="11"/>
  <c r="BP95" i="11"/>
  <c r="BV95" i="11"/>
  <c r="BD31" i="11"/>
  <c r="BJ31" i="11"/>
  <c r="BD4" i="11"/>
  <c r="BJ4" i="11"/>
  <c r="BV66" i="11"/>
  <c r="BP66" i="11"/>
  <c r="BZ33" i="11"/>
  <c r="CA33" i="11" s="1"/>
  <c r="CB33" i="11" s="1"/>
  <c r="CI33" i="11"/>
  <c r="CJ33" i="11" s="1"/>
  <c r="CK33" i="11" s="1"/>
  <c r="BP37" i="11"/>
  <c r="BV37" i="11"/>
  <c r="BP113" i="11"/>
  <c r="BV113" i="11"/>
  <c r="BV120" i="11"/>
  <c r="BP120" i="11"/>
  <c r="BP74" i="11"/>
  <c r="BV74" i="11"/>
  <c r="CI50" i="11"/>
  <c r="CJ50" i="11" s="1"/>
  <c r="CK50" i="11" s="1"/>
  <c r="BZ50" i="11"/>
  <c r="CA50" i="11" s="1"/>
  <c r="CB50" i="11" s="1"/>
  <c r="CI6" i="11"/>
  <c r="CJ6" i="11" s="1"/>
  <c r="CK6" i="11" s="1"/>
  <c r="BZ6" i="11"/>
  <c r="CA6" i="11" s="1"/>
  <c r="CB6" i="11" s="1"/>
  <c r="BD10" i="11"/>
  <c r="BJ10" i="11"/>
  <c r="BD17" i="11"/>
  <c r="BJ17" i="11"/>
  <c r="BJ78" i="11"/>
  <c r="BD78" i="11"/>
  <c r="BX78" i="11"/>
  <c r="BJ85" i="11"/>
  <c r="BD85" i="11"/>
  <c r="CI68" i="11"/>
  <c r="CJ68" i="11" s="1"/>
  <c r="CK68" i="11" s="1"/>
  <c r="BZ68" i="11"/>
  <c r="CA68" i="11" s="1"/>
  <c r="CB68" i="11" s="1"/>
  <c r="BJ74" i="11"/>
  <c r="BD74" i="11"/>
  <c r="CI45" i="11"/>
  <c r="CJ45" i="11" s="1"/>
  <c r="CK45" i="11" s="1"/>
  <c r="BZ45" i="11"/>
  <c r="CA45" i="11" s="1"/>
  <c r="CB45" i="11" s="1"/>
  <c r="CI75" i="11"/>
  <c r="CJ75" i="11" s="1"/>
  <c r="CK75" i="11" s="1"/>
  <c r="BZ75" i="11"/>
  <c r="CA75" i="11" s="1"/>
  <c r="CB75" i="11" s="1"/>
  <c r="CI94" i="11"/>
  <c r="CJ94" i="11" s="1"/>
  <c r="CK94" i="11" s="1"/>
  <c r="BZ94" i="11"/>
  <c r="CA94" i="11" s="1"/>
  <c r="CB94" i="11" s="1"/>
  <c r="BD121" i="11"/>
  <c r="BJ121" i="11"/>
  <c r="CI44" i="11"/>
  <c r="CJ44" i="11" s="1"/>
  <c r="CK44" i="11" s="1"/>
  <c r="BZ44" i="11"/>
  <c r="CA44" i="11" s="1"/>
  <c r="CB44" i="11" s="1"/>
  <c r="BX23" i="11"/>
  <c r="BD23" i="11"/>
  <c r="BJ23" i="11"/>
  <c r="BD41" i="11"/>
  <c r="BJ41" i="11"/>
  <c r="CI24" i="11"/>
  <c r="CJ24" i="11" s="1"/>
  <c r="CK24" i="11" s="1"/>
  <c r="BZ24" i="11"/>
  <c r="CA24" i="11" s="1"/>
  <c r="CB24" i="11" s="1"/>
  <c r="BP11" i="11"/>
  <c r="BV11" i="11"/>
  <c r="BJ94" i="11"/>
  <c r="BD94" i="11"/>
  <c r="BV106" i="11"/>
  <c r="BP106" i="11"/>
  <c r="BP69" i="11"/>
  <c r="BV69" i="11"/>
  <c r="BD37" i="11"/>
  <c r="BJ37" i="11"/>
  <c r="BJ34" i="11"/>
  <c r="BD34" i="11"/>
  <c r="BJ101" i="11"/>
  <c r="BD101" i="11"/>
  <c r="BP28" i="11"/>
  <c r="BV28" i="11"/>
  <c r="BP39" i="11"/>
  <c r="BV39" i="11"/>
  <c r="BP119" i="11"/>
  <c r="BV119" i="11"/>
  <c r="CI93" i="11"/>
  <c r="CJ93" i="11" s="1"/>
  <c r="CK93" i="11" s="1"/>
  <c r="BZ93" i="11"/>
  <c r="CA93" i="11" s="1"/>
  <c r="CB93" i="11" s="1"/>
  <c r="BJ98" i="11"/>
  <c r="BD98" i="11"/>
  <c r="BX98" i="11"/>
  <c r="CI10" i="11"/>
  <c r="CJ10" i="11" s="1"/>
  <c r="CK10" i="11" s="1"/>
  <c r="BZ10" i="11"/>
  <c r="CA10" i="11" s="1"/>
  <c r="CB10" i="11" s="1"/>
  <c r="BJ123" i="11"/>
  <c r="BD123" i="11"/>
  <c r="BJ96" i="11"/>
  <c r="BD96" i="11"/>
  <c r="BV67" i="11"/>
  <c r="BP67" i="11"/>
  <c r="BD89" i="11"/>
  <c r="BJ89" i="11"/>
  <c r="CI27" i="11"/>
  <c r="CJ27" i="11" s="1"/>
  <c r="CK27" i="11" s="1"/>
  <c r="BZ27" i="11"/>
  <c r="CA27" i="11" s="1"/>
  <c r="CB27" i="11" s="1"/>
  <c r="BP20" i="11"/>
  <c r="BV20" i="11"/>
  <c r="BV101" i="11"/>
  <c r="BP101" i="11"/>
  <c r="CI32" i="11"/>
  <c r="CJ32" i="11" s="1"/>
  <c r="CK32" i="11" s="1"/>
  <c r="BZ32" i="11"/>
  <c r="CA32" i="11" s="1"/>
  <c r="CB32" i="11" s="1"/>
  <c r="BJ52" i="11"/>
  <c r="BD52" i="11"/>
  <c r="BV16" i="11"/>
  <c r="BP16" i="11"/>
  <c r="BD8" i="11"/>
  <c r="BJ8" i="11"/>
  <c r="BJ33" i="11"/>
  <c r="BD33" i="11"/>
  <c r="BD3" i="11"/>
  <c r="BJ3" i="11"/>
  <c r="BJ97" i="11"/>
  <c r="BD97" i="11"/>
  <c r="BJ80" i="11"/>
  <c r="BD80" i="11"/>
  <c r="CI126" i="11"/>
  <c r="CJ126" i="11" s="1"/>
  <c r="CK126" i="11" s="1"/>
  <c r="BZ126" i="11"/>
  <c r="CA126" i="11" s="1"/>
  <c r="CB126" i="11" s="1"/>
  <c r="CI58" i="11"/>
  <c r="CJ58" i="11" s="1"/>
  <c r="CK58" i="11" s="1"/>
  <c r="BZ58" i="11"/>
  <c r="CA58" i="11" s="1"/>
  <c r="CB58" i="11" s="1"/>
  <c r="BV98" i="11"/>
  <c r="BP98" i="11"/>
  <c r="BJ44" i="11"/>
  <c r="BD44" i="11"/>
  <c r="BJ116" i="11"/>
  <c r="BD116" i="11"/>
  <c r="CI39" i="11"/>
  <c r="CJ39" i="11" s="1"/>
  <c r="CK39" i="11" s="1"/>
  <c r="BZ39" i="11"/>
  <c r="CA39" i="11" s="1"/>
  <c r="CB39" i="11" s="1"/>
  <c r="CI71" i="11"/>
  <c r="CJ71" i="11" s="1"/>
  <c r="CK71" i="11" s="1"/>
  <c r="BZ71" i="11"/>
  <c r="CA71" i="11" s="1"/>
  <c r="CB71" i="11" s="1"/>
  <c r="BZ112" i="11"/>
  <c r="CA112" i="11" s="1"/>
  <c r="CB112" i="11" s="1"/>
  <c r="CI112" i="11"/>
  <c r="CJ112" i="11" s="1"/>
  <c r="CK112" i="11" s="1"/>
  <c r="BZ74" i="11"/>
  <c r="CA74" i="11" s="1"/>
  <c r="CB74" i="11" s="1"/>
  <c r="CI74" i="11"/>
  <c r="CJ74" i="11" s="1"/>
  <c r="CK74" i="11" s="1"/>
  <c r="BV44" i="11"/>
  <c r="BP44" i="11"/>
  <c r="CI25" i="11"/>
  <c r="CJ25" i="11" s="1"/>
  <c r="CK25" i="11" s="1"/>
  <c r="BZ25" i="11"/>
  <c r="CA25" i="11" s="1"/>
  <c r="CB25" i="11" s="1"/>
  <c r="BD38" i="11"/>
  <c r="BJ38" i="11"/>
  <c r="BP35" i="11"/>
  <c r="BV35" i="11"/>
  <c r="BJ36" i="11"/>
  <c r="BD36" i="11"/>
  <c r="BJ42" i="11"/>
  <c r="BD42" i="11"/>
  <c r="BV125" i="11"/>
  <c r="BP125" i="11"/>
  <c r="BJ104" i="11"/>
  <c r="BD104" i="11"/>
  <c r="CI76" i="11"/>
  <c r="CJ76" i="11" s="1"/>
  <c r="CK76" i="11" s="1"/>
  <c r="BZ76" i="11"/>
  <c r="CA76" i="11" s="1"/>
  <c r="CB76" i="11" s="1"/>
  <c r="BJ115" i="11"/>
  <c r="BD115" i="11"/>
  <c r="BX115" i="11"/>
  <c r="BJ73" i="11"/>
  <c r="BD73" i="11"/>
  <c r="BJ50" i="11"/>
  <c r="BD50" i="11"/>
  <c r="BJ122" i="11"/>
  <c r="BD122" i="11"/>
  <c r="BX122" i="11"/>
  <c r="CI125" i="11"/>
  <c r="CJ125" i="11" s="1"/>
  <c r="CK125" i="11" s="1"/>
  <c r="BZ125" i="11"/>
  <c r="CA125" i="11" s="1"/>
  <c r="CB125" i="11" s="1"/>
  <c r="BJ95" i="11"/>
  <c r="BD95" i="11"/>
  <c r="BD15" i="11"/>
  <c r="BJ15" i="11"/>
  <c r="BD29" i="11"/>
  <c r="BJ29" i="11"/>
  <c r="BJ61" i="11"/>
  <c r="BD61" i="11"/>
  <c r="BX61" i="11"/>
  <c r="CI86" i="11"/>
  <c r="CJ86" i="11" s="1"/>
  <c r="CK86" i="11" s="1"/>
  <c r="BZ86" i="11"/>
  <c r="CA86" i="11" s="1"/>
  <c r="CB86" i="11" s="1"/>
  <c r="BJ60" i="11"/>
  <c r="BD60" i="11"/>
  <c r="BX60" i="11"/>
  <c r="BJ109" i="11"/>
  <c r="BD109" i="11"/>
  <c r="CI85" i="11"/>
  <c r="CJ85" i="11" s="1"/>
  <c r="CK85" i="11" s="1"/>
  <c r="BZ85" i="11"/>
  <c r="CA85" i="11" s="1"/>
  <c r="CB85" i="11" s="1"/>
  <c r="BJ49" i="11"/>
  <c r="BD49" i="11"/>
  <c r="BJ35" i="11"/>
  <c r="BD35" i="11"/>
  <c r="BX35" i="11"/>
  <c r="CI84" i="11"/>
  <c r="CJ84" i="11" s="1"/>
  <c r="CK84" i="11" s="1"/>
  <c r="BZ84" i="11"/>
  <c r="CA84" i="11" s="1"/>
  <c r="CB84" i="11" s="1"/>
  <c r="BP33" i="11"/>
  <c r="BV33" i="11"/>
  <c r="BJ54" i="11"/>
  <c r="BD54" i="11"/>
  <c r="BJ83" i="11"/>
  <c r="BD83" i="11"/>
  <c r="BV24" i="11"/>
  <c r="BP24" i="11"/>
  <c r="BV90" i="11"/>
  <c r="BP90" i="11"/>
  <c r="CI88" i="11"/>
  <c r="CJ88" i="11" s="1"/>
  <c r="CK88" i="11" s="1"/>
  <c r="BZ88" i="11"/>
  <c r="CA88" i="11" s="1"/>
  <c r="CB88" i="11" s="1"/>
  <c r="CI30" i="11"/>
  <c r="CJ30" i="11" s="1"/>
  <c r="CK30" i="11" s="1"/>
  <c r="BZ30" i="11"/>
  <c r="CA30" i="11" s="1"/>
  <c r="CB30" i="11" s="1"/>
  <c r="BD28" i="11"/>
  <c r="BJ28" i="11"/>
  <c r="CI104" i="11"/>
  <c r="CJ104" i="11" s="1"/>
  <c r="CK104" i="11" s="1"/>
  <c r="BZ104" i="11"/>
  <c r="CA104" i="11" s="1"/>
  <c r="CB104" i="11" s="1"/>
  <c r="BJ46" i="11"/>
  <c r="BD46" i="11"/>
  <c r="BX46" i="11"/>
  <c r="BP76" i="11"/>
  <c r="BV76" i="11"/>
  <c r="BV92" i="11"/>
  <c r="BP92" i="11"/>
  <c r="CI31" i="11"/>
  <c r="CJ31" i="11" s="1"/>
  <c r="CK31" i="11" s="1"/>
  <c r="BZ31" i="11"/>
  <c r="CA31" i="11" s="1"/>
  <c r="CB31" i="11" s="1"/>
  <c r="BP9" i="11"/>
  <c r="BV9" i="11"/>
  <c r="CI53" i="11"/>
  <c r="CJ53" i="11" s="1"/>
  <c r="CK53" i="11" s="1"/>
  <c r="BZ53" i="11"/>
  <c r="CA53" i="11" s="1"/>
  <c r="CB53" i="11" s="1"/>
  <c r="CI95" i="11"/>
  <c r="CJ95" i="11" s="1"/>
  <c r="CK95" i="11" s="1"/>
  <c r="BZ95" i="11"/>
  <c r="CA95" i="11" s="1"/>
  <c r="CB95" i="11" s="1"/>
  <c r="CI20" i="11"/>
  <c r="CJ20" i="11" s="1"/>
  <c r="CK20" i="11" s="1"/>
  <c r="BZ20" i="11"/>
  <c r="CA20" i="11" s="1"/>
  <c r="CB20" i="11" s="1"/>
  <c r="BJ100" i="11"/>
  <c r="BD100" i="11"/>
  <c r="BJ45" i="11"/>
  <c r="BD45" i="11"/>
  <c r="BJ47" i="11"/>
  <c r="BD47" i="11"/>
  <c r="BP58" i="11"/>
  <c r="BV58" i="11"/>
  <c r="BV118" i="11"/>
  <c r="BP118" i="11"/>
  <c r="BD113" i="11"/>
  <c r="BJ113" i="11"/>
  <c r="BZ106" i="11"/>
  <c r="CA106" i="11" s="1"/>
  <c r="CB106" i="11" s="1"/>
  <c r="CI106" i="11"/>
  <c r="CJ106" i="11" s="1"/>
  <c r="CK106" i="11" s="1"/>
  <c r="BP12" i="11"/>
  <c r="BV12" i="11"/>
  <c r="CI56" i="11"/>
  <c r="CJ56" i="11" s="1"/>
  <c r="CK56" i="11" s="1"/>
  <c r="BZ56" i="11"/>
  <c r="CA56" i="11" s="1"/>
  <c r="CB56" i="11" s="1"/>
  <c r="BJ53" i="11"/>
  <c r="BD53" i="11"/>
  <c r="CI14" i="11"/>
  <c r="CJ14" i="11" s="1"/>
  <c r="CK14" i="11" s="1"/>
  <c r="BZ14" i="11"/>
  <c r="CA14" i="11" s="1"/>
  <c r="CB14" i="11" s="1"/>
  <c r="BD9" i="11"/>
  <c r="BJ9" i="11"/>
  <c r="CI28" i="11"/>
  <c r="CJ28" i="11" s="1"/>
  <c r="CK28" i="11" s="1"/>
  <c r="BZ28" i="11"/>
  <c r="CA28" i="11" s="1"/>
  <c r="CB28" i="11" s="1"/>
  <c r="BP15" i="11"/>
  <c r="BV15" i="11"/>
  <c r="BD12" i="11"/>
  <c r="BJ12" i="11"/>
  <c r="CI103" i="11"/>
  <c r="CJ103" i="11" s="1"/>
  <c r="CK103" i="11" s="1"/>
  <c r="BZ103" i="11"/>
  <c r="CA103" i="11" s="1"/>
  <c r="CB103" i="11" s="1"/>
  <c r="BD24" i="11"/>
  <c r="BJ24" i="11"/>
  <c r="BV56" i="11"/>
  <c r="BP56" i="11"/>
  <c r="CI107" i="11"/>
  <c r="CJ107" i="11" s="1"/>
  <c r="CK107" i="11" s="1"/>
  <c r="BZ107" i="11"/>
  <c r="CA107" i="11" s="1"/>
  <c r="CB107" i="11" s="1"/>
  <c r="BP102" i="11"/>
  <c r="BV102" i="11"/>
  <c r="BJ67" i="11"/>
  <c r="BD67" i="11"/>
  <c r="BJ106" i="11"/>
  <c r="BD106" i="11"/>
  <c r="BV100" i="11"/>
  <c r="BP100" i="11"/>
  <c r="CI124" i="11"/>
  <c r="CJ124" i="11" s="1"/>
  <c r="CK124" i="11" s="1"/>
  <c r="BZ124" i="11"/>
  <c r="CA124" i="11" s="1"/>
  <c r="CB124" i="11" s="1"/>
  <c r="BJ91" i="11"/>
  <c r="BD91" i="11"/>
  <c r="BP49" i="11"/>
  <c r="BV49" i="11"/>
  <c r="BJ48" i="11"/>
  <c r="BD48" i="11"/>
  <c r="BJ126" i="11"/>
  <c r="BD126" i="11"/>
  <c r="BP23" i="11"/>
  <c r="BV23" i="11"/>
  <c r="BJ19" i="11"/>
  <c r="BD19" i="11"/>
  <c r="CI116" i="11"/>
  <c r="CJ116" i="11" s="1"/>
  <c r="CK116" i="11" s="1"/>
  <c r="BZ116" i="11"/>
  <c r="CA116" i="11" s="1"/>
  <c r="CB116" i="11" s="1"/>
  <c r="CI57" i="11"/>
  <c r="CJ57" i="11" s="1"/>
  <c r="CK57" i="11" s="1"/>
  <c r="BZ57" i="11"/>
  <c r="CA57" i="11" s="1"/>
  <c r="CB57" i="11" s="1"/>
  <c r="BP43" i="11"/>
  <c r="BV43" i="11"/>
  <c r="BP64" i="11"/>
  <c r="BV64" i="11"/>
  <c r="CI109" i="11"/>
  <c r="CJ109" i="11" s="1"/>
  <c r="CK109" i="11" s="1"/>
  <c r="BZ109" i="11"/>
  <c r="CA109" i="11" s="1"/>
  <c r="CB109" i="11" s="1"/>
  <c r="BP68" i="11"/>
  <c r="BV68" i="11"/>
  <c r="BP47" i="11"/>
  <c r="BV47" i="11"/>
  <c r="BP104" i="11"/>
  <c r="BV104" i="11"/>
  <c r="CI47" i="11"/>
  <c r="CJ47" i="11" s="1"/>
  <c r="CK47" i="11" s="1"/>
  <c r="BZ47" i="11"/>
  <c r="CA47" i="11" s="1"/>
  <c r="CB47" i="11" s="1"/>
  <c r="CI91" i="11"/>
  <c r="CJ91" i="11" s="1"/>
  <c r="CK91" i="11" s="1"/>
  <c r="BZ91" i="11"/>
  <c r="CA91" i="11" s="1"/>
  <c r="CB91" i="11" s="1"/>
  <c r="BP86" i="11"/>
  <c r="BV86" i="11"/>
  <c r="BJ77" i="11"/>
  <c r="BD77" i="11"/>
  <c r="BV41" i="11"/>
  <c r="BP41" i="11"/>
  <c r="BP18" i="11"/>
  <c r="BV18" i="11"/>
  <c r="CI3" i="11"/>
  <c r="CJ3" i="11" s="1"/>
  <c r="CK3" i="11" s="1"/>
  <c r="BZ3" i="11"/>
  <c r="CA3" i="11" s="1"/>
  <c r="CB3" i="11" s="1"/>
  <c r="BV32" i="11"/>
  <c r="BP32" i="11"/>
  <c r="BZ73" i="11"/>
  <c r="CA73" i="11" s="1"/>
  <c r="CB73" i="11" s="1"/>
  <c r="CI73" i="11"/>
  <c r="CJ73" i="11" s="1"/>
  <c r="CK73" i="11" s="1"/>
  <c r="BX65" i="11"/>
  <c r="BJ65" i="11"/>
  <c r="BD65" i="11"/>
  <c r="BP54" i="11"/>
  <c r="BV54" i="11"/>
  <c r="CI105" i="11"/>
  <c r="CJ105" i="11" s="1"/>
  <c r="CK105" i="11" s="1"/>
  <c r="BZ105" i="11"/>
  <c r="CA105" i="11" s="1"/>
  <c r="CB105" i="11" s="1"/>
  <c r="CI99" i="11"/>
  <c r="CJ99" i="11" s="1"/>
  <c r="CK99" i="11" s="1"/>
  <c r="BZ99" i="11"/>
  <c r="CA99" i="11" s="1"/>
  <c r="CB99" i="11" s="1"/>
  <c r="BP50" i="11"/>
  <c r="BV50" i="11"/>
  <c r="CI59" i="11"/>
  <c r="CJ59" i="11" s="1"/>
  <c r="CK59" i="11" s="1"/>
  <c r="BZ59" i="11"/>
  <c r="CA59" i="11" s="1"/>
  <c r="CB59" i="11" s="1"/>
  <c r="CI114" i="11"/>
  <c r="CJ114" i="11" s="1"/>
  <c r="CK114" i="11" s="1"/>
  <c r="BZ114" i="11"/>
  <c r="CA114" i="11" s="1"/>
  <c r="CB114" i="11" s="1"/>
  <c r="BZ100" i="11"/>
  <c r="CA100" i="11" s="1"/>
  <c r="CB100" i="11" s="1"/>
  <c r="CI100" i="11"/>
  <c r="CJ100" i="11" s="1"/>
  <c r="CK100" i="11" s="1"/>
  <c r="BV19" i="11"/>
  <c r="BP19" i="11"/>
  <c r="BZ19" i="11"/>
  <c r="CA19" i="11" s="1"/>
  <c r="CB19" i="11" s="1"/>
  <c r="CI19" i="11"/>
  <c r="CJ19" i="11" s="1"/>
  <c r="CK19" i="11" s="1"/>
  <c r="BP72" i="11"/>
  <c r="BV72" i="11"/>
  <c r="BZ37" i="11"/>
  <c r="CA37" i="11" s="1"/>
  <c r="CB37" i="11" s="1"/>
  <c r="CI37" i="11"/>
  <c r="CJ37" i="11" s="1"/>
  <c r="CK37" i="11" s="1"/>
  <c r="BV51" i="11"/>
  <c r="BP51" i="11"/>
  <c r="BZ83" i="11"/>
  <c r="CA83" i="11" s="1"/>
  <c r="CB83" i="11" s="1"/>
  <c r="CI83" i="11"/>
  <c r="CJ83" i="11" s="1"/>
  <c r="CK83" i="11" s="1"/>
  <c r="BD32" i="11"/>
  <c r="BJ32" i="11"/>
  <c r="BZ62" i="11"/>
  <c r="CA62" i="11" s="1"/>
  <c r="CB62" i="11" s="1"/>
  <c r="CI62" i="11"/>
  <c r="CJ62" i="11" s="1"/>
  <c r="CK62" i="11" s="1"/>
  <c r="BP126" i="11"/>
  <c r="BV126" i="11"/>
  <c r="BJ88" i="11"/>
  <c r="BD88" i="11"/>
  <c r="CI54" i="11"/>
  <c r="CJ54" i="11" s="1"/>
  <c r="CK54" i="11" s="1"/>
  <c r="BZ54" i="11"/>
  <c r="CA54" i="11" s="1"/>
  <c r="CB54" i="11" s="1"/>
  <c r="CI49" i="11"/>
  <c r="CJ49" i="11" s="1"/>
  <c r="CK49" i="11" s="1"/>
  <c r="BZ49" i="11"/>
  <c r="CA49" i="11" s="1"/>
  <c r="CB49" i="11" s="1"/>
  <c r="BV99" i="11"/>
  <c r="BP99" i="11"/>
  <c r="BP97" i="11"/>
  <c r="BV97" i="11"/>
  <c r="BP53" i="11"/>
  <c r="BV53" i="11"/>
  <c r="BP57" i="11"/>
  <c r="BV57" i="11"/>
  <c r="BJ56" i="11"/>
  <c r="BD56" i="11"/>
  <c r="CI123" i="11"/>
  <c r="CJ123" i="11" s="1"/>
  <c r="CK123" i="11" s="1"/>
  <c r="BZ123" i="11"/>
  <c r="CA123" i="11" s="1"/>
  <c r="CB123" i="11" s="1"/>
  <c r="BJ76" i="11"/>
  <c r="BD76" i="11"/>
  <c r="BD25" i="11"/>
  <c r="BJ25" i="11"/>
  <c r="BJ81" i="11"/>
  <c r="BD81" i="11"/>
  <c r="BP81" i="11"/>
  <c r="BV81" i="11"/>
  <c r="BJ90" i="11"/>
  <c r="BD90" i="11"/>
  <c r="BJ55" i="11"/>
  <c r="BD55" i="11"/>
  <c r="BJ86" i="11"/>
  <c r="BD86" i="11"/>
  <c r="BJ62" i="11"/>
  <c r="BD62" i="11"/>
  <c r="BJ93" i="11"/>
  <c r="BD93" i="11"/>
  <c r="BJ39" i="11"/>
  <c r="BD39" i="11"/>
  <c r="BD16" i="11"/>
  <c r="BJ16" i="11"/>
  <c r="BZ2" i="11"/>
  <c r="CA2" i="11" s="1"/>
  <c r="CB2" i="11" s="1"/>
  <c r="CI2" i="11"/>
  <c r="BD2" i="11"/>
  <c r="AX127" i="11"/>
  <c r="AZ127" i="11"/>
  <c r="AY127" i="11"/>
  <c r="BP2" i="11"/>
  <c r="BV2" i="11"/>
  <c r="BX126" i="12" l="1"/>
  <c r="CB126" i="12"/>
  <c r="CB125" i="12"/>
  <c r="BX125" i="12"/>
  <c r="CB134" i="12"/>
  <c r="BX134" i="12"/>
  <c r="CB21" i="12"/>
  <c r="BX21" i="12"/>
  <c r="BX25" i="12"/>
  <c r="CB25" i="12"/>
  <c r="CB94" i="12"/>
  <c r="BX94" i="12"/>
  <c r="CB5" i="12"/>
  <c r="BX5" i="12"/>
  <c r="CB13" i="12"/>
  <c r="BX13" i="12"/>
  <c r="BX43" i="11"/>
  <c r="BT152" i="12"/>
  <c r="CG152" i="12"/>
  <c r="BW152" i="12"/>
  <c r="BX80" i="11"/>
  <c r="BX37" i="11"/>
  <c r="BX42" i="11"/>
  <c r="BX67" i="11"/>
  <c r="BX24" i="11"/>
  <c r="BX77" i="11"/>
  <c r="BX113" i="11"/>
  <c r="BX88" i="11"/>
  <c r="BX52" i="11"/>
  <c r="BX41" i="11"/>
  <c r="BX93" i="11"/>
  <c r="BX120" i="11"/>
  <c r="BX104" i="11"/>
  <c r="BX62" i="11"/>
  <c r="BX33" i="11"/>
  <c r="BX121" i="11"/>
  <c r="BX99" i="11"/>
  <c r="BX21" i="11"/>
  <c r="BX19" i="11"/>
  <c r="BX100" i="11"/>
  <c r="BX94" i="11"/>
  <c r="BX107" i="11"/>
  <c r="BX81" i="11"/>
  <c r="BX44" i="11"/>
  <c r="BX3" i="11"/>
  <c r="BX96" i="11"/>
  <c r="BX68" i="11"/>
  <c r="BX58" i="11"/>
  <c r="BX82" i="11"/>
  <c r="BX16" i="11"/>
  <c r="BX56" i="11"/>
  <c r="BX9" i="11"/>
  <c r="BX83" i="11"/>
  <c r="BX63" i="11"/>
  <c r="BX50" i="11"/>
  <c r="BX110" i="11"/>
  <c r="BX8" i="11"/>
  <c r="BX74" i="11"/>
  <c r="BX76" i="11"/>
  <c r="BX39" i="11"/>
  <c r="BX91" i="11"/>
  <c r="BX34" i="11"/>
  <c r="BX4" i="11"/>
  <c r="BX66" i="11"/>
  <c r="BX103" i="11"/>
  <c r="BX84" i="11"/>
  <c r="BX108" i="11"/>
  <c r="BX95" i="11"/>
  <c r="BX36" i="11"/>
  <c r="BX101" i="11"/>
  <c r="BX32" i="11"/>
  <c r="BX126" i="11"/>
  <c r="BX15" i="11"/>
  <c r="BX69" i="11"/>
  <c r="BX7" i="11"/>
  <c r="BX27" i="11"/>
  <c r="BX47" i="11"/>
  <c r="BX111" i="11"/>
  <c r="BX14" i="11"/>
  <c r="BX12" i="11"/>
  <c r="BX28" i="11"/>
  <c r="BX49" i="11"/>
  <c r="BX29" i="11"/>
  <c r="BX10" i="11"/>
  <c r="BX72" i="11"/>
  <c r="BX30" i="11"/>
  <c r="BX75" i="11"/>
  <c r="BX73" i="11"/>
  <c r="BX25" i="11"/>
  <c r="BX53" i="11"/>
  <c r="BX40" i="11"/>
  <c r="BX114" i="11"/>
  <c r="BX125" i="11"/>
  <c r="BX117" i="11"/>
  <c r="BX109" i="11"/>
  <c r="BX116" i="11"/>
  <c r="BX123" i="11"/>
  <c r="BX17" i="11"/>
  <c r="BX6" i="11"/>
  <c r="BX105" i="11"/>
  <c r="BX112" i="11"/>
  <c r="BX13" i="11"/>
  <c r="BX59" i="11"/>
  <c r="BX57" i="11"/>
  <c r="BX90" i="11"/>
  <c r="BX48" i="11"/>
  <c r="BX86" i="11"/>
  <c r="BX97" i="11"/>
  <c r="BX71" i="11"/>
  <c r="BX38" i="11"/>
  <c r="BX31" i="11"/>
  <c r="BX22" i="11"/>
  <c r="BX79" i="11"/>
  <c r="BX26" i="11"/>
  <c r="BX20" i="11"/>
  <c r="BX55" i="11"/>
  <c r="BX106" i="11"/>
  <c r="BX45" i="11"/>
  <c r="BX54" i="11"/>
  <c r="BX89" i="11"/>
  <c r="BX85" i="11"/>
  <c r="BX18" i="11"/>
  <c r="BX70" i="11"/>
  <c r="BX124" i="11"/>
  <c r="BX2" i="11"/>
  <c r="BZ127" i="11"/>
  <c r="BY128" i="11" s="1"/>
  <c r="BC127" i="11"/>
  <c r="BO127" i="11"/>
  <c r="CH134" i="12" l="1"/>
  <c r="CI134" i="12" s="1"/>
  <c r="CH64" i="12"/>
  <c r="CI64" i="12" s="1"/>
  <c r="CH63" i="12"/>
  <c r="CI63" i="12" s="1"/>
  <c r="CH54" i="12"/>
  <c r="CI54" i="12" s="1"/>
  <c r="CH142" i="12"/>
  <c r="CI142" i="12" s="1"/>
  <c r="CH71" i="12"/>
  <c r="CI71" i="12" s="1"/>
  <c r="CH62" i="12"/>
  <c r="CI62" i="12" s="1"/>
  <c r="CH70" i="12"/>
  <c r="CI70" i="12" s="1"/>
  <c r="CH128" i="12"/>
  <c r="CI128" i="12" s="1"/>
  <c r="CH127" i="12"/>
  <c r="CI127" i="12" s="1"/>
  <c r="CH126" i="12"/>
  <c r="CI126" i="12" s="1"/>
  <c r="CH48" i="12"/>
  <c r="CI48" i="12" s="1"/>
  <c r="CH47" i="12"/>
  <c r="CI47" i="12" s="1"/>
  <c r="CH46" i="12"/>
  <c r="CI46" i="12" s="1"/>
  <c r="CH135" i="12"/>
  <c r="CI135" i="12" s="1"/>
  <c r="CH89" i="12"/>
  <c r="CI89" i="12" s="1"/>
  <c r="CH88" i="12"/>
  <c r="CI88" i="12" s="1"/>
  <c r="CH87" i="12"/>
  <c r="CI87" i="12" s="1"/>
  <c r="CH86" i="12"/>
  <c r="CI86" i="12" s="1"/>
  <c r="CH55" i="12"/>
  <c r="CI55" i="12" s="1"/>
  <c r="CH145" i="12"/>
  <c r="CI145" i="12" s="1"/>
  <c r="CH103" i="12"/>
  <c r="CI103" i="12" s="1"/>
  <c r="CH7" i="12"/>
  <c r="CI7" i="12" s="1"/>
  <c r="CH110" i="12"/>
  <c r="CI110" i="12" s="1"/>
  <c r="CH72" i="12"/>
  <c r="CI72" i="12" s="1"/>
  <c r="CH18" i="12"/>
  <c r="CI18" i="12" s="1"/>
  <c r="CH123" i="12"/>
  <c r="CI123" i="12" s="1"/>
  <c r="CH49" i="12"/>
  <c r="CI49" i="12" s="1"/>
  <c r="CH33" i="12"/>
  <c r="CI33" i="12" s="1"/>
  <c r="CH3" i="12"/>
  <c r="CI3" i="12" s="1"/>
  <c r="CH104" i="12"/>
  <c r="CI104" i="12" s="1"/>
  <c r="CH19" i="12"/>
  <c r="CI19" i="12" s="1"/>
  <c r="CH85" i="12"/>
  <c r="CI85" i="12" s="1"/>
  <c r="CH125" i="12"/>
  <c r="CI125" i="12" s="1"/>
  <c r="CH69" i="12"/>
  <c r="CI69" i="12" s="1"/>
  <c r="CH53" i="12"/>
  <c r="CI53" i="12" s="1"/>
  <c r="CH148" i="12"/>
  <c r="CI148" i="12" s="1"/>
  <c r="CH50" i="12"/>
  <c r="CI50" i="12" s="1"/>
  <c r="CH9" i="12"/>
  <c r="CI9" i="12" s="1"/>
  <c r="CH80" i="12"/>
  <c r="CI80" i="12" s="1"/>
  <c r="CH77" i="12"/>
  <c r="CI77" i="12" s="1"/>
  <c r="CH144" i="12"/>
  <c r="CI144" i="12" s="1"/>
  <c r="CH97" i="12"/>
  <c r="CI97" i="12" s="1"/>
  <c r="CH84" i="12"/>
  <c r="CI84" i="12" s="1"/>
  <c r="CH79" i="12"/>
  <c r="CI79" i="12" s="1"/>
  <c r="CH6" i="12"/>
  <c r="CI6" i="12" s="1"/>
  <c r="CH91" i="12"/>
  <c r="CI91" i="12" s="1"/>
  <c r="CH28" i="12"/>
  <c r="CI28" i="12" s="1"/>
  <c r="CH14" i="12"/>
  <c r="CI14" i="12" s="1"/>
  <c r="CH37" i="12"/>
  <c r="CI37" i="12" s="1"/>
  <c r="CH23" i="12"/>
  <c r="CI23" i="12" s="1"/>
  <c r="CH106" i="12"/>
  <c r="CI106" i="12" s="1"/>
  <c r="CH32" i="12"/>
  <c r="CI32" i="12" s="1"/>
  <c r="CH119" i="12"/>
  <c r="CI119" i="12" s="1"/>
  <c r="CH74" i="12"/>
  <c r="CI74" i="12" s="1"/>
  <c r="CH20" i="12"/>
  <c r="CI20" i="12" s="1"/>
  <c r="CH112" i="12"/>
  <c r="CI112" i="12" s="1"/>
  <c r="CH78" i="12"/>
  <c r="CI78" i="12" s="1"/>
  <c r="CH35" i="12"/>
  <c r="CI35" i="12" s="1"/>
  <c r="CH8" i="12"/>
  <c r="CI8" i="12" s="1"/>
  <c r="CH111" i="12"/>
  <c r="CI111" i="12" s="1"/>
  <c r="CH21" i="12"/>
  <c r="CI21" i="12" s="1"/>
  <c r="CH92" i="12"/>
  <c r="CI92" i="12" s="1"/>
  <c r="CH132" i="12"/>
  <c r="CI132" i="12" s="1"/>
  <c r="CH117" i="12"/>
  <c r="CI117" i="12" s="1"/>
  <c r="CH76" i="12"/>
  <c r="CI76" i="12" s="1"/>
  <c r="CH27" i="12"/>
  <c r="CI27" i="12" s="1"/>
  <c r="CH121" i="12"/>
  <c r="CI121" i="12" s="1"/>
  <c r="CH40" i="12"/>
  <c r="CI40" i="12" s="1"/>
  <c r="CH22" i="12"/>
  <c r="CI22" i="12" s="1"/>
  <c r="CH105" i="12"/>
  <c r="CI105" i="12" s="1"/>
  <c r="CH66" i="12"/>
  <c r="CI66" i="12" s="1"/>
  <c r="CH12" i="12"/>
  <c r="CI12" i="12" s="1"/>
  <c r="CH137" i="12"/>
  <c r="CI137" i="12" s="1"/>
  <c r="CH58" i="12"/>
  <c r="CI58" i="12" s="1"/>
  <c r="CH140" i="12"/>
  <c r="CI140" i="12" s="1"/>
  <c r="CH108" i="12"/>
  <c r="CI108" i="12" s="1"/>
  <c r="CH149" i="12"/>
  <c r="CI149" i="12" s="1"/>
  <c r="CH133" i="12"/>
  <c r="CI133" i="12" s="1"/>
  <c r="CH29" i="12"/>
  <c r="CI29" i="12" s="1"/>
  <c r="CH138" i="12"/>
  <c r="CI138" i="12" s="1"/>
  <c r="CH57" i="12"/>
  <c r="CI57" i="12" s="1"/>
  <c r="CH30" i="12"/>
  <c r="CI30" i="12" s="1"/>
  <c r="CH45" i="12"/>
  <c r="CI45" i="12" s="1"/>
  <c r="CH67" i="12"/>
  <c r="CI67" i="12" s="1"/>
  <c r="CH26" i="12"/>
  <c r="CI26" i="12" s="1"/>
  <c r="CH5" i="12"/>
  <c r="CI5" i="12" s="1"/>
  <c r="CH93" i="12"/>
  <c r="CI93" i="12" s="1"/>
  <c r="CH146" i="12"/>
  <c r="CI146" i="12" s="1"/>
  <c r="CH56" i="12"/>
  <c r="CI56" i="12" s="1"/>
  <c r="CH100" i="12"/>
  <c r="CI100" i="12" s="1"/>
  <c r="CH25" i="12"/>
  <c r="CI25" i="12" s="1"/>
  <c r="CH113" i="12"/>
  <c r="CI113" i="12" s="1"/>
  <c r="CH34" i="12"/>
  <c r="CI34" i="12" s="1"/>
  <c r="CH136" i="12"/>
  <c r="CI136" i="12" s="1"/>
  <c r="CH81" i="12"/>
  <c r="CI81" i="12" s="1"/>
  <c r="CH31" i="12"/>
  <c r="CI31" i="12" s="1"/>
  <c r="CH130" i="12"/>
  <c r="CI130" i="12" s="1"/>
  <c r="CH95" i="12"/>
  <c r="CI95" i="12" s="1"/>
  <c r="CH51" i="12"/>
  <c r="CI51" i="12" s="1"/>
  <c r="CH10" i="12"/>
  <c r="CI10" i="12" s="1"/>
  <c r="CH120" i="12"/>
  <c r="CI120" i="12" s="1"/>
  <c r="CH41" i="12"/>
  <c r="CI41" i="12" s="1"/>
  <c r="CH99" i="12"/>
  <c r="CI99" i="12" s="1"/>
  <c r="CH101" i="12"/>
  <c r="CI101" i="12" s="1"/>
  <c r="CH124" i="12"/>
  <c r="CI124" i="12" s="1"/>
  <c r="CH83" i="12"/>
  <c r="CI83" i="12" s="1"/>
  <c r="CH115" i="12"/>
  <c r="CI115" i="12" s="1"/>
  <c r="CH131" i="12"/>
  <c r="CI131" i="12" s="1"/>
  <c r="CH24" i="12"/>
  <c r="CI24" i="12" s="1"/>
  <c r="CH139" i="12"/>
  <c r="CI139" i="12" s="1"/>
  <c r="CH61" i="12"/>
  <c r="CI61" i="12" s="1"/>
  <c r="CH11" i="12"/>
  <c r="CI11" i="12" s="1"/>
  <c r="CH59" i="12"/>
  <c r="CI59" i="12" s="1"/>
  <c r="CH39" i="12"/>
  <c r="CI39" i="12" s="1"/>
  <c r="CH52" i="12"/>
  <c r="CI52" i="12" s="1"/>
  <c r="CH16" i="12"/>
  <c r="CI16" i="12" s="1"/>
  <c r="CH118" i="12"/>
  <c r="CI118" i="12" s="1"/>
  <c r="CH75" i="12"/>
  <c r="CI75" i="12" s="1"/>
  <c r="CH94" i="12"/>
  <c r="CI94" i="12" s="1"/>
  <c r="CH150" i="12"/>
  <c r="CI150" i="12" s="1"/>
  <c r="CH98" i="12"/>
  <c r="CI98" i="12" s="1"/>
  <c r="CH38" i="12"/>
  <c r="CI38" i="12" s="1"/>
  <c r="CH13" i="12"/>
  <c r="CI13" i="12" s="1"/>
  <c r="CH102" i="12"/>
  <c r="CI102" i="12" s="1"/>
  <c r="CH42" i="12"/>
  <c r="CI42" i="12" s="1"/>
  <c r="CH15" i="12"/>
  <c r="CI15" i="12" s="1"/>
  <c r="CH147" i="12"/>
  <c r="CI147" i="12" s="1"/>
  <c r="CH73" i="12"/>
  <c r="CI73" i="12" s="1"/>
  <c r="CH17" i="12"/>
  <c r="CI17" i="12" s="1"/>
  <c r="CH60" i="12"/>
  <c r="CI60" i="12" s="1"/>
  <c r="CH82" i="12"/>
  <c r="CI82" i="12" s="1"/>
  <c r="CH44" i="12"/>
  <c r="CI44" i="12" s="1"/>
  <c r="CH141" i="12"/>
  <c r="CI141" i="12" s="1"/>
  <c r="CH116" i="12"/>
  <c r="CI116" i="12" s="1"/>
  <c r="CH4" i="12"/>
  <c r="CI4" i="12" s="1"/>
  <c r="CH65" i="12"/>
  <c r="CI65" i="12" s="1"/>
  <c r="CH107" i="12"/>
  <c r="CI107" i="12" s="1"/>
  <c r="CH90" i="12"/>
  <c r="CI90" i="12" s="1"/>
  <c r="CH36" i="12"/>
  <c r="CI36" i="12" s="1"/>
  <c r="CH43" i="12"/>
  <c r="CI43" i="12" s="1"/>
  <c r="CH143" i="12"/>
  <c r="CI143" i="12" s="1"/>
  <c r="CH114" i="12"/>
  <c r="CI114" i="12" s="1"/>
  <c r="CH122" i="12"/>
  <c r="CI122" i="12" s="1"/>
  <c r="CH68" i="12"/>
  <c r="CI68" i="12" s="1"/>
  <c r="CH96" i="12"/>
  <c r="CI96" i="12" s="1"/>
  <c r="CH151" i="12"/>
  <c r="CI151" i="12" s="1"/>
  <c r="CH129" i="12"/>
  <c r="CI129" i="12" s="1"/>
  <c r="CH109" i="12"/>
  <c r="CI109" i="12" s="1"/>
  <c r="CH2" i="12"/>
  <c r="CI2" i="12" s="1"/>
  <c r="BX152" i="12"/>
  <c r="BY2" i="12" s="1"/>
  <c r="BZ2" i="12" s="1"/>
  <c r="CJ2" i="12" s="1"/>
  <c r="CA127" i="11"/>
  <c r="BX127" i="11"/>
  <c r="BD127" i="11"/>
  <c r="BP127" i="11"/>
  <c r="CK2" i="12" l="1"/>
  <c r="CK53" i="12"/>
  <c r="CK138" i="12"/>
  <c r="BY142" i="12"/>
  <c r="BZ142" i="12" s="1"/>
  <c r="CJ142" i="12" s="1"/>
  <c r="CK142" i="12" s="1"/>
  <c r="BY58" i="12"/>
  <c r="BZ58" i="12" s="1"/>
  <c r="CJ58" i="12" s="1"/>
  <c r="CK58" i="12" s="1"/>
  <c r="BY150" i="12"/>
  <c r="BZ150" i="12" s="1"/>
  <c r="CJ150" i="12" s="1"/>
  <c r="CK150" i="12" s="1"/>
  <c r="BY147" i="12"/>
  <c r="BZ147" i="12" s="1"/>
  <c r="CJ147" i="12" s="1"/>
  <c r="CK147" i="12" s="1"/>
  <c r="BY50" i="12"/>
  <c r="BZ50" i="12" s="1"/>
  <c r="CJ50" i="12" s="1"/>
  <c r="CK50" i="12" s="1"/>
  <c r="BY115" i="12"/>
  <c r="BZ115" i="12" s="1"/>
  <c r="CJ115" i="12" s="1"/>
  <c r="CK115" i="12" s="1"/>
  <c r="BY42" i="12"/>
  <c r="BZ42" i="12" s="1"/>
  <c r="CJ42" i="12" s="1"/>
  <c r="CK42" i="12" s="1"/>
  <c r="BY128" i="12"/>
  <c r="BZ128" i="12" s="1"/>
  <c r="CJ128" i="12" s="1"/>
  <c r="CK128" i="12" s="1"/>
  <c r="BY101" i="12"/>
  <c r="BZ101" i="12" s="1"/>
  <c r="CJ101" i="12" s="1"/>
  <c r="CK101" i="12" s="1"/>
  <c r="BY66" i="12"/>
  <c r="BZ66" i="12" s="1"/>
  <c r="CJ66" i="12" s="1"/>
  <c r="CK66" i="12" s="1"/>
  <c r="BY34" i="12"/>
  <c r="BZ34" i="12" s="1"/>
  <c r="CJ34" i="12" s="1"/>
  <c r="CK34" i="12" s="1"/>
  <c r="BY86" i="12"/>
  <c r="BZ86" i="12" s="1"/>
  <c r="CJ86" i="12" s="1"/>
  <c r="CK86" i="12" s="1"/>
  <c r="BY44" i="12"/>
  <c r="BZ44" i="12" s="1"/>
  <c r="CJ44" i="12" s="1"/>
  <c r="CK44" i="12" s="1"/>
  <c r="BY52" i="12"/>
  <c r="BZ52" i="12" s="1"/>
  <c r="CJ52" i="12" s="1"/>
  <c r="CK52" i="12" s="1"/>
  <c r="BY131" i="12"/>
  <c r="BZ131" i="12" s="1"/>
  <c r="CJ131" i="12" s="1"/>
  <c r="CK131" i="12" s="1"/>
  <c r="BY61" i="12"/>
  <c r="BZ61" i="12" s="1"/>
  <c r="CJ61" i="12" s="1"/>
  <c r="CK61" i="12" s="1"/>
  <c r="BY123" i="12"/>
  <c r="BZ123" i="12" s="1"/>
  <c r="CJ123" i="12" s="1"/>
  <c r="CK123" i="12" s="1"/>
  <c r="BY51" i="12"/>
  <c r="BZ51" i="12" s="1"/>
  <c r="CJ51" i="12" s="1"/>
  <c r="CK51" i="12" s="1"/>
  <c r="BY107" i="12"/>
  <c r="BZ107" i="12" s="1"/>
  <c r="CJ107" i="12" s="1"/>
  <c r="CK107" i="12" s="1"/>
  <c r="BY53" i="12"/>
  <c r="BZ53" i="12" s="1"/>
  <c r="CJ53" i="12" s="1"/>
  <c r="BY36" i="12"/>
  <c r="BZ36" i="12" s="1"/>
  <c r="CJ36" i="12" s="1"/>
  <c r="CK36" i="12" s="1"/>
  <c r="BY35" i="12"/>
  <c r="BZ35" i="12" s="1"/>
  <c r="CJ35" i="12" s="1"/>
  <c r="CK35" i="12" s="1"/>
  <c r="BY43" i="12"/>
  <c r="BZ43" i="12" s="1"/>
  <c r="CJ43" i="12" s="1"/>
  <c r="CK43" i="12" s="1"/>
  <c r="BY59" i="12"/>
  <c r="BZ59" i="12" s="1"/>
  <c r="CJ59" i="12" s="1"/>
  <c r="CK59" i="12" s="1"/>
  <c r="BY88" i="12"/>
  <c r="BZ88" i="12" s="1"/>
  <c r="CJ88" i="12" s="1"/>
  <c r="CK88" i="12" s="1"/>
  <c r="BY60" i="12"/>
  <c r="BZ60" i="12" s="1"/>
  <c r="CJ60" i="12" s="1"/>
  <c r="CK60" i="12" s="1"/>
  <c r="BY112" i="12"/>
  <c r="BZ112" i="12" s="1"/>
  <c r="CJ112" i="12" s="1"/>
  <c r="CK112" i="12" s="1"/>
  <c r="BY45" i="12"/>
  <c r="BZ45" i="12" s="1"/>
  <c r="CJ45" i="12" s="1"/>
  <c r="CK45" i="12" s="1"/>
  <c r="BY89" i="12"/>
  <c r="BZ89" i="12" s="1"/>
  <c r="CJ89" i="12" s="1"/>
  <c r="CK89" i="12" s="1"/>
  <c r="BY139" i="12"/>
  <c r="BZ139" i="12" s="1"/>
  <c r="CJ139" i="12" s="1"/>
  <c r="CK139" i="12" s="1"/>
  <c r="BY136" i="12"/>
  <c r="BZ136" i="12" s="1"/>
  <c r="CJ136" i="12" s="1"/>
  <c r="CK136" i="12" s="1"/>
  <c r="BY37" i="12"/>
  <c r="BZ37" i="12" s="1"/>
  <c r="CJ37" i="12" s="1"/>
  <c r="CK37" i="12" s="1"/>
  <c r="BY125" i="12"/>
  <c r="BZ125" i="12" s="1"/>
  <c r="CJ125" i="12" s="1"/>
  <c r="CK125" i="12" s="1"/>
  <c r="BY96" i="12"/>
  <c r="BZ96" i="12" s="1"/>
  <c r="CJ96" i="12" s="1"/>
  <c r="CK96" i="12" s="1"/>
  <c r="BY99" i="12"/>
  <c r="BZ99" i="12" s="1"/>
  <c r="CJ99" i="12" s="1"/>
  <c r="CK99" i="12" s="1"/>
  <c r="BY80" i="12"/>
  <c r="BZ80" i="12" s="1"/>
  <c r="CJ80" i="12" s="1"/>
  <c r="CK80" i="12" s="1"/>
  <c r="BY27" i="12"/>
  <c r="BZ27" i="12" s="1"/>
  <c r="CJ27" i="12" s="1"/>
  <c r="CK27" i="12" s="1"/>
  <c r="BY132" i="12"/>
  <c r="BZ132" i="12" s="1"/>
  <c r="CJ132" i="12" s="1"/>
  <c r="CK132" i="12" s="1"/>
  <c r="BY7" i="12"/>
  <c r="BZ7" i="12" s="1"/>
  <c r="CJ7" i="12" s="1"/>
  <c r="CK7" i="12" s="1"/>
  <c r="BY85" i="12"/>
  <c r="BZ85" i="12" s="1"/>
  <c r="CJ85" i="12" s="1"/>
  <c r="CK85" i="12" s="1"/>
  <c r="BY30" i="12"/>
  <c r="BZ30" i="12" s="1"/>
  <c r="CJ30" i="12" s="1"/>
  <c r="CK30" i="12" s="1"/>
  <c r="BY54" i="12"/>
  <c r="BZ54" i="12" s="1"/>
  <c r="CJ54" i="12" s="1"/>
  <c r="CK54" i="12" s="1"/>
  <c r="BY40" i="12"/>
  <c r="BZ40" i="12" s="1"/>
  <c r="CJ40" i="12" s="1"/>
  <c r="CK40" i="12" s="1"/>
  <c r="BY23" i="12"/>
  <c r="BZ23" i="12" s="1"/>
  <c r="CJ23" i="12" s="1"/>
  <c r="CK23" i="12" s="1"/>
  <c r="BY68" i="12"/>
  <c r="BZ68" i="12" s="1"/>
  <c r="CJ68" i="12" s="1"/>
  <c r="CK68" i="12" s="1"/>
  <c r="BY83" i="12"/>
  <c r="BZ83" i="12" s="1"/>
  <c r="CJ83" i="12" s="1"/>
  <c r="CK83" i="12" s="1"/>
  <c r="BY119" i="12"/>
  <c r="BZ119" i="12" s="1"/>
  <c r="CJ119" i="12" s="1"/>
  <c r="CK119" i="12" s="1"/>
  <c r="BY73" i="12"/>
  <c r="BZ73" i="12" s="1"/>
  <c r="CJ73" i="12" s="1"/>
  <c r="CK73" i="12" s="1"/>
  <c r="BY135" i="12"/>
  <c r="BZ135" i="12" s="1"/>
  <c r="CJ135" i="12" s="1"/>
  <c r="CK135" i="12" s="1"/>
  <c r="BY55" i="12"/>
  <c r="BZ55" i="12" s="1"/>
  <c r="CJ55" i="12" s="1"/>
  <c r="CK55" i="12" s="1"/>
  <c r="BY81" i="12"/>
  <c r="BZ81" i="12" s="1"/>
  <c r="CJ81" i="12" s="1"/>
  <c r="CK81" i="12" s="1"/>
  <c r="BY22" i="12"/>
  <c r="BZ22" i="12" s="1"/>
  <c r="CJ22" i="12" s="1"/>
  <c r="CK22" i="12" s="1"/>
  <c r="BY145" i="12"/>
  <c r="BZ145" i="12" s="1"/>
  <c r="CJ145" i="12" s="1"/>
  <c r="CK145" i="12" s="1"/>
  <c r="BY116" i="12"/>
  <c r="BZ116" i="12" s="1"/>
  <c r="CJ116" i="12" s="1"/>
  <c r="CK116" i="12" s="1"/>
  <c r="BY39" i="12"/>
  <c r="BZ39" i="12" s="1"/>
  <c r="CJ39" i="12" s="1"/>
  <c r="CK39" i="12" s="1"/>
  <c r="BY78" i="12"/>
  <c r="BZ78" i="12" s="1"/>
  <c r="CJ78" i="12" s="1"/>
  <c r="CK78" i="12" s="1"/>
  <c r="BY47" i="12"/>
  <c r="BZ47" i="12" s="1"/>
  <c r="CJ47" i="12" s="1"/>
  <c r="CK47" i="12" s="1"/>
  <c r="BY33" i="12"/>
  <c r="BZ33" i="12" s="1"/>
  <c r="CJ33" i="12" s="1"/>
  <c r="CK33" i="12" s="1"/>
  <c r="BY11" i="12"/>
  <c r="BZ11" i="12" s="1"/>
  <c r="CJ11" i="12" s="1"/>
  <c r="CK11" i="12" s="1"/>
  <c r="BY134" i="12"/>
  <c r="BZ134" i="12" s="1"/>
  <c r="CJ134" i="12" s="1"/>
  <c r="CK134" i="12" s="1"/>
  <c r="BY130" i="12"/>
  <c r="BZ130" i="12" s="1"/>
  <c r="CJ130" i="12" s="1"/>
  <c r="CK130" i="12" s="1"/>
  <c r="BY62" i="12"/>
  <c r="BZ62" i="12" s="1"/>
  <c r="CJ62" i="12" s="1"/>
  <c r="CK62" i="12" s="1"/>
  <c r="BY6" i="12"/>
  <c r="BZ6" i="12" s="1"/>
  <c r="CJ6" i="12" s="1"/>
  <c r="CK6" i="12" s="1"/>
  <c r="BY12" i="12"/>
  <c r="BZ12" i="12" s="1"/>
  <c r="CJ12" i="12" s="1"/>
  <c r="CK12" i="12" s="1"/>
  <c r="BY79" i="12"/>
  <c r="BZ79" i="12" s="1"/>
  <c r="CJ79" i="12" s="1"/>
  <c r="CK79" i="12" s="1"/>
  <c r="BY77" i="12"/>
  <c r="BZ77" i="12" s="1"/>
  <c r="CJ77" i="12" s="1"/>
  <c r="CK77" i="12" s="1"/>
  <c r="BY93" i="12"/>
  <c r="BZ93" i="12" s="1"/>
  <c r="CJ93" i="12" s="1"/>
  <c r="CK93" i="12" s="1"/>
  <c r="BY138" i="12"/>
  <c r="BZ138" i="12" s="1"/>
  <c r="CJ138" i="12" s="1"/>
  <c r="BY32" i="12"/>
  <c r="BZ32" i="12" s="1"/>
  <c r="CJ32" i="12" s="1"/>
  <c r="CK32" i="12" s="1"/>
  <c r="BY19" i="12"/>
  <c r="BZ19" i="12" s="1"/>
  <c r="CJ19" i="12" s="1"/>
  <c r="CK19" i="12" s="1"/>
  <c r="BY133" i="12"/>
  <c r="BZ133" i="12" s="1"/>
  <c r="CJ133" i="12" s="1"/>
  <c r="CK133" i="12" s="1"/>
  <c r="BY122" i="12"/>
  <c r="BZ122" i="12" s="1"/>
  <c r="CJ122" i="12" s="1"/>
  <c r="CK122" i="12" s="1"/>
  <c r="BY56" i="12"/>
  <c r="BZ56" i="12" s="1"/>
  <c r="CJ56" i="12" s="1"/>
  <c r="CK56" i="12" s="1"/>
  <c r="BY38" i="12"/>
  <c r="BZ38" i="12" s="1"/>
  <c r="CJ38" i="12" s="1"/>
  <c r="CK38" i="12" s="1"/>
  <c r="BY20" i="12"/>
  <c r="BZ20" i="12" s="1"/>
  <c r="CJ20" i="12" s="1"/>
  <c r="CK20" i="12" s="1"/>
  <c r="BY105" i="12"/>
  <c r="BZ105" i="12" s="1"/>
  <c r="CJ105" i="12" s="1"/>
  <c r="CK105" i="12" s="1"/>
  <c r="BY111" i="12"/>
  <c r="BZ111" i="12" s="1"/>
  <c r="CJ111" i="12" s="1"/>
  <c r="CK111" i="12" s="1"/>
  <c r="BY141" i="12"/>
  <c r="BZ141" i="12" s="1"/>
  <c r="CJ141" i="12" s="1"/>
  <c r="CK141" i="12" s="1"/>
  <c r="BY140" i="12"/>
  <c r="BZ140" i="12" s="1"/>
  <c r="CJ140" i="12" s="1"/>
  <c r="CK140" i="12" s="1"/>
  <c r="BY84" i="12"/>
  <c r="BZ84" i="12" s="1"/>
  <c r="CJ84" i="12" s="1"/>
  <c r="CK84" i="12" s="1"/>
  <c r="BY137" i="12"/>
  <c r="BZ137" i="12" s="1"/>
  <c r="CJ137" i="12" s="1"/>
  <c r="CK137" i="12" s="1"/>
  <c r="BY57" i="12"/>
  <c r="BZ57" i="12" s="1"/>
  <c r="CJ57" i="12" s="1"/>
  <c r="CK57" i="12" s="1"/>
  <c r="BY151" i="12"/>
  <c r="BZ151" i="12" s="1"/>
  <c r="CJ151" i="12" s="1"/>
  <c r="CK151" i="12" s="1"/>
  <c r="BY67" i="12"/>
  <c r="BZ67" i="12" s="1"/>
  <c r="CJ67" i="12" s="1"/>
  <c r="CK67" i="12" s="1"/>
  <c r="BY98" i="12"/>
  <c r="BZ98" i="12" s="1"/>
  <c r="CJ98" i="12" s="1"/>
  <c r="CK98" i="12" s="1"/>
  <c r="BY65" i="12"/>
  <c r="BZ65" i="12" s="1"/>
  <c r="CJ65" i="12" s="1"/>
  <c r="CK65" i="12" s="1"/>
  <c r="BY3" i="12"/>
  <c r="BZ3" i="12" s="1"/>
  <c r="CJ3" i="12" s="1"/>
  <c r="CK3" i="12" s="1"/>
  <c r="BY46" i="12"/>
  <c r="BZ46" i="12" s="1"/>
  <c r="CJ46" i="12" s="1"/>
  <c r="CK46" i="12" s="1"/>
  <c r="BY31" i="12"/>
  <c r="BZ31" i="12" s="1"/>
  <c r="CJ31" i="12" s="1"/>
  <c r="CK31" i="12" s="1"/>
  <c r="BY129" i="12"/>
  <c r="BZ129" i="12" s="1"/>
  <c r="CJ129" i="12" s="1"/>
  <c r="CK129" i="12" s="1"/>
  <c r="BY104" i="12"/>
  <c r="BZ104" i="12" s="1"/>
  <c r="CJ104" i="12" s="1"/>
  <c r="CK104" i="12" s="1"/>
  <c r="BY117" i="12"/>
  <c r="BZ117" i="12" s="1"/>
  <c r="CJ117" i="12" s="1"/>
  <c r="CK117" i="12" s="1"/>
  <c r="BY92" i="12"/>
  <c r="BZ92" i="12" s="1"/>
  <c r="CJ92" i="12" s="1"/>
  <c r="CK92" i="12" s="1"/>
  <c r="BY9" i="12"/>
  <c r="BZ9" i="12" s="1"/>
  <c r="CJ9" i="12" s="1"/>
  <c r="CK9" i="12" s="1"/>
  <c r="BY94" i="12"/>
  <c r="BZ94" i="12" s="1"/>
  <c r="CJ94" i="12" s="1"/>
  <c r="CK94" i="12" s="1"/>
  <c r="BY69" i="12"/>
  <c r="BZ69" i="12" s="1"/>
  <c r="CJ69" i="12" s="1"/>
  <c r="CK69" i="12" s="1"/>
  <c r="BY121" i="12"/>
  <c r="BZ121" i="12" s="1"/>
  <c r="CJ121" i="12" s="1"/>
  <c r="CK121" i="12" s="1"/>
  <c r="BY49" i="12"/>
  <c r="BZ49" i="12" s="1"/>
  <c r="CJ49" i="12" s="1"/>
  <c r="CK49" i="12" s="1"/>
  <c r="BY16" i="12"/>
  <c r="BZ16" i="12" s="1"/>
  <c r="CJ16" i="12" s="1"/>
  <c r="CK16" i="12" s="1"/>
  <c r="BY15" i="12"/>
  <c r="BZ15" i="12" s="1"/>
  <c r="CJ15" i="12" s="1"/>
  <c r="CK15" i="12" s="1"/>
  <c r="BY91" i="12"/>
  <c r="BZ91" i="12" s="1"/>
  <c r="CJ91" i="12" s="1"/>
  <c r="CK91" i="12" s="1"/>
  <c r="BY143" i="12"/>
  <c r="BZ143" i="12" s="1"/>
  <c r="CJ143" i="12" s="1"/>
  <c r="CK143" i="12" s="1"/>
  <c r="BY95" i="12"/>
  <c r="BZ95" i="12" s="1"/>
  <c r="CJ95" i="12" s="1"/>
  <c r="CK95" i="12" s="1"/>
  <c r="BY127" i="12"/>
  <c r="BZ127" i="12" s="1"/>
  <c r="CJ127" i="12" s="1"/>
  <c r="CK127" i="12" s="1"/>
  <c r="BY4" i="12"/>
  <c r="BZ4" i="12" s="1"/>
  <c r="CJ4" i="12" s="1"/>
  <c r="CK4" i="12" s="1"/>
  <c r="BY118" i="12"/>
  <c r="BZ118" i="12" s="1"/>
  <c r="CJ118" i="12" s="1"/>
  <c r="CK118" i="12" s="1"/>
  <c r="BY82" i="12"/>
  <c r="BZ82" i="12" s="1"/>
  <c r="CJ82" i="12" s="1"/>
  <c r="CK82" i="12" s="1"/>
  <c r="BY109" i="12"/>
  <c r="BZ109" i="12" s="1"/>
  <c r="CJ109" i="12" s="1"/>
  <c r="CK109" i="12" s="1"/>
  <c r="BY114" i="12"/>
  <c r="BZ114" i="12" s="1"/>
  <c r="CJ114" i="12" s="1"/>
  <c r="CK114" i="12" s="1"/>
  <c r="BY24" i="12"/>
  <c r="BZ24" i="12" s="1"/>
  <c r="CJ24" i="12" s="1"/>
  <c r="CK24" i="12" s="1"/>
  <c r="BY74" i="12"/>
  <c r="BZ74" i="12" s="1"/>
  <c r="CJ74" i="12" s="1"/>
  <c r="CK74" i="12" s="1"/>
  <c r="BY149" i="12"/>
  <c r="BZ149" i="12" s="1"/>
  <c r="CJ149" i="12" s="1"/>
  <c r="CK149" i="12" s="1"/>
  <c r="BY18" i="12"/>
  <c r="BZ18" i="12" s="1"/>
  <c r="CJ18" i="12" s="1"/>
  <c r="CK18" i="12" s="1"/>
  <c r="BY10" i="12"/>
  <c r="BZ10" i="12" s="1"/>
  <c r="CJ10" i="12" s="1"/>
  <c r="CK10" i="12" s="1"/>
  <c r="BY26" i="12"/>
  <c r="BZ26" i="12" s="1"/>
  <c r="CJ26" i="12" s="1"/>
  <c r="CK26" i="12" s="1"/>
  <c r="BY103" i="12"/>
  <c r="BZ103" i="12" s="1"/>
  <c r="CJ103" i="12" s="1"/>
  <c r="CK103" i="12" s="1"/>
  <c r="BY146" i="12"/>
  <c r="BZ146" i="12" s="1"/>
  <c r="CJ146" i="12" s="1"/>
  <c r="CK146" i="12" s="1"/>
  <c r="BY72" i="12"/>
  <c r="BZ72" i="12" s="1"/>
  <c r="CJ72" i="12" s="1"/>
  <c r="CK72" i="12" s="1"/>
  <c r="BY126" i="12"/>
  <c r="BZ126" i="12" s="1"/>
  <c r="CJ126" i="12" s="1"/>
  <c r="CK126" i="12" s="1"/>
  <c r="BY14" i="12"/>
  <c r="BZ14" i="12" s="1"/>
  <c r="CJ14" i="12" s="1"/>
  <c r="CK14" i="12" s="1"/>
  <c r="BY75" i="12"/>
  <c r="BZ75" i="12" s="1"/>
  <c r="CJ75" i="12" s="1"/>
  <c r="CK75" i="12" s="1"/>
  <c r="BY48" i="12"/>
  <c r="BZ48" i="12" s="1"/>
  <c r="CJ48" i="12" s="1"/>
  <c r="CK48" i="12" s="1"/>
  <c r="BY70" i="12"/>
  <c r="BZ70" i="12" s="1"/>
  <c r="CJ70" i="12" s="1"/>
  <c r="CK70" i="12" s="1"/>
  <c r="BY110" i="12"/>
  <c r="BZ110" i="12" s="1"/>
  <c r="CJ110" i="12" s="1"/>
  <c r="CK110" i="12" s="1"/>
  <c r="BY106" i="12"/>
  <c r="BZ106" i="12" s="1"/>
  <c r="CJ106" i="12" s="1"/>
  <c r="CK106" i="12" s="1"/>
  <c r="BY41" i="12"/>
  <c r="BZ41" i="12" s="1"/>
  <c r="CJ41" i="12" s="1"/>
  <c r="CK41" i="12" s="1"/>
  <c r="BY8" i="12"/>
  <c r="BZ8" i="12" s="1"/>
  <c r="CJ8" i="12" s="1"/>
  <c r="CK8" i="12" s="1"/>
  <c r="BY90" i="12"/>
  <c r="BZ90" i="12" s="1"/>
  <c r="CJ90" i="12" s="1"/>
  <c r="CK90" i="12" s="1"/>
  <c r="BY108" i="12"/>
  <c r="BZ108" i="12" s="1"/>
  <c r="CJ108" i="12" s="1"/>
  <c r="CK108" i="12" s="1"/>
  <c r="BY102" i="12"/>
  <c r="BZ102" i="12" s="1"/>
  <c r="CJ102" i="12" s="1"/>
  <c r="CK102" i="12" s="1"/>
  <c r="BY64" i="12"/>
  <c r="BZ64" i="12" s="1"/>
  <c r="CJ64" i="12" s="1"/>
  <c r="CK64" i="12" s="1"/>
  <c r="BY100" i="12"/>
  <c r="BZ100" i="12" s="1"/>
  <c r="CJ100" i="12" s="1"/>
  <c r="CK100" i="12" s="1"/>
  <c r="BY28" i="12"/>
  <c r="BZ28" i="12" s="1"/>
  <c r="CJ28" i="12" s="1"/>
  <c r="CK28" i="12" s="1"/>
  <c r="BY120" i="12"/>
  <c r="BZ120" i="12" s="1"/>
  <c r="CJ120" i="12" s="1"/>
  <c r="CK120" i="12" s="1"/>
  <c r="BY97" i="12"/>
  <c r="BZ97" i="12" s="1"/>
  <c r="CJ97" i="12" s="1"/>
  <c r="CK97" i="12" s="1"/>
  <c r="BY17" i="12"/>
  <c r="BZ17" i="12" s="1"/>
  <c r="CJ17" i="12" s="1"/>
  <c r="CK17" i="12" s="1"/>
  <c r="BY76" i="12"/>
  <c r="BZ76" i="12" s="1"/>
  <c r="CJ76" i="12" s="1"/>
  <c r="CK76" i="12" s="1"/>
  <c r="BY71" i="12"/>
  <c r="BZ71" i="12" s="1"/>
  <c r="CJ71" i="12" s="1"/>
  <c r="CK71" i="12" s="1"/>
  <c r="BY63" i="12"/>
  <c r="BZ63" i="12" s="1"/>
  <c r="CJ63" i="12" s="1"/>
  <c r="CK63" i="12" s="1"/>
  <c r="BY29" i="12"/>
  <c r="BZ29" i="12" s="1"/>
  <c r="CJ29" i="12" s="1"/>
  <c r="CK29" i="12" s="1"/>
  <c r="BY113" i="12"/>
  <c r="BZ113" i="12" s="1"/>
  <c r="CJ113" i="12" s="1"/>
  <c r="CK113" i="12" s="1"/>
  <c r="BY148" i="12"/>
  <c r="BZ148" i="12" s="1"/>
  <c r="CJ148" i="12" s="1"/>
  <c r="CK148" i="12" s="1"/>
  <c r="BY87" i="12"/>
  <c r="BZ87" i="12" s="1"/>
  <c r="CJ87" i="12" s="1"/>
  <c r="CK87" i="12" s="1"/>
  <c r="BY144" i="12"/>
  <c r="BZ144" i="12" s="1"/>
  <c r="CJ144" i="12" s="1"/>
  <c r="CK144" i="12" s="1"/>
  <c r="BY5" i="12"/>
  <c r="BZ5" i="12" s="1"/>
  <c r="CJ5" i="12" s="1"/>
  <c r="CK5" i="12" s="1"/>
  <c r="BY25" i="12"/>
  <c r="BZ25" i="12" s="1"/>
  <c r="CJ25" i="12" s="1"/>
  <c r="CK25" i="12" s="1"/>
  <c r="BY124" i="12"/>
  <c r="BZ124" i="12" s="1"/>
  <c r="CJ124" i="12" s="1"/>
  <c r="CK124" i="12" s="1"/>
  <c r="BY21" i="12"/>
  <c r="BZ21" i="12" s="1"/>
  <c r="CJ21" i="12" s="1"/>
  <c r="CK21" i="12" s="1"/>
  <c r="BY13" i="12"/>
  <c r="BZ13" i="12" s="1"/>
  <c r="CJ13" i="12" s="1"/>
  <c r="CK13" i="12" s="1"/>
  <c r="CA2" i="12"/>
  <c r="CC2" i="12" s="1"/>
  <c r="CI152" i="12"/>
  <c r="CH152" i="12"/>
  <c r="BQ104" i="11"/>
  <c r="BQ52" i="11"/>
  <c r="BQ96" i="11"/>
  <c r="BQ16" i="11"/>
  <c r="BQ92" i="11"/>
  <c r="BQ36" i="11"/>
  <c r="BQ108" i="11"/>
  <c r="BQ8" i="11"/>
  <c r="BQ19" i="11"/>
  <c r="BQ23" i="11"/>
  <c r="BQ60" i="11"/>
  <c r="BQ68" i="11"/>
  <c r="BQ103" i="11"/>
  <c r="BQ83" i="11"/>
  <c r="BQ4" i="11"/>
  <c r="BQ75" i="11"/>
  <c r="BQ24" i="11"/>
  <c r="BQ44" i="11"/>
  <c r="BQ32" i="11"/>
  <c r="BQ80" i="11"/>
  <c r="BQ112" i="11"/>
  <c r="BQ81" i="11"/>
  <c r="BQ65" i="11"/>
  <c r="BQ21" i="11"/>
  <c r="BQ113" i="11"/>
  <c r="BQ97" i="11"/>
  <c r="BQ31" i="11"/>
  <c r="BQ59" i="11"/>
  <c r="BQ72" i="11"/>
  <c r="BQ115" i="11"/>
  <c r="BQ28" i="11"/>
  <c r="BQ84" i="11"/>
  <c r="BQ76" i="11"/>
  <c r="BQ67" i="11"/>
  <c r="BQ79" i="11"/>
  <c r="BQ99" i="11"/>
  <c r="BQ123" i="11"/>
  <c r="BQ14" i="11"/>
  <c r="BQ25" i="11"/>
  <c r="BQ57" i="11"/>
  <c r="BQ11" i="11"/>
  <c r="BQ71" i="11"/>
  <c r="BQ88" i="11"/>
  <c r="BQ107" i="11"/>
  <c r="BQ120" i="11"/>
  <c r="BQ124" i="11"/>
  <c r="BQ58" i="11"/>
  <c r="BQ26" i="11"/>
  <c r="BQ39" i="11"/>
  <c r="BQ111" i="11"/>
  <c r="BQ91" i="11"/>
  <c r="BQ6" i="11"/>
  <c r="BQ56" i="11"/>
  <c r="BQ89" i="11"/>
  <c r="BQ126" i="11"/>
  <c r="BQ93" i="11"/>
  <c r="BQ125" i="11"/>
  <c r="BQ12" i="11"/>
  <c r="BQ87" i="11"/>
  <c r="BQ27" i="11"/>
  <c r="BQ82" i="11"/>
  <c r="BQ29" i="11"/>
  <c r="BQ18" i="11"/>
  <c r="BQ47" i="11"/>
  <c r="BQ43" i="11"/>
  <c r="BQ33" i="11"/>
  <c r="BQ63" i="11"/>
  <c r="BQ37" i="11"/>
  <c r="BQ13" i="11"/>
  <c r="BQ45" i="11"/>
  <c r="BQ20" i="11"/>
  <c r="BQ22" i="11"/>
  <c r="BQ15" i="11"/>
  <c r="BQ121" i="11"/>
  <c r="BQ40" i="11"/>
  <c r="BQ53" i="11"/>
  <c r="BQ49" i="11"/>
  <c r="BQ116" i="11"/>
  <c r="BQ17" i="11"/>
  <c r="BQ50" i="11"/>
  <c r="BQ98" i="11"/>
  <c r="BQ64" i="11"/>
  <c r="BQ109" i="11"/>
  <c r="BQ62" i="11"/>
  <c r="BQ42" i="11"/>
  <c r="BQ100" i="11"/>
  <c r="BQ48" i="11"/>
  <c r="BQ110" i="11"/>
  <c r="BQ73" i="11"/>
  <c r="BQ30" i="11"/>
  <c r="BQ38" i="11"/>
  <c r="BQ105" i="11"/>
  <c r="BQ117" i="11"/>
  <c r="BQ9" i="11"/>
  <c r="BQ118" i="11"/>
  <c r="BQ3" i="11"/>
  <c r="BQ78" i="11"/>
  <c r="BQ51" i="11"/>
  <c r="BQ41" i="11"/>
  <c r="BQ74" i="11"/>
  <c r="BQ102" i="11"/>
  <c r="BQ119" i="11"/>
  <c r="BQ94" i="11"/>
  <c r="BQ54" i="11"/>
  <c r="BQ106" i="11"/>
  <c r="BQ101" i="11"/>
  <c r="BQ85" i="11"/>
  <c r="BQ7" i="11"/>
  <c r="BQ90" i="11"/>
  <c r="BQ66" i="11"/>
  <c r="BQ69" i="11"/>
  <c r="BQ46" i="11"/>
  <c r="BQ70" i="11"/>
  <c r="BQ10" i="11"/>
  <c r="BQ77" i="11"/>
  <c r="BQ35" i="11"/>
  <c r="BQ86" i="11"/>
  <c r="BQ34" i="11"/>
  <c r="BQ114" i="11"/>
  <c r="BQ61" i="11"/>
  <c r="BQ95" i="11"/>
  <c r="BQ55" i="11"/>
  <c r="BQ122" i="11"/>
  <c r="BE100" i="11"/>
  <c r="BE104" i="11"/>
  <c r="BE120" i="11"/>
  <c r="BE108" i="11"/>
  <c r="BE112" i="11"/>
  <c r="BE107" i="11"/>
  <c r="BE87" i="11"/>
  <c r="BE60" i="11"/>
  <c r="BE50" i="11"/>
  <c r="BE40" i="11"/>
  <c r="BE36" i="11"/>
  <c r="BE28" i="11"/>
  <c r="BE20" i="11"/>
  <c r="BE44" i="11"/>
  <c r="BE117" i="11"/>
  <c r="BE23" i="11"/>
  <c r="BE4" i="11"/>
  <c r="BE68" i="11"/>
  <c r="BE24" i="11"/>
  <c r="BE73" i="11"/>
  <c r="BE6" i="11"/>
  <c r="BE54" i="11"/>
  <c r="BE98" i="11"/>
  <c r="BE16" i="11"/>
  <c r="BE17" i="11"/>
  <c r="BE58" i="11"/>
  <c r="BE35" i="11"/>
  <c r="BE7" i="11"/>
  <c r="BE21" i="11"/>
  <c r="BE8" i="11"/>
  <c r="BE41" i="11"/>
  <c r="BE9" i="11"/>
  <c r="BE37" i="11"/>
  <c r="BE82" i="11"/>
  <c r="BE70" i="11"/>
  <c r="BE114" i="11"/>
  <c r="BE14" i="11"/>
  <c r="BE116" i="11"/>
  <c r="BE32" i="11"/>
  <c r="BE3" i="11"/>
  <c r="BE27" i="11"/>
  <c r="BE62" i="11"/>
  <c r="BE12" i="11"/>
  <c r="BE103" i="11"/>
  <c r="BE13" i="11"/>
  <c r="BE10" i="11"/>
  <c r="BE52" i="11"/>
  <c r="BE25" i="11"/>
  <c r="BE125" i="11"/>
  <c r="BE22" i="11"/>
  <c r="BE43" i="11"/>
  <c r="BE33" i="11"/>
  <c r="BE19" i="11"/>
  <c r="BE30" i="11"/>
  <c r="BE31" i="11"/>
  <c r="BE15" i="11"/>
  <c r="BE124" i="11"/>
  <c r="BE119" i="11"/>
  <c r="BE38" i="11"/>
  <c r="BE29" i="11"/>
  <c r="BE46" i="11"/>
  <c r="BE11" i="11"/>
  <c r="BE80" i="11"/>
  <c r="BE118" i="11"/>
  <c r="BE59" i="11"/>
  <c r="BE90" i="11"/>
  <c r="BE55" i="11"/>
  <c r="BE61" i="11"/>
  <c r="BE89" i="11"/>
  <c r="BE48" i="11"/>
  <c r="BE49" i="11"/>
  <c r="BE81" i="11"/>
  <c r="BE106" i="11"/>
  <c r="BE26" i="11"/>
  <c r="BE42" i="11"/>
  <c r="BE95" i="11"/>
  <c r="BE92" i="11"/>
  <c r="BE72" i="11"/>
  <c r="BE105" i="11"/>
  <c r="BE84" i="11"/>
  <c r="BE121" i="11"/>
  <c r="BE109" i="11"/>
  <c r="BE123" i="11"/>
  <c r="BE93" i="11"/>
  <c r="BE79" i="11"/>
  <c r="BE64" i="11"/>
  <c r="BE57" i="11"/>
  <c r="BE102" i="11"/>
  <c r="BE101" i="11"/>
  <c r="BE67" i="11"/>
  <c r="BE65" i="11"/>
  <c r="BE113" i="11"/>
  <c r="BE83" i="11"/>
  <c r="BE78" i="11"/>
  <c r="BE63" i="11"/>
  <c r="BE110" i="11"/>
  <c r="BE51" i="11"/>
  <c r="BE71" i="11"/>
  <c r="BE76" i="11"/>
  <c r="BE75" i="11"/>
  <c r="BE126" i="11"/>
  <c r="BE18" i="11"/>
  <c r="BE122" i="11"/>
  <c r="BE66" i="11"/>
  <c r="BE86" i="11"/>
  <c r="BE45" i="11"/>
  <c r="BE39" i="11"/>
  <c r="BE74" i="11"/>
  <c r="BE85" i="11"/>
  <c r="BE97" i="11"/>
  <c r="BE47" i="11"/>
  <c r="BE69" i="11"/>
  <c r="BE94" i="11"/>
  <c r="BE88" i="11"/>
  <c r="BE96" i="11"/>
  <c r="BE111" i="11"/>
  <c r="BE56" i="11"/>
  <c r="BE34" i="11"/>
  <c r="BE53" i="11"/>
  <c r="BE91" i="11"/>
  <c r="BE99" i="11"/>
  <c r="BE77" i="11"/>
  <c r="BE115" i="11"/>
  <c r="CB127" i="11"/>
  <c r="BQ2" i="11"/>
  <c r="BE2" i="11"/>
  <c r="CA28" i="12" l="1"/>
  <c r="CC28" i="12" s="1"/>
  <c r="CA91" i="12"/>
  <c r="CC91" i="12" s="1"/>
  <c r="CA130" i="12"/>
  <c r="CC130" i="12" s="1"/>
  <c r="CA44" i="12"/>
  <c r="CC44" i="12" s="1"/>
  <c r="CA87" i="12"/>
  <c r="CC87" i="12" s="1"/>
  <c r="CA97" i="12"/>
  <c r="CC97" i="12" s="1"/>
  <c r="CA8" i="12"/>
  <c r="CC8" i="12" s="1"/>
  <c r="CA126" i="12"/>
  <c r="CC126" i="12" s="1"/>
  <c r="CA74" i="12"/>
  <c r="CC74" i="12" s="1"/>
  <c r="CA95" i="12"/>
  <c r="CC95" i="12" s="1"/>
  <c r="CA94" i="12"/>
  <c r="CC94" i="12" s="1"/>
  <c r="CA3" i="12"/>
  <c r="CC3" i="12"/>
  <c r="CA140" i="12"/>
  <c r="CC140" i="12" s="1"/>
  <c r="CA133" i="12"/>
  <c r="CC133" i="12" s="1"/>
  <c r="CA6" i="12"/>
  <c r="CC6" i="12" s="1"/>
  <c r="CA39" i="12"/>
  <c r="CC39" i="12" s="1"/>
  <c r="CA119" i="12"/>
  <c r="CC119" i="12" s="1"/>
  <c r="CA7" i="12"/>
  <c r="CC7" i="12" s="1"/>
  <c r="CA136" i="12"/>
  <c r="CC136" i="12" s="1"/>
  <c r="CA43" i="12"/>
  <c r="CC43" i="12" s="1"/>
  <c r="CA131" i="12"/>
  <c r="CC131" i="12" s="1"/>
  <c r="CA42" i="12"/>
  <c r="CC42" i="12" s="1"/>
  <c r="CA148" i="12"/>
  <c r="CC148" i="12" s="1"/>
  <c r="CA120" i="12"/>
  <c r="CC120" i="12" s="1"/>
  <c r="CA41" i="12"/>
  <c r="CC41" i="12" s="1"/>
  <c r="CA72" i="12"/>
  <c r="CC72" i="12" s="1"/>
  <c r="CA24" i="12"/>
  <c r="CC24" i="12" s="1"/>
  <c r="CA143" i="12"/>
  <c r="CC143" i="12" s="1"/>
  <c r="CA9" i="12"/>
  <c r="CC9" i="12" s="1"/>
  <c r="CA65" i="12"/>
  <c r="CC65" i="12" s="1"/>
  <c r="CA141" i="12"/>
  <c r="CC141" i="12" s="1"/>
  <c r="CA19" i="12"/>
  <c r="CC19" i="12" s="1"/>
  <c r="CA62" i="12"/>
  <c r="CC62" i="12" s="1"/>
  <c r="CA116" i="12"/>
  <c r="CC116" i="12" s="1"/>
  <c r="CA83" i="12"/>
  <c r="CC83" i="12" s="1"/>
  <c r="CA132" i="12"/>
  <c r="CC132" i="12" s="1"/>
  <c r="CA139" i="12"/>
  <c r="CC139" i="12" s="1"/>
  <c r="CA35" i="12"/>
  <c r="CC35" i="12" s="1"/>
  <c r="CA52" i="12"/>
  <c r="CC52" i="12" s="1"/>
  <c r="CA115" i="12"/>
  <c r="CC115" i="12" s="1"/>
  <c r="CA93" i="12"/>
  <c r="CC93" i="12" s="1"/>
  <c r="CA106" i="12"/>
  <c r="CC106" i="12" s="1"/>
  <c r="CA92" i="12"/>
  <c r="CC92" i="12" s="1"/>
  <c r="CA32" i="12"/>
  <c r="CC32" i="12" s="1"/>
  <c r="CA68" i="12"/>
  <c r="CC68" i="12" s="1"/>
  <c r="CA89" i="12"/>
  <c r="CC89" i="12" s="1"/>
  <c r="CA29" i="12"/>
  <c r="CC29" i="12" s="1"/>
  <c r="CA103" i="12"/>
  <c r="CC103" i="12" s="1"/>
  <c r="CA117" i="12"/>
  <c r="CC117" i="12" s="1"/>
  <c r="CA138" i="12"/>
  <c r="CC138" i="12" s="1"/>
  <c r="CA22" i="12"/>
  <c r="CC22" i="12" s="1"/>
  <c r="CA45" i="12"/>
  <c r="CC45" i="12" s="1"/>
  <c r="CA53" i="12"/>
  <c r="CC53" i="12" s="1"/>
  <c r="CA124" i="12"/>
  <c r="CC124" i="12" s="1"/>
  <c r="CA26" i="12"/>
  <c r="CC26" i="12" s="1"/>
  <c r="CA40" i="12"/>
  <c r="CC40" i="12" s="1"/>
  <c r="CA25" i="12"/>
  <c r="CC25" i="12" s="1"/>
  <c r="CA71" i="12"/>
  <c r="CC71" i="12" s="1"/>
  <c r="CA102" i="12"/>
  <c r="CC102" i="12" s="1"/>
  <c r="CA48" i="12"/>
  <c r="CC48" i="12" s="1"/>
  <c r="CA10" i="12"/>
  <c r="CC10" i="12" s="1"/>
  <c r="CA118" i="12"/>
  <c r="CC118" i="12" s="1"/>
  <c r="CA49" i="12"/>
  <c r="CC49" i="12" s="1"/>
  <c r="CA129" i="12"/>
  <c r="CC129" i="12" s="1"/>
  <c r="CA57" i="12"/>
  <c r="CC57" i="12" s="1"/>
  <c r="CA38" i="12"/>
  <c r="CC38" i="12" s="1"/>
  <c r="CA77" i="12"/>
  <c r="CC77" i="12" s="1"/>
  <c r="CA33" i="12"/>
  <c r="CC33" i="12" s="1"/>
  <c r="CA55" i="12"/>
  <c r="CC55" i="12" s="1"/>
  <c r="CA54" i="12"/>
  <c r="CC54" i="12" s="1"/>
  <c r="CA96" i="12"/>
  <c r="CC96" i="12" s="1"/>
  <c r="CA60" i="12"/>
  <c r="CC60" i="12" s="1"/>
  <c r="CA51" i="12"/>
  <c r="CC51" i="12" s="1"/>
  <c r="CA66" i="12"/>
  <c r="CC66" i="12" s="1"/>
  <c r="CA58" i="12"/>
  <c r="CC58" i="12" s="1"/>
  <c r="CA13" i="12"/>
  <c r="CC13" i="12" s="1"/>
  <c r="CA146" i="12"/>
  <c r="CC146" i="12" s="1"/>
  <c r="CA111" i="12"/>
  <c r="CC111" i="12" s="1"/>
  <c r="CA27" i="12"/>
  <c r="CC27" i="12" s="1"/>
  <c r="CA50" i="12"/>
  <c r="CC50" i="12" s="1"/>
  <c r="CA21" i="12"/>
  <c r="CC21" i="12" s="1"/>
  <c r="CA110" i="12"/>
  <c r="CC110" i="12" s="1"/>
  <c r="CA15" i="12"/>
  <c r="CC15" i="12" s="1"/>
  <c r="CA105" i="12"/>
  <c r="CC105" i="12" s="1"/>
  <c r="CA23" i="12"/>
  <c r="CC23" i="12" s="1"/>
  <c r="CA147" i="12"/>
  <c r="CC147" i="12" s="1"/>
  <c r="CA64" i="12"/>
  <c r="CC64" i="12" s="1"/>
  <c r="CA82" i="12"/>
  <c r="CC82" i="12"/>
  <c r="CA81" i="12"/>
  <c r="CC81" i="12" s="1"/>
  <c r="CA5" i="12"/>
  <c r="CC5" i="12" s="1"/>
  <c r="CA76" i="12"/>
  <c r="CC76" i="12" s="1"/>
  <c r="CA108" i="12"/>
  <c r="CC108" i="12" s="1"/>
  <c r="CA75" i="12"/>
  <c r="CC75" i="12" s="1"/>
  <c r="CA18" i="12"/>
  <c r="CC18" i="12"/>
  <c r="CA4" i="12"/>
  <c r="CC4" i="12" s="1"/>
  <c r="CA121" i="12"/>
  <c r="CC121" i="12" s="1"/>
  <c r="CA31" i="12"/>
  <c r="CC31" i="12" s="1"/>
  <c r="CA137" i="12"/>
  <c r="CC137" i="12" s="1"/>
  <c r="CA56" i="12"/>
  <c r="CC56" i="12" s="1"/>
  <c r="CA79" i="12"/>
  <c r="CC79" i="12" s="1"/>
  <c r="CA47" i="12"/>
  <c r="CC47" i="12" s="1"/>
  <c r="CA135" i="12"/>
  <c r="CC135" i="12" s="1"/>
  <c r="CA30" i="12"/>
  <c r="CC30" i="12" s="1"/>
  <c r="CA125" i="12"/>
  <c r="CC125" i="12" s="1"/>
  <c r="CA88" i="12"/>
  <c r="CC88" i="12" s="1"/>
  <c r="CA123" i="12"/>
  <c r="CC123" i="12" s="1"/>
  <c r="CA101" i="12"/>
  <c r="CC101" i="12" s="1"/>
  <c r="CA142" i="12"/>
  <c r="CC142" i="12" s="1"/>
  <c r="CA113" i="12"/>
  <c r="CC113" i="12" s="1"/>
  <c r="CA114" i="12"/>
  <c r="CC114" i="12" s="1"/>
  <c r="CA98" i="12"/>
  <c r="CC98" i="12" s="1"/>
  <c r="CA145" i="12"/>
  <c r="CC145" i="12" s="1"/>
  <c r="CA36" i="12"/>
  <c r="CC36" i="12" s="1"/>
  <c r="CA100" i="12"/>
  <c r="CC100" i="12" s="1"/>
  <c r="CA109" i="12"/>
  <c r="CC109" i="12" s="1"/>
  <c r="CA67" i="12"/>
  <c r="CC67" i="12" s="1"/>
  <c r="CA134" i="12"/>
  <c r="CC134" i="12" s="1"/>
  <c r="CA80" i="12"/>
  <c r="CC80" i="12" s="1"/>
  <c r="CA86" i="12"/>
  <c r="CC86" i="12"/>
  <c r="CA63" i="12"/>
  <c r="CC63" i="12" s="1"/>
  <c r="CA70" i="12"/>
  <c r="CC70" i="12" s="1"/>
  <c r="CA16" i="12"/>
  <c r="CC16" i="12" s="1"/>
  <c r="CA104" i="12"/>
  <c r="CC104" i="12" s="1"/>
  <c r="CA151" i="12"/>
  <c r="CC151" i="12" s="1"/>
  <c r="CA20" i="12"/>
  <c r="CC20" i="12" s="1"/>
  <c r="CA11" i="12"/>
  <c r="CC11" i="12"/>
  <c r="CA99" i="12"/>
  <c r="CC99" i="12" s="1"/>
  <c r="CA112" i="12"/>
  <c r="CC112" i="12" s="1"/>
  <c r="CA107" i="12"/>
  <c r="CC107" i="12" s="1"/>
  <c r="CA34" i="12"/>
  <c r="CC34" i="12" s="1"/>
  <c r="CA150" i="12"/>
  <c r="CC150" i="12" s="1"/>
  <c r="CA144" i="12"/>
  <c r="CC144" i="12" s="1"/>
  <c r="CA17" i="12"/>
  <c r="CC17" i="12" s="1"/>
  <c r="CA90" i="12"/>
  <c r="CC90" i="12" s="1"/>
  <c r="CA14" i="12"/>
  <c r="CC14" i="12" s="1"/>
  <c r="CA149" i="12"/>
  <c r="CC149" i="12" s="1"/>
  <c r="CA127" i="12"/>
  <c r="CC127" i="12" s="1"/>
  <c r="CA69" i="12"/>
  <c r="CC69" i="12" s="1"/>
  <c r="CA46" i="12"/>
  <c r="CC46" i="12" s="1"/>
  <c r="CA84" i="12"/>
  <c r="CC84" i="12" s="1"/>
  <c r="CA122" i="12"/>
  <c r="CC122" i="12" s="1"/>
  <c r="CA12" i="12"/>
  <c r="CC12" i="12" s="1"/>
  <c r="CA78" i="12"/>
  <c r="CC78" i="12" s="1"/>
  <c r="CA73" i="12"/>
  <c r="CC73" i="12" s="1"/>
  <c r="CA85" i="12"/>
  <c r="CC85" i="12" s="1"/>
  <c r="CA37" i="12"/>
  <c r="CC37" i="12" s="1"/>
  <c r="CA59" i="12"/>
  <c r="CC59" i="12" s="1"/>
  <c r="CA61" i="12"/>
  <c r="CC61" i="12" s="1"/>
  <c r="CA128" i="12"/>
  <c r="CC128" i="12" s="1"/>
  <c r="BZ152" i="12"/>
  <c r="BY152" i="12"/>
  <c r="BQ2" i="12"/>
  <c r="CC45" i="11"/>
  <c r="CD45" i="11" s="1"/>
  <c r="CN45" i="11" s="1"/>
  <c r="CC50" i="11"/>
  <c r="CD50" i="11" s="1"/>
  <c r="CN50" i="11" s="1"/>
  <c r="CC3" i="11"/>
  <c r="CD3" i="11" s="1"/>
  <c r="CN3" i="11" s="1"/>
  <c r="CC7" i="11"/>
  <c r="CD7" i="11" s="1"/>
  <c r="CN7" i="11" s="1"/>
  <c r="CC41" i="11"/>
  <c r="CD41" i="11" s="1"/>
  <c r="CN41" i="11" s="1"/>
  <c r="CC23" i="11"/>
  <c r="CD23" i="11" s="1"/>
  <c r="CN23" i="11" s="1"/>
  <c r="CC52" i="11"/>
  <c r="CD52" i="11" s="1"/>
  <c r="CN52" i="11" s="1"/>
  <c r="CC19" i="11"/>
  <c r="CD19" i="11" s="1"/>
  <c r="CN19" i="11" s="1"/>
  <c r="CC74" i="11"/>
  <c r="CD74" i="11" s="1"/>
  <c r="CN74" i="11" s="1"/>
  <c r="CC112" i="11"/>
  <c r="CD112" i="11" s="1"/>
  <c r="CN112" i="11" s="1"/>
  <c r="CC64" i="11"/>
  <c r="CD64" i="11" s="1"/>
  <c r="CN64" i="11" s="1"/>
  <c r="CC25" i="11"/>
  <c r="CD25" i="11" s="1"/>
  <c r="CN25" i="11" s="1"/>
  <c r="CC72" i="11"/>
  <c r="CD72" i="11" s="1"/>
  <c r="CN72" i="11" s="1"/>
  <c r="CC42" i="11"/>
  <c r="CD42" i="11" s="1"/>
  <c r="CN42" i="11" s="1"/>
  <c r="CC114" i="11"/>
  <c r="CD114" i="11" s="1"/>
  <c r="CN114" i="11" s="1"/>
  <c r="CC84" i="11"/>
  <c r="CD84" i="11" s="1"/>
  <c r="CN84" i="11" s="1"/>
  <c r="CC21" i="11"/>
  <c r="CD21" i="11" s="1"/>
  <c r="CN21" i="11" s="1"/>
  <c r="CC85" i="11"/>
  <c r="CD85" i="11" s="1"/>
  <c r="CN85" i="11" s="1"/>
  <c r="CC67" i="11"/>
  <c r="CD67" i="11" s="1"/>
  <c r="CN67" i="11" s="1"/>
  <c r="CC48" i="11"/>
  <c r="CD48" i="11" s="1"/>
  <c r="CN48" i="11" s="1"/>
  <c r="CC14" i="11"/>
  <c r="CD14" i="11" s="1"/>
  <c r="CN14" i="11" s="1"/>
  <c r="CC46" i="11"/>
  <c r="CD46" i="11" s="1"/>
  <c r="CN46" i="11" s="1"/>
  <c r="CC34" i="11"/>
  <c r="CD34" i="11" s="1"/>
  <c r="CN34" i="11" s="1"/>
  <c r="CC120" i="11"/>
  <c r="CD120" i="11" s="1"/>
  <c r="CN120" i="11" s="1"/>
  <c r="CC98" i="11"/>
  <c r="CD98" i="11" s="1"/>
  <c r="CN98" i="11" s="1"/>
  <c r="CC39" i="11"/>
  <c r="CD39" i="11" s="1"/>
  <c r="CN39" i="11" s="1"/>
  <c r="CC106" i="11"/>
  <c r="CD106" i="11" s="1"/>
  <c r="CN106" i="11" s="1"/>
  <c r="CC76" i="11"/>
  <c r="CD76" i="11" s="1"/>
  <c r="CN76" i="11" s="1"/>
  <c r="CC119" i="11"/>
  <c r="CD119" i="11" s="1"/>
  <c r="CN119" i="11" s="1"/>
  <c r="CC27" i="11"/>
  <c r="CD27" i="11" s="1"/>
  <c r="CN27" i="11" s="1"/>
  <c r="CC37" i="11"/>
  <c r="CD37" i="11" s="1"/>
  <c r="CN37" i="11" s="1"/>
  <c r="CC17" i="11"/>
  <c r="CD17" i="11" s="1"/>
  <c r="CN17" i="11" s="1"/>
  <c r="CC47" i="11"/>
  <c r="CD47" i="11" s="1"/>
  <c r="CN47" i="11" s="1"/>
  <c r="CC118" i="11"/>
  <c r="CD118" i="11" s="1"/>
  <c r="CN118" i="11" s="1"/>
  <c r="CC99" i="11"/>
  <c r="CD99" i="11" s="1"/>
  <c r="CN99" i="11" s="1"/>
  <c r="CC40" i="11"/>
  <c r="CD40" i="11" s="1"/>
  <c r="CN40" i="11" s="1"/>
  <c r="CC20" i="11"/>
  <c r="CD20" i="11" s="1"/>
  <c r="CN20" i="11" s="1"/>
  <c r="CC107" i="11"/>
  <c r="CD107" i="11" s="1"/>
  <c r="CN107" i="11" s="1"/>
  <c r="CC4" i="11"/>
  <c r="CD4" i="11" s="1"/>
  <c r="CN4" i="11" s="1"/>
  <c r="CC28" i="11"/>
  <c r="CD28" i="11" s="1"/>
  <c r="CN28" i="11" s="1"/>
  <c r="CC56" i="11"/>
  <c r="CD56" i="11" s="1"/>
  <c r="CN56" i="11" s="1"/>
  <c r="CC26" i="11"/>
  <c r="CD26" i="11" s="1"/>
  <c r="CN26" i="11" s="1"/>
  <c r="CC89" i="11"/>
  <c r="CD89" i="11" s="1"/>
  <c r="CN89" i="11" s="1"/>
  <c r="CC49" i="11"/>
  <c r="CD49" i="11" s="1"/>
  <c r="CN49" i="11" s="1"/>
  <c r="CC109" i="11"/>
  <c r="CD109" i="11" s="1"/>
  <c r="CN109" i="11" s="1"/>
  <c r="CC87" i="11"/>
  <c r="CD87" i="11" s="1"/>
  <c r="CN87" i="11" s="1"/>
  <c r="CC30" i="11"/>
  <c r="CD30" i="11" s="1"/>
  <c r="CN30" i="11" s="1"/>
  <c r="CC95" i="11"/>
  <c r="CD95" i="11" s="1"/>
  <c r="CN95" i="11" s="1"/>
  <c r="CC65" i="11"/>
  <c r="CD65" i="11" s="1"/>
  <c r="CN65" i="11" s="1"/>
  <c r="CC88" i="11"/>
  <c r="CD88" i="11" s="1"/>
  <c r="CN88" i="11" s="1"/>
  <c r="CC92" i="11"/>
  <c r="CD92" i="11" s="1"/>
  <c r="CN92" i="11" s="1"/>
  <c r="CC75" i="11"/>
  <c r="CD75" i="11" s="1"/>
  <c r="CN75" i="11" s="1"/>
  <c r="CC100" i="11"/>
  <c r="CD100" i="11" s="1"/>
  <c r="CN100" i="11" s="1"/>
  <c r="CC86" i="11"/>
  <c r="CD86" i="11" s="1"/>
  <c r="CN86" i="11" s="1"/>
  <c r="CC82" i="11"/>
  <c r="CD82" i="11" s="1"/>
  <c r="CN82" i="11" s="1"/>
  <c r="CC113" i="11"/>
  <c r="CD113" i="11" s="1"/>
  <c r="CN113" i="11" s="1"/>
  <c r="CC80" i="11"/>
  <c r="CD80" i="11" s="1"/>
  <c r="CN80" i="11" s="1"/>
  <c r="CC126" i="11"/>
  <c r="CD126" i="11" s="1"/>
  <c r="CN126" i="11" s="1"/>
  <c r="CC6" i="11"/>
  <c r="CD6" i="11" s="1"/>
  <c r="CN6" i="11" s="1"/>
  <c r="CC97" i="11"/>
  <c r="CD97" i="11" s="1"/>
  <c r="CN97" i="11" s="1"/>
  <c r="CC125" i="11"/>
  <c r="CD125" i="11" s="1"/>
  <c r="CN125" i="11" s="1"/>
  <c r="CC58" i="11"/>
  <c r="CD58" i="11" s="1"/>
  <c r="CN58" i="11" s="1"/>
  <c r="CC12" i="11"/>
  <c r="CD12" i="11" s="1"/>
  <c r="CN12" i="11" s="1"/>
  <c r="CC33" i="11"/>
  <c r="CD33" i="11" s="1"/>
  <c r="CN33" i="11" s="1"/>
  <c r="CC29" i="11"/>
  <c r="CD29" i="11" s="1"/>
  <c r="CN29" i="11" s="1"/>
  <c r="CC93" i="11"/>
  <c r="CD93" i="11" s="1"/>
  <c r="CN93" i="11" s="1"/>
  <c r="CC71" i="11"/>
  <c r="CD71" i="11" s="1"/>
  <c r="CN71" i="11" s="1"/>
  <c r="CC116" i="11"/>
  <c r="CD116" i="11" s="1"/>
  <c r="CN116" i="11" s="1"/>
  <c r="CC94" i="11"/>
  <c r="CD94" i="11" s="1"/>
  <c r="CN94" i="11" s="1"/>
  <c r="CC35" i="11"/>
  <c r="CD35" i="11" s="1"/>
  <c r="CN35" i="11" s="1"/>
  <c r="CC102" i="11"/>
  <c r="CD102" i="11" s="1"/>
  <c r="CN102" i="11" s="1"/>
  <c r="CC69" i="11"/>
  <c r="CD69" i="11" s="1"/>
  <c r="CN69" i="11" s="1"/>
  <c r="CC51" i="11"/>
  <c r="CD51" i="11" s="1"/>
  <c r="CN51" i="11" s="1"/>
  <c r="CC96" i="11"/>
  <c r="CD96" i="11" s="1"/>
  <c r="CN96" i="11" s="1"/>
  <c r="CC83" i="11"/>
  <c r="CD83" i="11" s="1"/>
  <c r="CN83" i="11" s="1"/>
  <c r="CC78" i="11"/>
  <c r="CD78" i="11" s="1"/>
  <c r="CN78" i="11" s="1"/>
  <c r="CC91" i="11"/>
  <c r="CD91" i="11" s="1"/>
  <c r="CN91" i="11" s="1"/>
  <c r="CC24" i="11"/>
  <c r="CD24" i="11" s="1"/>
  <c r="CN24" i="11" s="1"/>
  <c r="CC104" i="11"/>
  <c r="CD104" i="11" s="1"/>
  <c r="CN104" i="11" s="1"/>
  <c r="CC121" i="11"/>
  <c r="CD121" i="11" s="1"/>
  <c r="CN121" i="11" s="1"/>
  <c r="CC32" i="11"/>
  <c r="CD32" i="11" s="1"/>
  <c r="CN32" i="11" s="1"/>
  <c r="CC57" i="11"/>
  <c r="CD57" i="11" s="1"/>
  <c r="CN57" i="11" s="1"/>
  <c r="CC122" i="11"/>
  <c r="CD122" i="11" s="1"/>
  <c r="CN122" i="11" s="1"/>
  <c r="CC13" i="11"/>
  <c r="CD13" i="11" s="1"/>
  <c r="CN13" i="11" s="1"/>
  <c r="CC38" i="11"/>
  <c r="CD38" i="11" s="1"/>
  <c r="CN38" i="11" s="1"/>
  <c r="CC105" i="11"/>
  <c r="CD105" i="11" s="1"/>
  <c r="CN105" i="11" s="1"/>
  <c r="CC63" i="11"/>
  <c r="CD63" i="11" s="1"/>
  <c r="CN63" i="11" s="1"/>
  <c r="CC101" i="11"/>
  <c r="CD101" i="11" s="1"/>
  <c r="CN101" i="11" s="1"/>
  <c r="CC53" i="11"/>
  <c r="CD53" i="11" s="1"/>
  <c r="CN53" i="11" s="1"/>
  <c r="CC124" i="11"/>
  <c r="CD124" i="11" s="1"/>
  <c r="CN124" i="11" s="1"/>
  <c r="CC61" i="11"/>
  <c r="CD61" i="11" s="1"/>
  <c r="CN61" i="11" s="1"/>
  <c r="CC73" i="11"/>
  <c r="CD73" i="11" s="1"/>
  <c r="CN73" i="11" s="1"/>
  <c r="CC66" i="11"/>
  <c r="CD66" i="11" s="1"/>
  <c r="CN66" i="11" s="1"/>
  <c r="CC43" i="11"/>
  <c r="CD43" i="11" s="1"/>
  <c r="CN43" i="11" s="1"/>
  <c r="CC115" i="11"/>
  <c r="CD115" i="11" s="1"/>
  <c r="CN115" i="11" s="1"/>
  <c r="CC18" i="11"/>
  <c r="CD18" i="11" s="1"/>
  <c r="CN18" i="11" s="1"/>
  <c r="CC44" i="11"/>
  <c r="CD44" i="11" s="1"/>
  <c r="CN44" i="11" s="1"/>
  <c r="CC9" i="11"/>
  <c r="CD9" i="11" s="1"/>
  <c r="CN9" i="11" s="1"/>
  <c r="CC70" i="11"/>
  <c r="CD70" i="11" s="1"/>
  <c r="CN70" i="11" s="1"/>
  <c r="CC108" i="11"/>
  <c r="CD108" i="11" s="1"/>
  <c r="CN108" i="11" s="1"/>
  <c r="CC60" i="11"/>
  <c r="CD60" i="11" s="1"/>
  <c r="CN60" i="11" s="1"/>
  <c r="CC10" i="11"/>
  <c r="CD10" i="11" s="1"/>
  <c r="CN10" i="11" s="1"/>
  <c r="CC68" i="11"/>
  <c r="CD68" i="11" s="1"/>
  <c r="CN68" i="11" s="1"/>
  <c r="CC110" i="11"/>
  <c r="CD110" i="11" s="1"/>
  <c r="CN110" i="11" s="1"/>
  <c r="CC77" i="11"/>
  <c r="CD77" i="11" s="1"/>
  <c r="CN77" i="11" s="1"/>
  <c r="CC16" i="11"/>
  <c r="CD16" i="11" s="1"/>
  <c r="CN16" i="11" s="1"/>
  <c r="CC81" i="11"/>
  <c r="CD81" i="11" s="1"/>
  <c r="CN81" i="11" s="1"/>
  <c r="CC59" i="11"/>
  <c r="CD59" i="11" s="1"/>
  <c r="CN59" i="11" s="1"/>
  <c r="CC123" i="11"/>
  <c r="CD123" i="11" s="1"/>
  <c r="CN123" i="11" s="1"/>
  <c r="CC54" i="11"/>
  <c r="CD54" i="11" s="1"/>
  <c r="CN54" i="11" s="1"/>
  <c r="CC90" i="11"/>
  <c r="CD90" i="11" s="1"/>
  <c r="CN90" i="11" s="1"/>
  <c r="CC117" i="11"/>
  <c r="CD117" i="11" s="1"/>
  <c r="CN117" i="11" s="1"/>
  <c r="CC62" i="11"/>
  <c r="CD62" i="11" s="1"/>
  <c r="CN62" i="11" s="1"/>
  <c r="CC36" i="11"/>
  <c r="CD36" i="11" s="1"/>
  <c r="CN36" i="11" s="1"/>
  <c r="CC31" i="11"/>
  <c r="CD31" i="11" s="1"/>
  <c r="CN31" i="11" s="1"/>
  <c r="CC103" i="11"/>
  <c r="CD103" i="11" s="1"/>
  <c r="CN103" i="11" s="1"/>
  <c r="CC8" i="11"/>
  <c r="CD8" i="11" s="1"/>
  <c r="CN8" i="11" s="1"/>
  <c r="CC22" i="11"/>
  <c r="CD22" i="11" s="1"/>
  <c r="CN22" i="11" s="1"/>
  <c r="CC111" i="11"/>
  <c r="CD111" i="11" s="1"/>
  <c r="CN111" i="11" s="1"/>
  <c r="CC79" i="11"/>
  <c r="CD79" i="11" s="1"/>
  <c r="CN79" i="11" s="1"/>
  <c r="CC55" i="11"/>
  <c r="CD55" i="11" s="1"/>
  <c r="CN55" i="11" s="1"/>
  <c r="CC11" i="11"/>
  <c r="CD11" i="11" s="1"/>
  <c r="CN11" i="11" s="1"/>
  <c r="CC15" i="11"/>
  <c r="CD15" i="11" s="1"/>
  <c r="CN15" i="11" s="1"/>
  <c r="CC2" i="11"/>
  <c r="CD2" i="11" s="1"/>
  <c r="BQ127" i="11"/>
  <c r="BR46" i="11" s="1"/>
  <c r="BS46" i="11" s="1"/>
  <c r="BE127" i="11"/>
  <c r="BF47" i="11" s="1"/>
  <c r="BG47" i="11" s="1"/>
  <c r="BR12" i="11" l="1"/>
  <c r="BS12" i="11" s="1"/>
  <c r="BT12" i="11" s="1"/>
  <c r="BR88" i="11"/>
  <c r="BS88" i="11" s="1"/>
  <c r="BR113" i="11"/>
  <c r="BS113" i="11" s="1"/>
  <c r="BR85" i="11"/>
  <c r="BS85" i="11" s="1"/>
  <c r="BT85" i="11" s="1"/>
  <c r="BU85" i="11" s="1"/>
  <c r="BR78" i="11"/>
  <c r="BS78" i="11" s="1"/>
  <c r="BT78" i="11" s="1"/>
  <c r="BU78" i="11" s="1"/>
  <c r="BR117" i="11"/>
  <c r="BS117" i="11" s="1"/>
  <c r="BT117" i="11" s="1"/>
  <c r="BU117" i="11" s="1"/>
  <c r="BR106" i="11"/>
  <c r="BS106" i="11" s="1"/>
  <c r="BT106" i="11" s="1"/>
  <c r="BU106" i="11" s="1"/>
  <c r="BR115" i="11"/>
  <c r="BS115" i="11" s="1"/>
  <c r="BT115" i="11" s="1"/>
  <c r="BU115" i="11" s="1"/>
  <c r="BR77" i="11"/>
  <c r="BS77" i="11" s="1"/>
  <c r="BR34" i="11"/>
  <c r="BS34" i="11" s="1"/>
  <c r="BR52" i="11"/>
  <c r="BS52" i="11" s="1"/>
  <c r="BF13" i="11"/>
  <c r="BG13" i="11" s="1"/>
  <c r="BH13" i="11" s="1"/>
  <c r="BI13" i="11" s="1"/>
  <c r="BF26" i="11"/>
  <c r="BG26" i="11" s="1"/>
  <c r="BH26" i="11" s="1"/>
  <c r="BI26" i="11" s="1"/>
  <c r="BF54" i="11"/>
  <c r="BG54" i="11" s="1"/>
  <c r="BH54" i="11" s="1"/>
  <c r="BI54" i="11" s="1"/>
  <c r="BF125" i="11"/>
  <c r="BG125" i="11" s="1"/>
  <c r="BH125" i="11" s="1"/>
  <c r="BI125" i="11" s="1"/>
  <c r="BF109" i="11"/>
  <c r="BG109" i="11" s="1"/>
  <c r="BH109" i="11" s="1"/>
  <c r="BI109" i="11" s="1"/>
  <c r="BF92" i="11"/>
  <c r="BG92" i="11" s="1"/>
  <c r="BH92" i="11" s="1"/>
  <c r="BI92" i="11" s="1"/>
  <c r="BF104" i="11"/>
  <c r="BG104" i="11" s="1"/>
  <c r="BF28" i="11"/>
  <c r="BG28" i="11" s="1"/>
  <c r="BH28" i="11" s="1"/>
  <c r="BI28" i="11" s="1"/>
  <c r="BF97" i="11"/>
  <c r="BG97" i="11" s="1"/>
  <c r="BH97" i="11" s="1"/>
  <c r="BI97" i="11" s="1"/>
  <c r="BF65" i="11"/>
  <c r="BG65" i="11" s="1"/>
  <c r="BH65" i="11" s="1"/>
  <c r="BI65" i="11" s="1"/>
  <c r="BF11" i="11"/>
  <c r="BG11" i="11" s="1"/>
  <c r="BH11" i="11" s="1"/>
  <c r="BF102" i="11"/>
  <c r="BG102" i="11" s="1"/>
  <c r="BF117" i="11"/>
  <c r="BG117" i="11" s="1"/>
  <c r="BH117" i="11" s="1"/>
  <c r="BI117" i="11" s="1"/>
  <c r="BF99" i="11"/>
  <c r="BG99" i="11" s="1"/>
  <c r="BH99" i="11" s="1"/>
  <c r="BI99" i="11" s="1"/>
  <c r="BF72" i="11"/>
  <c r="BG72" i="11" s="1"/>
  <c r="BH72" i="11" s="1"/>
  <c r="BI72" i="11" s="1"/>
  <c r="BF84" i="11"/>
  <c r="BG84" i="11" s="1"/>
  <c r="BH84" i="11" s="1"/>
  <c r="BI84" i="11" s="1"/>
  <c r="BF124" i="11"/>
  <c r="BG124" i="11" s="1"/>
  <c r="BH124" i="11" s="1"/>
  <c r="BI124" i="11" s="1"/>
  <c r="BF85" i="11"/>
  <c r="BG85" i="11" s="1"/>
  <c r="BH85" i="11" s="1"/>
  <c r="BI85" i="11" s="1"/>
  <c r="BF33" i="11"/>
  <c r="BG33" i="11" s="1"/>
  <c r="BH33" i="11" s="1"/>
  <c r="BI33" i="11" s="1"/>
  <c r="BF73" i="11"/>
  <c r="BG73" i="11" s="1"/>
  <c r="BH73" i="11" s="1"/>
  <c r="BF107" i="11"/>
  <c r="BG107" i="11" s="1"/>
  <c r="BH107" i="11" s="1"/>
  <c r="BI107" i="11" s="1"/>
  <c r="BF93" i="11"/>
  <c r="BG93" i="11" s="1"/>
  <c r="BF96" i="11"/>
  <c r="BG96" i="11" s="1"/>
  <c r="BH96" i="11" s="1"/>
  <c r="BI96" i="11" s="1"/>
  <c r="BF103" i="11"/>
  <c r="BG103" i="11" s="1"/>
  <c r="BH103" i="11" s="1"/>
  <c r="BI103" i="11" s="1"/>
  <c r="BF115" i="11"/>
  <c r="BG115" i="11" s="1"/>
  <c r="BH115" i="11" s="1"/>
  <c r="BI115" i="11" s="1"/>
  <c r="BF62" i="11"/>
  <c r="BG62" i="11" s="1"/>
  <c r="BH62" i="11" s="1"/>
  <c r="BI62" i="11" s="1"/>
  <c r="BF24" i="11"/>
  <c r="BG24" i="11" s="1"/>
  <c r="BH24" i="11" s="1"/>
  <c r="BF23" i="11"/>
  <c r="BG23" i="11" s="1"/>
  <c r="BH23" i="11" s="1"/>
  <c r="BI23" i="11" s="1"/>
  <c r="BF100" i="11"/>
  <c r="BG100" i="11" s="1"/>
  <c r="BH100" i="11" s="1"/>
  <c r="BF16" i="11"/>
  <c r="BG16" i="11" s="1"/>
  <c r="BH16" i="11" s="1"/>
  <c r="BF76" i="11"/>
  <c r="BG76" i="11" s="1"/>
  <c r="BH76" i="11" s="1"/>
  <c r="BI76" i="11" s="1"/>
  <c r="BF118" i="11"/>
  <c r="BG118" i="11" s="1"/>
  <c r="BH118" i="11" s="1"/>
  <c r="BI118" i="11" s="1"/>
  <c r="BF27" i="11"/>
  <c r="BG27" i="11" s="1"/>
  <c r="BH27" i="11" s="1"/>
  <c r="BI27" i="11" s="1"/>
  <c r="BF122" i="11"/>
  <c r="BG122" i="11" s="1"/>
  <c r="BH122" i="11" s="1"/>
  <c r="BI122" i="11" s="1"/>
  <c r="BF42" i="11"/>
  <c r="BG42" i="11" s="1"/>
  <c r="BH42" i="11" s="1"/>
  <c r="BI42" i="11" s="1"/>
  <c r="BF34" i="11"/>
  <c r="BG34" i="11" s="1"/>
  <c r="BH34" i="11" s="1"/>
  <c r="BI34" i="11" s="1"/>
  <c r="BF123" i="11"/>
  <c r="BG123" i="11" s="1"/>
  <c r="BH123" i="11" s="1"/>
  <c r="BI123" i="11" s="1"/>
  <c r="BF40" i="11"/>
  <c r="BG40" i="11" s="1"/>
  <c r="BH40" i="11" s="1"/>
  <c r="BI40" i="11" s="1"/>
  <c r="BF87" i="11"/>
  <c r="BG87" i="11" s="1"/>
  <c r="BH87" i="11" s="1"/>
  <c r="BI87" i="11" s="1"/>
  <c r="BF53" i="11"/>
  <c r="BG53" i="11" s="1"/>
  <c r="BH53" i="11" s="1"/>
  <c r="BI53" i="11" s="1"/>
  <c r="BF59" i="11"/>
  <c r="BG59" i="11" s="1"/>
  <c r="BH59" i="11" s="1"/>
  <c r="BI59" i="11" s="1"/>
  <c r="BF39" i="11"/>
  <c r="BG39" i="11" s="1"/>
  <c r="BH39" i="11" s="1"/>
  <c r="BI39" i="11" s="1"/>
  <c r="BF68" i="11"/>
  <c r="BG68" i="11" s="1"/>
  <c r="BH68" i="11" s="1"/>
  <c r="BI68" i="11" s="1"/>
  <c r="BF36" i="11"/>
  <c r="BG36" i="11" s="1"/>
  <c r="BH36" i="11" s="1"/>
  <c r="BI36" i="11" s="1"/>
  <c r="BF60" i="11"/>
  <c r="BG60" i="11" s="1"/>
  <c r="BH60" i="11" s="1"/>
  <c r="BI60" i="11" s="1"/>
  <c r="BF101" i="11"/>
  <c r="BG101" i="11" s="1"/>
  <c r="BH101" i="11" s="1"/>
  <c r="BI101" i="11" s="1"/>
  <c r="BF116" i="11"/>
  <c r="BG116" i="11" s="1"/>
  <c r="BH116" i="11" s="1"/>
  <c r="BI116" i="11" s="1"/>
  <c r="BF74" i="11"/>
  <c r="BG74" i="11" s="1"/>
  <c r="BH74" i="11" s="1"/>
  <c r="BI74" i="11" s="1"/>
  <c r="BF114" i="11"/>
  <c r="BG114" i="11" s="1"/>
  <c r="BH114" i="11" s="1"/>
  <c r="BI114" i="11" s="1"/>
  <c r="BF61" i="11"/>
  <c r="BG61" i="11" s="1"/>
  <c r="BH61" i="11" s="1"/>
  <c r="BI61" i="11" s="1"/>
  <c r="BF51" i="11"/>
  <c r="BG51" i="11" s="1"/>
  <c r="BH51" i="11" s="1"/>
  <c r="BF108" i="11"/>
  <c r="BG108" i="11" s="1"/>
  <c r="BF48" i="11"/>
  <c r="BG48" i="11" s="1"/>
  <c r="BH48" i="11" s="1"/>
  <c r="BI48" i="11" s="1"/>
  <c r="BF22" i="11"/>
  <c r="BG22" i="11" s="1"/>
  <c r="BH22" i="11" s="1"/>
  <c r="BI22" i="11" s="1"/>
  <c r="BF21" i="11"/>
  <c r="BG21" i="11" s="1"/>
  <c r="BH21" i="11" s="1"/>
  <c r="BI21" i="11" s="1"/>
  <c r="BF35" i="11"/>
  <c r="BG35" i="11" s="1"/>
  <c r="BH35" i="11" s="1"/>
  <c r="BI35" i="11" s="1"/>
  <c r="BF19" i="11"/>
  <c r="BG19" i="11" s="1"/>
  <c r="BH19" i="11" s="1"/>
  <c r="BI19" i="11" s="1"/>
  <c r="BF75" i="11"/>
  <c r="BG75" i="11" s="1"/>
  <c r="BH75" i="11" s="1"/>
  <c r="BI75" i="11" s="1"/>
  <c r="BF17" i="11"/>
  <c r="BG17" i="11" s="1"/>
  <c r="BH17" i="11" s="1"/>
  <c r="BF86" i="11"/>
  <c r="BG86" i="11" s="1"/>
  <c r="BH86" i="11" s="1"/>
  <c r="BF7" i="11"/>
  <c r="BG7" i="11" s="1"/>
  <c r="BH7" i="11" s="1"/>
  <c r="BF32" i="11"/>
  <c r="BG32" i="11" s="1"/>
  <c r="BH32" i="11" s="1"/>
  <c r="BI32" i="11" s="1"/>
  <c r="BF119" i="11"/>
  <c r="BG119" i="11" s="1"/>
  <c r="BH119" i="11" s="1"/>
  <c r="BI119" i="11" s="1"/>
  <c r="BF8" i="11"/>
  <c r="BG8" i="11" s="1"/>
  <c r="BH8" i="11" s="1"/>
  <c r="BF70" i="11"/>
  <c r="BG70" i="11" s="1"/>
  <c r="BH70" i="11" s="1"/>
  <c r="BI70" i="11" s="1"/>
  <c r="BF79" i="11"/>
  <c r="BG79" i="11" s="1"/>
  <c r="BH79" i="11" s="1"/>
  <c r="BI79" i="11" s="1"/>
  <c r="BF10" i="11"/>
  <c r="BG10" i="11" s="1"/>
  <c r="BH10" i="11" s="1"/>
  <c r="BI10" i="11" s="1"/>
  <c r="BF37" i="11"/>
  <c r="BG37" i="11" s="1"/>
  <c r="BH37" i="11" s="1"/>
  <c r="BI37" i="11" s="1"/>
  <c r="BF94" i="11"/>
  <c r="BG94" i="11" s="1"/>
  <c r="BH94" i="11" s="1"/>
  <c r="BF29" i="11"/>
  <c r="BG29" i="11" s="1"/>
  <c r="BF49" i="11"/>
  <c r="BG49" i="11" s="1"/>
  <c r="BF90" i="11"/>
  <c r="BG90" i="11" s="1"/>
  <c r="BH90" i="11" s="1"/>
  <c r="BF30" i="11"/>
  <c r="BG30" i="11" s="1"/>
  <c r="BH30" i="11" s="1"/>
  <c r="BI30" i="11" s="1"/>
  <c r="BF12" i="11"/>
  <c r="BG12" i="11" s="1"/>
  <c r="BH12" i="11" s="1"/>
  <c r="BI12" i="11" s="1"/>
  <c r="BF56" i="11"/>
  <c r="BG56" i="11" s="1"/>
  <c r="BH56" i="11" s="1"/>
  <c r="BI56" i="11" s="1"/>
  <c r="BF81" i="11"/>
  <c r="BG81" i="11" s="1"/>
  <c r="BF64" i="11"/>
  <c r="BG64" i="11" s="1"/>
  <c r="BH64" i="11" s="1"/>
  <c r="BI64" i="11" s="1"/>
  <c r="BR33" i="11"/>
  <c r="BS33" i="11" s="1"/>
  <c r="BT33" i="11" s="1"/>
  <c r="BU33" i="11" s="1"/>
  <c r="BR122" i="11"/>
  <c r="BS122" i="11" s="1"/>
  <c r="BR14" i="11"/>
  <c r="BS14" i="11" s="1"/>
  <c r="BT14" i="11" s="1"/>
  <c r="BU14" i="11" s="1"/>
  <c r="BR16" i="11"/>
  <c r="BS16" i="11" s="1"/>
  <c r="BT16" i="11" s="1"/>
  <c r="BU16" i="11" s="1"/>
  <c r="BR59" i="11"/>
  <c r="BS59" i="11" s="1"/>
  <c r="BT59" i="11" s="1"/>
  <c r="BU59" i="11" s="1"/>
  <c r="BR58" i="11"/>
  <c r="BS58" i="11" s="1"/>
  <c r="BR65" i="11"/>
  <c r="BS65" i="11" s="1"/>
  <c r="BT65" i="11" s="1"/>
  <c r="BU65" i="11" s="1"/>
  <c r="BR76" i="11"/>
  <c r="BS76" i="11" s="1"/>
  <c r="BT76" i="11" s="1"/>
  <c r="BU76" i="11" s="1"/>
  <c r="BR4" i="11"/>
  <c r="BS4" i="11" s="1"/>
  <c r="BT4" i="11" s="1"/>
  <c r="BU4" i="11" s="1"/>
  <c r="BR84" i="11"/>
  <c r="BS84" i="11" s="1"/>
  <c r="BR112" i="11"/>
  <c r="BS112" i="11" s="1"/>
  <c r="BT112" i="11" s="1"/>
  <c r="BU112" i="11" s="1"/>
  <c r="BR6" i="11"/>
  <c r="BS6" i="11" s="1"/>
  <c r="BT6" i="11" s="1"/>
  <c r="BU6" i="11" s="1"/>
  <c r="BR48" i="11"/>
  <c r="BS48" i="11" s="1"/>
  <c r="BT48" i="11" s="1"/>
  <c r="BU48" i="11" s="1"/>
  <c r="BR25" i="11"/>
  <c r="BS25" i="11" s="1"/>
  <c r="BT25" i="11" s="1"/>
  <c r="BR11" i="11"/>
  <c r="BS11" i="11" s="1"/>
  <c r="BT11" i="11" s="1"/>
  <c r="BR126" i="11"/>
  <c r="BS126" i="11" s="1"/>
  <c r="BT126" i="11" s="1"/>
  <c r="BU126" i="11" s="1"/>
  <c r="BR47" i="11"/>
  <c r="BS47" i="11" s="1"/>
  <c r="BR72" i="11"/>
  <c r="BS72" i="11" s="1"/>
  <c r="BR73" i="11"/>
  <c r="BS73" i="11" s="1"/>
  <c r="BT73" i="11" s="1"/>
  <c r="BU73" i="11" s="1"/>
  <c r="BR54" i="11"/>
  <c r="BS54" i="11" s="1"/>
  <c r="BR79" i="11"/>
  <c r="BS79" i="11" s="1"/>
  <c r="BR42" i="11"/>
  <c r="BS42" i="11" s="1"/>
  <c r="BT42" i="11" s="1"/>
  <c r="BU42" i="11" s="1"/>
  <c r="CE104" i="11"/>
  <c r="CF104" i="11" s="1"/>
  <c r="CE30" i="11"/>
  <c r="CF30" i="11" s="1"/>
  <c r="CE34" i="11"/>
  <c r="CF34" i="11" s="1"/>
  <c r="CE43" i="11"/>
  <c r="CF43" i="11" s="1"/>
  <c r="CE58" i="11"/>
  <c r="CF58" i="11" s="1"/>
  <c r="CE46" i="11"/>
  <c r="CF46" i="11" s="1"/>
  <c r="CE60" i="11"/>
  <c r="CF60" i="11" s="1"/>
  <c r="CE125" i="11"/>
  <c r="CF125" i="11" s="1"/>
  <c r="CE41" i="11"/>
  <c r="CF41" i="11" s="1"/>
  <c r="CE108" i="11"/>
  <c r="CF108" i="11" s="1"/>
  <c r="CE79" i="11"/>
  <c r="CF79" i="11" s="1"/>
  <c r="CE117" i="11"/>
  <c r="CF117" i="11" s="1"/>
  <c r="CE110" i="11"/>
  <c r="CF110" i="11" s="1"/>
  <c r="CE18" i="11"/>
  <c r="CF18" i="11" s="1"/>
  <c r="CE101" i="11"/>
  <c r="CF101" i="11" s="1"/>
  <c r="CE121" i="11"/>
  <c r="CF121" i="11" s="1"/>
  <c r="CE69" i="11"/>
  <c r="CF69" i="11" s="1"/>
  <c r="CE33" i="11"/>
  <c r="CF33" i="11" s="1"/>
  <c r="CE113" i="11"/>
  <c r="CF113" i="11" s="1"/>
  <c r="CE95" i="11"/>
  <c r="CF95" i="11" s="1"/>
  <c r="CE28" i="11"/>
  <c r="CF28" i="11" s="1"/>
  <c r="CE17" i="11"/>
  <c r="CF17" i="11" s="1"/>
  <c r="CE120" i="11"/>
  <c r="CF120" i="11" s="1"/>
  <c r="CE84" i="11"/>
  <c r="CF84" i="11" s="1"/>
  <c r="CE19" i="11"/>
  <c r="CF19" i="11" s="1"/>
  <c r="CE111" i="11"/>
  <c r="CF111" i="11" s="1"/>
  <c r="CE115" i="11"/>
  <c r="CF115" i="11" s="1"/>
  <c r="CE12" i="11"/>
  <c r="CF12" i="11" s="1"/>
  <c r="CE37" i="11"/>
  <c r="CF37" i="11" s="1"/>
  <c r="CE22" i="11"/>
  <c r="CF22" i="11" s="1"/>
  <c r="CE105" i="11"/>
  <c r="CF105" i="11" s="1"/>
  <c r="CE86" i="11"/>
  <c r="CF86" i="11" s="1"/>
  <c r="CE42" i="11"/>
  <c r="CF42" i="11" s="1"/>
  <c r="CE8" i="11"/>
  <c r="CF8" i="11" s="1"/>
  <c r="CE38" i="11"/>
  <c r="CF38" i="11" s="1"/>
  <c r="CE94" i="11"/>
  <c r="CF94" i="11" s="1"/>
  <c r="CE20" i="11"/>
  <c r="CF20" i="11" s="1"/>
  <c r="CE119" i="11"/>
  <c r="CF119" i="11" s="1"/>
  <c r="CE59" i="11"/>
  <c r="CF59" i="11" s="1"/>
  <c r="CE78" i="11"/>
  <c r="CF78" i="11" s="1"/>
  <c r="CE75" i="11"/>
  <c r="CF75" i="11" s="1"/>
  <c r="CE48" i="11"/>
  <c r="CF48" i="11" s="1"/>
  <c r="CE31" i="11"/>
  <c r="CF31" i="11" s="1"/>
  <c r="CE81" i="11"/>
  <c r="CF81" i="11" s="1"/>
  <c r="CE61" i="11"/>
  <c r="CF61" i="11" s="1"/>
  <c r="CE122" i="11"/>
  <c r="CF122" i="11" s="1"/>
  <c r="CE83" i="11"/>
  <c r="CF83" i="11" s="1"/>
  <c r="CE71" i="11"/>
  <c r="CF71" i="11" s="1"/>
  <c r="CE6" i="11"/>
  <c r="CF6" i="11" s="1"/>
  <c r="CE92" i="11"/>
  <c r="CF92" i="11" s="1"/>
  <c r="CE89" i="11"/>
  <c r="CF89" i="11" s="1"/>
  <c r="CE99" i="11"/>
  <c r="CF99" i="11" s="1"/>
  <c r="CE106" i="11"/>
  <c r="CF106" i="11" s="1"/>
  <c r="CE67" i="11"/>
  <c r="CF67" i="11" s="1"/>
  <c r="CE64" i="11"/>
  <c r="CF64" i="11" s="1"/>
  <c r="CE3" i="11"/>
  <c r="CF3" i="11" s="1"/>
  <c r="CE90" i="11"/>
  <c r="CF90" i="11" s="1"/>
  <c r="CE63" i="11"/>
  <c r="CF63" i="11" s="1"/>
  <c r="CE82" i="11"/>
  <c r="CF82" i="11" s="1"/>
  <c r="CE114" i="11"/>
  <c r="CF114" i="11" s="1"/>
  <c r="CE54" i="11"/>
  <c r="CF54" i="11" s="1"/>
  <c r="CE24" i="11"/>
  <c r="CF24" i="11" s="1"/>
  <c r="CE107" i="11"/>
  <c r="CF107" i="11" s="1"/>
  <c r="CE23" i="11"/>
  <c r="CF23" i="11" s="1"/>
  <c r="CE66" i="11"/>
  <c r="CF66" i="11" s="1"/>
  <c r="CE100" i="11"/>
  <c r="CF100" i="11" s="1"/>
  <c r="CE14" i="11"/>
  <c r="CF14" i="11" s="1"/>
  <c r="CE73" i="11"/>
  <c r="CF73" i="11" s="1"/>
  <c r="CE116" i="11"/>
  <c r="CF116" i="11" s="1"/>
  <c r="CE40" i="11"/>
  <c r="CF40" i="11" s="1"/>
  <c r="CE25" i="11"/>
  <c r="CF25" i="11" s="1"/>
  <c r="CE16" i="11"/>
  <c r="CF16" i="11" s="1"/>
  <c r="CE96" i="11"/>
  <c r="CF96" i="11" s="1"/>
  <c r="CE88" i="11"/>
  <c r="CF88" i="11" s="1"/>
  <c r="CE118" i="11"/>
  <c r="CF118" i="11" s="1"/>
  <c r="CE85" i="11"/>
  <c r="CF85" i="11" s="1"/>
  <c r="CE112" i="11"/>
  <c r="CF112" i="11" s="1"/>
  <c r="CE50" i="11"/>
  <c r="CF50" i="11" s="1"/>
  <c r="CE68" i="11"/>
  <c r="CF68" i="11" s="1"/>
  <c r="CE102" i="11"/>
  <c r="CF102" i="11" s="1"/>
  <c r="CE4" i="11"/>
  <c r="CF4" i="11" s="1"/>
  <c r="CE52" i="11"/>
  <c r="CF52" i="11" s="1"/>
  <c r="CE10" i="11"/>
  <c r="CF10" i="11" s="1"/>
  <c r="CE35" i="11"/>
  <c r="CF35" i="11" s="1"/>
  <c r="CE87" i="11"/>
  <c r="CF87" i="11" s="1"/>
  <c r="CE27" i="11"/>
  <c r="CF27" i="11" s="1"/>
  <c r="CE123" i="11"/>
  <c r="CF123" i="11" s="1"/>
  <c r="CE91" i="11"/>
  <c r="CF91" i="11" s="1"/>
  <c r="CE109" i="11"/>
  <c r="CF109" i="11" s="1"/>
  <c r="CE72" i="11"/>
  <c r="CF72" i="11" s="1"/>
  <c r="CE103" i="11"/>
  <c r="CF103" i="11" s="1"/>
  <c r="CE13" i="11"/>
  <c r="CF13" i="11" s="1"/>
  <c r="CE97" i="11"/>
  <c r="CF97" i="11" s="1"/>
  <c r="CE49" i="11"/>
  <c r="CF49" i="11" s="1"/>
  <c r="CE76" i="11"/>
  <c r="CF76" i="11" s="1"/>
  <c r="CE7" i="11"/>
  <c r="CF7" i="11" s="1"/>
  <c r="CE15" i="11"/>
  <c r="CF15" i="11" s="1"/>
  <c r="CE70" i="11"/>
  <c r="CF70" i="11" s="1"/>
  <c r="CE11" i="11"/>
  <c r="CF11" i="11" s="1"/>
  <c r="CE36" i="11"/>
  <c r="CF36" i="11" s="1"/>
  <c r="CE9" i="11"/>
  <c r="CF9" i="11" s="1"/>
  <c r="CE124" i="11"/>
  <c r="CF124" i="11" s="1"/>
  <c r="CE57" i="11"/>
  <c r="CF57" i="11" s="1"/>
  <c r="CE93" i="11"/>
  <c r="CF93" i="11" s="1"/>
  <c r="CE126" i="11"/>
  <c r="CF126" i="11" s="1"/>
  <c r="CE26" i="11"/>
  <c r="CF26" i="11" s="1"/>
  <c r="CE39" i="11"/>
  <c r="CF39" i="11" s="1"/>
  <c r="CE55" i="11"/>
  <c r="CF55" i="11" s="1"/>
  <c r="CE62" i="11"/>
  <c r="CF62" i="11" s="1"/>
  <c r="CE77" i="11"/>
  <c r="CF77" i="11" s="1"/>
  <c r="CE44" i="11"/>
  <c r="CF44" i="11" s="1"/>
  <c r="CE53" i="11"/>
  <c r="CF53" i="11" s="1"/>
  <c r="CE32" i="11"/>
  <c r="CF32" i="11" s="1"/>
  <c r="CE51" i="11"/>
  <c r="CF51" i="11" s="1"/>
  <c r="CE29" i="11"/>
  <c r="CF29" i="11" s="1"/>
  <c r="CE80" i="11"/>
  <c r="CF80" i="11" s="1"/>
  <c r="CE65" i="11"/>
  <c r="CF65" i="11" s="1"/>
  <c r="CE56" i="11"/>
  <c r="CF56" i="11" s="1"/>
  <c r="CE47" i="11"/>
  <c r="CF47" i="11" s="1"/>
  <c r="CE98" i="11"/>
  <c r="CF98" i="11" s="1"/>
  <c r="CE21" i="11"/>
  <c r="CF21" i="11" s="1"/>
  <c r="CE74" i="11"/>
  <c r="CF74" i="11" s="1"/>
  <c r="CE45" i="11"/>
  <c r="CF45" i="11" s="1"/>
  <c r="BT46" i="11"/>
  <c r="BU46" i="11" s="1"/>
  <c r="BT77" i="11"/>
  <c r="BU77" i="11" s="1"/>
  <c r="BT47" i="11"/>
  <c r="BU47" i="11" s="1"/>
  <c r="BR39" i="11"/>
  <c r="BS39" i="11" s="1"/>
  <c r="BR70" i="11"/>
  <c r="BS70" i="11" s="1"/>
  <c r="BR107" i="11"/>
  <c r="BS107" i="11" s="1"/>
  <c r="BR17" i="11"/>
  <c r="BS17" i="11" s="1"/>
  <c r="BR44" i="11"/>
  <c r="BS44" i="11" s="1"/>
  <c r="BR64" i="11"/>
  <c r="BS64" i="11" s="1"/>
  <c r="BR74" i="11"/>
  <c r="BS74" i="11" s="1"/>
  <c r="BR61" i="11"/>
  <c r="BS61" i="11" s="1"/>
  <c r="BR87" i="11"/>
  <c r="BS87" i="11" s="1"/>
  <c r="BR27" i="11"/>
  <c r="BS27" i="11" s="1"/>
  <c r="BR21" i="11"/>
  <c r="BS21" i="11" s="1"/>
  <c r="BR120" i="11"/>
  <c r="BS120" i="11" s="1"/>
  <c r="BR90" i="11"/>
  <c r="BS90" i="11" s="1"/>
  <c r="BR89" i="11"/>
  <c r="BS89" i="11" s="1"/>
  <c r="BR118" i="11"/>
  <c r="BS118" i="11" s="1"/>
  <c r="BR29" i="11"/>
  <c r="BS29" i="11" s="1"/>
  <c r="BT52" i="11"/>
  <c r="BU52" i="11" s="1"/>
  <c r="BT88" i="11"/>
  <c r="BU88" i="11" s="1"/>
  <c r="BR124" i="11"/>
  <c r="BS124" i="11" s="1"/>
  <c r="BR104" i="11"/>
  <c r="BS104" i="11" s="1"/>
  <c r="BR43" i="11"/>
  <c r="BS43" i="11" s="1"/>
  <c r="BR51" i="11"/>
  <c r="BS51" i="11" s="1"/>
  <c r="BR62" i="11"/>
  <c r="BS62" i="11" s="1"/>
  <c r="BR8" i="11"/>
  <c r="BS8" i="11" s="1"/>
  <c r="BR67" i="11"/>
  <c r="BS67" i="11" s="1"/>
  <c r="BR101" i="11"/>
  <c r="BS101" i="11" s="1"/>
  <c r="BR108" i="11"/>
  <c r="BS108" i="11" s="1"/>
  <c r="BR60" i="11"/>
  <c r="BS60" i="11" s="1"/>
  <c r="BR40" i="11"/>
  <c r="BS40" i="11" s="1"/>
  <c r="BR35" i="11"/>
  <c r="BS35" i="11" s="1"/>
  <c r="BR3" i="11"/>
  <c r="BS3" i="11" s="1"/>
  <c r="BR82" i="11"/>
  <c r="BS82" i="11" s="1"/>
  <c r="BR36" i="11"/>
  <c r="BS36" i="11" s="1"/>
  <c r="BR45" i="11"/>
  <c r="BS45" i="11" s="1"/>
  <c r="BR26" i="11"/>
  <c r="BS26" i="11" s="1"/>
  <c r="BT113" i="11"/>
  <c r="BU113" i="11" s="1"/>
  <c r="BT122" i="11"/>
  <c r="BU122" i="11" s="1"/>
  <c r="BT72" i="11"/>
  <c r="BU72" i="11" s="1"/>
  <c r="BR23" i="11"/>
  <c r="BS23" i="11" s="1"/>
  <c r="BR102" i="11"/>
  <c r="BS102" i="11" s="1"/>
  <c r="BR10" i="11"/>
  <c r="BS10" i="11" s="1"/>
  <c r="BR71" i="11"/>
  <c r="BS71" i="11" s="1"/>
  <c r="BR18" i="11"/>
  <c r="BS18" i="11" s="1"/>
  <c r="BR109" i="11"/>
  <c r="BS109" i="11" s="1"/>
  <c r="BR119" i="11"/>
  <c r="BS119" i="11" s="1"/>
  <c r="BR92" i="11"/>
  <c r="BS92" i="11" s="1"/>
  <c r="BR13" i="11"/>
  <c r="BS13" i="11" s="1"/>
  <c r="BR83" i="11"/>
  <c r="BS83" i="11" s="1"/>
  <c r="BR9" i="11"/>
  <c r="BS9" i="11" s="1"/>
  <c r="BR50" i="11"/>
  <c r="BS50" i="11" s="1"/>
  <c r="BT34" i="11"/>
  <c r="BU34" i="11" s="1"/>
  <c r="BT84" i="11"/>
  <c r="BU84" i="11" s="1"/>
  <c r="BR99" i="11"/>
  <c r="BS99" i="11" s="1"/>
  <c r="BR121" i="11"/>
  <c r="BS121" i="11" s="1"/>
  <c r="BR53" i="11"/>
  <c r="BS53" i="11" s="1"/>
  <c r="BR110" i="11"/>
  <c r="BS110" i="11" s="1"/>
  <c r="BR91" i="11"/>
  <c r="BS91" i="11" s="1"/>
  <c r="BR80" i="11"/>
  <c r="BS80" i="11" s="1"/>
  <c r="BR114" i="11"/>
  <c r="BS114" i="11" s="1"/>
  <c r="BR123" i="11"/>
  <c r="BS123" i="11" s="1"/>
  <c r="BR20" i="11"/>
  <c r="BS20" i="11" s="1"/>
  <c r="BR125" i="11"/>
  <c r="BS125" i="11" s="1"/>
  <c r="BR95" i="11"/>
  <c r="BS95" i="11" s="1"/>
  <c r="BR37" i="11"/>
  <c r="BS37" i="11" s="1"/>
  <c r="BR69" i="11"/>
  <c r="BS69" i="11" s="1"/>
  <c r="BR97" i="11"/>
  <c r="BS97" i="11" s="1"/>
  <c r="BR30" i="11"/>
  <c r="BS30" i="11" s="1"/>
  <c r="BR100" i="11"/>
  <c r="BS100" i="11" s="1"/>
  <c r="BR96" i="11"/>
  <c r="BS96" i="11" s="1"/>
  <c r="BR63" i="11"/>
  <c r="BS63" i="11" s="1"/>
  <c r="BR105" i="11"/>
  <c r="BS105" i="11" s="1"/>
  <c r="BR93" i="11"/>
  <c r="BS93" i="11" s="1"/>
  <c r="BR56" i="11"/>
  <c r="BS56" i="11" s="1"/>
  <c r="BR86" i="11"/>
  <c r="BS86" i="11" s="1"/>
  <c r="BR75" i="11"/>
  <c r="BS75" i="11" s="1"/>
  <c r="BR19" i="11"/>
  <c r="BS19" i="11" s="1"/>
  <c r="BR15" i="11"/>
  <c r="BS15" i="11" s="1"/>
  <c r="BR7" i="11"/>
  <c r="BS7" i="11" s="1"/>
  <c r="BR57" i="11"/>
  <c r="BS57" i="11" s="1"/>
  <c r="BR55" i="11"/>
  <c r="BS55" i="11" s="1"/>
  <c r="BR32" i="11"/>
  <c r="BS32" i="11" s="1"/>
  <c r="BR24" i="11"/>
  <c r="BS24" i="11" s="1"/>
  <c r="BR98" i="11"/>
  <c r="BS98" i="11" s="1"/>
  <c r="BR41" i="11"/>
  <c r="BS41" i="11" s="1"/>
  <c r="BR116" i="11"/>
  <c r="BS116" i="11" s="1"/>
  <c r="BR22" i="11"/>
  <c r="BS22" i="11" s="1"/>
  <c r="BR111" i="11"/>
  <c r="BS111" i="11" s="1"/>
  <c r="BR68" i="11"/>
  <c r="BS68" i="11" s="1"/>
  <c r="BR94" i="11"/>
  <c r="BS94" i="11" s="1"/>
  <c r="BR31" i="11"/>
  <c r="BS31" i="11" s="1"/>
  <c r="BR38" i="11"/>
  <c r="BS38" i="11" s="1"/>
  <c r="BR28" i="11"/>
  <c r="BS28" i="11" s="1"/>
  <c r="BR103" i="11"/>
  <c r="BS103" i="11" s="1"/>
  <c r="BR49" i="11"/>
  <c r="BS49" i="11" s="1"/>
  <c r="BR81" i="11"/>
  <c r="BS81" i="11" s="1"/>
  <c r="BR66" i="11"/>
  <c r="BS66" i="11" s="1"/>
  <c r="BH47" i="11"/>
  <c r="BI47" i="11" s="1"/>
  <c r="BF105" i="11"/>
  <c r="BG105" i="11" s="1"/>
  <c r="BF15" i="11"/>
  <c r="BG15" i="11" s="1"/>
  <c r="BF91" i="11"/>
  <c r="BG91" i="11" s="1"/>
  <c r="BF44" i="11"/>
  <c r="BG44" i="11" s="1"/>
  <c r="BF67" i="11"/>
  <c r="BG67" i="11" s="1"/>
  <c r="BF14" i="11"/>
  <c r="BG14" i="11" s="1"/>
  <c r="BF31" i="11"/>
  <c r="BG31" i="11" s="1"/>
  <c r="BF43" i="11"/>
  <c r="BG43" i="11" s="1"/>
  <c r="BF95" i="11"/>
  <c r="BG95" i="11" s="1"/>
  <c r="BF78" i="11"/>
  <c r="BG78" i="11" s="1"/>
  <c r="BF9" i="11"/>
  <c r="BG9" i="11" s="1"/>
  <c r="BF110" i="11"/>
  <c r="BG110" i="11" s="1"/>
  <c r="BF112" i="11"/>
  <c r="BG112" i="11" s="1"/>
  <c r="BF80" i="11"/>
  <c r="BG80" i="11" s="1"/>
  <c r="BH49" i="11"/>
  <c r="BH104" i="11"/>
  <c r="BI104" i="11" s="1"/>
  <c r="BH29" i="11"/>
  <c r="BI29" i="11" s="1"/>
  <c r="BF50" i="11"/>
  <c r="BG50" i="11" s="1"/>
  <c r="BF106" i="11"/>
  <c r="BG106" i="11" s="1"/>
  <c r="BF71" i="11"/>
  <c r="BG71" i="11" s="1"/>
  <c r="BF113" i="11"/>
  <c r="BG113" i="11" s="1"/>
  <c r="BF18" i="11"/>
  <c r="BG18" i="11" s="1"/>
  <c r="BF58" i="11"/>
  <c r="BG58" i="11" s="1"/>
  <c r="BF45" i="11"/>
  <c r="BG45" i="11" s="1"/>
  <c r="BF89" i="11"/>
  <c r="BG89" i="11" s="1"/>
  <c r="BF63" i="11"/>
  <c r="BG63" i="11" s="1"/>
  <c r="BF38" i="11"/>
  <c r="BG38" i="11" s="1"/>
  <c r="BF111" i="11"/>
  <c r="BG111" i="11" s="1"/>
  <c r="BF41" i="11"/>
  <c r="BG41" i="11" s="1"/>
  <c r="BF3" i="11"/>
  <c r="BG3" i="11" s="1"/>
  <c r="BF66" i="11"/>
  <c r="BG66" i="11" s="1"/>
  <c r="BF46" i="11"/>
  <c r="BG46" i="11" s="1"/>
  <c r="BF57" i="11"/>
  <c r="BG57" i="11" s="1"/>
  <c r="BF4" i="11"/>
  <c r="BG4" i="11" s="1"/>
  <c r="BF121" i="11"/>
  <c r="BG121" i="11" s="1"/>
  <c r="BF88" i="11"/>
  <c r="BG88" i="11" s="1"/>
  <c r="BF6" i="11"/>
  <c r="BG6" i="11" s="1"/>
  <c r="BF98" i="11"/>
  <c r="BG98" i="11" s="1"/>
  <c r="BF82" i="11"/>
  <c r="BG82" i="11" s="1"/>
  <c r="BF77" i="11"/>
  <c r="BG77" i="11" s="1"/>
  <c r="BF126" i="11"/>
  <c r="BG126" i="11" s="1"/>
  <c r="BF120" i="11"/>
  <c r="BG120" i="11" s="1"/>
  <c r="BF55" i="11"/>
  <c r="BG55" i="11" s="1"/>
  <c r="BF20" i="11"/>
  <c r="BG20" i="11" s="1"/>
  <c r="BF52" i="11"/>
  <c r="BG52" i="11" s="1"/>
  <c r="BF25" i="11"/>
  <c r="BG25" i="11" s="1"/>
  <c r="BF69" i="11"/>
  <c r="BG69" i="11" s="1"/>
  <c r="BF83" i="11"/>
  <c r="BG83" i="11" s="1"/>
  <c r="CE2" i="11"/>
  <c r="CF2" i="11" s="1"/>
  <c r="CN2" i="11"/>
  <c r="CC127" i="11"/>
  <c r="CD127" i="11"/>
  <c r="BR2" i="11"/>
  <c r="BS2" i="11" s="1"/>
  <c r="BF2" i="11"/>
  <c r="BG2" i="11" s="1"/>
  <c r="BU12" i="11" l="1"/>
  <c r="BI49" i="11"/>
  <c r="BI24" i="11"/>
  <c r="BI100" i="11"/>
  <c r="BI86" i="11"/>
  <c r="BI17" i="11"/>
  <c r="BI51" i="11"/>
  <c r="BI11" i="11"/>
  <c r="BI90" i="11"/>
  <c r="BI8" i="11"/>
  <c r="BI16" i="11"/>
  <c r="BH102" i="11"/>
  <c r="BI102" i="11" s="1"/>
  <c r="BI94" i="11"/>
  <c r="BI73" i="11"/>
  <c r="BH108" i="11"/>
  <c r="BI108" i="11" s="1"/>
  <c r="BI7" i="11"/>
  <c r="BH93" i="11"/>
  <c r="BI93" i="11" s="1"/>
  <c r="BH81" i="11"/>
  <c r="BI81" i="11" s="1"/>
  <c r="BT54" i="11"/>
  <c r="BU54" i="11" s="1"/>
  <c r="BT79" i="11"/>
  <c r="BU79" i="11" s="1"/>
  <c r="BT58" i="11"/>
  <c r="BU58" i="11" s="1"/>
  <c r="BU11" i="11"/>
  <c r="BU25" i="11"/>
  <c r="BT38" i="11"/>
  <c r="BU38" i="11" s="1"/>
  <c r="BT114" i="11"/>
  <c r="BU114" i="11" s="1"/>
  <c r="BT9" i="11"/>
  <c r="BU9" i="11" s="1"/>
  <c r="BT24" i="11"/>
  <c r="BU24" i="11" s="1"/>
  <c r="BT74" i="11"/>
  <c r="BU74" i="11" s="1"/>
  <c r="BT32" i="11"/>
  <c r="BU32" i="11" s="1"/>
  <c r="BT13" i="11"/>
  <c r="BU13" i="11" s="1"/>
  <c r="BT66" i="11"/>
  <c r="BU66" i="11" s="1"/>
  <c r="BT111" i="11"/>
  <c r="BU111" i="11" s="1"/>
  <c r="BT105" i="11"/>
  <c r="BU105" i="11" s="1"/>
  <c r="BT53" i="11"/>
  <c r="BU53" i="11" s="1"/>
  <c r="BT119" i="11"/>
  <c r="BU119" i="11" s="1"/>
  <c r="BT60" i="11"/>
  <c r="BU60" i="11" s="1"/>
  <c r="BT104" i="11"/>
  <c r="BU104" i="11" s="1"/>
  <c r="BT120" i="11"/>
  <c r="BU120" i="11" s="1"/>
  <c r="BT17" i="11"/>
  <c r="BU17" i="11" s="1"/>
  <c r="BT98" i="11"/>
  <c r="BU98" i="11" s="1"/>
  <c r="BT82" i="11"/>
  <c r="BU82" i="11" s="1"/>
  <c r="BT97" i="11"/>
  <c r="BU97" i="11" s="1"/>
  <c r="BT83" i="11"/>
  <c r="BU83" i="11" s="1"/>
  <c r="BT3" i="11"/>
  <c r="BU3" i="11" s="1"/>
  <c r="BT118" i="11"/>
  <c r="BU118" i="11" s="1"/>
  <c r="BT69" i="11"/>
  <c r="BU69" i="11" s="1"/>
  <c r="BT35" i="11"/>
  <c r="BU35" i="11" s="1"/>
  <c r="BT89" i="11"/>
  <c r="BU89" i="11" s="1"/>
  <c r="BT93" i="11"/>
  <c r="BU93" i="11" s="1"/>
  <c r="BT44" i="11"/>
  <c r="BU44" i="11" s="1"/>
  <c r="BT49" i="11"/>
  <c r="BU49" i="11" s="1"/>
  <c r="BT22" i="11"/>
  <c r="BU22" i="11" s="1"/>
  <c r="BT7" i="11"/>
  <c r="BU7" i="11" s="1"/>
  <c r="BT63" i="11"/>
  <c r="BU63" i="11" s="1"/>
  <c r="BT125" i="11"/>
  <c r="BU125" i="11" s="1"/>
  <c r="BT121" i="11"/>
  <c r="BU121" i="11" s="1"/>
  <c r="BT109" i="11"/>
  <c r="BU109" i="11" s="1"/>
  <c r="BT26" i="11"/>
  <c r="BU26" i="11" s="1"/>
  <c r="BT108" i="11"/>
  <c r="BU108" i="11" s="1"/>
  <c r="BT124" i="11"/>
  <c r="BU124" i="11" s="1"/>
  <c r="BT21" i="11"/>
  <c r="BU21" i="11" s="1"/>
  <c r="BT107" i="11"/>
  <c r="BU107" i="11" s="1"/>
  <c r="BT75" i="11"/>
  <c r="BU75" i="11" s="1"/>
  <c r="BT61" i="11"/>
  <c r="BU61" i="11" s="1"/>
  <c r="BT86" i="11"/>
  <c r="BU86" i="11" s="1"/>
  <c r="BT56" i="11"/>
  <c r="BU56" i="11" s="1"/>
  <c r="BT68" i="11"/>
  <c r="BU68" i="11" s="1"/>
  <c r="BT37" i="11"/>
  <c r="BU37" i="11" s="1"/>
  <c r="BT92" i="11"/>
  <c r="BU92" i="11" s="1"/>
  <c r="BT90" i="11"/>
  <c r="BU90" i="11" s="1"/>
  <c r="BT103" i="11"/>
  <c r="BU103" i="11" s="1"/>
  <c r="BT116" i="11"/>
  <c r="BU116" i="11" s="1"/>
  <c r="BT96" i="11"/>
  <c r="BU96" i="11" s="1"/>
  <c r="BT20" i="11"/>
  <c r="BU20" i="11" s="1"/>
  <c r="BT99" i="11"/>
  <c r="BU99" i="11" s="1"/>
  <c r="BT18" i="11"/>
  <c r="BU18" i="11" s="1"/>
  <c r="BT45" i="11"/>
  <c r="BU45" i="11" s="1"/>
  <c r="BT101" i="11"/>
  <c r="BU101" i="11" s="1"/>
  <c r="BT27" i="11"/>
  <c r="BU27" i="11" s="1"/>
  <c r="BT70" i="11"/>
  <c r="BU70" i="11" s="1"/>
  <c r="BT30" i="11"/>
  <c r="BU30" i="11" s="1"/>
  <c r="BT10" i="11"/>
  <c r="BU10" i="11" s="1"/>
  <c r="BT8" i="11"/>
  <c r="BU8" i="11" s="1"/>
  <c r="BT29" i="11"/>
  <c r="BU29" i="11" s="1"/>
  <c r="BT31" i="11"/>
  <c r="BU31" i="11" s="1"/>
  <c r="BT80" i="11"/>
  <c r="BU80" i="11" s="1"/>
  <c r="BT102" i="11"/>
  <c r="BU102" i="11" s="1"/>
  <c r="BT62" i="11"/>
  <c r="BU62" i="11" s="1"/>
  <c r="BT94" i="11"/>
  <c r="BU94" i="11" s="1"/>
  <c r="BT91" i="11"/>
  <c r="BU91" i="11" s="1"/>
  <c r="BT23" i="11"/>
  <c r="BU23" i="11"/>
  <c r="BT51" i="11"/>
  <c r="BU51" i="11" s="1"/>
  <c r="BT64" i="11"/>
  <c r="BU64" i="11" s="1"/>
  <c r="BT55" i="11"/>
  <c r="BU55" i="11" s="1"/>
  <c r="BT110" i="11"/>
  <c r="BU110" i="11" s="1"/>
  <c r="BT40" i="11"/>
  <c r="BU40" i="11" s="1"/>
  <c r="BT43" i="11"/>
  <c r="BU43" i="11" s="1"/>
  <c r="BT81" i="11"/>
  <c r="BU81" i="11" s="1"/>
  <c r="BT57" i="11"/>
  <c r="BU57" i="11" s="1"/>
  <c r="BT95" i="11"/>
  <c r="BU95" i="11" s="1"/>
  <c r="BT15" i="11"/>
  <c r="BU15" i="11" s="1"/>
  <c r="BT28" i="11"/>
  <c r="BU28" i="11" s="1"/>
  <c r="BT41" i="11"/>
  <c r="BU41" i="11" s="1"/>
  <c r="BT19" i="11"/>
  <c r="BU19" i="11"/>
  <c r="BT100" i="11"/>
  <c r="BU100" i="11" s="1"/>
  <c r="BT123" i="11"/>
  <c r="BU123" i="11" s="1"/>
  <c r="BT50" i="11"/>
  <c r="BU50" i="11" s="1"/>
  <c r="BT71" i="11"/>
  <c r="BU71" i="11" s="1"/>
  <c r="BT36" i="11"/>
  <c r="BU36" i="11" s="1"/>
  <c r="BT67" i="11"/>
  <c r="BU67" i="11" s="1"/>
  <c r="BT87" i="11"/>
  <c r="BU87" i="11" s="1"/>
  <c r="BT39" i="11"/>
  <c r="BU39" i="11" s="1"/>
  <c r="BH25" i="11"/>
  <c r="BI25" i="11" s="1"/>
  <c r="BH3" i="11"/>
  <c r="BI3" i="11" s="1"/>
  <c r="BH67" i="11"/>
  <c r="BI67" i="11" s="1"/>
  <c r="BH52" i="11"/>
  <c r="BI52" i="11" s="1"/>
  <c r="BH41" i="11"/>
  <c r="BI41" i="11" s="1"/>
  <c r="BH88" i="11"/>
  <c r="BI88" i="11" s="1"/>
  <c r="BH111" i="11"/>
  <c r="BI111" i="11" s="1"/>
  <c r="BH9" i="11"/>
  <c r="BI9" i="11" s="1"/>
  <c r="BH121" i="11"/>
  <c r="BI121" i="11" s="1"/>
  <c r="BH69" i="11"/>
  <c r="BI69" i="11" s="1"/>
  <c r="BH82" i="11"/>
  <c r="BI82" i="11" s="1"/>
  <c r="BH66" i="11"/>
  <c r="BI66" i="11" s="1"/>
  <c r="BH58" i="11"/>
  <c r="BI58" i="11" s="1"/>
  <c r="BH80" i="11"/>
  <c r="BI80" i="11" s="1"/>
  <c r="BH14" i="11"/>
  <c r="BI14" i="11" s="1"/>
  <c r="BH44" i="11"/>
  <c r="BI44" i="11" s="1"/>
  <c r="BH98" i="11"/>
  <c r="BI98" i="11" s="1"/>
  <c r="BH112" i="11"/>
  <c r="BI112" i="11" s="1"/>
  <c r="BH120" i="11"/>
  <c r="BI120" i="11" s="1"/>
  <c r="BH4" i="11"/>
  <c r="BI4" i="11" s="1"/>
  <c r="BH63" i="11"/>
  <c r="BI63" i="11" s="1"/>
  <c r="BH50" i="11"/>
  <c r="BI50" i="11" s="1"/>
  <c r="BH95" i="11"/>
  <c r="BI95" i="11" s="1"/>
  <c r="BH113" i="11"/>
  <c r="BI113" i="11" s="1"/>
  <c r="BH71" i="11"/>
  <c r="BI71" i="11" s="1"/>
  <c r="BH55" i="11"/>
  <c r="BI55" i="11" s="1"/>
  <c r="BH126" i="11"/>
  <c r="BI126" i="11" s="1"/>
  <c r="BH57" i="11"/>
  <c r="BI57" i="11" s="1"/>
  <c r="BH89" i="11"/>
  <c r="BI89" i="11" s="1"/>
  <c r="BH43" i="11"/>
  <c r="BI43" i="11" s="1"/>
  <c r="BH18" i="11"/>
  <c r="BI18" i="11" s="1"/>
  <c r="BH91" i="11"/>
  <c r="BI91" i="11" s="1"/>
  <c r="BH6" i="11"/>
  <c r="BI6" i="11" s="1"/>
  <c r="BH110" i="11"/>
  <c r="BI110" i="11" s="1"/>
  <c r="BH15" i="11"/>
  <c r="BI15" i="11" s="1"/>
  <c r="BH20" i="11"/>
  <c r="BI20" i="11" s="1"/>
  <c r="BH105" i="11"/>
  <c r="BI105" i="11" s="1"/>
  <c r="BH38" i="11"/>
  <c r="BI38" i="11" s="1"/>
  <c r="BH106" i="11"/>
  <c r="BI106" i="11"/>
  <c r="BH78" i="11"/>
  <c r="BI78" i="11" s="1"/>
  <c r="BH83" i="11"/>
  <c r="BI83" i="11" s="1"/>
  <c r="BH77" i="11"/>
  <c r="BI77" i="11" s="1"/>
  <c r="BH46" i="11"/>
  <c r="BI46" i="11" s="1"/>
  <c r="BH45" i="11"/>
  <c r="BI45" i="11" s="1"/>
  <c r="BH31" i="11"/>
  <c r="BI31" i="11" s="1"/>
  <c r="BT2" i="11"/>
  <c r="BU2" i="11" s="1"/>
  <c r="BH2" i="11"/>
  <c r="BI2" i="11" s="1"/>
  <c r="CJ2" i="11" s="1"/>
  <c r="CK2" i="11" s="1"/>
  <c r="BS127" i="11"/>
  <c r="BR127" i="11"/>
  <c r="BG127" i="11"/>
  <c r="CJ127" i="11" l="1"/>
  <c r="CI127" i="11"/>
  <c r="CK127" i="11" l="1"/>
  <c r="CL37" i="11" l="1"/>
  <c r="CM37" i="11" s="1"/>
  <c r="CO37" i="11" s="1"/>
  <c r="CL31" i="11"/>
  <c r="CM31" i="11" s="1"/>
  <c r="CO31" i="11" s="1"/>
  <c r="CL7" i="11"/>
  <c r="CM7" i="11" s="1"/>
  <c r="CO7" i="11" s="1"/>
  <c r="CL4" i="11"/>
  <c r="CM4" i="11" s="1"/>
  <c r="CO4" i="11" s="1"/>
  <c r="CL30" i="11"/>
  <c r="CM30" i="11" s="1"/>
  <c r="CO30" i="11" s="1"/>
  <c r="CL29" i="11"/>
  <c r="CM29" i="11" s="1"/>
  <c r="CO29" i="11" s="1"/>
  <c r="CL8" i="11"/>
  <c r="CM8" i="11" s="1"/>
  <c r="CO8" i="11" s="1"/>
  <c r="CL39" i="11"/>
  <c r="CM39" i="11" s="1"/>
  <c r="CO39" i="11" s="1"/>
  <c r="CL9" i="11"/>
  <c r="CM9" i="11" s="1"/>
  <c r="CO9" i="11" s="1"/>
  <c r="CL49" i="11"/>
  <c r="CM49" i="11" s="1"/>
  <c r="CO49" i="11" s="1"/>
  <c r="CL94" i="11"/>
  <c r="CM94" i="11" s="1"/>
  <c r="CO94" i="11" s="1"/>
  <c r="CL24" i="11"/>
  <c r="CM24" i="11" s="1"/>
  <c r="CO24" i="11" s="1"/>
  <c r="CL73" i="11"/>
  <c r="CM73" i="11" s="1"/>
  <c r="CO73" i="11" s="1"/>
  <c r="CL108" i="11"/>
  <c r="CM108" i="11" s="1"/>
  <c r="CO108" i="11" s="1"/>
  <c r="CL77" i="11"/>
  <c r="CM77" i="11" s="1"/>
  <c r="CO77" i="11" s="1"/>
  <c r="CL105" i="11"/>
  <c r="CM105" i="11" s="1"/>
  <c r="CO105" i="11" s="1"/>
  <c r="CL112" i="11"/>
  <c r="CM112" i="11" s="1"/>
  <c r="CO112" i="11" s="1"/>
  <c r="CL63" i="11"/>
  <c r="CM63" i="11" s="1"/>
  <c r="CO63" i="11" s="1"/>
  <c r="CL95" i="11"/>
  <c r="CM95" i="11" s="1"/>
  <c r="CO95" i="11" s="1"/>
  <c r="CL12" i="11"/>
  <c r="CM12" i="11" s="1"/>
  <c r="CO12" i="11" s="1"/>
  <c r="CL83" i="11"/>
  <c r="CM83" i="11" s="1"/>
  <c r="CO83" i="11" s="1"/>
  <c r="CL16" i="11"/>
  <c r="CM16" i="11" s="1"/>
  <c r="CO16" i="11" s="1"/>
  <c r="CL80" i="11"/>
  <c r="CM80" i="11" s="1"/>
  <c r="CO80" i="11" s="1"/>
  <c r="CL84" i="11"/>
  <c r="CM84" i="11" s="1"/>
  <c r="CO84" i="11" s="1"/>
  <c r="CL110" i="11"/>
  <c r="CM110" i="11" s="1"/>
  <c r="CO110" i="11" s="1"/>
  <c r="CL65" i="11"/>
  <c r="CM65" i="11" s="1"/>
  <c r="CO65" i="11" s="1"/>
  <c r="CL97" i="11"/>
  <c r="CM97" i="11" s="1"/>
  <c r="CO97" i="11" s="1"/>
  <c r="CL85" i="11"/>
  <c r="CM85" i="11" s="1"/>
  <c r="CO85" i="11" s="1"/>
  <c r="CL32" i="11"/>
  <c r="CM32" i="11" s="1"/>
  <c r="CO32" i="11" s="1"/>
  <c r="CL28" i="11"/>
  <c r="CM28" i="11" s="1"/>
  <c r="CO28" i="11" s="1"/>
  <c r="CL113" i="11"/>
  <c r="CM113" i="11" s="1"/>
  <c r="CO113" i="11" s="1"/>
  <c r="CL55" i="11"/>
  <c r="CM55" i="11" s="1"/>
  <c r="CO55" i="11" s="1"/>
  <c r="CL87" i="11"/>
  <c r="CM87" i="11" s="1"/>
  <c r="CO87" i="11" s="1"/>
  <c r="CL124" i="11"/>
  <c r="CM124" i="11" s="1"/>
  <c r="CO124" i="11" s="1"/>
  <c r="CL93" i="11"/>
  <c r="CM93" i="11" s="1"/>
  <c r="CO93" i="11" s="1"/>
  <c r="CL51" i="11"/>
  <c r="CM51" i="11" s="1"/>
  <c r="CO51" i="11" s="1"/>
  <c r="CL74" i="11"/>
  <c r="CM74" i="11" s="1"/>
  <c r="CO74" i="11" s="1"/>
  <c r="CL50" i="11"/>
  <c r="CM50" i="11" s="1"/>
  <c r="CO50" i="11" s="1"/>
  <c r="CL15" i="11"/>
  <c r="CM15" i="11" s="1"/>
  <c r="CO15" i="11" s="1"/>
  <c r="CL64" i="11"/>
  <c r="CM64" i="11" s="1"/>
  <c r="CO64" i="11" s="1"/>
  <c r="CL20" i="11"/>
  <c r="CM20" i="11" s="1"/>
  <c r="CO20" i="11" s="1"/>
  <c r="CL81" i="11"/>
  <c r="CM81" i="11" s="1"/>
  <c r="CO81" i="11" s="1"/>
  <c r="CL123" i="11"/>
  <c r="CM123" i="11" s="1"/>
  <c r="CO123" i="11" s="1"/>
  <c r="CL25" i="11"/>
  <c r="CM25" i="11" s="1"/>
  <c r="CO25" i="11" s="1"/>
  <c r="CL46" i="11"/>
  <c r="CM46" i="11" s="1"/>
  <c r="CO46" i="11" s="1"/>
  <c r="CL118" i="11"/>
  <c r="CM118" i="11" s="1"/>
  <c r="CO118" i="11" s="1"/>
  <c r="CL106" i="11"/>
  <c r="CM106" i="11" s="1"/>
  <c r="CO106" i="11" s="1"/>
  <c r="CL35" i="11"/>
  <c r="CM35" i="11" s="1"/>
  <c r="CO35" i="11" s="1"/>
  <c r="CL115" i="11"/>
  <c r="CM115" i="11" s="1"/>
  <c r="CO115" i="11" s="1"/>
  <c r="CL114" i="11"/>
  <c r="CM114" i="11" s="1"/>
  <c r="CO114" i="11" s="1"/>
  <c r="CL19" i="11"/>
  <c r="CM19" i="11" s="1"/>
  <c r="CO19" i="11" s="1"/>
  <c r="CL107" i="11"/>
  <c r="CM107" i="11" s="1"/>
  <c r="CO107" i="11" s="1"/>
  <c r="CL21" i="11"/>
  <c r="CM21" i="11" s="1"/>
  <c r="CO21" i="11" s="1"/>
  <c r="CL61" i="11"/>
  <c r="CM61" i="11" s="1"/>
  <c r="CO61" i="11" s="1"/>
  <c r="CL70" i="11"/>
  <c r="CM70" i="11" s="1"/>
  <c r="CO70" i="11" s="1"/>
  <c r="CL116" i="11"/>
  <c r="CM116" i="11" s="1"/>
  <c r="CO116" i="11" s="1"/>
  <c r="CL33" i="11"/>
  <c r="CM33" i="11" s="1"/>
  <c r="CO33" i="11" s="1"/>
  <c r="CL14" i="11"/>
  <c r="CM14" i="11" s="1"/>
  <c r="CO14" i="11" s="1"/>
  <c r="CL38" i="11"/>
  <c r="CM38" i="11" s="1"/>
  <c r="CO38" i="11" s="1"/>
  <c r="CL18" i="11"/>
  <c r="CM18" i="11" s="1"/>
  <c r="CO18" i="11" s="1"/>
  <c r="CL111" i="11"/>
  <c r="CM111" i="11" s="1"/>
  <c r="CO111" i="11" s="1"/>
  <c r="CL41" i="11"/>
  <c r="CM41" i="11" s="1"/>
  <c r="CO41" i="11" s="1"/>
  <c r="CL82" i="11"/>
  <c r="CM82" i="11" s="1"/>
  <c r="CO82" i="11" s="1"/>
  <c r="CL117" i="11"/>
  <c r="CM117" i="11" s="1"/>
  <c r="CO117" i="11" s="1"/>
  <c r="CL91" i="11"/>
  <c r="CM91" i="11" s="1"/>
  <c r="CO91" i="11" s="1"/>
  <c r="CL126" i="11"/>
  <c r="CM126" i="11" s="1"/>
  <c r="CO126" i="11" s="1"/>
  <c r="CL119" i="11"/>
  <c r="CM119" i="11" s="1"/>
  <c r="CO119" i="11" s="1"/>
  <c r="CL72" i="11"/>
  <c r="CM72" i="11" s="1"/>
  <c r="CO72" i="11" s="1"/>
  <c r="CL104" i="11"/>
  <c r="CM104" i="11" s="1"/>
  <c r="CO104" i="11" s="1"/>
  <c r="CL36" i="11"/>
  <c r="CM36" i="11" s="1"/>
  <c r="CO36" i="11" s="1"/>
  <c r="CL92" i="11"/>
  <c r="CM92" i="11" s="1"/>
  <c r="CO92" i="11" s="1"/>
  <c r="CL121" i="11"/>
  <c r="CM121" i="11" s="1"/>
  <c r="CO121" i="11" s="1"/>
  <c r="CL40" i="11"/>
  <c r="CM40" i="11" s="1"/>
  <c r="CO40" i="11" s="1"/>
  <c r="CL96" i="11"/>
  <c r="CM96" i="11" s="1"/>
  <c r="CO96" i="11" s="1"/>
  <c r="CL42" i="11"/>
  <c r="CM42" i="11" s="1"/>
  <c r="CO42" i="11" s="1"/>
  <c r="CL67" i="11"/>
  <c r="CM67" i="11" s="1"/>
  <c r="CO67" i="11" s="1"/>
  <c r="CL69" i="11"/>
  <c r="CM69" i="11" s="1"/>
  <c r="CO69" i="11" s="1"/>
  <c r="CL53" i="11"/>
  <c r="CM53" i="11" s="1"/>
  <c r="CO53" i="11" s="1"/>
  <c r="CL6" i="11"/>
  <c r="CM6" i="11" s="1"/>
  <c r="CO6" i="11" s="1"/>
  <c r="CL99" i="11"/>
  <c r="CM99" i="11" s="1"/>
  <c r="CO99" i="11" s="1"/>
  <c r="CL10" i="11"/>
  <c r="CM10" i="11" s="1"/>
  <c r="CO10" i="11" s="1"/>
  <c r="CL48" i="11"/>
  <c r="CM48" i="11" s="1"/>
  <c r="CO48" i="11" s="1"/>
  <c r="CL23" i="11"/>
  <c r="CM23" i="11" s="1"/>
  <c r="CO23" i="11" s="1"/>
  <c r="CL44" i="11"/>
  <c r="CM44" i="11" s="1"/>
  <c r="CO44" i="11" s="1"/>
  <c r="CL120" i="11"/>
  <c r="CM120" i="11" s="1"/>
  <c r="CO120" i="11" s="1"/>
  <c r="CL57" i="11"/>
  <c r="CM57" i="11" s="1"/>
  <c r="CO57" i="11" s="1"/>
  <c r="CL89" i="11"/>
  <c r="CM89" i="11" s="1"/>
  <c r="CO89" i="11" s="1"/>
  <c r="CL59" i="11"/>
  <c r="CM59" i="11" s="1"/>
  <c r="CO59" i="11" s="1"/>
  <c r="CL100" i="11"/>
  <c r="CM100" i="11" s="1"/>
  <c r="CO100" i="11" s="1"/>
  <c r="CL54" i="11"/>
  <c r="CM54" i="11" s="1"/>
  <c r="CO54" i="11" s="1"/>
  <c r="CL26" i="11"/>
  <c r="CM26" i="11" s="1"/>
  <c r="CO26" i="11" s="1"/>
  <c r="CL79" i="11"/>
  <c r="CM79" i="11" s="1"/>
  <c r="CO79" i="11" s="1"/>
  <c r="CL109" i="11"/>
  <c r="CM109" i="11" s="1"/>
  <c r="CO109" i="11" s="1"/>
  <c r="CL60" i="11"/>
  <c r="CM60" i="11" s="1"/>
  <c r="CO60" i="11" s="1"/>
  <c r="CL101" i="11"/>
  <c r="CM101" i="11" s="1"/>
  <c r="CO101" i="11" s="1"/>
  <c r="CL122" i="11"/>
  <c r="CM122" i="11" s="1"/>
  <c r="CO122" i="11" s="1"/>
  <c r="CL52" i="11"/>
  <c r="CM52" i="11" s="1"/>
  <c r="CO52" i="11" s="1"/>
  <c r="CL17" i="11"/>
  <c r="CM17" i="11" s="1"/>
  <c r="CO17" i="11" s="1"/>
  <c r="CL34" i="11"/>
  <c r="CM34" i="11" s="1"/>
  <c r="CO34" i="11" s="1"/>
  <c r="CL13" i="11"/>
  <c r="CM13" i="11" s="1"/>
  <c r="CO13" i="11" s="1"/>
  <c r="CL62" i="11"/>
  <c r="CM62" i="11" s="1"/>
  <c r="CO62" i="11" s="1"/>
  <c r="CL3" i="11"/>
  <c r="CM3" i="11" s="1"/>
  <c r="CO3" i="11" s="1"/>
  <c r="CL66" i="11"/>
  <c r="CM66" i="11" s="1"/>
  <c r="CO66" i="11" s="1"/>
  <c r="CL98" i="11"/>
  <c r="CM98" i="11" s="1"/>
  <c r="CO98" i="11" s="1"/>
  <c r="CL68" i="11"/>
  <c r="CM68" i="11" s="1"/>
  <c r="CO68" i="11" s="1"/>
  <c r="CL27" i="11"/>
  <c r="CM27" i="11" s="1"/>
  <c r="CO27" i="11" s="1"/>
  <c r="CL86" i="11"/>
  <c r="CM86" i="11" s="1"/>
  <c r="CO86" i="11" s="1"/>
  <c r="CL56" i="11"/>
  <c r="CM56" i="11" s="1"/>
  <c r="CO56" i="11" s="1"/>
  <c r="CL88" i="11"/>
  <c r="CM88" i="11" s="1"/>
  <c r="CO88" i="11" s="1"/>
  <c r="CL22" i="11"/>
  <c r="CM22" i="11" s="1"/>
  <c r="CO22" i="11" s="1"/>
  <c r="CL45" i="11"/>
  <c r="CM45" i="11" s="1"/>
  <c r="CO45" i="11" s="1"/>
  <c r="CL47" i="11"/>
  <c r="CM47" i="11" s="1"/>
  <c r="CO47" i="11" s="1"/>
  <c r="CL78" i="11"/>
  <c r="CM78" i="11" s="1"/>
  <c r="CO78" i="11" s="1"/>
  <c r="CL11" i="11"/>
  <c r="CM11" i="11" s="1"/>
  <c r="CO11" i="11" s="1"/>
  <c r="CL71" i="11"/>
  <c r="CM71" i="11" s="1"/>
  <c r="CO71" i="11" s="1"/>
  <c r="CL103" i="11"/>
  <c r="CM103" i="11" s="1"/>
  <c r="CO103" i="11" s="1"/>
  <c r="CL75" i="11"/>
  <c r="CM75" i="11" s="1"/>
  <c r="CO75" i="11" s="1"/>
  <c r="CL43" i="11"/>
  <c r="CM43" i="11" s="1"/>
  <c r="CO43" i="11" s="1"/>
  <c r="CL102" i="11"/>
  <c r="CM102" i="11" s="1"/>
  <c r="CO102" i="11" s="1"/>
  <c r="CL58" i="11"/>
  <c r="CM58" i="11" s="1"/>
  <c r="CO58" i="11" s="1"/>
  <c r="CL90" i="11"/>
  <c r="CM90" i="11" s="1"/>
  <c r="CO90" i="11" s="1"/>
  <c r="CL125" i="11"/>
  <c r="CM125" i="11" s="1"/>
  <c r="CO125" i="11" s="1"/>
  <c r="CL76" i="11"/>
  <c r="CM76" i="11" s="1"/>
  <c r="CO76" i="11" s="1"/>
  <c r="CL2" i="11"/>
  <c r="CM2" i="11" l="1"/>
  <c r="CL127" i="11"/>
  <c r="CO2" i="11" l="1"/>
  <c r="CM127" i="11"/>
</calcChain>
</file>

<file path=xl/sharedStrings.xml><?xml version="1.0" encoding="utf-8"?>
<sst xmlns="http://schemas.openxmlformats.org/spreadsheetml/2006/main" count="696" uniqueCount="311">
  <si>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</si>
  <si>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</si>
  <si>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</si>
  <si>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</si>
  <si>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</si>
  <si>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</si>
  <si>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</si>
  <si>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</si>
  <si>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</si>
  <si>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</si>
  <si>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</si>
  <si>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</si>
  <si>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</si>
  <si>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</si>
  <si>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</si>
  <si>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</si>
  <si>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</si>
  <si>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</si>
  <si>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</si>
  <si>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</si>
  <si>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</si>
  <si>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</si>
  <si>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</si>
  <si>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</si>
  <si>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</si>
  <si>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</si>
  <si>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</si>
  <si>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</si>
  <si>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</si>
  <si>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</si>
  <si>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</si>
  <si>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</si>
  <si>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</si>
  <si>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</si>
  <si>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</si>
  <si>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</si>
  <si>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</si>
  <si>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</si>
  <si>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</si>
  <si>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</si>
  <si>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</si>
  <si>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</si>
  <si>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</si>
  <si>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</si>
  <si>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</si>
  <si>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</si>
  <si>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</si>
  <si>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</si>
  <si>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</si>
  <si>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</si>
  <si>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</si>
  <si>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</si>
  <si>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</si>
  <si>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</si>
  <si>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</si>
  <si>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</si>
  <si>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</si>
  <si>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</si>
  <si>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</si>
  <si>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</si>
  <si>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</si>
  <si>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</si>
  <si>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</si>
  <si>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</si>
  <si>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</si>
  <si>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</si>
  <si>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</si>
  <si>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</si>
  <si>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</si>
  <si>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</si>
  <si>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</si>
  <si>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</si>
  <si>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</si>
  <si>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</si>
  <si>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</si>
  <si>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</si>
  <si>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</si>
  <si>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</si>
  <si>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</si>
  <si>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</si>
  <si>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</si>
  <si>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</si>
  <si>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</si>
  <si>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</si>
  <si>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</si>
  <si>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</si>
  <si>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</si>
  <si>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</si>
  <si>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</si>
  <si>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</si>
  <si>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</si>
  <si>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</si>
  <si>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</si>
  <si>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</si>
  <si>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</si>
  <si>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</si>
  <si>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</si>
  <si>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</si>
  <si>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</si>
  <si>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</si>
  <si>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</si>
  <si>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</si>
  <si>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</si>
  <si>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</si>
  <si>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</si>
  <si>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</si>
  <si>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</si>
  <si>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</si>
  <si>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</si>
  <si>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</si>
  <si>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</si>
  <si>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</si>
  <si>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</si>
  <si>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</si>
  <si>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</si>
  <si>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</si>
  <si>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</si>
  <si>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</si>
  <si>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</si>
  <si>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</si>
  <si>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</si>
  <si>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</si>
  <si>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</si>
  <si>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</si>
  <si>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</si>
  <si>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</si>
  <si>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</si>
  <si>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</si>
  <si>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</si>
  <si>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</si>
  <si>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</si>
  <si>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</si>
  <si>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</si>
  <si>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</si>
  <si>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</si>
  <si>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</si>
  <si>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</si>
  <si>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</si>
  <si>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</si>
  <si>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</si>
  <si>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</si>
  <si>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</si>
  <si>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</si>
  <si>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</si>
  <si>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</si>
  <si>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</si>
  <si>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</si>
  <si>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</si>
  <si>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</si>
  <si>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</si>
  <si>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</si>
  <si>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</si>
  <si>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</si>
  <si>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</si>
  <si>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</si>
  <si>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</si>
  <si>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</si>
  <si>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</si>
  <si>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</si>
  <si>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</si>
  <si>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</si>
  <si>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</si>
  <si>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</si>
  <si>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</si>
  <si>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</si>
  <si>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</si>
  <si>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</si>
  <si>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</si>
  <si>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</si>
  <si>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</si>
  <si>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</si>
  <si>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</si>
  <si>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</si>
  <si>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</si>
  <si>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</si>
  <si>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</si>
  <si>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</si>
  <si>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</si>
  <si>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</si>
  <si>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</si>
  <si>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</si>
  <si>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</si>
  <si>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</si>
  <si>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</si>
  <si>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</si>
  <si>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</si>
  <si>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</si>
  <si>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</si>
  <si>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</si>
  <si>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</si>
  <si>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</si>
  <si>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</si>
  <si>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</si>
  <si>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</si>
  <si>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</si>
  <si>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</si>
  <si>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</si>
  <si>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</si>
  <si>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</si>
  <si>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</si>
  <si>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</si>
  <si>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</si>
  <si>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</si>
  <si>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</si>
  <si>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</si>
  <si>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</si>
  <si>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</si>
  <si>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</si>
  <si>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</si>
  <si>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</si>
  <si>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</si>
  <si>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</si>
  <si>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</si>
  <si>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</si>
  <si>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</si>
  <si>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</si>
  <si>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</si>
  <si>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KREF</t>
  </si>
  <si>
    <t>CIZN</t>
  </si>
  <si>
    <t>LFMD</t>
  </si>
  <si>
    <t>PETV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</si>
  <si>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</si>
  <si>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</si>
  <si>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</si>
  <si>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</si>
  <si>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</si>
  <si>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</si>
  <si>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</si>
  <si>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</si>
  <si>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</si>
  <si>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</si>
  <si>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</si>
  <si>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</si>
  <si>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</si>
  <si>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</si>
  <si>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</si>
  <si>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</si>
  <si>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</si>
  <si>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</si>
  <si>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</si>
  <si>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</si>
  <si>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DMTotal</t>
  </si>
  <si>
    <t>DMInvested</t>
  </si>
  <si>
    <t>Link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</si>
  <si>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</si>
  <si>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</si>
  <si>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</si>
  <si>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</si>
  <si>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</si>
  <si>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</si>
  <si>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</si>
  <si>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</si>
  <si>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</si>
  <si>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</si>
  <si>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NAN</t>
  </si>
  <si>
    <t>RMD</t>
  </si>
  <si>
    <t>Owned</t>
  </si>
  <si>
    <t>FKWL</t>
  </si>
  <si>
    <t>CEF</t>
  </si>
  <si>
    <t>CENN</t>
  </si>
  <si>
    <t>MIY</t>
  </si>
  <si>
    <t>RVYL</t>
  </si>
  <si>
    <t>ACN</t>
  </si>
  <si>
    <t>TSCO</t>
  </si>
  <si>
    <t>Cash</t>
  </si>
  <si>
    <t>CGAU</t>
  </si>
  <si>
    <t>HNRG</t>
  </si>
  <si>
    <t>MGF</t>
  </si>
  <si>
    <t>MIN</t>
  </si>
  <si>
    <t>MMU</t>
  </si>
  <si>
    <t>MUE</t>
  </si>
  <si>
    <t>NXN</t>
  </si>
  <si>
    <t>NXP</t>
  </si>
  <si>
    <t>ABST</t>
  </si>
  <si>
    <t>AGI</t>
  </si>
  <si>
    <t>GCBC</t>
  </si>
  <si>
    <t>IDR</t>
  </si>
  <si>
    <t>MTA</t>
  </si>
  <si>
    <t>MA</t>
  </si>
  <si>
    <t>NET</t>
  </si>
  <si>
    <t>SBUX</t>
  </si>
  <si>
    <t>ZEST</t>
  </si>
  <si>
    <t>CVE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</si>
  <si>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</si>
  <si>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</si>
  <si>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</si>
  <si>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</si>
  <si>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</si>
  <si>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</si>
  <si>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</si>
  <si>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</si>
  <si>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</si>
  <si>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</si>
  <si>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AMRC</t>
  </si>
  <si>
    <t>CHEF</t>
  </si>
  <si>
    <t>COOP</t>
  </si>
  <si>
    <t>CSIQ</t>
  </si>
  <si>
    <t>CTSH</t>
  </si>
  <si>
    <t>DQ</t>
  </si>
  <si>
    <t>ENPH</t>
  </si>
  <si>
    <t>NTAP</t>
  </si>
  <si>
    <t>PAYS</t>
  </si>
  <si>
    <t>RFP</t>
  </si>
  <si>
    <t>neach</t>
  </si>
  <si>
    <t>lohi</t>
  </si>
  <si>
    <t>lohi2</t>
  </si>
  <si>
    <t>hilo3</t>
  </si>
  <si>
    <t>BRTX</t>
  </si>
  <si>
    <t>ELC</t>
  </si>
  <si>
    <t>TITN</t>
  </si>
  <si>
    <t>GLDG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</si>
</sst>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6" fillId="0" borderId="0" xfId="0" applyNumberFormat="1" applyFont="1" applyBorder="1"/>
    <xf numFmtId="1" fontId="0" fillId="7" borderId="0" xfId="0" applyNumberFormat="1" applyFill="1"/>
    <xf numFmtId="2" fontId="6" fillId="0" borderId="0" xfId="0" applyNumberFormat="1" applyFont="1" applyBorder="1"/>
    <xf numFmtId="2" fontId="6" fillId="15" borderId="0" xfId="0" applyNumberFormat="1" applyFont="1" applyFill="1"/>
    <xf numFmtId="2" fontId="6" fillId="0" borderId="0" xfId="0" applyNumberFormat="1" applyFont="1"/>
    <xf numFmtId="0" fontId="0" fillId="7" borderId="0" xfId="0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M2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8" sqref="O28"/>
    </sheetView>
  </sheetViews>
  <sheetFormatPr baseColWidth="10" defaultRowHeight="16" x14ac:dyDescent="0.2"/>
  <sheetData>
    <row r="1" spans="1:91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103</v>
      </c>
      <c r="BF1" s="59" t="s">
        <v>304</v>
      </c>
      <c r="BG1" s="59" t="s">
        <v>104</v>
      </c>
      <c r="BH1" s="60" t="s">
        <v>105</v>
      </c>
      <c r="BI1" s="41" t="s">
        <v>4</v>
      </c>
      <c r="BJ1" s="40" t="s">
        <v>5</v>
      </c>
      <c r="BK1" s="40" t="s">
        <v>6</v>
      </c>
      <c r="BL1" s="40" t="s">
        <v>3</v>
      </c>
      <c r="BM1" s="41" t="s">
        <v>16</v>
      </c>
      <c r="BN1" s="40" t="s">
        <v>10</v>
      </c>
      <c r="BO1" s="40" t="s">
        <v>109</v>
      </c>
      <c r="BP1" s="40" t="s">
        <v>305</v>
      </c>
      <c r="BQ1" s="40" t="s">
        <v>110</v>
      </c>
      <c r="BR1" s="40" t="s">
        <v>111</v>
      </c>
      <c r="BS1" s="40" t="s">
        <v>21</v>
      </c>
      <c r="BT1" s="68" t="s">
        <v>35</v>
      </c>
      <c r="BU1" s="40" t="s">
        <v>65</v>
      </c>
      <c r="BV1" s="41" t="s">
        <v>66</v>
      </c>
      <c r="BW1" s="41" t="s">
        <v>67</v>
      </c>
      <c r="BX1" s="41" t="s">
        <v>84</v>
      </c>
      <c r="BY1" s="41" t="s">
        <v>85</v>
      </c>
      <c r="BZ1" s="41" t="s">
        <v>86</v>
      </c>
      <c r="CA1" s="41" t="s">
        <v>87</v>
      </c>
      <c r="CB1" s="41" t="s">
        <v>306</v>
      </c>
      <c r="CC1" s="41" t="s">
        <v>88</v>
      </c>
      <c r="CD1" s="40" t="s">
        <v>244</v>
      </c>
      <c r="CE1" s="41" t="s">
        <v>234</v>
      </c>
      <c r="CF1" s="41" t="s">
        <v>235</v>
      </c>
      <c r="CG1" s="41" t="s">
        <v>236</v>
      </c>
      <c r="CH1" s="41" t="s">
        <v>237</v>
      </c>
      <c r="CI1" s="41" t="s">
        <v>238</v>
      </c>
      <c r="CJ1" s="41" t="s">
        <v>239</v>
      </c>
      <c r="CK1" s="41" t="s">
        <v>240</v>
      </c>
      <c r="CL1" s="41" t="s">
        <v>250</v>
      </c>
      <c r="CM1" s="41" t="s">
        <v>256</v>
      </c>
    </row>
    <row r="2" spans="1:91" x14ac:dyDescent="0.2">
      <c r="A2" s="33" t="s">
        <v>182</v>
      </c>
      <c r="B2">
        <v>1</v>
      </c>
      <c r="C2">
        <v>1</v>
      </c>
      <c r="D2">
        <v>0.38913304035157797</v>
      </c>
      <c r="E2">
        <v>0.61086695964842197</v>
      </c>
      <c r="F2">
        <v>0.79976162097735404</v>
      </c>
      <c r="G2">
        <v>0.79976162097735404</v>
      </c>
      <c r="H2">
        <v>0.160050146259924</v>
      </c>
      <c r="I2">
        <v>0.22858336815712399</v>
      </c>
      <c r="J2">
        <v>0.19127153867246899</v>
      </c>
      <c r="K2">
        <v>0.39111588540421999</v>
      </c>
      <c r="L2">
        <v>0.90028999865372605</v>
      </c>
      <c r="M2">
        <v>0.429447580242384</v>
      </c>
      <c r="N2" s="21">
        <v>0</v>
      </c>
      <c r="O2">
        <v>1.00151473696132</v>
      </c>
      <c r="P2">
        <v>0.98618912493866995</v>
      </c>
      <c r="Q2">
        <v>1.0129917485409601</v>
      </c>
      <c r="R2">
        <v>0.984430321548317</v>
      </c>
      <c r="S2">
        <v>147.80999755859301</v>
      </c>
      <c r="T2" s="27">
        <f>IF(C2,P2,R2)</f>
        <v>0.98618912493866995</v>
      </c>
      <c r="U2" s="27">
        <f>IF(D2 = 0,O2,Q2)</f>
        <v>1.0129917485409601</v>
      </c>
      <c r="V2" s="39">
        <f>S2*T2^(1-N2)</f>
        <v>145.76861214949579</v>
      </c>
      <c r="W2" s="38">
        <f>S2*U2^(N2+1)</f>
        <v>149.73030787871417</v>
      </c>
      <c r="X2" s="44">
        <f>0.5 * (D2-MAX($D$3:$D$151))/(MIN($D$3:$D$151)-MAX($D$3:$D$151)) + 0.75</f>
        <v>1.0648033765698992</v>
      </c>
      <c r="Y2" s="44">
        <f>AVERAGE(D2, F2, G2, H2, I2, J2, K2)</f>
        <v>0.42281103154286043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PERCENTILE($L$2:$L$151, 0.05)</f>
        <v>4.1983459205926187E-4</v>
      </c>
      <c r="AG2" s="22">
        <f>PERCENTILE($L$2:$L$151, 0.95)</f>
        <v>0.98984537699831288</v>
      </c>
      <c r="AH2" s="22">
        <f>MIN(MAX(L2,AF2), AG2)</f>
        <v>0.90028999865372605</v>
      </c>
      <c r="AI2" s="22">
        <f>AH2-$AH$152+1</f>
        <v>1.8998701640616669</v>
      </c>
      <c r="AJ2" s="22">
        <f>PERCENTILE($M$2:$M$151, 0.02)</f>
        <v>-0.85468361603739185</v>
      </c>
      <c r="AK2" s="22">
        <f>PERCENTILE($M$2:$M$151, 0.98)</f>
        <v>1.261554317403208</v>
      </c>
      <c r="AL2" s="22">
        <f>MIN(MAX(M2,AJ2), AK2)</f>
        <v>0.429447580242384</v>
      </c>
      <c r="AM2" s="22">
        <f>AL2-$AL$152 + 1</f>
        <v>2.2841311962797759</v>
      </c>
      <c r="AN2" s="46">
        <v>1</v>
      </c>
      <c r="AO2" s="51">
        <v>1</v>
      </c>
      <c r="AP2" s="51">
        <v>1</v>
      </c>
      <c r="AQ2" s="21">
        <v>1</v>
      </c>
      <c r="AR2" s="17">
        <f>(AI2^4)*AB2*AE2*AN2</f>
        <v>13.028538186309913</v>
      </c>
      <c r="AS2" s="17">
        <f>(AM2^4) *Z2*AC2*AO2*(M2 &gt; 0)</f>
        <v>27.219753093043252</v>
      </c>
      <c r="AT2" s="17">
        <f>(AM2^4)*AA2*AP2*AQ2</f>
        <v>27.219753093043252</v>
      </c>
      <c r="AU2" s="17">
        <f>MIN(AR2, 0.05*AR$152)</f>
        <v>13.028538186309913</v>
      </c>
      <c r="AV2" s="17">
        <f>MIN(AS2, 0.05*AS$152)</f>
        <v>27.219753093043252</v>
      </c>
      <c r="AW2" s="17">
        <f>MIN(AT2, 0.05*AT$152)</f>
        <v>27.219753093043252</v>
      </c>
      <c r="AX2" s="14">
        <f>AU2/$AU$152</f>
        <v>2.507827151402213E-2</v>
      </c>
      <c r="AY2" s="14">
        <f>AV2/$AV$152</f>
        <v>1.0466956755573598E-2</v>
      </c>
      <c r="AZ2" s="67">
        <f>AW2/$AW$152</f>
        <v>7.3681502762073178E-3</v>
      </c>
      <c r="BA2" s="21">
        <f>N2</f>
        <v>0</v>
      </c>
      <c r="BB2" s="66">
        <v>2808</v>
      </c>
      <c r="BC2" s="15">
        <f>$D$158*AX2</f>
        <v>3366.4319332277887</v>
      </c>
      <c r="BD2" s="19">
        <f>BC2-BB2</f>
        <v>558.4319332277887</v>
      </c>
      <c r="BE2" s="63">
        <f>(IF(BD2 &gt; 0, V2, W2))</f>
        <v>145.76861214949579</v>
      </c>
      <c r="BF2" s="63">
        <f>IF(BD2&gt;0, S2*(T2^(2-N2)), S2*(U2^(N2 + 2)))</f>
        <v>143.75542005923563</v>
      </c>
      <c r="BG2" s="46">
        <f>BD2/BE2</f>
        <v>3.8309477259417011</v>
      </c>
      <c r="BH2" s="64">
        <f>BB2/BC2</f>
        <v>0.83411756295563799</v>
      </c>
      <c r="BI2" s="66">
        <v>0</v>
      </c>
      <c r="BJ2" s="66">
        <v>591</v>
      </c>
      <c r="BK2" s="66">
        <v>0</v>
      </c>
      <c r="BL2" s="10">
        <f>SUM(BI2:BK2)</f>
        <v>591</v>
      </c>
      <c r="BM2" s="15">
        <f>AY2*$D$157</f>
        <v>2016.6580911396095</v>
      </c>
      <c r="BN2" s="9">
        <f>BM2-BL2</f>
        <v>1425.6580911396095</v>
      </c>
      <c r="BO2" s="48">
        <f>IF(BN2&gt;0,V2,W2)</f>
        <v>145.76861214949579</v>
      </c>
      <c r="BP2" s="48">
        <f xml:space="preserve"> IF(BN2 &gt;0, S2*T2^(2-N2), S2*U2^(N2+2))</f>
        <v>143.75542005923563</v>
      </c>
      <c r="BQ2" s="46">
        <f>BN2/BO2</f>
        <v>9.7802817089148011</v>
      </c>
      <c r="BR2" s="64">
        <f>BL2/BM2</f>
        <v>0.29305909742291864</v>
      </c>
      <c r="BS2" s="16">
        <f>BB2+BL2+BU2</f>
        <v>3399</v>
      </c>
      <c r="BT2" s="69">
        <f>BC2+BM2+BV2</f>
        <v>5458.2967342366464</v>
      </c>
      <c r="BU2" s="66">
        <v>0</v>
      </c>
      <c r="BV2" s="15">
        <f>AZ2*$D$160</f>
        <v>75.206709869248087</v>
      </c>
      <c r="BW2" s="37">
        <f>BV2-BU2</f>
        <v>75.206709869248087</v>
      </c>
      <c r="BX2" s="54">
        <f>BW2*(BW2&lt;&gt;0)</f>
        <v>75.206709869248087</v>
      </c>
      <c r="BY2" s="26">
        <f>BX2/$BX$152</f>
        <v>2.5667819068002778E-2</v>
      </c>
      <c r="BZ2" s="47">
        <f>BY2 * $BW$152</f>
        <v>75.206709869248087</v>
      </c>
      <c r="CA2" s="48">
        <f>IF(BZ2&gt;0, V2, W2)</f>
        <v>145.76861214949579</v>
      </c>
      <c r="CB2" s="48">
        <f>IF(BW2&gt;0, S2*T2^(2-N2), S2*U2^(N2+2))</f>
        <v>143.75542005923563</v>
      </c>
      <c r="CC2" s="65">
        <f>BZ2/CA2</f>
        <v>0.51593212530636157</v>
      </c>
      <c r="CD2" s="66">
        <v>0</v>
      </c>
      <c r="CE2" s="15">
        <f>AZ2*$CD$155</f>
        <v>68.545902019556678</v>
      </c>
      <c r="CF2" s="37">
        <f>CE2-CD2</f>
        <v>68.545902019556678</v>
      </c>
      <c r="CG2" s="54">
        <f>CF2*(CF2&lt;&gt;0)</f>
        <v>68.545902019556678</v>
      </c>
      <c r="CH2" s="26">
        <f>CG2/$CG$152</f>
        <v>1.0665302943761737E-2</v>
      </c>
      <c r="CI2" s="47">
        <f>CH2 * $CF$152</f>
        <v>68.545902019556678</v>
      </c>
      <c r="CJ2" s="48">
        <f>IF(BZ2&gt;0,V2,W2)</f>
        <v>145.76861214949579</v>
      </c>
      <c r="CK2" s="65">
        <f>CI2/CJ2</f>
        <v>0.47023773505683181</v>
      </c>
      <c r="CL2" s="70">
        <f>N2</f>
        <v>0</v>
      </c>
      <c r="CM2" s="1">
        <f>BS2+BU2</f>
        <v>3399</v>
      </c>
    </row>
    <row r="3" spans="1:91" x14ac:dyDescent="0.2">
      <c r="A3" s="25" t="s">
        <v>183</v>
      </c>
      <c r="B3">
        <v>1</v>
      </c>
      <c r="C3">
        <v>1</v>
      </c>
      <c r="D3">
        <v>0.93567718737514904</v>
      </c>
      <c r="E3">
        <v>6.4322812624850095E-2</v>
      </c>
      <c r="F3">
        <v>0.46881207787048002</v>
      </c>
      <c r="G3">
        <v>0.46881207787048002</v>
      </c>
      <c r="H3">
        <v>0.88340994567488496</v>
      </c>
      <c r="I3">
        <v>0.82239866276640206</v>
      </c>
      <c r="J3">
        <v>0.85235858533692499</v>
      </c>
      <c r="K3">
        <v>0.63213606089397201</v>
      </c>
      <c r="L3">
        <v>0.95899856312774401</v>
      </c>
      <c r="M3">
        <v>0.54500072724239002</v>
      </c>
      <c r="N3" s="21">
        <v>0</v>
      </c>
      <c r="O3">
        <v>1.00134555123116</v>
      </c>
      <c r="P3">
        <v>0.997112945198947</v>
      </c>
      <c r="Q3">
        <v>1.0201730685458099</v>
      </c>
      <c r="R3">
        <v>0.99114786395736298</v>
      </c>
      <c r="S3">
        <v>377.20001220703102</v>
      </c>
      <c r="T3" s="27">
        <f>IF(C3,P3,R3)</f>
        <v>0.997112945198947</v>
      </c>
      <c r="U3" s="27">
        <f>IF(D3 = 0,O3,Q3)</f>
        <v>1.0201730685458099</v>
      </c>
      <c r="V3" s="39">
        <f>S3*T3^(1-N3)</f>
        <v>376.11101510083148</v>
      </c>
      <c r="W3" s="38">
        <f>S3*U3^(N3+1)</f>
        <v>384.80929390876378</v>
      </c>
      <c r="X3" s="44">
        <f>0.5 * (D3-MAX($D$3:$D$151))/(MIN($D$3:$D$151)-MAX($D$3:$D$151)) + 0.75</f>
        <v>0.78314803376569941</v>
      </c>
      <c r="Y3" s="44">
        <f>AVERAGE(D3, F3, G3, H3, I3, J3, K3)</f>
        <v>0.72337208539832754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PERCENTILE($L$2:$L$151, 0.05)</f>
        <v>4.1983459205926187E-4</v>
      </c>
      <c r="AG3" s="22">
        <f>PERCENTILE($L$2:$L$151, 0.95)</f>
        <v>0.98984537699831288</v>
      </c>
      <c r="AH3" s="22">
        <f>MIN(MAX(L3,AF3), AG3)</f>
        <v>0.95899856312774401</v>
      </c>
      <c r="AI3" s="22">
        <f>AH3-$AH$152+1</f>
        <v>1.9585787285356848</v>
      </c>
      <c r="AJ3" s="22">
        <f>PERCENTILE($M$2:$M$151, 0.02)</f>
        <v>-0.85468361603739185</v>
      </c>
      <c r="AK3" s="22">
        <f>PERCENTILE($M$2:$M$151, 0.98)</f>
        <v>1.261554317403208</v>
      </c>
      <c r="AL3" s="22">
        <f>MIN(MAX(M3,AJ3), AK3)</f>
        <v>0.54500072724239002</v>
      </c>
      <c r="AM3" s="22">
        <f>AL3-$AL$152 + 1</f>
        <v>2.3996843432797821</v>
      </c>
      <c r="AN3" s="46">
        <v>1</v>
      </c>
      <c r="AO3" s="51">
        <v>1</v>
      </c>
      <c r="AP3" s="51">
        <v>1</v>
      </c>
      <c r="AQ3" s="21">
        <v>1</v>
      </c>
      <c r="AR3" s="17">
        <f>(AI3^4)*AB3*AE3*AN3</f>
        <v>14.715131039352068</v>
      </c>
      <c r="AS3" s="17">
        <f>(AM3^4) *Z3*AC3*AO3*(M3 &gt; 0)</f>
        <v>33.160148889226441</v>
      </c>
      <c r="AT3" s="17">
        <f>(AM3^4)*AA3*AP3*AQ3</f>
        <v>33.160148889226441</v>
      </c>
      <c r="AU3" s="17">
        <f>MIN(AR3, 0.05*AR$152)</f>
        <v>14.715131039352068</v>
      </c>
      <c r="AV3" s="17">
        <f>MIN(AS3, 0.05*AS$152)</f>
        <v>33.160148889226441</v>
      </c>
      <c r="AW3" s="17">
        <f>MIN(AT3, 0.05*AT$152)</f>
        <v>33.160148889226441</v>
      </c>
      <c r="AX3" s="14">
        <f>AU3/$AU$152</f>
        <v>2.832474728109206E-2</v>
      </c>
      <c r="AY3" s="14">
        <f>AV3/$AV$152</f>
        <v>1.2751248817191594E-2</v>
      </c>
      <c r="AZ3" s="67">
        <f>AW3/$AW$152</f>
        <v>8.9761637205913701E-3</v>
      </c>
      <c r="BA3" s="21">
        <f>N3</f>
        <v>0</v>
      </c>
      <c r="BB3" s="66">
        <v>2263</v>
      </c>
      <c r="BC3" s="15">
        <f>$D$158*AX3</f>
        <v>3802.229100771955</v>
      </c>
      <c r="BD3" s="19">
        <f>BC3-BB3</f>
        <v>1539.229100771955</v>
      </c>
      <c r="BE3" s="63">
        <f>(IF(BD3 &gt; 0, V3, W3))</f>
        <v>376.11101510083148</v>
      </c>
      <c r="BF3" s="63">
        <f>IF(BD3&gt;0, S3*(T3^(2-N3)), S3*(U3^(N3 + 2)))</f>
        <v>375.02516198895569</v>
      </c>
      <c r="BG3" s="46">
        <f>BD3/BE3</f>
        <v>4.0924860984443745</v>
      </c>
      <c r="BH3" s="64">
        <f>BB3/BC3</f>
        <v>0.59517718160132693</v>
      </c>
      <c r="BI3" s="66">
        <v>1509</v>
      </c>
      <c r="BJ3" s="66">
        <v>0</v>
      </c>
      <c r="BK3" s="66">
        <v>0</v>
      </c>
      <c r="BL3" s="10">
        <f>SUM(BI3:BK3)</f>
        <v>1509</v>
      </c>
      <c r="BM3" s="15">
        <f>AY3*$D$157</f>
        <v>2456.7703583594871</v>
      </c>
      <c r="BN3" s="9">
        <f>BM3-BL3</f>
        <v>947.77035835948709</v>
      </c>
      <c r="BO3" s="48">
        <f>IF(BN3&gt;0,V3,W3)</f>
        <v>376.11101510083148</v>
      </c>
      <c r="BP3" s="48">
        <f xml:space="preserve"> IF(BN3 &gt;0, S3*T3^(2-N3), S3*U3^(N3+2))</f>
        <v>375.02516198895569</v>
      </c>
      <c r="BQ3" s="46">
        <f>BN3/BO3</f>
        <v>2.5199218324020625</v>
      </c>
      <c r="BR3" s="64">
        <f>BL3/BM3</f>
        <v>0.61422102186532301</v>
      </c>
      <c r="BS3" s="16">
        <f>BB3+BL3+BU3</f>
        <v>3772</v>
      </c>
      <c r="BT3" s="69">
        <f>BC3+BM3+BV3</f>
        <v>6350.6191622275182</v>
      </c>
      <c r="BU3" s="66">
        <v>0</v>
      </c>
      <c r="BV3" s="15">
        <f>AZ3*$D$160</f>
        <v>91.619703096076108</v>
      </c>
      <c r="BW3" s="37">
        <f>BV3-BU3</f>
        <v>91.619703096076108</v>
      </c>
      <c r="BX3" s="54">
        <f>BW3*(BW3&lt;&gt;0)</f>
        <v>91.619703096076108</v>
      </c>
      <c r="BY3" s="26">
        <f>BX3/$BX$152</f>
        <v>3.1269523240981631E-2</v>
      </c>
      <c r="BZ3" s="47">
        <f>BY3 * $BW$152</f>
        <v>91.619703096076108</v>
      </c>
      <c r="CA3" s="48">
        <f>IF(BZ3&gt;0, V3, W3)</f>
        <v>376.11101510083148</v>
      </c>
      <c r="CB3" s="48">
        <f>IF(BW3&gt;0, S3*T3^(2-N3), S3*U3^(N3+2))</f>
        <v>375.02516198895569</v>
      </c>
      <c r="CC3" s="65">
        <f>BZ3/CA3</f>
        <v>0.24359750025272142</v>
      </c>
      <c r="CD3" s="66">
        <v>0</v>
      </c>
      <c r="CE3" s="15">
        <f>AZ3*$CD$155</f>
        <v>83.50525109266151</v>
      </c>
      <c r="CF3" s="37">
        <f>CE3-CD3</f>
        <v>83.50525109266151</v>
      </c>
      <c r="CG3" s="54">
        <f>CF3*(CF3&lt;&gt;0)</f>
        <v>83.50525109266151</v>
      </c>
      <c r="CH3" s="26">
        <f>CG3/$CG$152</f>
        <v>1.2992881763289483E-2</v>
      </c>
      <c r="CI3" s="47">
        <f>CH3 * $CF$152</f>
        <v>83.50525109266151</v>
      </c>
      <c r="CJ3" s="48">
        <f>IF(BZ3&gt;0,V3,W3)</f>
        <v>376.11101510083148</v>
      </c>
      <c r="CK3" s="65">
        <f>CI3/CJ3</f>
        <v>0.22202288085148109</v>
      </c>
      <c r="CL3" s="70">
        <f>N3</f>
        <v>0</v>
      </c>
      <c r="CM3" s="1">
        <f>BS3+BU3</f>
        <v>3772</v>
      </c>
    </row>
    <row r="4" spans="1:91" x14ac:dyDescent="0.2">
      <c r="A4" s="25" t="s">
        <v>184</v>
      </c>
      <c r="B4">
        <v>1</v>
      </c>
      <c r="C4">
        <v>1</v>
      </c>
      <c r="D4">
        <v>0.48041237113402002</v>
      </c>
      <c r="E4">
        <v>0.51958762886597898</v>
      </c>
      <c r="F4">
        <v>0.53106212424849697</v>
      </c>
      <c r="G4">
        <v>0.53106212424849697</v>
      </c>
      <c r="H4">
        <v>0.70133333333333303</v>
      </c>
      <c r="I4">
        <v>0.32800000000000001</v>
      </c>
      <c r="J4">
        <v>0.47962207344255198</v>
      </c>
      <c r="K4">
        <v>0.50468714780433099</v>
      </c>
      <c r="L4">
        <v>-2.29068364346127E-2</v>
      </c>
      <c r="M4">
        <v>-0.33347735044614701</v>
      </c>
      <c r="N4" s="21">
        <v>0</v>
      </c>
      <c r="O4">
        <v>0.99313302101495404</v>
      </c>
      <c r="P4">
        <v>0.977767124448639</v>
      </c>
      <c r="Q4">
        <v>1.0196504137697899</v>
      </c>
      <c r="R4">
        <v>0.98791667151138396</v>
      </c>
      <c r="S4">
        <v>101</v>
      </c>
      <c r="T4" s="27">
        <f>IF(C4,P4,R4)</f>
        <v>0.977767124448639</v>
      </c>
      <c r="U4" s="27">
        <f>IF(D4 = 0,O4,Q4)</f>
        <v>1.0196504137697899</v>
      </c>
      <c r="V4" s="39">
        <f>S4*T4^(1-N4)</f>
        <v>98.754479569312537</v>
      </c>
      <c r="W4" s="38">
        <f>S4*U4^(N4+1)</f>
        <v>102.98469179074878</v>
      </c>
      <c r="X4" s="44">
        <f>0.5 * (D4-MAX($D$3:$D$151))/(MIN($D$3:$D$151)-MAX($D$3:$D$151)) + 0.75</f>
        <v>1.0177636061460877</v>
      </c>
      <c r="Y4" s="44">
        <f>AVERAGE(D4, F4, G4, H4, I4, J4, K4)</f>
        <v>0.50802559631589006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PERCENTILE($L$2:$L$151, 0.05)</f>
        <v>4.1983459205926187E-4</v>
      </c>
      <c r="AG4" s="22">
        <f>PERCENTILE($L$2:$L$151, 0.95)</f>
        <v>0.98984537699831288</v>
      </c>
      <c r="AH4" s="22">
        <f>MIN(MAX(L4,AF4), AG4)</f>
        <v>4.1983459205926187E-4</v>
      </c>
      <c r="AI4" s="22">
        <f>AH4-$AH$152+1</f>
        <v>1</v>
      </c>
      <c r="AJ4" s="22">
        <f>PERCENTILE($M$2:$M$151, 0.02)</f>
        <v>-0.85468361603739185</v>
      </c>
      <c r="AK4" s="22">
        <f>PERCENTILE($M$2:$M$151, 0.98)</f>
        <v>1.261554317403208</v>
      </c>
      <c r="AL4" s="22">
        <f>MIN(MAX(M4,AJ4), AK4)</f>
        <v>-0.33347735044614701</v>
      </c>
      <c r="AM4" s="22">
        <f>AL4-$AL$152 + 1</f>
        <v>1.5212062655912448</v>
      </c>
      <c r="AN4" s="46">
        <v>1</v>
      </c>
      <c r="AO4" s="51">
        <v>1</v>
      </c>
      <c r="AP4" s="51">
        <v>1</v>
      </c>
      <c r="AQ4" s="21">
        <v>2</v>
      </c>
      <c r="AR4" s="17">
        <f>(AI4^4)*AB4*AE4*AN4</f>
        <v>1</v>
      </c>
      <c r="AS4" s="17">
        <f>(AM4^4) *Z4*AC4*AO4*(M4 &gt; 0)</f>
        <v>0</v>
      </c>
      <c r="AT4" s="17">
        <f>(AM4^4)*AA4*AP4*AQ4</f>
        <v>10.709826068285086</v>
      </c>
      <c r="AU4" s="17">
        <f>MIN(AR4, 0.05*AR$152)</f>
        <v>1</v>
      </c>
      <c r="AV4" s="17">
        <f>MIN(AS4, 0.05*AS$152)</f>
        <v>0</v>
      </c>
      <c r="AW4" s="17">
        <f>MIN(AT4, 0.05*AT$152)</f>
        <v>10.709826068285086</v>
      </c>
      <c r="AX4" s="14">
        <f>AU4/$AU$152</f>
        <v>1.924872242411186E-3</v>
      </c>
      <c r="AY4" s="14">
        <f>AV4/$AV$152</f>
        <v>0</v>
      </c>
      <c r="AZ4" s="67">
        <f>AW4/$AW$152</f>
        <v>2.8990567119925527E-3</v>
      </c>
      <c r="BA4" s="21">
        <f>N4</f>
        <v>0</v>
      </c>
      <c r="BB4" s="66">
        <v>202</v>
      </c>
      <c r="BC4" s="15">
        <f>$D$158*AX4</f>
        <v>258.38907520455035</v>
      </c>
      <c r="BD4" s="19">
        <f>BC4-BB4</f>
        <v>56.389075204550352</v>
      </c>
      <c r="BE4" s="63">
        <f>(IF(BD4 &gt; 0, V4, W4))</f>
        <v>98.754479569312537</v>
      </c>
      <c r="BF4" s="63">
        <f>IF(BD4&gt;0, S4*(T4^(2-N4)), S4*(U4^(N4 + 2)))</f>
        <v>96.558883514908601</v>
      </c>
      <c r="BG4" s="46">
        <f>BD4/BE4</f>
        <v>0.57100270742627635</v>
      </c>
      <c r="BH4" s="64">
        <f>BB4/BC4</f>
        <v>0.7817667981515446</v>
      </c>
      <c r="BI4" s="66">
        <v>0</v>
      </c>
      <c r="BJ4" s="66">
        <v>505</v>
      </c>
      <c r="BK4" s="66">
        <v>0</v>
      </c>
      <c r="BL4" s="10">
        <f>SUM(BI4:BK4)</f>
        <v>505</v>
      </c>
      <c r="BM4" s="15">
        <f>AY4*$D$157</f>
        <v>0</v>
      </c>
      <c r="BN4" s="9">
        <f>BM4-BL4</f>
        <v>-505</v>
      </c>
      <c r="BO4" s="48">
        <f>IF(BN4&gt;0,V4,W4)</f>
        <v>102.98469179074878</v>
      </c>
      <c r="BP4" s="48">
        <f xml:space="preserve"> IF(BN4 &gt;0, S4*T4^(2-N4), S4*U4^(N4+2))</f>
        <v>105.00838359639128</v>
      </c>
      <c r="BQ4" s="46">
        <f>BN4/BO4</f>
        <v>-4.9036414171738549</v>
      </c>
      <c r="BR4" s="64" t="e">
        <f>BL4/BM4</f>
        <v>#DIV/0!</v>
      </c>
      <c r="BS4" s="16">
        <f>BB4+BL4+BU4</f>
        <v>707</v>
      </c>
      <c r="BT4" s="69">
        <f>BC4+BM4+BV4</f>
        <v>287.97974706385833</v>
      </c>
      <c r="BU4" s="66">
        <v>0</v>
      </c>
      <c r="BV4" s="15">
        <f>AZ4*$D$160</f>
        <v>29.590671859307985</v>
      </c>
      <c r="BW4" s="37">
        <f>BV4-BU4</f>
        <v>29.590671859307985</v>
      </c>
      <c r="BX4" s="54">
        <f>BW4*(BW4&lt;&gt;0)</f>
        <v>29.590671859307985</v>
      </c>
      <c r="BY4" s="26">
        <f>BX4/$BX$152</f>
        <v>1.0099205412733108E-2</v>
      </c>
      <c r="BZ4" s="47">
        <f>BY4 * $BW$152</f>
        <v>29.590671859307985</v>
      </c>
      <c r="CA4" s="48">
        <f>IF(BZ4&gt;0, V4, W4)</f>
        <v>98.754479569312537</v>
      </c>
      <c r="CB4" s="48">
        <f>IF(BW4&gt;0, S4*T4^(2-N4), S4*U4^(N4+2))</f>
        <v>96.558883514908601</v>
      </c>
      <c r="CC4" s="65">
        <f>BZ4/CA4</f>
        <v>0.29963878082653722</v>
      </c>
      <c r="CD4" s="66">
        <v>0</v>
      </c>
      <c r="CE4" s="15">
        <f>AZ4*$CD$155</f>
        <v>26.969924591666718</v>
      </c>
      <c r="CF4" s="37">
        <f>CE4-CD4</f>
        <v>26.969924591666718</v>
      </c>
      <c r="CG4" s="54">
        <f>CF4*(CF4&lt;&gt;0)</f>
        <v>26.969924591666718</v>
      </c>
      <c r="CH4" s="26">
        <f>CG4/$CG$152</f>
        <v>4.1963473769514106E-3</v>
      </c>
      <c r="CI4" s="47">
        <f>CH4 * $CF$152</f>
        <v>26.969924591666715</v>
      </c>
      <c r="CJ4" s="48">
        <f>IF(BZ4&gt;0,V4,W4)</f>
        <v>98.754479569312537</v>
      </c>
      <c r="CK4" s="65">
        <f>CI4/CJ4</f>
        <v>0.27310077182612669</v>
      </c>
      <c r="CL4" s="70">
        <f>N4</f>
        <v>0</v>
      </c>
      <c r="CM4" s="1">
        <f>BS4+BU4</f>
        <v>707</v>
      </c>
    </row>
    <row r="5" spans="1:91" x14ac:dyDescent="0.2">
      <c r="A5" s="25" t="s">
        <v>273</v>
      </c>
      <c r="B5">
        <v>0</v>
      </c>
      <c r="C5">
        <v>0</v>
      </c>
      <c r="D5">
        <v>0.39712345185776998</v>
      </c>
      <c r="E5">
        <v>0.60287654814222902</v>
      </c>
      <c r="F5">
        <v>0.92451330949543098</v>
      </c>
      <c r="G5">
        <v>0.92451330949543098</v>
      </c>
      <c r="H5">
        <v>0.241537818637693</v>
      </c>
      <c r="I5">
        <v>0.76723777684914296</v>
      </c>
      <c r="J5">
        <v>0.43048453978810303</v>
      </c>
      <c r="K5">
        <v>0.63086344526063398</v>
      </c>
      <c r="L5">
        <v>0.46055776727794401</v>
      </c>
      <c r="M5">
        <v>0.53762085129021397</v>
      </c>
      <c r="N5" s="21">
        <v>0</v>
      </c>
      <c r="O5">
        <v>1.00146755077347</v>
      </c>
      <c r="P5">
        <v>0.99638186327986</v>
      </c>
      <c r="Q5">
        <v>1.00549407871747</v>
      </c>
      <c r="R5">
        <v>0.99342107795716095</v>
      </c>
      <c r="S5">
        <v>9.9700002670287997</v>
      </c>
      <c r="T5" s="27">
        <f>IF(C5,P5,R5)</f>
        <v>0.99342107795716095</v>
      </c>
      <c r="U5" s="27">
        <f>IF(D5 = 0,O5,Q5)</f>
        <v>1.00549407871747</v>
      </c>
      <c r="V5" s="39">
        <f>S5*T5^(1-N5)</f>
        <v>9.9044084125049334</v>
      </c>
      <c r="W5" s="38">
        <f>S5*U5^(N5+1)</f>
        <v>10.024776233309053</v>
      </c>
      <c r="X5" s="44">
        <f>0.5 * (D5-MAX($D$3:$D$151))/(MIN($D$3:$D$151)-MAX($D$3:$D$151)) + 0.75</f>
        <v>1.0606856084002474</v>
      </c>
      <c r="Y5" s="44">
        <f>AVERAGE(D5, F5, G5, H5, I5, J5, K5)</f>
        <v>0.61661052162631502</v>
      </c>
      <c r="Z5" s="22">
        <f>AI5^N5</f>
        <v>1</v>
      </c>
      <c r="AA5" s="22">
        <f>(Z5+AB5)/2</f>
        <v>1</v>
      </c>
      <c r="AB5" s="22">
        <f>AM5^N5</f>
        <v>1</v>
      </c>
      <c r="AC5" s="22">
        <v>1</v>
      </c>
      <c r="AD5" s="22">
        <v>1</v>
      </c>
      <c r="AE5" s="22">
        <v>1</v>
      </c>
      <c r="AF5" s="22">
        <f>PERCENTILE($L$2:$L$151, 0.05)</f>
        <v>4.1983459205926187E-4</v>
      </c>
      <c r="AG5" s="22">
        <f>PERCENTILE($L$2:$L$151, 0.95)</f>
        <v>0.98984537699831288</v>
      </c>
      <c r="AH5" s="22">
        <f>MIN(MAX(L5,AF5), AG5)</f>
        <v>0.46055776727794401</v>
      </c>
      <c r="AI5" s="22">
        <f>AH5-$AH$152+1</f>
        <v>1.4601379326858848</v>
      </c>
      <c r="AJ5" s="22">
        <f>PERCENTILE($M$2:$M$151, 0.02)</f>
        <v>-0.85468361603739185</v>
      </c>
      <c r="AK5" s="22">
        <f>PERCENTILE($M$2:$M$151, 0.98)</f>
        <v>1.261554317403208</v>
      </c>
      <c r="AL5" s="22">
        <f>MIN(MAX(M5,AJ5), AK5)</f>
        <v>0.53762085129021397</v>
      </c>
      <c r="AM5" s="22">
        <f>AL5-$AL$152 + 1</f>
        <v>2.3923044673276057</v>
      </c>
      <c r="AN5" s="46">
        <v>0</v>
      </c>
      <c r="AO5" s="74">
        <v>0.31</v>
      </c>
      <c r="AP5" s="51">
        <v>0.57999999999999996</v>
      </c>
      <c r="AQ5" s="50">
        <v>1</v>
      </c>
      <c r="AR5" s="17">
        <f>(AI5^4)*AB5*AE5*AN5</f>
        <v>0</v>
      </c>
      <c r="AS5" s="17">
        <f>(AM5^4) *Z5*AC5*AO5*(M5 &gt; 0)</f>
        <v>10.153774143161968</v>
      </c>
      <c r="AT5" s="17">
        <f>(AM5^4)*AA5*AP5*AQ5</f>
        <v>18.997383880754647</v>
      </c>
      <c r="AU5" s="17">
        <f>MIN(AR5, 0.05*AR$152)</f>
        <v>0</v>
      </c>
      <c r="AV5" s="17">
        <f>MIN(AS5, 0.05*AS$152)</f>
        <v>10.153774143161968</v>
      </c>
      <c r="AW5" s="17">
        <f>MIN(AT5, 0.05*AT$152)</f>
        <v>18.997383880754647</v>
      </c>
      <c r="AX5" s="14">
        <f>AU5/$AU$152</f>
        <v>0</v>
      </c>
      <c r="AY5" s="14">
        <f>AV5/$AV$152</f>
        <v>3.904484897385061E-3</v>
      </c>
      <c r="AZ5" s="67">
        <f>AW5/$AW$152</f>
        <v>5.1424264874751326E-3</v>
      </c>
      <c r="BA5" s="21">
        <f>N5</f>
        <v>0</v>
      </c>
      <c r="BB5" s="66">
        <v>0</v>
      </c>
      <c r="BC5" s="15">
        <f>$D$158*AX5</f>
        <v>0</v>
      </c>
      <c r="BD5" s="19">
        <f>BC5-BB5</f>
        <v>0</v>
      </c>
      <c r="BE5" s="63">
        <f>(IF(BD5 &gt; 0, V5, W5))</f>
        <v>10.024776233309053</v>
      </c>
      <c r="BF5" s="63">
        <f>IF(BD5&gt;0, S5*(T5^(2-N5)), S5*(U5^(N5 + 2)))</f>
        <v>10.079853143059875</v>
      </c>
      <c r="BG5" s="46">
        <f>BD5/BE5</f>
        <v>0</v>
      </c>
      <c r="BH5" s="64" t="e">
        <f>BB5/BC5</f>
        <v>#DIV/0!</v>
      </c>
      <c r="BI5" s="66">
        <v>0</v>
      </c>
      <c r="BJ5" s="66">
        <v>0</v>
      </c>
      <c r="BK5" s="66">
        <v>0</v>
      </c>
      <c r="BL5" s="10">
        <f>SUM(BI5:BK5)</f>
        <v>0</v>
      </c>
      <c r="BM5" s="15">
        <f>AY5*$D$157</f>
        <v>752.27320069428231</v>
      </c>
      <c r="BN5" s="9">
        <f>BM5-BL5</f>
        <v>752.27320069428231</v>
      </c>
      <c r="BO5" s="48">
        <f>IF(BN5&gt;0,V5,W5)</f>
        <v>9.9044084125049334</v>
      </c>
      <c r="BP5" s="48">
        <f xml:space="preserve"> IF(BN5 &gt;0, S5*T5^(2-N5), S5*U5^(N5+2))</f>
        <v>9.8392480816786225</v>
      </c>
      <c r="BQ5" s="46">
        <f>BN5/BO5</f>
        <v>75.953370394590195</v>
      </c>
      <c r="BR5" s="64">
        <f>BL5/BM5</f>
        <v>0</v>
      </c>
      <c r="BS5" s="16">
        <f>BB5+BL5+BU5</f>
        <v>40</v>
      </c>
      <c r="BT5" s="69">
        <f>BC5+BM5+BV5</f>
        <v>804.76194785194093</v>
      </c>
      <c r="BU5" s="66">
        <v>40</v>
      </c>
      <c r="BV5" s="15">
        <f>AZ5*$D$160</f>
        <v>52.488747157658679</v>
      </c>
      <c r="BW5" s="37">
        <f>BV5-BU5</f>
        <v>12.488747157658679</v>
      </c>
      <c r="BX5" s="54">
        <f>BW5*(BW5&lt;&gt;0)</f>
        <v>12.488747157658679</v>
      </c>
      <c r="BY5" s="26">
        <f>BX5/$BX$152</f>
        <v>4.2623710435695187E-3</v>
      </c>
      <c r="BZ5" s="47">
        <f>BY5 * $BW$152</f>
        <v>12.488747157658681</v>
      </c>
      <c r="CA5" s="48">
        <f>IF(BZ5&gt;0, V5, W5)</f>
        <v>9.9044084125049334</v>
      </c>
      <c r="CB5" s="48">
        <f>IF(BW5&gt;0, S5*T5^(2-N5), S5*U5^(N5+2))</f>
        <v>9.8392480816786225</v>
      </c>
      <c r="CC5" s="65">
        <f>BZ5/CA5</f>
        <v>1.2609281279122999</v>
      </c>
      <c r="CD5" s="66">
        <v>0</v>
      </c>
      <c r="CE5" s="15">
        <f>AZ5*$CD$155</f>
        <v>47.839993612981161</v>
      </c>
      <c r="CF5" s="37">
        <f>CE5-CD5</f>
        <v>47.839993612981161</v>
      </c>
      <c r="CG5" s="54">
        <f>CF5*(CF5&lt;&gt;0)</f>
        <v>47.839993612981161</v>
      </c>
      <c r="CH5" s="26">
        <f>CG5/$CG$152</f>
        <v>7.4435963300110725E-3</v>
      </c>
      <c r="CI5" s="47">
        <f>CH5 * $CF$152</f>
        <v>47.839993612981161</v>
      </c>
      <c r="CJ5" s="48">
        <f>IF(BZ5&gt;0,V5,W5)</f>
        <v>9.9044084125049334</v>
      </c>
      <c r="CK5" s="65">
        <f>CI5/CJ5</f>
        <v>4.830171739745726</v>
      </c>
      <c r="CL5" s="70">
        <f>N5</f>
        <v>0</v>
      </c>
      <c r="CM5" s="1">
        <f>BS5+BU5</f>
        <v>80</v>
      </c>
    </row>
    <row r="6" spans="1:91" x14ac:dyDescent="0.2">
      <c r="A6" s="25" t="s">
        <v>262</v>
      </c>
      <c r="B6">
        <v>1</v>
      </c>
      <c r="C6">
        <v>1</v>
      </c>
      <c r="D6">
        <v>0.69796244506591998</v>
      </c>
      <c r="E6">
        <v>0.30203755493407902</v>
      </c>
      <c r="F6">
        <v>0.98251887167262597</v>
      </c>
      <c r="G6">
        <v>0.98251887167262597</v>
      </c>
      <c r="H6">
        <v>0.32762223150856601</v>
      </c>
      <c r="I6">
        <v>0.66569160050146203</v>
      </c>
      <c r="J6">
        <v>0.46700681756565199</v>
      </c>
      <c r="K6">
        <v>0.67737951803846896</v>
      </c>
      <c r="L6">
        <v>0.80887666648998802</v>
      </c>
      <c r="M6">
        <v>0.811253789440182</v>
      </c>
      <c r="N6" s="21">
        <v>0</v>
      </c>
      <c r="O6">
        <v>1.0025911555804801</v>
      </c>
      <c r="P6">
        <v>0.98877145142572598</v>
      </c>
      <c r="Q6">
        <v>1.0172351466260301</v>
      </c>
      <c r="R6">
        <v>0.99317931200637399</v>
      </c>
      <c r="S6">
        <v>300.13000488281199</v>
      </c>
      <c r="T6" s="27">
        <f>IF(C6,P6,R6)</f>
        <v>0.98877145142572598</v>
      </c>
      <c r="U6" s="27">
        <f>IF(D6 = 0,O6,Q6)</f>
        <v>1.0172351466260301</v>
      </c>
      <c r="V6" s="39">
        <f>S6*T6^(1-N6)</f>
        <v>296.75998054438821</v>
      </c>
      <c r="W6" s="38">
        <f>S6*U6^(N6+1)</f>
        <v>305.30278952383838</v>
      </c>
      <c r="X6" s="44">
        <f>0.5 * (D6-MAX($D$3:$D$151))/(MIN($D$3:$D$151)-MAX($D$3:$D$151)) + 0.75</f>
        <v>0.90565163681284788</v>
      </c>
      <c r="Y6" s="44">
        <f>AVERAGE(D6, F6, G6, H6, I6, J6, K6)</f>
        <v>0.68581433657504587</v>
      </c>
      <c r="Z6" s="22">
        <f>AI6^N6</f>
        <v>1</v>
      </c>
      <c r="AA6" s="22">
        <f>(Z6+AB6)/2</f>
        <v>1</v>
      </c>
      <c r="AB6" s="22">
        <f>AM6^N6</f>
        <v>1</v>
      </c>
      <c r="AC6" s="22">
        <v>1</v>
      </c>
      <c r="AD6" s="22">
        <v>1</v>
      </c>
      <c r="AE6" s="22">
        <v>1</v>
      </c>
      <c r="AF6" s="22">
        <f>PERCENTILE($L$2:$L$151, 0.05)</f>
        <v>4.1983459205926187E-4</v>
      </c>
      <c r="AG6" s="22">
        <f>PERCENTILE($L$2:$L$151, 0.95)</f>
        <v>0.98984537699831288</v>
      </c>
      <c r="AH6" s="22">
        <f>MIN(MAX(L6,AF6), AG6)</f>
        <v>0.80887666648998802</v>
      </c>
      <c r="AI6" s="22">
        <f>AH6-$AH$152+1</f>
        <v>1.8084568318979288</v>
      </c>
      <c r="AJ6" s="22">
        <f>PERCENTILE($M$2:$M$151, 0.02)</f>
        <v>-0.85468361603739185</v>
      </c>
      <c r="AK6" s="22">
        <f>PERCENTILE($M$2:$M$151, 0.98)</f>
        <v>1.261554317403208</v>
      </c>
      <c r="AL6" s="22">
        <f>MIN(MAX(M6,AJ6), AK6)</f>
        <v>0.811253789440182</v>
      </c>
      <c r="AM6" s="22">
        <f>AL6-$AL$152 + 1</f>
        <v>2.6659374054775737</v>
      </c>
      <c r="AN6" s="46">
        <v>1</v>
      </c>
      <c r="AO6" s="73">
        <v>1</v>
      </c>
      <c r="AP6" s="51">
        <v>1</v>
      </c>
      <c r="AQ6" s="21">
        <v>1</v>
      </c>
      <c r="AR6" s="17">
        <f>(AI6^4)*AB6*AE6*AN6</f>
        <v>10.696275644334902</v>
      </c>
      <c r="AS6" s="17">
        <f>(AM6^4) *Z6*AC6*AO6*(M6 &gt; 0)</f>
        <v>50.512608109821834</v>
      </c>
      <c r="AT6" s="17">
        <f>(AM6^4)*AA6*AP6*AQ6</f>
        <v>50.512608109821834</v>
      </c>
      <c r="AU6" s="17">
        <f>MIN(AR6, 0.05*AR$152)</f>
        <v>10.696275644334902</v>
      </c>
      <c r="AV6" s="17">
        <f>MIN(AS6, 0.05*AS$152)</f>
        <v>50.512608109821834</v>
      </c>
      <c r="AW6" s="17">
        <f>MIN(AT6, 0.05*AT$152)</f>
        <v>50.512608109821834</v>
      </c>
      <c r="AX6" s="14">
        <f>AU6/$AU$152</f>
        <v>2.0588964084959076E-2</v>
      </c>
      <c r="AY6" s="14">
        <f>AV6/$AV$152</f>
        <v>1.9423882461001029E-2</v>
      </c>
      <c r="AZ6" s="67">
        <f>AW6/$AW$152</f>
        <v>1.3673323417891604E-2</v>
      </c>
      <c r="BA6" s="21">
        <f>N6</f>
        <v>0</v>
      </c>
      <c r="BB6" s="66">
        <v>300</v>
      </c>
      <c r="BC6" s="15">
        <f>$D$158*AX6</f>
        <v>2763.8007718726512</v>
      </c>
      <c r="BD6" s="19">
        <f>BC6-BB6</f>
        <v>2463.8007718726512</v>
      </c>
      <c r="BE6" s="63">
        <f>(IF(BD6 &gt; 0, V6, W6))</f>
        <v>296.75998054438821</v>
      </c>
      <c r="BF6" s="63">
        <f>IF(BD6&gt;0, S6*(T6^(2-N6)), S6*(U6^(N6 + 2)))</f>
        <v>293.42779668794498</v>
      </c>
      <c r="BG6" s="46">
        <f>BD6/BE6</f>
        <v>8.3023349959551762</v>
      </c>
      <c r="BH6" s="64">
        <f>BB6/BC6</f>
        <v>0.10854617418632924</v>
      </c>
      <c r="BI6" s="66">
        <v>0</v>
      </c>
      <c r="BJ6" s="66">
        <v>1801</v>
      </c>
      <c r="BK6" s="66">
        <v>0</v>
      </c>
      <c r="BL6" s="10">
        <f>SUM(BI6:BK6)</f>
        <v>1801</v>
      </c>
      <c r="BM6" s="15">
        <f>AY6*$D$157</f>
        <v>3742.3800098786073</v>
      </c>
      <c r="BN6" s="9">
        <f>BM6-BL6</f>
        <v>1941.3800098786073</v>
      </c>
      <c r="BO6" s="48">
        <f>IF(BN6&gt;0,V6,W6)</f>
        <v>296.75998054438821</v>
      </c>
      <c r="BP6" s="48">
        <f xml:space="preserve"> IF(BN6 &gt;0, S6*T6^(2-N6), S6*U6^(N6+2))</f>
        <v>293.42779668794498</v>
      </c>
      <c r="BQ6" s="46">
        <f>BN6/BO6</f>
        <v>6.5419198583220801</v>
      </c>
      <c r="BR6" s="64">
        <f>BL6/BM6</f>
        <v>0.48124455433333174</v>
      </c>
      <c r="BS6" s="16">
        <f>BB6+BL6+BU6</f>
        <v>2101</v>
      </c>
      <c r="BT6" s="69">
        <f>BC6+BM6+BV6</f>
        <v>6645.7443938776778</v>
      </c>
      <c r="BU6" s="66">
        <v>0</v>
      </c>
      <c r="BV6" s="15">
        <f>AZ6*$D$160</f>
        <v>139.5636121264196</v>
      </c>
      <c r="BW6" s="37">
        <f>BV6-BU6</f>
        <v>139.5636121264196</v>
      </c>
      <c r="BX6" s="54">
        <f>BW6*(BW6&lt;&gt;0)</f>
        <v>139.5636121264196</v>
      </c>
      <c r="BY6" s="26">
        <f>BX6/$BX$152</f>
        <v>4.7632632125057923E-2</v>
      </c>
      <c r="BZ6" s="47">
        <f>BY6 * $BW$152</f>
        <v>139.5636121264196</v>
      </c>
      <c r="CA6" s="48">
        <f>IF(BZ6&gt;0, V6, W6)</f>
        <v>296.75998054438821</v>
      </c>
      <c r="CB6" s="48">
        <f>IF(BW6&gt;0, S6*T6^(2-N6), S6*U6^(N6+2))</f>
        <v>293.42779668794498</v>
      </c>
      <c r="CC6" s="65">
        <f>BZ6/CA6</f>
        <v>0.47029121605412766</v>
      </c>
      <c r="CD6" s="66">
        <v>0</v>
      </c>
      <c r="CE6" s="15">
        <f>AZ6*$CD$155</f>
        <v>127.20292775664559</v>
      </c>
      <c r="CF6" s="37">
        <f>CE6-CD6</f>
        <v>127.20292775664559</v>
      </c>
      <c r="CG6" s="54">
        <f>CF6*(CF6&lt;&gt;0)</f>
        <v>127.20292775664559</v>
      </c>
      <c r="CH6" s="26">
        <f>CG6/$CG$152</f>
        <v>1.979196013017669E-2</v>
      </c>
      <c r="CI6" s="47">
        <f>CH6 * $CF$152</f>
        <v>127.20292775664558</v>
      </c>
      <c r="CJ6" s="48">
        <f>IF(BZ6&gt;0,V6,W6)</f>
        <v>296.75998054438821</v>
      </c>
      <c r="CK6" s="65">
        <f>CI6/CJ6</f>
        <v>0.42863908914975501</v>
      </c>
      <c r="CL6" s="70">
        <f>N6</f>
        <v>0</v>
      </c>
      <c r="CM6" s="1">
        <f>BS6+BU6</f>
        <v>2101</v>
      </c>
    </row>
    <row r="7" spans="1:91" x14ac:dyDescent="0.2">
      <c r="A7" s="25" t="s">
        <v>185</v>
      </c>
      <c r="B7">
        <v>1</v>
      </c>
      <c r="C7">
        <v>1</v>
      </c>
      <c r="D7">
        <v>0.586496204554534</v>
      </c>
      <c r="E7">
        <v>0.41350379544546501</v>
      </c>
      <c r="F7">
        <v>0.85816448152562497</v>
      </c>
      <c r="G7">
        <v>0.85816448152562497</v>
      </c>
      <c r="H7">
        <v>7.8980359381529405E-2</v>
      </c>
      <c r="I7">
        <v>0.53196824070204696</v>
      </c>
      <c r="J7">
        <v>0.20497571278131299</v>
      </c>
      <c r="K7">
        <v>0.419407768507358</v>
      </c>
      <c r="L7">
        <v>0.87883600986713795</v>
      </c>
      <c r="M7">
        <v>0.25506005001098903</v>
      </c>
      <c r="N7" s="21">
        <v>0</v>
      </c>
      <c r="O7">
        <v>1.00639196280664</v>
      </c>
      <c r="P7">
        <v>0.996363151095354</v>
      </c>
      <c r="Q7">
        <v>1.0109212206262801</v>
      </c>
      <c r="R7">
        <v>0.97373996425356502</v>
      </c>
      <c r="S7">
        <v>341.52999877929602</v>
      </c>
      <c r="T7" s="27">
        <f>IF(C7,P7,R7)</f>
        <v>0.996363151095354</v>
      </c>
      <c r="U7" s="27">
        <f>IF(D7 = 0,O7,Q7)</f>
        <v>1.0109212206262801</v>
      </c>
      <c r="V7" s="39">
        <f>S7*T7^(1-N7)</f>
        <v>340.28790577733179</v>
      </c>
      <c r="W7" s="38">
        <f>S7*U7^(N7+1)</f>
        <v>345.2599232464579</v>
      </c>
      <c r="X7" s="44">
        <f>0.5 * (D7-MAX($D$3:$D$151))/(MIN($D$3:$D$151)-MAX($D$3:$D$151)) + 0.75</f>
        <v>0.96309450277949382</v>
      </c>
      <c r="Y7" s="44">
        <f>AVERAGE(D7, F7, G7, H7, I7, J7, K7)</f>
        <v>0.50545103556829019</v>
      </c>
      <c r="Z7" s="22">
        <f>AI7^N7</f>
        <v>1</v>
      </c>
      <c r="AA7" s="22">
        <f>(Z7+AB7)/2</f>
        <v>1</v>
      </c>
      <c r="AB7" s="22">
        <f>AM7^N7</f>
        <v>1</v>
      </c>
      <c r="AC7" s="22">
        <v>1</v>
      </c>
      <c r="AD7" s="22">
        <v>1</v>
      </c>
      <c r="AE7" s="22">
        <v>1</v>
      </c>
      <c r="AF7" s="22">
        <f>PERCENTILE($L$2:$L$151, 0.05)</f>
        <v>4.1983459205926187E-4</v>
      </c>
      <c r="AG7" s="22">
        <f>PERCENTILE($L$2:$L$151, 0.95)</f>
        <v>0.98984537699831288</v>
      </c>
      <c r="AH7" s="22">
        <f>MIN(MAX(L7,AF7), AG7)</f>
        <v>0.87883600986713795</v>
      </c>
      <c r="AI7" s="22">
        <f>AH7-$AH$152+1</f>
        <v>1.8784161752750785</v>
      </c>
      <c r="AJ7" s="22">
        <f>PERCENTILE($M$2:$M$151, 0.02)</f>
        <v>-0.85468361603739185</v>
      </c>
      <c r="AK7" s="22">
        <f>PERCENTILE($M$2:$M$151, 0.98)</f>
        <v>1.261554317403208</v>
      </c>
      <c r="AL7" s="22">
        <f>MIN(MAX(M7,AJ7), AK7)</f>
        <v>0.25506005001098903</v>
      </c>
      <c r="AM7" s="22">
        <f>AL7-$AL$152 + 1</f>
        <v>2.1097436660483808</v>
      </c>
      <c r="AN7" s="46">
        <v>1</v>
      </c>
      <c r="AO7" s="51">
        <v>1</v>
      </c>
      <c r="AP7" s="51">
        <v>1</v>
      </c>
      <c r="AQ7" s="21">
        <v>1</v>
      </c>
      <c r="AR7" s="17">
        <f>(AI7^4)*AB7*AE7*AN7</f>
        <v>12.449940543189268</v>
      </c>
      <c r="AS7" s="17">
        <f>(AM7^4) *Z7*AC7*AO7*(M7 &gt; 0)</f>
        <v>19.811564231247317</v>
      </c>
      <c r="AT7" s="17">
        <f>(AM7^4)*AA7*AP7*AQ7</f>
        <v>19.811564231247317</v>
      </c>
      <c r="AU7" s="17">
        <f>MIN(AR7, 0.05*AR$152)</f>
        <v>12.449940543189268</v>
      </c>
      <c r="AV7" s="17">
        <f>MIN(AS7, 0.05*AS$152)</f>
        <v>19.811564231247317</v>
      </c>
      <c r="AW7" s="17">
        <f>MIN(AT7, 0.05*AT$152)</f>
        <v>19.811564231247317</v>
      </c>
      <c r="AX7" s="14">
        <f>AU7/$AU$152</f>
        <v>2.3964544971254664E-2</v>
      </c>
      <c r="AY7" s="14">
        <f>AV7/$AV$152</f>
        <v>7.6182464021590469E-3</v>
      </c>
      <c r="AZ7" s="67">
        <f>AW7/$AW$152</f>
        <v>5.3628180227642003E-3</v>
      </c>
      <c r="BA7" s="21">
        <f>N7</f>
        <v>0</v>
      </c>
      <c r="BB7" s="66">
        <v>1708</v>
      </c>
      <c r="BC7" s="15">
        <f>$D$158*AX7</f>
        <v>3216.9286233063121</v>
      </c>
      <c r="BD7" s="19">
        <f>BC7-BB7</f>
        <v>1508.9286233063121</v>
      </c>
      <c r="BE7" s="63">
        <f>(IF(BD7 &gt; 0, V7, W7))</f>
        <v>340.28790577733179</v>
      </c>
      <c r="BF7" s="63">
        <f>IF(BD7&gt;0, S7*(T7^(2-N7)), S7*(U7^(N7 + 2)))</f>
        <v>339.0503300799412</v>
      </c>
      <c r="BG7" s="46">
        <f>BD7/BE7</f>
        <v>4.434270503559075</v>
      </c>
      <c r="BH7" s="64">
        <f>BB7/BC7</f>
        <v>0.53094121754076795</v>
      </c>
      <c r="BI7" s="66">
        <v>0</v>
      </c>
      <c r="BJ7" s="66">
        <v>0</v>
      </c>
      <c r="BK7" s="66">
        <v>0</v>
      </c>
      <c r="BL7" s="10">
        <f>SUM(BI7:BK7)</f>
        <v>0</v>
      </c>
      <c r="BM7" s="15">
        <f>AY7*$D$157</f>
        <v>1467.7999160575814</v>
      </c>
      <c r="BN7" s="9">
        <f>BM7-BL7</f>
        <v>1467.7999160575814</v>
      </c>
      <c r="BO7" s="48">
        <f>IF(BN7&gt;0,V7,W7)</f>
        <v>340.28790577733179</v>
      </c>
      <c r="BP7" s="48">
        <f xml:space="preserve"> IF(BN7 &gt;0, S7*T7^(2-N7), S7*U7^(N7+2))</f>
        <v>339.0503300799412</v>
      </c>
      <c r="BQ7" s="46">
        <f>BN7/BO7</f>
        <v>4.3134060633293263</v>
      </c>
      <c r="BR7" s="64">
        <f>BL7/BM7</f>
        <v>0</v>
      </c>
      <c r="BS7" s="16">
        <f>BB7+BL7+BU7</f>
        <v>1708</v>
      </c>
      <c r="BT7" s="69">
        <f>BC7+BM7+BV7</f>
        <v>4739.466822922248</v>
      </c>
      <c r="BU7" s="66">
        <v>0</v>
      </c>
      <c r="BV7" s="15">
        <f>AZ7*$D$160</f>
        <v>54.73828355835419</v>
      </c>
      <c r="BW7" s="37">
        <f>BV7-BU7</f>
        <v>54.73828355835419</v>
      </c>
      <c r="BX7" s="54">
        <f>BW7*(BW7&lt;&gt;0)</f>
        <v>54.73828355835419</v>
      </c>
      <c r="BY7" s="26">
        <f>BX7/$BX$152</f>
        <v>1.8682008040393935E-2</v>
      </c>
      <c r="BZ7" s="47">
        <f>BY7 * $BW$152</f>
        <v>54.738283558354183</v>
      </c>
      <c r="CA7" s="48">
        <f>IF(BZ7&gt;0, V7, W7)</f>
        <v>340.28790577733179</v>
      </c>
      <c r="CB7" s="48">
        <f>IF(BW7&gt;0, S7*T7^(2-N7), S7*U7^(N7+2))</f>
        <v>339.0503300799412</v>
      </c>
      <c r="CC7" s="65">
        <f>BZ7/CA7</f>
        <v>0.16085873940572049</v>
      </c>
      <c r="CD7" s="66">
        <v>0</v>
      </c>
      <c r="CE7" s="15">
        <f>AZ7*$CD$155</f>
        <v>49.890296065775352</v>
      </c>
      <c r="CF7" s="37">
        <f>CE7-CD7</f>
        <v>49.890296065775352</v>
      </c>
      <c r="CG7" s="54">
        <f>CF7*(CF7&lt;&gt;0)</f>
        <v>49.890296065775352</v>
      </c>
      <c r="CH7" s="26">
        <f>CG7/$CG$152</f>
        <v>7.7626102482924149E-3</v>
      </c>
      <c r="CI7" s="47">
        <f>CH7 * $CF$152</f>
        <v>49.890296065775352</v>
      </c>
      <c r="CJ7" s="48">
        <f>IF(BZ7&gt;0,V7,W7)</f>
        <v>340.28790577733179</v>
      </c>
      <c r="CK7" s="65">
        <f>CI7/CJ7</f>
        <v>0.14661201652703224</v>
      </c>
      <c r="CL7" s="70">
        <f>N7</f>
        <v>0</v>
      </c>
      <c r="CM7" s="1">
        <f>BS7+BU7</f>
        <v>1708</v>
      </c>
    </row>
    <row r="8" spans="1:91" x14ac:dyDescent="0.2">
      <c r="A8" s="25" t="s">
        <v>186</v>
      </c>
      <c r="B8">
        <v>1</v>
      </c>
      <c r="C8">
        <v>1</v>
      </c>
      <c r="D8">
        <v>0.55414012738853502</v>
      </c>
      <c r="E8">
        <v>0.44585987261146498</v>
      </c>
      <c r="F8">
        <v>0.66958698372966197</v>
      </c>
      <c r="G8">
        <v>0.66958698372966197</v>
      </c>
      <c r="H8">
        <v>0.35851851851851801</v>
      </c>
      <c r="I8">
        <v>0.41777777777777703</v>
      </c>
      <c r="J8">
        <v>0.38701559394790203</v>
      </c>
      <c r="K8">
        <v>0.50905854693533903</v>
      </c>
      <c r="L8">
        <v>0.81411557523880795</v>
      </c>
      <c r="M8">
        <v>0.27687492852019102</v>
      </c>
      <c r="N8" s="21">
        <v>0</v>
      </c>
      <c r="O8">
        <v>1.0332603686646999</v>
      </c>
      <c r="P8">
        <v>0.960836455619277</v>
      </c>
      <c r="Q8">
        <v>1.04292749593409</v>
      </c>
      <c r="R8">
        <v>0.97507811023939095</v>
      </c>
      <c r="S8">
        <v>15.539999961853001</v>
      </c>
      <c r="T8" s="27">
        <f>IF(C8,P8,R8)</f>
        <v>0.960836455619277</v>
      </c>
      <c r="U8" s="27">
        <f>IF(D8 = 0,O8,Q8)</f>
        <v>1.04292749593409</v>
      </c>
      <c r="V8" s="39">
        <f>S8*T8^(1-N8)</f>
        <v>14.931398483670536</v>
      </c>
      <c r="W8" s="38">
        <f>S8*U8^(N8+1)</f>
        <v>16.207093247031203</v>
      </c>
      <c r="X8" s="44">
        <f>0.5 * (D8-MAX($D$3:$D$151))/(MIN($D$3:$D$151)-MAX($D$3:$D$151)) + 0.75</f>
        <v>0.97976884108431062</v>
      </c>
      <c r="Y8" s="44">
        <f>AVERAGE(D8, F8, G8, H8, I8, J8, K8)</f>
        <v>0.50938350457534209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PERCENTILE($L$2:$L$151, 0.05)</f>
        <v>4.1983459205926187E-4</v>
      </c>
      <c r="AG8" s="22">
        <f>PERCENTILE($L$2:$L$151, 0.95)</f>
        <v>0.98984537699831288</v>
      </c>
      <c r="AH8" s="22">
        <f>MIN(MAX(L8,AF8), AG8)</f>
        <v>0.81411557523880795</v>
      </c>
      <c r="AI8" s="22">
        <f>AH8-$AH$152+1</f>
        <v>1.8136957406467487</v>
      </c>
      <c r="AJ8" s="22">
        <f>PERCENTILE($M$2:$M$151, 0.02)</f>
        <v>-0.85468361603739185</v>
      </c>
      <c r="AK8" s="22">
        <f>PERCENTILE($M$2:$M$151, 0.98)</f>
        <v>1.261554317403208</v>
      </c>
      <c r="AL8" s="22">
        <f>MIN(MAX(M8,AJ8), AK8)</f>
        <v>0.27687492852019102</v>
      </c>
      <c r="AM8" s="22">
        <f>AL8-$AL$152 + 1</f>
        <v>2.1315585445575831</v>
      </c>
      <c r="AN8" s="46">
        <v>1</v>
      </c>
      <c r="AO8" s="51">
        <v>1</v>
      </c>
      <c r="AP8" s="51">
        <v>1</v>
      </c>
      <c r="AQ8" s="21">
        <v>1</v>
      </c>
      <c r="AR8" s="17">
        <f>(AI8^4)*AB8*AE8*AN8</f>
        <v>10.820759194652823</v>
      </c>
      <c r="AS8" s="17">
        <f>(AM8^4) *Z8*AC8*AO8*(M8 &gt; 0)</f>
        <v>20.643772350749877</v>
      </c>
      <c r="AT8" s="17">
        <f>(AM8^4)*AA8*AP8*AQ8</f>
        <v>20.643772350749877</v>
      </c>
      <c r="AU8" s="17">
        <f>MIN(AR8, 0.05*AR$152)</f>
        <v>10.820759194652823</v>
      </c>
      <c r="AV8" s="17">
        <f>MIN(AS8, 0.05*AS$152)</f>
        <v>20.643772350749877</v>
      </c>
      <c r="AW8" s="17">
        <f>MIN(AT8, 0.05*AT$152)</f>
        <v>20.643772350749877</v>
      </c>
      <c r="AX8" s="14">
        <f>AU8/$AU$152</f>
        <v>2.0828579015602838E-2</v>
      </c>
      <c r="AY8" s="14">
        <f>AV8/$AV$152</f>
        <v>7.9382598265532889E-3</v>
      </c>
      <c r="AZ8" s="67">
        <f>AW8/$AW$152</f>
        <v>5.5880895182334927E-3</v>
      </c>
      <c r="BA8" s="21">
        <f>N8</f>
        <v>0</v>
      </c>
      <c r="BB8" s="66">
        <v>3186</v>
      </c>
      <c r="BC8" s="15">
        <f>$D$158*AX8</f>
        <v>2795.9659613174781</v>
      </c>
      <c r="BD8" s="19">
        <f>BC8-BB8</f>
        <v>-390.0340386825219</v>
      </c>
      <c r="BE8" s="63">
        <f>(IF(BD8 &gt; 0, V8, W8))</f>
        <v>16.207093247031203</v>
      </c>
      <c r="BF8" s="63">
        <f>IF(BD8&gt;0, S8*(T8^(2-N8)), S8*(U8^(N8 + 2)))</f>
        <v>16.90282317649655</v>
      </c>
      <c r="BG8" s="46">
        <f>BD8/BE8</f>
        <v>-24.065637973297147</v>
      </c>
      <c r="BH8" s="64">
        <f>BB8/BC8</f>
        <v>1.139498850872539</v>
      </c>
      <c r="BI8" s="66">
        <v>202</v>
      </c>
      <c r="BJ8" s="66">
        <v>3699</v>
      </c>
      <c r="BK8" s="66">
        <v>109</v>
      </c>
      <c r="BL8" s="10">
        <f>SUM(BI8:BK8)</f>
        <v>4010</v>
      </c>
      <c r="BM8" s="15">
        <f>AY8*$D$157</f>
        <v>1529.4565825221957</v>
      </c>
      <c r="BN8" s="9">
        <f>BM8-BL8</f>
        <v>-2480.5434174778043</v>
      </c>
      <c r="BO8" s="48">
        <f>IF(BN8&gt;0,V8,W8)</f>
        <v>16.207093247031203</v>
      </c>
      <c r="BP8" s="48">
        <f xml:space="preserve"> IF(BN8 &gt;0, S8*T8^(2-N8), S8*U8^(N8+2))</f>
        <v>16.90282317649655</v>
      </c>
      <c r="BQ8" s="46">
        <f>BN8/BO8</f>
        <v>-153.05294908031627</v>
      </c>
      <c r="BR8" s="64">
        <f>BL8/BM8</f>
        <v>2.6218462464538814</v>
      </c>
      <c r="BS8" s="16">
        <f>BB8+BL8+BU8</f>
        <v>7196</v>
      </c>
      <c r="BT8" s="69">
        <f>BC8+BM8+BV8</f>
        <v>4382.4601735522829</v>
      </c>
      <c r="BU8" s="66">
        <v>0</v>
      </c>
      <c r="BV8" s="15">
        <f>AZ8*$D$160</f>
        <v>57.03762971260926</v>
      </c>
      <c r="BW8" s="37">
        <f>BV8-BU8</f>
        <v>57.03762971260926</v>
      </c>
      <c r="BX8" s="54">
        <f>BW8*(BW8&lt;&gt;0)</f>
        <v>57.03762971260926</v>
      </c>
      <c r="BY8" s="26">
        <f>BX8/$BX$152</f>
        <v>1.9466767820003176E-2</v>
      </c>
      <c r="BZ8" s="47">
        <f>BY8 * $BW$152</f>
        <v>57.03762971260926</v>
      </c>
      <c r="CA8" s="48">
        <f>IF(BZ8&gt;0, V8, W8)</f>
        <v>14.931398483670536</v>
      </c>
      <c r="CB8" s="48">
        <f>IF(BW8&gt;0, S8*T8^(2-N8), S8*U8^(N8+2))</f>
        <v>14.346631996489046</v>
      </c>
      <c r="CC8" s="65">
        <f>BZ8/CA8</f>
        <v>3.8199790712830728</v>
      </c>
      <c r="CD8" s="66">
        <v>0</v>
      </c>
      <c r="CE8" s="15">
        <f>AZ8*$CD$155</f>
        <v>51.98599678812618</v>
      </c>
      <c r="CF8" s="37">
        <f>CE8-CD8</f>
        <v>51.98599678812618</v>
      </c>
      <c r="CG8" s="54">
        <f>CF8*(CF8&lt;&gt;0)</f>
        <v>51.98599678812618</v>
      </c>
      <c r="CH8" s="26">
        <f>CG8/$CG$152</f>
        <v>8.0886878462931664E-3</v>
      </c>
      <c r="CI8" s="47">
        <f>CH8 * $CF$152</f>
        <v>51.98599678812618</v>
      </c>
      <c r="CJ8" s="48">
        <f>IF(BZ8&gt;0,V8,W8)</f>
        <v>14.931398483670536</v>
      </c>
      <c r="CK8" s="65">
        <f>CI8/CJ8</f>
        <v>3.4816562457280718</v>
      </c>
      <c r="CL8" s="70">
        <f>N8</f>
        <v>0</v>
      </c>
      <c r="CM8" s="1">
        <f>BS8+BU8</f>
        <v>7196</v>
      </c>
    </row>
    <row r="9" spans="1:91" x14ac:dyDescent="0.2">
      <c r="A9" s="25" t="s">
        <v>274</v>
      </c>
      <c r="B9">
        <v>1</v>
      </c>
      <c r="C9">
        <v>1</v>
      </c>
      <c r="D9">
        <v>0.97882540950858898</v>
      </c>
      <c r="E9">
        <v>2.1174590491410301E-2</v>
      </c>
      <c r="F9">
        <v>0.98251887167262597</v>
      </c>
      <c r="G9">
        <v>0.98251887167262597</v>
      </c>
      <c r="H9">
        <v>0.98223986627663995</v>
      </c>
      <c r="I9">
        <v>0.81821980777267</v>
      </c>
      <c r="J9">
        <v>0.896486538979546</v>
      </c>
      <c r="K9">
        <v>0.93851741739185701</v>
      </c>
      <c r="L9">
        <v>0.191202661054377</v>
      </c>
      <c r="M9">
        <v>-2.3920284472040899E-2</v>
      </c>
      <c r="N9" s="21">
        <v>0</v>
      </c>
      <c r="O9">
        <v>1.01273299730732</v>
      </c>
      <c r="P9">
        <v>0.99254116433593398</v>
      </c>
      <c r="Q9">
        <v>1.02530494992243</v>
      </c>
      <c r="R9">
        <v>0.98589690403731201</v>
      </c>
      <c r="S9">
        <v>10.029999732971101</v>
      </c>
      <c r="T9" s="27">
        <f>IF(C9,P9,R9)</f>
        <v>0.99254116433593398</v>
      </c>
      <c r="U9" s="27">
        <f>IF(D9 = 0,O9,Q9)</f>
        <v>1.02530494992243</v>
      </c>
      <c r="V9" s="39">
        <f>S9*T9^(1-N9)</f>
        <v>9.9551876132522441</v>
      </c>
      <c r="W9" s="38">
        <f>S9*U9^(N9+1)</f>
        <v>10.283808373935921</v>
      </c>
      <c r="X9" s="44">
        <f>0.5 * (D9-MAX($D$3:$D$151))/(MIN($D$3:$D$151)-MAX($D$3:$D$151)) + 0.75</f>
        <v>0.76091208564957824</v>
      </c>
      <c r="Y9" s="44">
        <f>AVERAGE(D9, F9, G9, H9, I9, J9, K9)</f>
        <v>0.93990382618207913</v>
      </c>
      <c r="Z9" s="22">
        <f>AI9^N9</f>
        <v>1</v>
      </c>
      <c r="AA9" s="22">
        <f>(Z9+AB9)/2</f>
        <v>1</v>
      </c>
      <c r="AB9" s="22">
        <f>AM9^N9</f>
        <v>1</v>
      </c>
      <c r="AC9" s="22">
        <v>1</v>
      </c>
      <c r="AD9" s="22">
        <v>1</v>
      </c>
      <c r="AE9" s="22">
        <v>1</v>
      </c>
      <c r="AF9" s="22">
        <f>PERCENTILE($L$2:$L$151, 0.05)</f>
        <v>4.1983459205926187E-4</v>
      </c>
      <c r="AG9" s="22">
        <f>PERCENTILE($L$2:$L$151, 0.95)</f>
        <v>0.98984537699831288</v>
      </c>
      <c r="AH9" s="22">
        <f>MIN(MAX(L9,AF9), AG9)</f>
        <v>0.191202661054377</v>
      </c>
      <c r="AI9" s="22">
        <f>AH9-$AH$152+1</f>
        <v>1.1907828264623177</v>
      </c>
      <c r="AJ9" s="22">
        <f>PERCENTILE($M$2:$M$151, 0.02)</f>
        <v>-0.85468361603739185</v>
      </c>
      <c r="AK9" s="22">
        <f>PERCENTILE($M$2:$M$151, 0.98)</f>
        <v>1.261554317403208</v>
      </c>
      <c r="AL9" s="22">
        <f>MIN(MAX(M9,AJ9), AK9)</f>
        <v>-2.3920284472040899E-2</v>
      </c>
      <c r="AM9" s="22">
        <f>AL9-$AL$152 + 1</f>
        <v>1.8307633315653509</v>
      </c>
      <c r="AN9" s="46">
        <v>0</v>
      </c>
      <c r="AO9" s="74">
        <v>0.31</v>
      </c>
      <c r="AP9" s="51">
        <v>0.57999999999999996</v>
      </c>
      <c r="AQ9" s="50">
        <v>1</v>
      </c>
      <c r="AR9" s="17">
        <f>(AI9^4)*AB9*AE9*AN9</f>
        <v>0</v>
      </c>
      <c r="AS9" s="17">
        <f>(AM9^4) *Z9*AC9*AO9*(M9 &gt; 0)</f>
        <v>0</v>
      </c>
      <c r="AT9" s="17">
        <f>(AM9^4)*AA9*AP9*AQ9</f>
        <v>6.5156360110579845</v>
      </c>
      <c r="AU9" s="17">
        <f>MIN(AR9, 0.05*AR$152)</f>
        <v>0</v>
      </c>
      <c r="AV9" s="17">
        <f>MIN(AS9, 0.05*AS$152)</f>
        <v>0</v>
      </c>
      <c r="AW9" s="17">
        <f>MIN(AT9, 0.05*AT$152)</f>
        <v>6.5156360110579845</v>
      </c>
      <c r="AX9" s="14">
        <f>AU9/$AU$152</f>
        <v>0</v>
      </c>
      <c r="AY9" s="14">
        <f>AV9/$AV$152</f>
        <v>0</v>
      </c>
      <c r="AZ9" s="67">
        <f>AW9/$AW$152</f>
        <v>1.7637259643921248E-3</v>
      </c>
      <c r="BA9" s="21">
        <f>N9</f>
        <v>0</v>
      </c>
      <c r="BB9" s="66">
        <v>0</v>
      </c>
      <c r="BC9" s="15">
        <f>$D$158*AX9</f>
        <v>0</v>
      </c>
      <c r="BD9" s="19">
        <f>BC9-BB9</f>
        <v>0</v>
      </c>
      <c r="BE9" s="63">
        <f>(IF(BD9 &gt; 0, V9, W9))</f>
        <v>10.283808373935921</v>
      </c>
      <c r="BF9" s="63">
        <f>IF(BD9&gt;0, S9*(T9^(2-N9)), S9*(U9^(N9 + 2)))</f>
        <v>10.544039629850236</v>
      </c>
      <c r="BG9" s="46">
        <f>BD9/BE9</f>
        <v>0</v>
      </c>
      <c r="BH9" s="64" t="e">
        <f>BB9/BC9</f>
        <v>#DIV/0!</v>
      </c>
      <c r="BI9" s="66">
        <v>0</v>
      </c>
      <c r="BJ9" s="66">
        <v>712</v>
      </c>
      <c r="BK9" s="66">
        <v>0</v>
      </c>
      <c r="BL9" s="10">
        <f>SUM(BI9:BK9)</f>
        <v>712</v>
      </c>
      <c r="BM9" s="15">
        <f>AY9*$D$157</f>
        <v>0</v>
      </c>
      <c r="BN9" s="9">
        <f>BM9-BL9</f>
        <v>-712</v>
      </c>
      <c r="BO9" s="48">
        <f>IF(BN9&gt;0,V9,W9)</f>
        <v>10.283808373935921</v>
      </c>
      <c r="BP9" s="48">
        <f xml:space="preserve"> IF(BN9 &gt;0, S9*T9^(2-N9), S9*U9^(N9+2))</f>
        <v>10.544039629850236</v>
      </c>
      <c r="BQ9" s="46">
        <f>BN9/BO9</f>
        <v>-69.23505126802516</v>
      </c>
      <c r="BR9" s="64" t="e">
        <f>BL9/BM9</f>
        <v>#DIV/0!</v>
      </c>
      <c r="BS9" s="16">
        <f>BB9+BL9+BU9</f>
        <v>792</v>
      </c>
      <c r="BT9" s="69">
        <f>BC9+BM9+BV9</f>
        <v>18.00235091855042</v>
      </c>
      <c r="BU9" s="66">
        <v>80</v>
      </c>
      <c r="BV9" s="15">
        <f>AZ9*$D$160</f>
        <v>18.00235091855042</v>
      </c>
      <c r="BW9" s="37">
        <f>BV9-BU9</f>
        <v>-61.99764908144958</v>
      </c>
      <c r="BX9" s="54">
        <f>BW9*(BW9&lt;&gt;0)</f>
        <v>-61.99764908144958</v>
      </c>
      <c r="BY9" s="26">
        <f>BX9/$BX$152</f>
        <v>-2.1159607195034003E-2</v>
      </c>
      <c r="BZ9" s="47">
        <f>BY9 * $BW$152</f>
        <v>-61.99764908144958</v>
      </c>
      <c r="CA9" s="48">
        <f>IF(BZ9&gt;0, V9, W9)</f>
        <v>10.283808373935921</v>
      </c>
      <c r="CB9" s="48">
        <f>IF(BW9&gt;0, S9*T9^(2-N9), S9*U9^(N9+2))</f>
        <v>10.544039629850236</v>
      </c>
      <c r="CC9" s="65">
        <f>BZ9/CA9</f>
        <v>-6.0286663099033637</v>
      </c>
      <c r="CD9" s="66">
        <v>0</v>
      </c>
      <c r="CE9" s="15">
        <f>AZ9*$CD$155</f>
        <v>16.407942646739937</v>
      </c>
      <c r="CF9" s="37">
        <f>CE9-CD9</f>
        <v>16.407942646739937</v>
      </c>
      <c r="CG9" s="54">
        <f>CF9*(CF9&lt;&gt;0)</f>
        <v>16.407942646739937</v>
      </c>
      <c r="CH9" s="26">
        <f>CG9/$CG$152</f>
        <v>2.5529706934401646E-3</v>
      </c>
      <c r="CI9" s="47">
        <f>CH9 * $CF$152</f>
        <v>16.407942646739937</v>
      </c>
      <c r="CJ9" s="48">
        <f>IF(BZ9&gt;0,V9,W9)</f>
        <v>10.283808373935921</v>
      </c>
      <c r="CK9" s="65">
        <f>CI9/CJ9</f>
        <v>1.5955122898172136</v>
      </c>
      <c r="CL9" s="70">
        <f>N9</f>
        <v>0</v>
      </c>
      <c r="CM9" s="1">
        <f>BS9+BU9</f>
        <v>872</v>
      </c>
    </row>
    <row r="10" spans="1:91" x14ac:dyDescent="0.2">
      <c r="A10" s="25" t="s">
        <v>145</v>
      </c>
      <c r="B10">
        <v>1</v>
      </c>
      <c r="C10">
        <v>1</v>
      </c>
      <c r="D10">
        <v>0.65441470235717103</v>
      </c>
      <c r="E10">
        <v>0.34558529764282803</v>
      </c>
      <c r="F10">
        <v>0.74215335717123498</v>
      </c>
      <c r="G10">
        <v>0.74215335717123498</v>
      </c>
      <c r="H10">
        <v>0.221897200167154</v>
      </c>
      <c r="I10">
        <v>0.478896782281654</v>
      </c>
      <c r="J10">
        <v>0.32598444005405902</v>
      </c>
      <c r="K10">
        <v>0.49186425624526198</v>
      </c>
      <c r="L10">
        <v>0.88405627121070496</v>
      </c>
      <c r="M10">
        <v>8.1375816790086E-2</v>
      </c>
      <c r="N10" s="21">
        <v>0</v>
      </c>
      <c r="O10">
        <v>1.0198032123336001</v>
      </c>
      <c r="P10">
        <v>0.98539964541144798</v>
      </c>
      <c r="Q10">
        <v>1.0099381270767001</v>
      </c>
      <c r="R10">
        <v>0.97381330353180895</v>
      </c>
      <c r="S10">
        <v>74.980003356933594</v>
      </c>
      <c r="T10" s="27">
        <f>IF(C10,P10,R10)</f>
        <v>0.98539964541144798</v>
      </c>
      <c r="U10" s="27">
        <f>IF(D10 = 0,O10,Q10)</f>
        <v>1.0099381270767001</v>
      </c>
      <c r="V10" s="39">
        <f>S10*T10^(1-N10)</f>
        <v>73.885268720871537</v>
      </c>
      <c r="W10" s="38">
        <f>S10*U10^(N10+1)</f>
        <v>75.725164158506203</v>
      </c>
      <c r="X10" s="44">
        <f>0.5 * (D10-MAX($D$3:$D$151))/(MIN($D$3:$D$151)-MAX($D$3:$D$151)) + 0.75</f>
        <v>0.92809347333745129</v>
      </c>
      <c r="Y10" s="44">
        <f>AVERAGE(D10, F10, G10, H10, I10, J10, K10)</f>
        <v>0.52248058506396711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v>1</v>
      </c>
      <c r="AD10" s="22">
        <v>1</v>
      </c>
      <c r="AE10" s="22">
        <v>1</v>
      </c>
      <c r="AF10" s="22">
        <f>PERCENTILE($L$2:$L$151, 0.05)</f>
        <v>4.1983459205926187E-4</v>
      </c>
      <c r="AG10" s="22">
        <f>PERCENTILE($L$2:$L$151, 0.95)</f>
        <v>0.98984537699831288</v>
      </c>
      <c r="AH10" s="22">
        <f>MIN(MAX(L10,AF10), AG10)</f>
        <v>0.88405627121070496</v>
      </c>
      <c r="AI10" s="22">
        <f>AH10-$AH$152+1</f>
        <v>1.8836364366186458</v>
      </c>
      <c r="AJ10" s="22">
        <f>PERCENTILE($M$2:$M$151, 0.02)</f>
        <v>-0.85468361603739185</v>
      </c>
      <c r="AK10" s="22">
        <f>PERCENTILE($M$2:$M$151, 0.98)</f>
        <v>1.261554317403208</v>
      </c>
      <c r="AL10" s="22">
        <f>MIN(MAX(M10,AJ10), AK10)</f>
        <v>8.1375816790086E-2</v>
      </c>
      <c r="AM10" s="22">
        <f>AL10-$AL$152 + 1</f>
        <v>1.9360594328274778</v>
      </c>
      <c r="AN10" s="46">
        <v>1</v>
      </c>
      <c r="AO10" s="51">
        <v>1</v>
      </c>
      <c r="AP10" s="51">
        <v>1</v>
      </c>
      <c r="AQ10" s="21">
        <v>1</v>
      </c>
      <c r="AR10" s="17">
        <f>(AI10^4)*AB10*AE10*AN10</f>
        <v>12.58891586257085</v>
      </c>
      <c r="AS10" s="17">
        <f>(AM10^4) *Z10*AC10*AO10*(M10 &gt; 0)</f>
        <v>14.049948757651261</v>
      </c>
      <c r="AT10" s="17">
        <f>(AM10^4)*AA10*AP10*AQ10</f>
        <v>14.049948757651261</v>
      </c>
      <c r="AU10" s="17">
        <f>MIN(AR10, 0.05*AR$152)</f>
        <v>12.58891586257085</v>
      </c>
      <c r="AV10" s="17">
        <f>MIN(AS10, 0.05*AS$152)</f>
        <v>14.049948757651261</v>
      </c>
      <c r="AW10" s="17">
        <f>MIN(AT10, 0.05*AT$152)</f>
        <v>14.049948757651261</v>
      </c>
      <c r="AX10" s="14">
        <f>AU10/$AU$152</f>
        <v>2.4232054705912501E-2</v>
      </c>
      <c r="AY10" s="14">
        <f>AV10/$AV$152</f>
        <v>5.4027016909990256E-3</v>
      </c>
      <c r="AZ10" s="67">
        <f>AW10/$AW$152</f>
        <v>3.8031988558281486E-3</v>
      </c>
      <c r="BA10" s="21">
        <f>N10</f>
        <v>0</v>
      </c>
      <c r="BB10" s="66">
        <v>3299</v>
      </c>
      <c r="BC10" s="15">
        <f>$D$158*AX10</f>
        <v>3252.8383275575766</v>
      </c>
      <c r="BD10" s="19">
        <f>BC10-BB10</f>
        <v>-46.161672442423423</v>
      </c>
      <c r="BE10" s="63">
        <f>(IF(BD10 &gt; 0, V10, W10))</f>
        <v>75.725164158506203</v>
      </c>
      <c r="BF10" s="63">
        <f>IF(BD10&gt;0, S10*(T10^(2-N10)), S10*(U10^(N10 + 2)))</f>
        <v>76.477730462817405</v>
      </c>
      <c r="BG10" s="46">
        <f>BD10/BE10</f>
        <v>-0.60959488111242455</v>
      </c>
      <c r="BH10" s="64">
        <f>BB10/BC10</f>
        <v>1.0141911978997997</v>
      </c>
      <c r="BI10" s="66">
        <v>1350</v>
      </c>
      <c r="BJ10" s="66">
        <v>0</v>
      </c>
      <c r="BK10" s="66">
        <v>300</v>
      </c>
      <c r="BL10" s="10">
        <f>SUM(BI10:BK10)</f>
        <v>1650</v>
      </c>
      <c r="BM10" s="15">
        <f>AY10*$D$157</f>
        <v>1040.9331321030913</v>
      </c>
      <c r="BN10" s="9">
        <f>BM10-BL10</f>
        <v>-609.06686789690866</v>
      </c>
      <c r="BO10" s="48">
        <f>IF(BN10&gt;0,V10,W10)</f>
        <v>75.725164158506203</v>
      </c>
      <c r="BP10" s="48">
        <f xml:space="preserve"> IF(BN10 &gt;0, S10*T10^(2-N10), S10*U10^(N10+2))</f>
        <v>76.477730462817405</v>
      </c>
      <c r="BQ10" s="46">
        <f>BN10/BO10</f>
        <v>-8.04312377087785</v>
      </c>
      <c r="BR10" s="64">
        <f>BL10/BM10</f>
        <v>1.5851162280389286</v>
      </c>
      <c r="BS10" s="16">
        <f>BB10+BL10+BU10</f>
        <v>4949</v>
      </c>
      <c r="BT10" s="69">
        <f>BC10+BM10+BV10</f>
        <v>4332.5907103821055</v>
      </c>
      <c r="BU10" s="66">
        <v>0</v>
      </c>
      <c r="BV10" s="15">
        <f>AZ10*$D$160</f>
        <v>38.819250721437911</v>
      </c>
      <c r="BW10" s="37">
        <f>BV10-BU10</f>
        <v>38.819250721437911</v>
      </c>
      <c r="BX10" s="54">
        <f>BW10*(BW10&lt;&gt;0)</f>
        <v>38.819250721437911</v>
      </c>
      <c r="BY10" s="26">
        <f>BX10/$BX$152</f>
        <v>1.3248891031207488E-2</v>
      </c>
      <c r="BZ10" s="47">
        <f>BY10 * $BW$152</f>
        <v>38.819250721437911</v>
      </c>
      <c r="CA10" s="48">
        <f>IF(BZ10&gt;0, V10, W10)</f>
        <v>73.885268720871537</v>
      </c>
      <c r="CB10" s="48">
        <f>IF(BW10&gt;0, S10*T10^(2-N10), S10*U10^(N10+2))</f>
        <v>72.806517598676365</v>
      </c>
      <c r="CC10" s="65">
        <f>BZ10/CA10</f>
        <v>0.52539905983277591</v>
      </c>
      <c r="CD10" s="66">
        <v>0</v>
      </c>
      <c r="CE10" s="15">
        <f>AZ10*$CD$155</f>
        <v>35.381158955769266</v>
      </c>
      <c r="CF10" s="37">
        <f>CE10-CD10</f>
        <v>35.381158955769266</v>
      </c>
      <c r="CG10" s="54">
        <f>CF10*(CF10&lt;&gt;0)</f>
        <v>35.381158955769266</v>
      </c>
      <c r="CH10" s="26">
        <f>CG10/$CG$152</f>
        <v>5.5050815241589023E-3</v>
      </c>
      <c r="CI10" s="47">
        <f>CH10 * $CF$152</f>
        <v>35.381158955769266</v>
      </c>
      <c r="CJ10" s="48">
        <f>IF(BZ10&gt;0,V10,W10)</f>
        <v>73.885268720871537</v>
      </c>
      <c r="CK10" s="65">
        <f>CI10/CJ10</f>
        <v>0.47886621471777352</v>
      </c>
      <c r="CL10" s="70">
        <f>N10</f>
        <v>0</v>
      </c>
      <c r="CM10" s="1">
        <f>BS10+BU10</f>
        <v>4949</v>
      </c>
    </row>
    <row r="11" spans="1:91" x14ac:dyDescent="0.2">
      <c r="A11" s="25" t="s">
        <v>198</v>
      </c>
      <c r="B11">
        <v>0</v>
      </c>
      <c r="C11">
        <v>0</v>
      </c>
      <c r="D11">
        <v>0.116660007990411</v>
      </c>
      <c r="E11">
        <v>0.88333999200958802</v>
      </c>
      <c r="F11">
        <v>0.115216527612236</v>
      </c>
      <c r="G11">
        <v>0.115216527612236</v>
      </c>
      <c r="H11">
        <v>0.113246970330129</v>
      </c>
      <c r="I11">
        <v>4.2624320936063498E-2</v>
      </c>
      <c r="J11">
        <v>6.9477156018279099E-2</v>
      </c>
      <c r="K11">
        <v>8.9470199870122905E-2</v>
      </c>
      <c r="L11">
        <v>0.51991579813458999</v>
      </c>
      <c r="M11">
        <v>0.11377309092473201</v>
      </c>
      <c r="N11" s="21">
        <v>0</v>
      </c>
      <c r="O11">
        <v>0.99438617317959399</v>
      </c>
      <c r="P11">
        <v>0.99113166250878004</v>
      </c>
      <c r="Q11">
        <v>1.0177613728708199</v>
      </c>
      <c r="R11">
        <v>0.99169891124939402</v>
      </c>
      <c r="S11">
        <v>28.399999618530199</v>
      </c>
      <c r="T11" s="27">
        <f>IF(C11,P11,R11)</f>
        <v>0.99169891124939402</v>
      </c>
      <c r="U11" s="27">
        <f>IF(D11 = 0,O11,Q11)</f>
        <v>1.0177613728708199</v>
      </c>
      <c r="V11" s="39">
        <f>S11*T11^(1-N11)</f>
        <v>28.164248701179602</v>
      </c>
      <c r="W11" s="38">
        <f>S11*U11^(N11+1)</f>
        <v>28.904422601286058</v>
      </c>
      <c r="X11" s="44">
        <f>0.5 * (D11-MAX($D$3:$D$151))/(MIN($D$3:$D$151)-MAX($D$3:$D$151)) + 0.75</f>
        <v>1.2052192711550342</v>
      </c>
      <c r="Y11" s="44">
        <f>AVERAGE(D11, F11, G11, H11, I11, J11, K11)</f>
        <v>9.4558815767068219E-2</v>
      </c>
      <c r="Z11" s="22">
        <f>AI11^N11</f>
        <v>1</v>
      </c>
      <c r="AA11" s="22">
        <f>(Z11+AB11)/2</f>
        <v>1</v>
      </c>
      <c r="AB11" s="22">
        <f>AM11^N11</f>
        <v>1</v>
      </c>
      <c r="AC11" s="22">
        <v>1</v>
      </c>
      <c r="AD11" s="22">
        <v>1</v>
      </c>
      <c r="AE11" s="22">
        <v>1</v>
      </c>
      <c r="AF11" s="22">
        <f>PERCENTILE($L$2:$L$151, 0.05)</f>
        <v>4.1983459205926187E-4</v>
      </c>
      <c r="AG11" s="22">
        <f>PERCENTILE($L$2:$L$151, 0.95)</f>
        <v>0.98984537699831288</v>
      </c>
      <c r="AH11" s="22">
        <f>MIN(MAX(L11,AF11), AG11)</f>
        <v>0.51991579813458999</v>
      </c>
      <c r="AI11" s="22">
        <f>AH11-$AH$152+1</f>
        <v>1.5194959635425307</v>
      </c>
      <c r="AJ11" s="22">
        <f>PERCENTILE($M$2:$M$151, 0.02)</f>
        <v>-0.85468361603739185</v>
      </c>
      <c r="AK11" s="22">
        <f>PERCENTILE($M$2:$M$151, 0.98)</f>
        <v>1.261554317403208</v>
      </c>
      <c r="AL11" s="22">
        <f>MIN(MAX(M11,AJ11), AK11)</f>
        <v>0.11377309092473201</v>
      </c>
      <c r="AM11" s="22">
        <f>AL11-$AL$152 + 1</f>
        <v>1.9684567069621237</v>
      </c>
      <c r="AN11" s="46">
        <v>0</v>
      </c>
      <c r="AO11" s="74">
        <v>0.31</v>
      </c>
      <c r="AP11" s="51">
        <v>0.57999999999999996</v>
      </c>
      <c r="AQ11" s="50">
        <v>1</v>
      </c>
      <c r="AR11" s="17">
        <f>(AI11^4)*AB11*AE11*AN11</f>
        <v>0</v>
      </c>
      <c r="AS11" s="17">
        <f>(AM11^4) *Z11*AC11*AO11*(M11 &gt; 0)</f>
        <v>4.6544156516032951</v>
      </c>
      <c r="AT11" s="17">
        <f>(AM11^4)*AA11*AP11*AQ11</f>
        <v>8.7082615417093905</v>
      </c>
      <c r="AU11" s="17">
        <f>MIN(AR11, 0.05*AR$152)</f>
        <v>0</v>
      </c>
      <c r="AV11" s="17">
        <f>MIN(AS11, 0.05*AS$152)</f>
        <v>4.6544156516032951</v>
      </c>
      <c r="AW11" s="17">
        <f>MIN(AT11, 0.05*AT$152)</f>
        <v>8.7082615417093905</v>
      </c>
      <c r="AX11" s="14">
        <f>AU11/$AU$152</f>
        <v>0</v>
      </c>
      <c r="AY11" s="14">
        <f>AV11/$AV$152</f>
        <v>1.7897872615254432E-3</v>
      </c>
      <c r="AZ11" s="67">
        <f>AW11/$AW$152</f>
        <v>2.3572506137181093E-3</v>
      </c>
      <c r="BA11" s="21">
        <f>N11</f>
        <v>0</v>
      </c>
      <c r="BB11" s="66">
        <v>0</v>
      </c>
      <c r="BC11" s="15">
        <f>$D$158*AX11</f>
        <v>0</v>
      </c>
      <c r="BD11" s="19">
        <f>BC11-BB11</f>
        <v>0</v>
      </c>
      <c r="BE11" s="63">
        <f>(IF(BD11 &gt; 0, V11, W11))</f>
        <v>28.904422601286058</v>
      </c>
      <c r="BF11" s="63">
        <f>IF(BD11&gt;0, S11*(T11^(2-N11)), S11*(U11^(N11 + 2)))</f>
        <v>29.417804828723256</v>
      </c>
      <c r="BG11" s="46">
        <f>BD11/BE11</f>
        <v>0</v>
      </c>
      <c r="BH11" s="64" t="e">
        <f>BB11/BC11</f>
        <v>#DIV/0!</v>
      </c>
      <c r="BI11" s="66">
        <v>0</v>
      </c>
      <c r="BJ11" s="66">
        <v>568</v>
      </c>
      <c r="BK11" s="66">
        <v>0</v>
      </c>
      <c r="BL11" s="10">
        <f>SUM(BI11:BK11)</f>
        <v>568</v>
      </c>
      <c r="BM11" s="15">
        <f>AY11*$D$157</f>
        <v>344.83652189084563</v>
      </c>
      <c r="BN11" s="9">
        <f>BM11-BL11</f>
        <v>-223.16347810915437</v>
      </c>
      <c r="BO11" s="48">
        <f>IF(BN11&gt;0,V11,W11)</f>
        <v>28.904422601286058</v>
      </c>
      <c r="BP11" s="48">
        <f xml:space="preserve"> IF(BN11 &gt;0, S11*T11^(2-N11), S11*U11^(N11+2))</f>
        <v>29.417804828723256</v>
      </c>
      <c r="BQ11" s="46">
        <f>BN11/BO11</f>
        <v>-7.720738144038382</v>
      </c>
      <c r="BR11" s="64">
        <f>BL11/BM11</f>
        <v>1.6471573164161377</v>
      </c>
      <c r="BS11" s="16">
        <f>BB11+BL11+BU11</f>
        <v>682</v>
      </c>
      <c r="BT11" s="69">
        <f>BC11+BM11+BV11</f>
        <v>368.89697890506636</v>
      </c>
      <c r="BU11" s="66">
        <v>114</v>
      </c>
      <c r="BV11" s="15">
        <f>AZ11*$D$160</f>
        <v>24.060457014220741</v>
      </c>
      <c r="BW11" s="37">
        <f>BV11-BU11</f>
        <v>-89.939542985779255</v>
      </c>
      <c r="BX11" s="54">
        <f>BW11*(BW11&lt;&gt;0)</f>
        <v>-89.939542985779255</v>
      </c>
      <c r="BY11" s="26">
        <f>BX11/$BX$152</f>
        <v>-3.0696089756238679E-2</v>
      </c>
      <c r="BZ11" s="47">
        <f>BY11 * $BW$152</f>
        <v>-89.939542985779255</v>
      </c>
      <c r="CA11" s="48">
        <f>IF(BZ11&gt;0, V11, W11)</f>
        <v>28.904422601286058</v>
      </c>
      <c r="CB11" s="48">
        <f>IF(BW11&gt;0, S11*T11^(2-N11), S11*U11^(N11+2))</f>
        <v>29.417804828723256</v>
      </c>
      <c r="CC11" s="65">
        <f>BZ11/CA11</f>
        <v>-3.1116187382956935</v>
      </c>
      <c r="CD11" s="66">
        <v>0</v>
      </c>
      <c r="CE11" s="15">
        <f>AZ11*$CD$155</f>
        <v>21.92950245941957</v>
      </c>
      <c r="CF11" s="37">
        <f>CE11-CD11</f>
        <v>21.92950245941957</v>
      </c>
      <c r="CG11" s="54">
        <f>CF11*(CF11&lt;&gt;0)</f>
        <v>21.92950245941957</v>
      </c>
      <c r="CH11" s="26">
        <f>CG11/$CG$152</f>
        <v>3.4120900045774964E-3</v>
      </c>
      <c r="CI11" s="47">
        <f>CH11 * $CF$152</f>
        <v>21.92950245941957</v>
      </c>
      <c r="CJ11" s="48">
        <f>IF(BZ11&gt;0,V11,W11)</f>
        <v>28.904422601286058</v>
      </c>
      <c r="CK11" s="65">
        <f>CI11/CJ11</f>
        <v>0.75869021021177052</v>
      </c>
      <c r="CL11" s="70">
        <f>N11</f>
        <v>0</v>
      </c>
      <c r="CM11" s="1">
        <f>BS11+BU11</f>
        <v>796</v>
      </c>
    </row>
    <row r="12" spans="1:91" x14ac:dyDescent="0.2">
      <c r="A12" s="25" t="s">
        <v>223</v>
      </c>
      <c r="B12">
        <v>1</v>
      </c>
      <c r="C12">
        <v>0</v>
      </c>
      <c r="D12">
        <v>0.78945265681182497</v>
      </c>
      <c r="E12">
        <v>0.210547343188174</v>
      </c>
      <c r="F12">
        <v>0.96861342868494205</v>
      </c>
      <c r="G12">
        <v>0.96861342868494205</v>
      </c>
      <c r="H12">
        <v>0.81947346427078904</v>
      </c>
      <c r="I12">
        <v>0.88299206017551102</v>
      </c>
      <c r="J12">
        <v>0.85064008985917605</v>
      </c>
      <c r="K12">
        <v>0.90771218677252796</v>
      </c>
      <c r="L12">
        <v>0.69076207038615201</v>
      </c>
      <c r="M12">
        <v>0.54108077231504204</v>
      </c>
      <c r="N12" s="21">
        <v>0</v>
      </c>
      <c r="O12">
        <v>1.0120999179363901</v>
      </c>
      <c r="P12">
        <v>0.99695365925264401</v>
      </c>
      <c r="Q12">
        <v>1.00484714723694</v>
      </c>
      <c r="R12">
        <v>0.99457857494564395</v>
      </c>
      <c r="S12">
        <v>285.510009765625</v>
      </c>
      <c r="T12" s="27">
        <f>IF(C12,P12,R12)</f>
        <v>0.99457857494564395</v>
      </c>
      <c r="U12" s="27">
        <f>IF(D12 = 0,O12,Q12)</f>
        <v>1.00484714723694</v>
      </c>
      <c r="V12" s="39">
        <f>S12*T12^(1-N12)</f>
        <v>283.96213864541221</v>
      </c>
      <c r="W12" s="38">
        <f>S12*U12^(N12+1)</f>
        <v>286.89391882057919</v>
      </c>
      <c r="X12" s="44">
        <f>0.5 * (D12-MAX($D$3:$D$151))/(MIN($D$3:$D$151)-MAX($D$3:$D$151)) + 0.75</f>
        <v>0.85850319127033192</v>
      </c>
      <c r="Y12" s="44">
        <f>AVERAGE(D12, F12, G12, H12, I12, J12, K12)</f>
        <v>0.88392818789424488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PERCENTILE($L$2:$L$151, 0.05)</f>
        <v>4.1983459205926187E-4</v>
      </c>
      <c r="AG12" s="22">
        <f>PERCENTILE($L$2:$L$151, 0.95)</f>
        <v>0.98984537699831288</v>
      </c>
      <c r="AH12" s="22">
        <f>MIN(MAX(L12,AF12), AG12)</f>
        <v>0.69076207038615201</v>
      </c>
      <c r="AI12" s="22">
        <f>AH12-$AH$152+1</f>
        <v>1.6903422357940927</v>
      </c>
      <c r="AJ12" s="22">
        <f>PERCENTILE($M$2:$M$151, 0.02)</f>
        <v>-0.85468361603739185</v>
      </c>
      <c r="AK12" s="22">
        <f>PERCENTILE($M$2:$M$151, 0.98)</f>
        <v>1.261554317403208</v>
      </c>
      <c r="AL12" s="22">
        <f>MIN(MAX(M12,AJ12), AK12)</f>
        <v>0.54108077231504204</v>
      </c>
      <c r="AM12" s="22">
        <f>AL12-$AL$152 + 1</f>
        <v>2.395764388352434</v>
      </c>
      <c r="AN12" s="46">
        <v>1</v>
      </c>
      <c r="AO12" s="73">
        <v>1</v>
      </c>
      <c r="AP12" s="51">
        <v>1</v>
      </c>
      <c r="AQ12" s="21">
        <v>1</v>
      </c>
      <c r="AR12" s="17">
        <f>(AI12^4)*AB12*AE12*AN12</f>
        <v>8.163916844645259</v>
      </c>
      <c r="AS12" s="17">
        <f>(AM12^4) *Z12*AC12*AO12*(M12 &gt; 0)</f>
        <v>32.944006909599921</v>
      </c>
      <c r="AT12" s="17">
        <f>(AM12^4)*AA12*AP12*AQ12</f>
        <v>32.944006909599921</v>
      </c>
      <c r="AU12" s="17">
        <f>MIN(AR12, 0.05*AR$152)</f>
        <v>8.163916844645259</v>
      </c>
      <c r="AV12" s="17">
        <f>MIN(AS12, 0.05*AS$152)</f>
        <v>32.944006909599921</v>
      </c>
      <c r="AW12" s="17">
        <f>MIN(AT12, 0.05*AT$152)</f>
        <v>32.944006909599921</v>
      </c>
      <c r="AX12" s="14">
        <f>AU12/$AU$152</f>
        <v>1.5714496923610773E-2</v>
      </c>
      <c r="AY12" s="14">
        <f>AV12/$AV$152</f>
        <v>1.2668134589590718E-2</v>
      </c>
      <c r="AZ12" s="67">
        <f>AW12/$AW$152</f>
        <v>8.9176559677311071E-3</v>
      </c>
      <c r="BA12" s="21">
        <f>N12</f>
        <v>0</v>
      </c>
      <c r="BB12" s="66">
        <v>1713</v>
      </c>
      <c r="BC12" s="15">
        <f>$D$158*AX12</f>
        <v>2109.4669235347392</v>
      </c>
      <c r="BD12" s="19">
        <f>BC12-BB12</f>
        <v>396.46692353473918</v>
      </c>
      <c r="BE12" s="63">
        <f>(IF(BD12 &gt; 0, V12, W12))</f>
        <v>283.96213864541221</v>
      </c>
      <c r="BF12" s="63">
        <f>IF(BD12&gt;0, S12*(T12^(2-N12)), S12*(U12^(N12 + 2)))</f>
        <v>282.42265919247143</v>
      </c>
      <c r="BG12" s="46">
        <f>BD12/BE12</f>
        <v>1.3961964275449179</v>
      </c>
      <c r="BH12" s="64">
        <f>BB12/BC12</f>
        <v>0.81205350076293337</v>
      </c>
      <c r="BI12" s="66">
        <v>0</v>
      </c>
      <c r="BJ12" s="66">
        <v>0</v>
      </c>
      <c r="BK12" s="66">
        <v>0</v>
      </c>
      <c r="BL12" s="10">
        <f>SUM(BI12:BK12)</f>
        <v>0</v>
      </c>
      <c r="BM12" s="15">
        <f>AY12*$D$157</f>
        <v>2440.7568232418539</v>
      </c>
      <c r="BN12" s="9">
        <f>BM12-BL12</f>
        <v>2440.7568232418539</v>
      </c>
      <c r="BO12" s="48">
        <f>IF(BN12&gt;0,V12,W12)</f>
        <v>283.96213864541221</v>
      </c>
      <c r="BP12" s="48">
        <f xml:space="preserve"> IF(BN12 &gt;0, S12*T12^(2-N12), S12*U12^(N12+2))</f>
        <v>282.42265919247143</v>
      </c>
      <c r="BQ12" s="46">
        <f>BN12/BO12</f>
        <v>8.5953600535797605</v>
      </c>
      <c r="BR12" s="64">
        <f>BL12/BM12</f>
        <v>0</v>
      </c>
      <c r="BS12" s="16">
        <f>BB12+BL12+BU12</f>
        <v>1713</v>
      </c>
      <c r="BT12" s="69">
        <f>BC12+BM12+BV12</f>
        <v>4641.2462612392246</v>
      </c>
      <c r="BU12" s="66">
        <v>0</v>
      </c>
      <c r="BV12" s="15">
        <f>AZ12*$D$160</f>
        <v>91.022514462631406</v>
      </c>
      <c r="BW12" s="37">
        <f>BV12-BU12</f>
        <v>91.022514462631406</v>
      </c>
      <c r="BX12" s="54">
        <f>BW12*(BW12&lt;&gt;0)</f>
        <v>91.022514462631406</v>
      </c>
      <c r="BY12" s="26">
        <f>BX12/$BX$152</f>
        <v>3.1065704594754769E-2</v>
      </c>
      <c r="BZ12" s="47">
        <f>BY12 * $BW$152</f>
        <v>91.022514462631406</v>
      </c>
      <c r="CA12" s="48">
        <f>IF(BZ12&gt;0, V12, W12)</f>
        <v>283.96213864541221</v>
      </c>
      <c r="CB12" s="48">
        <f>IF(BW12&gt;0, S12*T12^(2-N12), S12*U12^(N12+2))</f>
        <v>282.42265919247143</v>
      </c>
      <c r="CC12" s="65">
        <f>BZ12/CA12</f>
        <v>0.32054454476514765</v>
      </c>
      <c r="CD12" s="66">
        <v>0</v>
      </c>
      <c r="CE12" s="15">
        <f>AZ12*$CD$155</f>
        <v>82.960953467802483</v>
      </c>
      <c r="CF12" s="37">
        <f>CE12-CD12</f>
        <v>82.960953467802483</v>
      </c>
      <c r="CG12" s="54">
        <f>CF12*(CF12&lt;&gt;0)</f>
        <v>82.960953467802483</v>
      </c>
      <c r="CH12" s="26">
        <f>CG12/$CG$152</f>
        <v>1.2908192542057334E-2</v>
      </c>
      <c r="CI12" s="47">
        <f>CH12 * $CF$152</f>
        <v>82.960953467802483</v>
      </c>
      <c r="CJ12" s="48">
        <f>IF(BZ12&gt;0,V12,W12)</f>
        <v>283.96213864541221</v>
      </c>
      <c r="CK12" s="65">
        <f>CI12/CJ12</f>
        <v>0.29215498187030164</v>
      </c>
      <c r="CL12" s="70">
        <f>N12</f>
        <v>0</v>
      </c>
      <c r="CM12" s="1">
        <f>BS12+BU12</f>
        <v>1713</v>
      </c>
    </row>
    <row r="13" spans="1:91" x14ac:dyDescent="0.2">
      <c r="A13" s="25" t="s">
        <v>293</v>
      </c>
      <c r="B13">
        <v>1</v>
      </c>
      <c r="C13">
        <v>1</v>
      </c>
      <c r="D13">
        <v>0.77586895725129801</v>
      </c>
      <c r="E13">
        <v>0.22413104274870099</v>
      </c>
      <c r="F13">
        <v>0.94517282479141795</v>
      </c>
      <c r="G13">
        <v>0.94517282479141795</v>
      </c>
      <c r="H13">
        <v>0.52820727120768896</v>
      </c>
      <c r="I13">
        <v>0.86376932720434596</v>
      </c>
      <c r="J13">
        <v>0.67546224119154796</v>
      </c>
      <c r="K13">
        <v>0.79901724295972298</v>
      </c>
      <c r="L13">
        <v>0.646176720750536</v>
      </c>
      <c r="M13">
        <v>0.83889841305911905</v>
      </c>
      <c r="N13" s="21">
        <v>0</v>
      </c>
      <c r="O13">
        <v>1.0077178393553099</v>
      </c>
      <c r="P13">
        <v>0.99342869011530699</v>
      </c>
      <c r="Q13">
        <v>1.02582515124336</v>
      </c>
      <c r="R13">
        <v>0.98326306362393301</v>
      </c>
      <c r="S13">
        <v>67.639999389648395</v>
      </c>
      <c r="T13" s="27">
        <f>IF(C13,P13,R13)</f>
        <v>0.99342869011530699</v>
      </c>
      <c r="U13" s="27">
        <f>IF(D13 = 0,O13,Q13)</f>
        <v>1.02582515124336</v>
      </c>
      <c r="V13" s="39">
        <f>S13*T13^(1-N13)</f>
        <v>67.195515993058564</v>
      </c>
      <c r="W13" s="38">
        <f>S13*U13^(N13+1)</f>
        <v>69.38681260398684</v>
      </c>
      <c r="X13" s="44">
        <f>0.5 * (D13-MAX($D$3:$D$151))/(MIN($D$3:$D$151)-MAX($D$3:$D$151)) + 0.75</f>
        <v>0.86550339715874014</v>
      </c>
      <c r="Y13" s="44">
        <f>AVERAGE(D13, F13, G13, H13, I13, J13, K13)</f>
        <v>0.79038152705677711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v>1</v>
      </c>
      <c r="AD13" s="22">
        <v>1</v>
      </c>
      <c r="AE13" s="22">
        <v>1</v>
      </c>
      <c r="AF13" s="22">
        <f>PERCENTILE($L$2:$L$151, 0.05)</f>
        <v>4.1983459205926187E-4</v>
      </c>
      <c r="AG13" s="22">
        <f>PERCENTILE($L$2:$L$151, 0.95)</f>
        <v>0.98984537699831288</v>
      </c>
      <c r="AH13" s="22">
        <f>MIN(MAX(L13,AF13), AG13)</f>
        <v>0.646176720750536</v>
      </c>
      <c r="AI13" s="22">
        <f>AH13-$AH$152+1</f>
        <v>1.6457568861584768</v>
      </c>
      <c r="AJ13" s="22">
        <f>PERCENTILE($M$2:$M$151, 0.02)</f>
        <v>-0.85468361603739185</v>
      </c>
      <c r="AK13" s="22">
        <f>PERCENTILE($M$2:$M$151, 0.98)</f>
        <v>1.261554317403208</v>
      </c>
      <c r="AL13" s="22">
        <f>MIN(MAX(M13,AJ13), AK13)</f>
        <v>0.83889841305911905</v>
      </c>
      <c r="AM13" s="22">
        <f>AL13-$AL$152 + 1</f>
        <v>2.6935820290965111</v>
      </c>
      <c r="AN13" s="46">
        <v>0</v>
      </c>
      <c r="AO13" s="74">
        <v>0.31</v>
      </c>
      <c r="AP13" s="51">
        <v>0.57999999999999996</v>
      </c>
      <c r="AQ13" s="50">
        <v>1</v>
      </c>
      <c r="AR13" s="17">
        <f>(AI13^4)*AB13*AE13*AN13</f>
        <v>0</v>
      </c>
      <c r="AS13" s="17">
        <f>(AM13^4) *Z13*AC13*AO13*(M13 &gt; 0)</f>
        <v>16.318585729488831</v>
      </c>
      <c r="AT13" s="17">
        <f>(AM13^4)*AA13*AP13*AQ13</f>
        <v>30.531547493882325</v>
      </c>
      <c r="AU13" s="17">
        <f>MIN(AR13, 0.05*AR$152)</f>
        <v>0</v>
      </c>
      <c r="AV13" s="17">
        <f>MIN(AS13, 0.05*AS$152)</f>
        <v>16.318585729488831</v>
      </c>
      <c r="AW13" s="17">
        <f>MIN(AT13, 0.05*AT$152)</f>
        <v>30.531547493882325</v>
      </c>
      <c r="AX13" s="14">
        <f>AU13/$AU$152</f>
        <v>0</v>
      </c>
      <c r="AY13" s="14">
        <f>AV13/$AV$152</f>
        <v>6.2750727590668012E-3</v>
      </c>
      <c r="AZ13" s="67">
        <f>AW13/$AW$152</f>
        <v>8.2646241988719883E-3</v>
      </c>
      <c r="BA13" s="21">
        <f>N13</f>
        <v>0</v>
      </c>
      <c r="BB13" s="66">
        <v>0</v>
      </c>
      <c r="BC13" s="15">
        <f>$D$158*AX13</f>
        <v>0</v>
      </c>
      <c r="BD13" s="19">
        <f>BC13-BB13</f>
        <v>0</v>
      </c>
      <c r="BE13" s="63">
        <f>(IF(BD13 &gt; 0, V13, W13))</f>
        <v>69.38681260398684</v>
      </c>
      <c r="BF13" s="63">
        <f>IF(BD13&gt;0, S13*(T13^(2-N13)), S13*(U13^(N13 + 2)))</f>
        <v>71.178737533779483</v>
      </c>
      <c r="BG13" s="46">
        <f>BD13/BE13</f>
        <v>0</v>
      </c>
      <c r="BH13" s="64" t="e">
        <f>BB13/BC13</f>
        <v>#DIV/0!</v>
      </c>
      <c r="BI13" s="66">
        <v>0</v>
      </c>
      <c r="BJ13" s="66">
        <v>0</v>
      </c>
      <c r="BK13" s="66">
        <v>0</v>
      </c>
      <c r="BL13" s="10">
        <f>SUM(BI13:BK13)</f>
        <v>0</v>
      </c>
      <c r="BM13" s="15">
        <f>AY13*$D$157</f>
        <v>1209.0119934166414</v>
      </c>
      <c r="BN13" s="9">
        <f>BM13-BL13</f>
        <v>1209.0119934166414</v>
      </c>
      <c r="BO13" s="48">
        <f>IF(BN13&gt;0,V13,W13)</f>
        <v>67.195515993058564</v>
      </c>
      <c r="BP13" s="48">
        <f xml:space="preserve"> IF(BN13 &gt;0, S13*T13^(2-N13), S13*U13^(N13+2))</f>
        <v>66.753953434606331</v>
      </c>
      <c r="BQ13" s="46">
        <f>BN13/BO13</f>
        <v>17.992450471569189</v>
      </c>
      <c r="BR13" s="64">
        <f>BL13/BM13</f>
        <v>0</v>
      </c>
      <c r="BS13" s="16">
        <f>BB13+BL13+BU13</f>
        <v>0</v>
      </c>
      <c r="BT13" s="69">
        <f>BC13+BM13+BV13</f>
        <v>1293.3690126145277</v>
      </c>
      <c r="BU13" s="66">
        <v>0</v>
      </c>
      <c r="BV13" s="15">
        <f>AZ13*$D$160</f>
        <v>84.357019197886387</v>
      </c>
      <c r="BW13" s="37">
        <f>BV13-BU13</f>
        <v>84.357019197886387</v>
      </c>
      <c r="BX13" s="54">
        <f>BW13*(BW13&lt;&gt;0)</f>
        <v>84.357019197886387</v>
      </c>
      <c r="BY13" s="26">
        <f>BX13/$BX$152</f>
        <v>2.8790791535114831E-2</v>
      </c>
      <c r="BZ13" s="47">
        <f>BY13 * $BW$152</f>
        <v>84.357019197886387</v>
      </c>
      <c r="CA13" s="48">
        <f>IF(BZ13&gt;0, V13, W13)</f>
        <v>67.195515993058564</v>
      </c>
      <c r="CB13" s="48">
        <f>IF(BW13&gt;0, S13*T13^(2-N13), S13*U13^(N13+2))</f>
        <v>66.753953434606331</v>
      </c>
      <c r="CC13" s="65">
        <f>BZ13/CA13</f>
        <v>1.255396553642071</v>
      </c>
      <c r="CD13" s="66">
        <v>0</v>
      </c>
      <c r="CE13" s="15">
        <f>AZ13*$CD$155</f>
        <v>76.885798922106105</v>
      </c>
      <c r="CF13" s="37">
        <f>CE13-CD13</f>
        <v>76.885798922106105</v>
      </c>
      <c r="CG13" s="54">
        <f>CF13*(CF13&lt;&gt;0)</f>
        <v>76.885798922106105</v>
      </c>
      <c r="CH13" s="26">
        <f>CG13/$CG$152</f>
        <v>1.1962937439257212E-2</v>
      </c>
      <c r="CI13" s="47">
        <f>CH13 * $CF$152</f>
        <v>76.885798922106105</v>
      </c>
      <c r="CJ13" s="48">
        <f>IF(BZ13&gt;0,V13,W13)</f>
        <v>67.195515993058564</v>
      </c>
      <c r="CK13" s="65">
        <f>CI13/CJ13</f>
        <v>1.144210261441382</v>
      </c>
      <c r="CL13" s="70">
        <f>N13</f>
        <v>0</v>
      </c>
      <c r="CM13" s="1">
        <f>BS13+BU13</f>
        <v>0</v>
      </c>
    </row>
    <row r="14" spans="1:91" x14ac:dyDescent="0.2">
      <c r="A14" s="25" t="s">
        <v>146</v>
      </c>
      <c r="B14">
        <v>1</v>
      </c>
      <c r="C14">
        <v>1</v>
      </c>
      <c r="D14">
        <v>0.88227210261108502</v>
      </c>
      <c r="E14">
        <v>0.117727897388914</v>
      </c>
      <c r="F14">
        <v>0.992262175694128</v>
      </c>
      <c r="G14">
        <v>0.992262175694128</v>
      </c>
      <c r="H14">
        <v>0.92088760250844104</v>
      </c>
      <c r="I14">
        <v>0.75397973950795905</v>
      </c>
      <c r="J14">
        <v>0.83326502065994801</v>
      </c>
      <c r="K14">
        <v>0.90929498092195205</v>
      </c>
      <c r="L14">
        <v>0.709458848990702</v>
      </c>
      <c r="M14">
        <v>1.73916527459264</v>
      </c>
      <c r="N14" s="21">
        <v>-2</v>
      </c>
      <c r="O14">
        <v>1.00101525168934</v>
      </c>
      <c r="P14">
        <v>0.991580753461758</v>
      </c>
      <c r="Q14">
        <v>1.0443618700064801</v>
      </c>
      <c r="R14">
        <v>0.99082624097878202</v>
      </c>
      <c r="S14">
        <v>35.5</v>
      </c>
      <c r="T14" s="27">
        <f>IF(C14,P14,R14)</f>
        <v>0.991580753461758</v>
      </c>
      <c r="U14" s="27">
        <f>IF(D14 = 0,O14,Q14)</f>
        <v>1.0443618700064801</v>
      </c>
      <c r="V14" s="39">
        <f>S14*T14^(1-N14)</f>
        <v>34.610878173079719</v>
      </c>
      <c r="W14" s="38">
        <f>S14*U14^(N14+1)</f>
        <v>33.992049135018434</v>
      </c>
      <c r="X14" s="44">
        <f>0.5 * (D14-MAX($D$3:$D$151))/(MIN($D$3:$D$151)-MAX($D$3:$D$151)) + 0.75</f>
        <v>0.81066973999679925</v>
      </c>
      <c r="Y14" s="44">
        <f>AVERAGE(D14, F14, G14, H14, I14, J14, K14)</f>
        <v>0.89774625679966302</v>
      </c>
      <c r="Z14" s="22">
        <f>AI14^N14</f>
        <v>0.34237027049084473</v>
      </c>
      <c r="AA14" s="22">
        <f>(Z14+AB14)/2</f>
        <v>0.22267346272033617</v>
      </c>
      <c r="AB14" s="22">
        <f>AM14^N14</f>
        <v>0.10297665494982763</v>
      </c>
      <c r="AC14" s="22">
        <v>1</v>
      </c>
      <c r="AD14" s="22">
        <v>1</v>
      </c>
      <c r="AE14" s="22">
        <v>1</v>
      </c>
      <c r="AF14" s="22">
        <f>PERCENTILE($L$2:$L$151, 0.05)</f>
        <v>4.1983459205926187E-4</v>
      </c>
      <c r="AG14" s="22">
        <f>PERCENTILE($L$2:$L$151, 0.95)</f>
        <v>0.98984537699831288</v>
      </c>
      <c r="AH14" s="22">
        <f>MIN(MAX(L14,AF14), AG14)</f>
        <v>0.709458848990702</v>
      </c>
      <c r="AI14" s="22">
        <f>AH14-$AH$152+1</f>
        <v>1.7090390143986427</v>
      </c>
      <c r="AJ14" s="22">
        <f>PERCENTILE($M$2:$M$151, 0.02)</f>
        <v>-0.85468361603739185</v>
      </c>
      <c r="AK14" s="22">
        <f>PERCENTILE($M$2:$M$151, 0.98)</f>
        <v>1.261554317403208</v>
      </c>
      <c r="AL14" s="22">
        <f>MIN(MAX(M14,AJ14), AK14)</f>
        <v>1.261554317403208</v>
      </c>
      <c r="AM14" s="22">
        <f>AL14-$AL$152 + 1</f>
        <v>3.1162379334405998</v>
      </c>
      <c r="AN14" s="46">
        <v>0</v>
      </c>
      <c r="AO14" s="74">
        <v>0.31</v>
      </c>
      <c r="AP14" s="51">
        <v>0.57999999999999996</v>
      </c>
      <c r="AQ14" s="50">
        <v>1</v>
      </c>
      <c r="AR14" s="17">
        <f>(AI14^4)*AB14*AE14*AN14</f>
        <v>0</v>
      </c>
      <c r="AS14" s="17">
        <f>(AM14^4) *Z14*AC14*AO14*(M14 &gt; 0)</f>
        <v>10.008757782798698</v>
      </c>
      <c r="AT14" s="17">
        <f>(AM14^4)*AA14*AP14*AQ14</f>
        <v>12.179203742997139</v>
      </c>
      <c r="AU14" s="17">
        <f>MIN(AR14, 0.05*AR$152)</f>
        <v>0</v>
      </c>
      <c r="AV14" s="17">
        <f>MIN(AS14, 0.05*AS$152)</f>
        <v>10.008757782798698</v>
      </c>
      <c r="AW14" s="17">
        <f>MIN(AT14, 0.05*AT$152)</f>
        <v>12.179203742997139</v>
      </c>
      <c r="AX14" s="14">
        <f>AU14/$AU$152</f>
        <v>0</v>
      </c>
      <c r="AY14" s="14">
        <f>AV14/$AV$152</f>
        <v>3.8487209833045558E-3</v>
      </c>
      <c r="AZ14" s="67">
        <f>AW14/$AW$152</f>
        <v>3.2968044609443794E-3</v>
      </c>
      <c r="BA14" s="21">
        <f>N14</f>
        <v>-2</v>
      </c>
      <c r="BB14" s="66">
        <v>0</v>
      </c>
      <c r="BC14" s="15">
        <f>$D$158*AX14</f>
        <v>0</v>
      </c>
      <c r="BD14" s="19">
        <f>BC14-BB14</f>
        <v>0</v>
      </c>
      <c r="BE14" s="63">
        <f>(IF(BD14 &gt; 0, V14, W14))</f>
        <v>33.992049135018434</v>
      </c>
      <c r="BF14" s="63">
        <f>IF(BD14&gt;0, S14*(T14^(2-N14)), S14*(U14^(N14 + 2)))</f>
        <v>35.5</v>
      </c>
      <c r="BG14" s="46">
        <f>BD14/BE14</f>
        <v>0</v>
      </c>
      <c r="BH14" s="64" t="e">
        <f>BB14/BC14</f>
        <v>#DIV/0!</v>
      </c>
      <c r="BI14" s="66">
        <v>0</v>
      </c>
      <c r="BJ14" s="66">
        <v>1952</v>
      </c>
      <c r="BK14" s="66">
        <v>0</v>
      </c>
      <c r="BL14" s="10">
        <f>SUM(BI14:BK14)</f>
        <v>1952</v>
      </c>
      <c r="BM14" s="15">
        <f>AY14*$D$157</f>
        <v>741.52922313230545</v>
      </c>
      <c r="BN14" s="9">
        <f>BM14-BL14</f>
        <v>-1210.4707768676944</v>
      </c>
      <c r="BO14" s="48">
        <f>IF(BN14&gt;0,V14,W14)</f>
        <v>33.992049135018434</v>
      </c>
      <c r="BP14" s="48">
        <f xml:space="preserve"> IF(BN14 &gt;0, S14*T14^(2-N14), S14*U14^(N14+2))</f>
        <v>35.5</v>
      </c>
      <c r="BQ14" s="46">
        <f>BN14/BO14</f>
        <v>-35.610409130077237</v>
      </c>
      <c r="BR14" s="64">
        <f>BL14/BM14</f>
        <v>2.6323979407777425</v>
      </c>
      <c r="BS14" s="16">
        <f>BB14+BL14+BU14</f>
        <v>2200</v>
      </c>
      <c r="BT14" s="69">
        <f>BC14+BM14+BV14</f>
        <v>775.17970626516467</v>
      </c>
      <c r="BU14" s="66">
        <v>248</v>
      </c>
      <c r="BV14" s="15">
        <f>AZ14*$D$160</f>
        <v>33.650483132859279</v>
      </c>
      <c r="BW14" s="37">
        <f>BV14-BU14</f>
        <v>-214.34951686714072</v>
      </c>
      <c r="BX14" s="54">
        <f>BW14*(BW14&lt;&gt;0)</f>
        <v>-214.34951686714072</v>
      </c>
      <c r="BY14" s="26">
        <f>BX14/$BX$152</f>
        <v>-7.315683169526993E-2</v>
      </c>
      <c r="BZ14" s="47">
        <f>BY14 * $BW$152</f>
        <v>-214.34951686714072</v>
      </c>
      <c r="CA14" s="48">
        <f>IF(BZ14&gt;0, V14, W14)</f>
        <v>33.992049135018434</v>
      </c>
      <c r="CB14" s="48">
        <f>IF(BW14&gt;0, S14*T14^(2-N14), S14*U14^(N14+2))</f>
        <v>35.5</v>
      </c>
      <c r="CC14" s="65">
        <f>BZ14/CA14</f>
        <v>-6.3058721766296504</v>
      </c>
      <c r="CD14" s="66">
        <v>0</v>
      </c>
      <c r="CE14" s="15">
        <f>AZ14*$CD$155</f>
        <v>30.670171900165563</v>
      </c>
      <c r="CF14" s="37">
        <f>CE14-CD14</f>
        <v>30.670171900165563</v>
      </c>
      <c r="CG14" s="54">
        <f>CF14*(CF14&lt;&gt;0)</f>
        <v>30.670171900165563</v>
      </c>
      <c r="CH14" s="26">
        <f>CG14/$CG$152</f>
        <v>4.7720821378816813E-3</v>
      </c>
      <c r="CI14" s="47">
        <f>CH14 * $CF$152</f>
        <v>30.670171900165567</v>
      </c>
      <c r="CJ14" s="48">
        <f>IF(BZ14&gt;0,V14,W14)</f>
        <v>33.992049135018434</v>
      </c>
      <c r="CK14" s="65">
        <f>CI14/CJ14</f>
        <v>0.90227487546696072</v>
      </c>
      <c r="CL14" s="70">
        <f>N14</f>
        <v>-2</v>
      </c>
      <c r="CM14" s="1">
        <f>BS14+BU14</f>
        <v>2448</v>
      </c>
    </row>
    <row r="15" spans="1:91" x14ac:dyDescent="0.2">
      <c r="A15" s="25" t="s">
        <v>147</v>
      </c>
      <c r="B15">
        <v>1</v>
      </c>
      <c r="C15">
        <v>1</v>
      </c>
      <c r="D15">
        <v>0.183779464642429</v>
      </c>
      <c r="E15">
        <v>0.81622053535757</v>
      </c>
      <c r="F15">
        <v>0.19705999205403199</v>
      </c>
      <c r="G15">
        <v>0.19705999205403199</v>
      </c>
      <c r="H15">
        <v>1.7342248223986601E-2</v>
      </c>
      <c r="I15">
        <v>0.194943585457584</v>
      </c>
      <c r="J15">
        <v>5.81443036649281E-2</v>
      </c>
      <c r="K15">
        <v>0.107041655528107</v>
      </c>
      <c r="L15">
        <v>0.77891451247070798</v>
      </c>
      <c r="M15">
        <v>0.46517267403392798</v>
      </c>
      <c r="N15" s="21">
        <v>0</v>
      </c>
      <c r="O15">
        <v>0.994164574417432</v>
      </c>
      <c r="P15">
        <v>0.98431560194303103</v>
      </c>
      <c r="Q15">
        <v>1.0300359694322501</v>
      </c>
      <c r="R15">
        <v>0.98222528585316704</v>
      </c>
      <c r="S15">
        <v>94.129997253417898</v>
      </c>
      <c r="T15" s="27">
        <f>IF(C15,P15,R15)</f>
        <v>0.98431560194303103</v>
      </c>
      <c r="U15" s="27">
        <f>IF(D15 = 0,O15,Q15)</f>
        <v>1.0300359694322501</v>
      </c>
      <c r="V15" s="39">
        <f>S15*T15^(1-N15)</f>
        <v>92.65362490739389</v>
      </c>
      <c r="W15" s="38">
        <f>S15*U15^(N15+1)</f>
        <v>96.957282973579339</v>
      </c>
      <c r="X15" s="44">
        <f>0.5 * (D15-MAX($D$3:$D$151))/(MIN($D$3:$D$151)-MAX($D$3:$D$151)) + 0.75</f>
        <v>1.1706300185299567</v>
      </c>
      <c r="Y15" s="44">
        <f>AVERAGE(D15, F15, G15, H15, I15, J15, K15)</f>
        <v>0.13648160594644268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v>1</v>
      </c>
      <c r="AD15" s="22">
        <v>1</v>
      </c>
      <c r="AE15" s="22">
        <v>1</v>
      </c>
      <c r="AF15" s="22">
        <f>PERCENTILE($L$2:$L$151, 0.05)</f>
        <v>4.1983459205926187E-4</v>
      </c>
      <c r="AG15" s="22">
        <f>PERCENTILE($L$2:$L$151, 0.95)</f>
        <v>0.98984537699831288</v>
      </c>
      <c r="AH15" s="22">
        <f>MIN(MAX(L15,AF15), AG15)</f>
        <v>0.77891451247070798</v>
      </c>
      <c r="AI15" s="22">
        <f>AH15-$AH$152+1</f>
        <v>1.7784946778786486</v>
      </c>
      <c r="AJ15" s="22">
        <f>PERCENTILE($M$2:$M$151, 0.02)</f>
        <v>-0.85468361603739185</v>
      </c>
      <c r="AK15" s="22">
        <f>PERCENTILE($M$2:$M$151, 0.98)</f>
        <v>1.261554317403208</v>
      </c>
      <c r="AL15" s="22">
        <f>MIN(MAX(M15,AJ15), AK15)</f>
        <v>0.46517267403392798</v>
      </c>
      <c r="AM15" s="22">
        <f>AL15-$AL$152 + 1</f>
        <v>2.3198562900713195</v>
      </c>
      <c r="AN15" s="46">
        <v>0</v>
      </c>
      <c r="AO15" s="51">
        <v>1</v>
      </c>
      <c r="AP15" s="51">
        <v>1</v>
      </c>
      <c r="AQ15" s="21">
        <v>2</v>
      </c>
      <c r="AR15" s="17">
        <f>(AI15^4)*AB15*AE15*AN15</f>
        <v>0</v>
      </c>
      <c r="AS15" s="17">
        <f>(AM15^4) *Z15*AC15*AO15*(M15 &gt; 0)</f>
        <v>28.96305230684316</v>
      </c>
      <c r="AT15" s="17">
        <f>(AM15^4)*AA15*AP15*AQ15</f>
        <v>57.92610461368632</v>
      </c>
      <c r="AU15" s="17">
        <f>MIN(AR15, 0.05*AR$152)</f>
        <v>0</v>
      </c>
      <c r="AV15" s="17">
        <f>MIN(AS15, 0.05*AS$152)</f>
        <v>28.96305230684316</v>
      </c>
      <c r="AW15" s="17">
        <f>MIN(AT15, 0.05*AT$152)</f>
        <v>57.92610461368632</v>
      </c>
      <c r="AX15" s="14">
        <f>AU15/$AU$152</f>
        <v>0</v>
      </c>
      <c r="AY15" s="14">
        <f>AV15/$AV$152</f>
        <v>1.1137316895156664E-2</v>
      </c>
      <c r="AZ15" s="67">
        <f>AW15/$AW$152</f>
        <v>1.5680092403851719E-2</v>
      </c>
      <c r="BA15" s="21">
        <f>N15</f>
        <v>0</v>
      </c>
      <c r="BB15" s="66">
        <v>753</v>
      </c>
      <c r="BC15" s="15">
        <f>$D$158*AX15</f>
        <v>0</v>
      </c>
      <c r="BD15" s="19">
        <f>BC15-BB15</f>
        <v>-753</v>
      </c>
      <c r="BE15" s="63">
        <f>(IF(BD15 &gt; 0, V15, W15))</f>
        <v>96.957282973579339</v>
      </c>
      <c r="BF15" s="63">
        <f>IF(BD15&gt;0, S15*(T15^(2-N15)), S15*(U15^(N15 + 2)))</f>
        <v>99.869488961207793</v>
      </c>
      <c r="BG15" s="46">
        <f>BD15/BE15</f>
        <v>-7.7663067374236441</v>
      </c>
      <c r="BH15" s="64" t="e">
        <f>BB15/BC15</f>
        <v>#DIV/0!</v>
      </c>
      <c r="BI15" s="66">
        <v>0</v>
      </c>
      <c r="BJ15" s="66">
        <v>3483</v>
      </c>
      <c r="BK15" s="66">
        <v>0</v>
      </c>
      <c r="BL15" s="10">
        <f>SUM(BI15:BK15)</f>
        <v>3483</v>
      </c>
      <c r="BM15" s="15">
        <f>AY15*$D$157</f>
        <v>2145.815708872939</v>
      </c>
      <c r="BN15" s="9">
        <f>BM15-BL15</f>
        <v>-1337.184291127061</v>
      </c>
      <c r="BO15" s="48">
        <f>IF(BN15&gt;0,V15,W15)</f>
        <v>96.957282973579339</v>
      </c>
      <c r="BP15" s="48">
        <f xml:space="preserve"> IF(BN15 &gt;0, S15*T15^(2-N15), S15*U15^(N15+2))</f>
        <v>99.869488961207793</v>
      </c>
      <c r="BQ15" s="46">
        <f>BN15/BO15</f>
        <v>-13.79147857816355</v>
      </c>
      <c r="BR15" s="64">
        <f>BL15/BM15</f>
        <v>1.6231589626256391</v>
      </c>
      <c r="BS15" s="16">
        <f>BB15+BL15+BU15</f>
        <v>4236</v>
      </c>
      <c r="BT15" s="69">
        <f>BC15+BM15+BV15</f>
        <v>2305.8624120390537</v>
      </c>
      <c r="BU15" s="66">
        <v>0</v>
      </c>
      <c r="BV15" s="15">
        <f>AZ15*$D$160</f>
        <v>160.0467031661145</v>
      </c>
      <c r="BW15" s="37">
        <f>BV15-BU15</f>
        <v>160.0467031661145</v>
      </c>
      <c r="BX15" s="54">
        <f>BW15*(BW15&lt;&gt;0)</f>
        <v>160.0467031661145</v>
      </c>
      <c r="BY15" s="26">
        <f>BX15/$BX$152</f>
        <v>5.4623448179561301E-2</v>
      </c>
      <c r="BZ15" s="47">
        <f>BY15 * $BW$152</f>
        <v>160.0467031661145</v>
      </c>
      <c r="CA15" s="48">
        <f>IF(BZ15&gt;0, V15, W15)</f>
        <v>92.65362490739389</v>
      </c>
      <c r="CB15" s="48">
        <f>IF(BW15&gt;0, S15*T15^(2-N15), S15*U15^(N15+2))</f>
        <v>91.200408572925227</v>
      </c>
      <c r="CC15" s="65">
        <f>BZ15/CA15</f>
        <v>1.7273658027527701</v>
      </c>
      <c r="CD15" s="66">
        <v>0</v>
      </c>
      <c r="CE15" s="15">
        <f>AZ15*$CD$155</f>
        <v>145.87189963303254</v>
      </c>
      <c r="CF15" s="37">
        <f>CE15-CD15</f>
        <v>145.87189963303254</v>
      </c>
      <c r="CG15" s="54">
        <f>CF15*(CF15&lt;&gt;0)</f>
        <v>145.87189963303254</v>
      </c>
      <c r="CH15" s="26">
        <f>CG15/$CG$152</f>
        <v>2.269673247752179E-2</v>
      </c>
      <c r="CI15" s="47">
        <f>CH15 * $CF$152</f>
        <v>145.87189963303254</v>
      </c>
      <c r="CJ15" s="48">
        <f>IF(BZ15&gt;0,V15,W15)</f>
        <v>92.65362490739389</v>
      </c>
      <c r="CK15" s="65">
        <f>CI15/CJ15</f>
        <v>1.5743787658478514</v>
      </c>
      <c r="CL15" s="70">
        <f>N15</f>
        <v>0</v>
      </c>
      <c r="CM15" s="1">
        <f>BS15+BU15</f>
        <v>4236</v>
      </c>
    </row>
    <row r="16" spans="1:91" x14ac:dyDescent="0.2">
      <c r="A16" s="25" t="s">
        <v>187</v>
      </c>
      <c r="B16">
        <v>1</v>
      </c>
      <c r="C16">
        <v>1</v>
      </c>
      <c r="D16">
        <v>0.59642521166509799</v>
      </c>
      <c r="E16">
        <v>0.40357478833490101</v>
      </c>
      <c r="F16">
        <v>0.65373831775700897</v>
      </c>
      <c r="G16">
        <v>0.65373831775700897</v>
      </c>
      <c r="H16">
        <v>0.70833333333333304</v>
      </c>
      <c r="I16">
        <v>0.78918650793650702</v>
      </c>
      <c r="J16">
        <v>0.74766778035993997</v>
      </c>
      <c r="K16">
        <v>0.699127368205268</v>
      </c>
      <c r="L16">
        <v>0.83415482451752598</v>
      </c>
      <c r="M16">
        <v>0.37214697799919699</v>
      </c>
      <c r="N16" s="21">
        <v>0</v>
      </c>
      <c r="O16">
        <v>1.0351166325002901</v>
      </c>
      <c r="P16">
        <v>0.98159520532267996</v>
      </c>
      <c r="Q16">
        <v>1.01782288569692</v>
      </c>
      <c r="R16">
        <v>0.99248595383236804</v>
      </c>
      <c r="S16">
        <v>135.03999328613199</v>
      </c>
      <c r="T16" s="27">
        <f>IF(C16,P16,R16)</f>
        <v>0.98159520532267996</v>
      </c>
      <c r="U16" s="27">
        <f>IF(D16 = 0,O16,Q16)</f>
        <v>1.01782288569692</v>
      </c>
      <c r="V16" s="39">
        <f>S16*T16^(1-N16)</f>
        <v>132.55460993647407</v>
      </c>
      <c r="W16" s="38">
        <f>S16*U16^(N16+1)</f>
        <v>137.44679565098357</v>
      </c>
      <c r="X16" s="44">
        <f>0.5 * (D16-MAX($D$3:$D$151))/(MIN($D$3:$D$151)-MAX($D$3:$D$151)) + 0.75</f>
        <v>0.95797770129756221</v>
      </c>
      <c r="Y16" s="44">
        <f>AVERAGE(D16, F16, G16, H16, I16, J16, K16)</f>
        <v>0.69260240528773764</v>
      </c>
      <c r="Z16" s="22">
        <f>AI16^N16</f>
        <v>1</v>
      </c>
      <c r="AA16" s="22">
        <f>(Z16+AB16)/2</f>
        <v>1</v>
      </c>
      <c r="AB16" s="22">
        <f>AM16^N16</f>
        <v>1</v>
      </c>
      <c r="AC16" s="22">
        <v>1</v>
      </c>
      <c r="AD16" s="22">
        <v>1</v>
      </c>
      <c r="AE16" s="22">
        <v>1</v>
      </c>
      <c r="AF16" s="22">
        <f>PERCENTILE($L$2:$L$151, 0.05)</f>
        <v>4.1983459205926187E-4</v>
      </c>
      <c r="AG16" s="22">
        <f>PERCENTILE($L$2:$L$151, 0.95)</f>
        <v>0.98984537699831288</v>
      </c>
      <c r="AH16" s="22">
        <f>MIN(MAX(L16,AF16), AG16)</f>
        <v>0.83415482451752598</v>
      </c>
      <c r="AI16" s="22">
        <f>AH16-$AH$152+1</f>
        <v>1.8337349899254667</v>
      </c>
      <c r="AJ16" s="22">
        <f>PERCENTILE($M$2:$M$151, 0.02)</f>
        <v>-0.85468361603739185</v>
      </c>
      <c r="AK16" s="22">
        <f>PERCENTILE($M$2:$M$151, 0.98)</f>
        <v>1.261554317403208</v>
      </c>
      <c r="AL16" s="22">
        <f>MIN(MAX(M16,AJ16), AK16)</f>
        <v>0.37214697799919699</v>
      </c>
      <c r="AM16" s="22">
        <f>AL16-$AL$152 + 1</f>
        <v>2.2268305940365889</v>
      </c>
      <c r="AN16" s="46">
        <v>1</v>
      </c>
      <c r="AO16" s="51">
        <v>1</v>
      </c>
      <c r="AP16" s="51">
        <v>1</v>
      </c>
      <c r="AQ16" s="21">
        <v>1</v>
      </c>
      <c r="AR16" s="17">
        <f>(AI16^4)*AB16*AE16*AN16</f>
        <v>11.30697124634573</v>
      </c>
      <c r="AS16" s="17">
        <f>(AM16^4) *Z16*AC16*AO16*(M16 &gt; 0)</f>
        <v>24.589444487674122</v>
      </c>
      <c r="AT16" s="17">
        <f>(AM16^4)*AA16*AP16*AQ16</f>
        <v>24.589444487674122</v>
      </c>
      <c r="AU16" s="17">
        <f>MIN(AR16, 0.05*AR$152)</f>
        <v>11.30697124634573</v>
      </c>
      <c r="AV16" s="17">
        <f>MIN(AS16, 0.05*AS$152)</f>
        <v>24.589444487674122</v>
      </c>
      <c r="AW16" s="17">
        <f>MIN(AT16, 0.05*AT$152)</f>
        <v>24.589444487674122</v>
      </c>
      <c r="AX16" s="14">
        <f>AU16/$AU$152</f>
        <v>2.176447509783231E-2</v>
      </c>
      <c r="AY16" s="14">
        <f>AV16/$AV$152</f>
        <v>9.45551016632264E-3</v>
      </c>
      <c r="AZ16" s="67">
        <f>AW16/$AW$152</f>
        <v>6.6561486275915462E-3</v>
      </c>
      <c r="BA16" s="21">
        <f>N16</f>
        <v>0</v>
      </c>
      <c r="BB16" s="66">
        <v>3106</v>
      </c>
      <c r="BC16" s="15">
        <f>$D$158*AX16</f>
        <v>2921.597843707716</v>
      </c>
      <c r="BD16" s="19">
        <f>BC16-BB16</f>
        <v>-184.40215629228396</v>
      </c>
      <c r="BE16" s="63">
        <f>(IF(BD16 &gt; 0, V16, W16))</f>
        <v>137.44679565098357</v>
      </c>
      <c r="BF16" s="63">
        <f>IF(BD16&gt;0, S16*(T16^(2-N16)), S16*(U16^(N16 + 2)))</f>
        <v>139.89649417927896</v>
      </c>
      <c r="BG16" s="46">
        <f>BD16/BE16</f>
        <v>-1.3416257208391629</v>
      </c>
      <c r="BH16" s="64">
        <f>BB16/BC16</f>
        <v>1.0631168854020869</v>
      </c>
      <c r="BI16" s="66">
        <v>0</v>
      </c>
      <c r="BJ16" s="66">
        <v>0</v>
      </c>
      <c r="BK16" s="66">
        <v>0</v>
      </c>
      <c r="BL16" s="10">
        <f>SUM(BI16:BK16)</f>
        <v>0</v>
      </c>
      <c r="BM16" s="15">
        <f>AY16*$D$157</f>
        <v>1821.7836882352167</v>
      </c>
      <c r="BN16" s="9">
        <f>BM16-BL16</f>
        <v>1821.7836882352167</v>
      </c>
      <c r="BO16" s="48">
        <f>IF(BN16&gt;0,V16,W16)</f>
        <v>132.55460993647407</v>
      </c>
      <c r="BP16" s="48">
        <f xml:space="preserve"> IF(BN16 &gt;0, S16*T16^(2-N16), S16*U16^(N16+2))</f>
        <v>130.11496955706102</v>
      </c>
      <c r="BQ16" s="46">
        <f>BN16/BO16</f>
        <v>13.743646404363414</v>
      </c>
      <c r="BR16" s="64">
        <f>BL16/BM16</f>
        <v>0</v>
      </c>
      <c r="BS16" s="16">
        <f>BB16+BL16+BU16</f>
        <v>3106</v>
      </c>
      <c r="BT16" s="69">
        <f>BC16+BM16+BV16</f>
        <v>4811.3208409847593</v>
      </c>
      <c r="BU16" s="66">
        <v>0</v>
      </c>
      <c r="BV16" s="15">
        <f>AZ16*$D$160</f>
        <v>67.939309041826917</v>
      </c>
      <c r="BW16" s="37">
        <f>BV16-BU16</f>
        <v>67.939309041826917</v>
      </c>
      <c r="BX16" s="54">
        <f>BW16*(BW16&lt;&gt;0)</f>
        <v>67.939309041826917</v>
      </c>
      <c r="BY16" s="26">
        <f>BX16/$BX$152</f>
        <v>2.3187477488678148E-2</v>
      </c>
      <c r="BZ16" s="47">
        <f>BY16 * $BW$152</f>
        <v>67.939309041826917</v>
      </c>
      <c r="CA16" s="48">
        <f>IF(BZ16&gt;0, V16, W16)</f>
        <v>132.55460993647407</v>
      </c>
      <c r="CB16" s="48">
        <f>IF(BW16&gt;0, S16*T16^(2-N16), S16*U16^(N16+2))</f>
        <v>130.11496955706102</v>
      </c>
      <c r="CC16" s="65">
        <f>BZ16/CA16</f>
        <v>0.51253825932109331</v>
      </c>
      <c r="CD16" s="66">
        <v>0</v>
      </c>
      <c r="CE16" s="15">
        <f>AZ16*$CD$155</f>
        <v>61.922150682484151</v>
      </c>
      <c r="CF16" s="37">
        <f>CE16-CD16</f>
        <v>61.922150682484151</v>
      </c>
      <c r="CG16" s="54">
        <f>CF16*(CF16&lt;&gt;0)</f>
        <v>61.922150682484151</v>
      </c>
      <c r="CH16" s="26">
        <f>CG16/$CG$152</f>
        <v>9.634689696979018E-3</v>
      </c>
      <c r="CI16" s="47">
        <f>CH16 * $CF$152</f>
        <v>61.922150682484151</v>
      </c>
      <c r="CJ16" s="48">
        <f>IF(BZ16&gt;0,V16,W16)</f>
        <v>132.55460993647407</v>
      </c>
      <c r="CK16" s="65">
        <f>CI16/CJ16</f>
        <v>0.46714445248007547</v>
      </c>
      <c r="CL16" s="70">
        <f>N16</f>
        <v>0</v>
      </c>
      <c r="CM16" s="1">
        <f>BS16+BU16</f>
        <v>3106</v>
      </c>
    </row>
    <row r="17" spans="1:91" x14ac:dyDescent="0.2">
      <c r="A17" s="25" t="s">
        <v>199</v>
      </c>
      <c r="B17">
        <v>0</v>
      </c>
      <c r="C17">
        <v>0</v>
      </c>
      <c r="D17">
        <v>0.40151817818617602</v>
      </c>
      <c r="E17">
        <v>0.59848182181382303</v>
      </c>
      <c r="F17">
        <v>0.539928486293206</v>
      </c>
      <c r="G17">
        <v>0.539928486293206</v>
      </c>
      <c r="H17">
        <v>0.49603008775595397</v>
      </c>
      <c r="I17">
        <v>0.14918512327622199</v>
      </c>
      <c r="J17">
        <v>0.27202997958053698</v>
      </c>
      <c r="K17">
        <v>0.383245006622775</v>
      </c>
      <c r="L17">
        <v>0.484632018588455</v>
      </c>
      <c r="M17">
        <v>0.14015816508265799</v>
      </c>
      <c r="N17" s="21">
        <v>0</v>
      </c>
      <c r="O17">
        <v>0.99429306185182498</v>
      </c>
      <c r="P17">
        <v>0.99610633999834197</v>
      </c>
      <c r="Q17">
        <v>0.99752781081336905</v>
      </c>
      <c r="R17">
        <v>0.996281004552241</v>
      </c>
      <c r="S17">
        <v>4.0759000778198198</v>
      </c>
      <c r="T17" s="27">
        <f>IF(C17,P17,R17)</f>
        <v>0.996281004552241</v>
      </c>
      <c r="U17" s="27">
        <f>IF(D17 = 0,O17,Q17)</f>
        <v>0.99752781081336905</v>
      </c>
      <c r="V17" s="39">
        <f>S17*T17^(1-N17)</f>
        <v>4.0607418239848876</v>
      </c>
      <c r="W17" s="38">
        <f>S17*U17^(N17+1)</f>
        <v>4.0658236817216453</v>
      </c>
      <c r="X17" s="44">
        <f>0.5 * (D17-MAX($D$3:$D$151))/(MIN($D$3:$D$151)-MAX($D$3:$D$151)) + 0.75</f>
        <v>1.0584208359069387</v>
      </c>
      <c r="Y17" s="44">
        <f>AVERAGE(D17, F17, G17, H17, I17, J17, K17)</f>
        <v>0.39740933542972512</v>
      </c>
      <c r="Z17" s="22">
        <f>AI17^N17</f>
        <v>1</v>
      </c>
      <c r="AA17" s="22">
        <f>(Z17+AB17)/2</f>
        <v>1</v>
      </c>
      <c r="AB17" s="22">
        <f>AM17^N17</f>
        <v>1</v>
      </c>
      <c r="AC17" s="22">
        <v>1</v>
      </c>
      <c r="AD17" s="22">
        <v>1</v>
      </c>
      <c r="AE17" s="22">
        <v>1</v>
      </c>
      <c r="AF17" s="22">
        <f>PERCENTILE($L$2:$L$151, 0.05)</f>
        <v>4.1983459205926187E-4</v>
      </c>
      <c r="AG17" s="22">
        <f>PERCENTILE($L$2:$L$151, 0.95)</f>
        <v>0.98984537699831288</v>
      </c>
      <c r="AH17" s="22">
        <f>MIN(MAX(L17,AF17), AG17)</f>
        <v>0.484632018588455</v>
      </c>
      <c r="AI17" s="22">
        <f>AH17-$AH$152+1</f>
        <v>1.4842121839963958</v>
      </c>
      <c r="AJ17" s="22">
        <f>PERCENTILE($M$2:$M$151, 0.02)</f>
        <v>-0.85468361603739185</v>
      </c>
      <c r="AK17" s="22">
        <f>PERCENTILE($M$2:$M$151, 0.98)</f>
        <v>1.261554317403208</v>
      </c>
      <c r="AL17" s="22">
        <f>MIN(MAX(M17,AJ17), AK17)</f>
        <v>0.14015816508265799</v>
      </c>
      <c r="AM17" s="22">
        <f>AL17-$AL$152 + 1</f>
        <v>1.9948417811200498</v>
      </c>
      <c r="AN17" s="46">
        <v>0</v>
      </c>
      <c r="AO17" s="74">
        <v>0.31</v>
      </c>
      <c r="AP17" s="51">
        <v>0.57999999999999996</v>
      </c>
      <c r="AQ17" s="50">
        <v>1</v>
      </c>
      <c r="AR17" s="17">
        <f>(AI17^4)*AB17*AE17*AN17</f>
        <v>0</v>
      </c>
      <c r="AS17" s="17">
        <f>(AM17^4) *Z17*AC17*AO17*(M17 &gt; 0)</f>
        <v>4.9090280862923681</v>
      </c>
      <c r="AT17" s="17">
        <f>(AM17^4)*AA17*AP17*AQ17</f>
        <v>9.1846331937083008</v>
      </c>
      <c r="AU17" s="17">
        <f>MIN(AR17, 0.05*AR$152)</f>
        <v>0</v>
      </c>
      <c r="AV17" s="17">
        <f>MIN(AS17, 0.05*AS$152)</f>
        <v>4.9090280862923681</v>
      </c>
      <c r="AW17" s="17">
        <f>MIN(AT17, 0.05*AT$152)</f>
        <v>9.1846331937083008</v>
      </c>
      <c r="AX17" s="14">
        <f>AU17/$AU$152</f>
        <v>0</v>
      </c>
      <c r="AY17" s="14">
        <f>AV17/$AV$152</f>
        <v>1.8876947382836711E-3</v>
      </c>
      <c r="AZ17" s="67">
        <f>AW17/$AW$152</f>
        <v>2.4862002741817884E-3</v>
      </c>
      <c r="BA17" s="21">
        <f>N17</f>
        <v>0</v>
      </c>
      <c r="BB17" s="66">
        <v>0</v>
      </c>
      <c r="BC17" s="15">
        <f>$D$158*AX17</f>
        <v>0</v>
      </c>
      <c r="BD17" s="19">
        <f>BC17-BB17</f>
        <v>0</v>
      </c>
      <c r="BE17" s="63">
        <f>(IF(BD17 &gt; 0, V17, W17))</f>
        <v>4.0658236817216453</v>
      </c>
      <c r="BF17" s="63">
        <f>IF(BD17&gt;0, S17*(T17^(2-N17)), S17*(U17^(N17 + 2)))</f>
        <v>4.0557721963809454</v>
      </c>
      <c r="BG17" s="46">
        <f>BD17/BE17</f>
        <v>0</v>
      </c>
      <c r="BH17" s="64" t="e">
        <f>BB17/BC17</f>
        <v>#DIV/0!</v>
      </c>
      <c r="BI17" s="66">
        <v>0</v>
      </c>
      <c r="BJ17" s="66">
        <v>1125</v>
      </c>
      <c r="BK17" s="66">
        <v>0</v>
      </c>
      <c r="BL17" s="10">
        <f>SUM(BI17:BK17)</f>
        <v>1125</v>
      </c>
      <c r="BM17" s="15">
        <f>AY17*$D$157</f>
        <v>363.70025753037663</v>
      </c>
      <c r="BN17" s="9">
        <f>BM17-BL17</f>
        <v>-761.29974246962342</v>
      </c>
      <c r="BO17" s="48">
        <f>IF(BN17&gt;0,V17,W17)</f>
        <v>4.0658236817216453</v>
      </c>
      <c r="BP17" s="48">
        <f xml:space="preserve"> IF(BN17 &gt;0, S17*T17^(2-N17), S17*U17^(N17+2))</f>
        <v>4.0557721963809454</v>
      </c>
      <c r="BQ17" s="46">
        <f>BN17/BO17</f>
        <v>-187.24366870411268</v>
      </c>
      <c r="BR17" s="64">
        <f>BL17/BM17</f>
        <v>3.0932064982275653</v>
      </c>
      <c r="BS17" s="16">
        <f>BB17+BL17+BU17</f>
        <v>1166</v>
      </c>
      <c r="BT17" s="69">
        <f>BC17+BM17+BV17</f>
        <v>389.07690372895013</v>
      </c>
      <c r="BU17" s="66">
        <v>41</v>
      </c>
      <c r="BV17" s="15">
        <f>AZ17*$D$160</f>
        <v>25.376646198573514</v>
      </c>
      <c r="BW17" s="37">
        <f>BV17-BU17</f>
        <v>-15.623353801426486</v>
      </c>
      <c r="BX17" s="54">
        <f>BW17*(BW17&lt;&gt;0)</f>
        <v>-15.623353801426486</v>
      </c>
      <c r="BY17" s="26">
        <f>BX17/$BX$152</f>
        <v>-5.3322026626028999E-3</v>
      </c>
      <c r="BZ17" s="47">
        <f>BY17 * $BW$152</f>
        <v>-15.623353801426484</v>
      </c>
      <c r="CA17" s="48">
        <f>IF(BZ17&gt;0, V17, W17)</f>
        <v>4.0658236817216453</v>
      </c>
      <c r="CB17" s="48">
        <f>IF(BW17&gt;0, S17*T17^(2-N17), S17*U17^(N17+2))</f>
        <v>4.0557721963809454</v>
      </c>
      <c r="CC17" s="65">
        <f>BZ17/CA17</f>
        <v>-3.8426048506881836</v>
      </c>
      <c r="CD17" s="66">
        <v>0</v>
      </c>
      <c r="CE17" s="15">
        <f>AZ17*$CD$155</f>
        <v>23.129121150713178</v>
      </c>
      <c r="CF17" s="37">
        <f>CE17-CD17</f>
        <v>23.129121150713178</v>
      </c>
      <c r="CG17" s="54">
        <f>CF17*(CF17&lt;&gt;0)</f>
        <v>23.129121150713178</v>
      </c>
      <c r="CH17" s="26">
        <f>CG17/$CG$152</f>
        <v>3.5987429828400774E-3</v>
      </c>
      <c r="CI17" s="47">
        <f>CH17 * $CF$152</f>
        <v>23.129121150713178</v>
      </c>
      <c r="CJ17" s="48">
        <f>IF(BZ17&gt;0,V17,W17)</f>
        <v>4.0658236817216453</v>
      </c>
      <c r="CK17" s="65">
        <f>CI17/CJ17</f>
        <v>5.6886680193960872</v>
      </c>
      <c r="CL17" s="70">
        <f>N17</f>
        <v>0</v>
      </c>
      <c r="CM17" s="1">
        <f>BS17+BU17</f>
        <v>1207</v>
      </c>
    </row>
    <row r="18" spans="1:91" x14ac:dyDescent="0.2">
      <c r="A18" s="25" t="s">
        <v>188</v>
      </c>
      <c r="B18">
        <v>1</v>
      </c>
      <c r="C18">
        <v>1</v>
      </c>
      <c r="D18">
        <v>0.80862964442668706</v>
      </c>
      <c r="E18">
        <v>0.191370355573312</v>
      </c>
      <c r="F18">
        <v>0.98688915375446895</v>
      </c>
      <c r="G18">
        <v>0.98688915375446895</v>
      </c>
      <c r="H18">
        <v>0.78604262432093597</v>
      </c>
      <c r="I18">
        <v>0.93648140409527703</v>
      </c>
      <c r="J18">
        <v>0.85797103710020794</v>
      </c>
      <c r="K18">
        <v>0.92017515221270196</v>
      </c>
      <c r="L18">
        <v>0.86844459987830402</v>
      </c>
      <c r="M18">
        <v>0.39800236598469102</v>
      </c>
      <c r="N18" s="21">
        <v>0</v>
      </c>
      <c r="O18">
        <v>1.0209337166553301</v>
      </c>
      <c r="P18">
        <v>0.97544826772334203</v>
      </c>
      <c r="Q18">
        <v>1.02812410203613</v>
      </c>
      <c r="R18">
        <v>0.97992547793166096</v>
      </c>
      <c r="S18">
        <v>605.71002197265602</v>
      </c>
      <c r="T18" s="27">
        <f>IF(C18,P18,R18)</f>
        <v>0.97544826772334203</v>
      </c>
      <c r="U18" s="27">
        <f>IF(D18 = 0,O18,Q18)</f>
        <v>1.02812410203613</v>
      </c>
      <c r="V18" s="39">
        <f>S18*T18^(1-N18)</f>
        <v>590.83879167589475</v>
      </c>
      <c r="W18" s="38">
        <f>S18*U18^(N18+1)</f>
        <v>622.74507243492155</v>
      </c>
      <c r="X18" s="44">
        <f>0.5 * (D18-MAX($D$3:$D$151))/(MIN($D$3:$D$151)-MAX($D$3:$D$151)) + 0.75</f>
        <v>0.84862054766316708</v>
      </c>
      <c r="Y18" s="44">
        <f>AVERAGE(D18, F18, G18, H18, I18, J18, K18)</f>
        <v>0.89758259566639254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v>1</v>
      </c>
      <c r="AD18" s="22">
        <v>1</v>
      </c>
      <c r="AE18" s="22">
        <v>1</v>
      </c>
      <c r="AF18" s="22">
        <f>PERCENTILE($L$2:$L$151, 0.05)</f>
        <v>4.1983459205926187E-4</v>
      </c>
      <c r="AG18" s="22">
        <f>PERCENTILE($L$2:$L$151, 0.95)</f>
        <v>0.98984537699831288</v>
      </c>
      <c r="AH18" s="22">
        <f>MIN(MAX(L18,AF18), AG18)</f>
        <v>0.86844459987830402</v>
      </c>
      <c r="AI18" s="22">
        <f>AH18-$AH$152+1</f>
        <v>1.8680247652862447</v>
      </c>
      <c r="AJ18" s="22">
        <f>PERCENTILE($M$2:$M$151, 0.02)</f>
        <v>-0.85468361603739185</v>
      </c>
      <c r="AK18" s="22">
        <f>PERCENTILE($M$2:$M$151, 0.98)</f>
        <v>1.261554317403208</v>
      </c>
      <c r="AL18" s="22">
        <f>MIN(MAX(M18,AJ18), AK18)</f>
        <v>0.39800236598469102</v>
      </c>
      <c r="AM18" s="22">
        <f>AL18-$AL$152 + 1</f>
        <v>2.2526859820220828</v>
      </c>
      <c r="AN18" s="46">
        <v>1</v>
      </c>
      <c r="AO18" s="51">
        <v>1</v>
      </c>
      <c r="AP18" s="51">
        <v>1</v>
      </c>
      <c r="AQ18" s="21">
        <v>1</v>
      </c>
      <c r="AR18" s="17">
        <f>(AI18^4)*AB18*AE18*AN18</f>
        <v>12.176725569333964</v>
      </c>
      <c r="AS18" s="17">
        <f>(AM18^4) *Z18*AC18*AO18*(M18 &gt; 0)</f>
        <v>25.75150562075531</v>
      </c>
      <c r="AT18" s="17">
        <f>(AM18^4)*AA18*AP18*AQ18</f>
        <v>25.75150562075531</v>
      </c>
      <c r="AU18" s="17">
        <f>MIN(AR18, 0.05*AR$152)</f>
        <v>12.176725569333964</v>
      </c>
      <c r="AV18" s="17">
        <f>MIN(AS18, 0.05*AS$152)</f>
        <v>25.75150562075531</v>
      </c>
      <c r="AW18" s="17">
        <f>MIN(AT18, 0.05*AT$152)</f>
        <v>25.75150562075531</v>
      </c>
      <c r="AX18" s="14">
        <f>AU18/$AU$152</f>
        <v>2.3438641051869494E-2</v>
      </c>
      <c r="AY18" s="14">
        <f>AV18/$AV$152</f>
        <v>9.9023637283559528E-3</v>
      </c>
      <c r="AZ18" s="67">
        <f>AW18/$AW$152</f>
        <v>6.9707084632158545E-3</v>
      </c>
      <c r="BA18" s="21">
        <f>N18</f>
        <v>0</v>
      </c>
      <c r="BB18" s="66">
        <v>606</v>
      </c>
      <c r="BC18" s="15">
        <f>$D$158*AX18</f>
        <v>3146.3328588798054</v>
      </c>
      <c r="BD18" s="19">
        <f>BC18-BB18</f>
        <v>2540.3328588798054</v>
      </c>
      <c r="BE18" s="63">
        <f>(IF(BD18 &gt; 0, V18, W18))</f>
        <v>590.83879167589475</v>
      </c>
      <c r="BF18" s="63">
        <f>IF(BD18&gt;0, S18*(T18^(2-N18)), S18*(U18^(N18 + 2)))</f>
        <v>576.33267584400403</v>
      </c>
      <c r="BG18" s="46">
        <f>BD18/BE18</f>
        <v>4.2995363450565511</v>
      </c>
      <c r="BH18" s="64">
        <f>BB18/BC18</f>
        <v>0.19260517789454587</v>
      </c>
      <c r="BI18" s="66">
        <v>0</v>
      </c>
      <c r="BJ18" s="66">
        <v>0</v>
      </c>
      <c r="BK18" s="66">
        <v>0</v>
      </c>
      <c r="BL18" s="10">
        <f>SUM(BI18:BK18)</f>
        <v>0</v>
      </c>
      <c r="BM18" s="15">
        <f>AY18*$D$157</f>
        <v>1907.878517178613</v>
      </c>
      <c r="BN18" s="9">
        <f>BM18-BL18</f>
        <v>1907.878517178613</v>
      </c>
      <c r="BO18" s="48">
        <f>IF(BN18&gt;0,V18,W18)</f>
        <v>590.83879167589475</v>
      </c>
      <c r="BP18" s="48">
        <f xml:space="preserve"> IF(BN18 &gt;0, S18*T18^(2-N18), S18*U18^(N18+2))</f>
        <v>576.33267584400403</v>
      </c>
      <c r="BQ18" s="46">
        <f>BN18/BO18</f>
        <v>3.2291016501590537</v>
      </c>
      <c r="BR18" s="64">
        <f>BL18/BM18</f>
        <v>0</v>
      </c>
      <c r="BS18" s="16">
        <f>BB18+BL18+BU18</f>
        <v>606</v>
      </c>
      <c r="BT18" s="69">
        <f>BC18+BM18+BV18</f>
        <v>5125.3613973424626</v>
      </c>
      <c r="BU18" s="66">
        <v>0</v>
      </c>
      <c r="BV18" s="15">
        <f>AZ18*$D$160</f>
        <v>71.150021284044229</v>
      </c>
      <c r="BW18" s="37">
        <f>BV18-BU18</f>
        <v>71.150021284044229</v>
      </c>
      <c r="BX18" s="54">
        <f>BW18*(BW18&lt;&gt;0)</f>
        <v>71.150021284044229</v>
      </c>
      <c r="BY18" s="26">
        <f>BX18/$BX$152</f>
        <v>2.4283283714690882E-2</v>
      </c>
      <c r="BZ18" s="47">
        <f>BY18 * $BW$152</f>
        <v>71.150021284044229</v>
      </c>
      <c r="CA18" s="48">
        <f>IF(BZ18&gt;0, V18, W18)</f>
        <v>590.83879167589475</v>
      </c>
      <c r="CB18" s="48">
        <f>IF(BW18&gt;0, S18*T18^(2-N18), S18*U18^(N18+2))</f>
        <v>576.33267584400403</v>
      </c>
      <c r="CC18" s="65">
        <f>BZ18/CA18</f>
        <v>0.12042205468979032</v>
      </c>
      <c r="CD18" s="66">
        <v>0</v>
      </c>
      <c r="CE18" s="15">
        <f>AZ18*$CD$155</f>
        <v>64.848500833297095</v>
      </c>
      <c r="CF18" s="37">
        <f>CE18-CD18</f>
        <v>64.848500833297095</v>
      </c>
      <c r="CG18" s="54">
        <f>CF18*(CF18&lt;&gt;0)</f>
        <v>64.848500833297095</v>
      </c>
      <c r="CH18" s="26">
        <f>CG18/$CG$152</f>
        <v>1.0090011021206954E-2</v>
      </c>
      <c r="CI18" s="47">
        <f>CH18 * $CF$152</f>
        <v>64.848500833297095</v>
      </c>
      <c r="CJ18" s="48">
        <f>IF(BZ18&gt;0,V18,W18)</f>
        <v>590.83879167589475</v>
      </c>
      <c r="CK18" s="65">
        <f>CI18/CJ18</f>
        <v>0.10975667431949832</v>
      </c>
      <c r="CL18" s="70">
        <f>N18</f>
        <v>0</v>
      </c>
      <c r="CM18" s="1">
        <f>BS18+BU18</f>
        <v>606</v>
      </c>
    </row>
    <row r="19" spans="1:91" x14ac:dyDescent="0.2">
      <c r="A19" s="25" t="s">
        <v>189</v>
      </c>
      <c r="B19">
        <v>1</v>
      </c>
      <c r="C19">
        <v>1</v>
      </c>
      <c r="D19">
        <v>0.91530163803435804</v>
      </c>
      <c r="E19">
        <v>8.4698361965641095E-2</v>
      </c>
      <c r="F19">
        <v>0.85339690107270505</v>
      </c>
      <c r="G19">
        <v>0.85339690107270505</v>
      </c>
      <c r="H19">
        <v>0.85206853322189702</v>
      </c>
      <c r="I19">
        <v>0.95110739657333798</v>
      </c>
      <c r="J19">
        <v>0.90022701822081597</v>
      </c>
      <c r="K19">
        <v>0.87649925705134901</v>
      </c>
      <c r="L19">
        <v>0.87628662639808796</v>
      </c>
      <c r="M19">
        <v>0.19764875579159</v>
      </c>
      <c r="N19" s="21">
        <v>0</v>
      </c>
      <c r="O19">
        <v>1.0177448774109501</v>
      </c>
      <c r="P19">
        <v>1.0011951380866699</v>
      </c>
      <c r="Q19">
        <v>1.00762221361664</v>
      </c>
      <c r="R19">
        <v>0.991470219922584</v>
      </c>
      <c r="S19">
        <v>188.83000183105401</v>
      </c>
      <c r="T19" s="27">
        <f>IF(C19,P19,R19)</f>
        <v>1.0011951380866699</v>
      </c>
      <c r="U19" s="27">
        <f>IF(D19 = 0,O19,Q19)</f>
        <v>1.00762221361664</v>
      </c>
      <c r="V19" s="39">
        <f>S19*T19^(1-N19)</f>
        <v>189.05567975814824</v>
      </c>
      <c r="W19" s="38">
        <f>S19*U19^(N19+1)</f>
        <v>190.26930444224081</v>
      </c>
      <c r="X19" s="44">
        <f>0.5 * (D19-MAX($D$3:$D$151))/(MIN($D$3:$D$151)-MAX($D$3:$D$151)) + 0.75</f>
        <v>0.79364834259831207</v>
      </c>
      <c r="Y19" s="44">
        <f>AVERAGE(D19, F19, G19, H19, I19, J19, K19)</f>
        <v>0.88599966360673832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PERCENTILE($L$2:$L$151, 0.05)</f>
        <v>4.1983459205926187E-4</v>
      </c>
      <c r="AG19" s="22">
        <f>PERCENTILE($L$2:$L$151, 0.95)</f>
        <v>0.98984537699831288</v>
      </c>
      <c r="AH19" s="22">
        <f>MIN(MAX(L19,AF19), AG19)</f>
        <v>0.87628662639808796</v>
      </c>
      <c r="AI19" s="22">
        <f>AH19-$AH$152+1</f>
        <v>1.8758667918060286</v>
      </c>
      <c r="AJ19" s="22">
        <f>PERCENTILE($M$2:$M$151, 0.02)</f>
        <v>-0.85468361603739185</v>
      </c>
      <c r="AK19" s="22">
        <f>PERCENTILE($M$2:$M$151, 0.98)</f>
        <v>1.261554317403208</v>
      </c>
      <c r="AL19" s="22">
        <f>MIN(MAX(M19,AJ19), AK19)</f>
        <v>0.19764875579159</v>
      </c>
      <c r="AM19" s="22">
        <f>AL19-$AL$152 + 1</f>
        <v>2.0523323718289816</v>
      </c>
      <c r="AN19" s="46">
        <v>1</v>
      </c>
      <c r="AO19" s="51">
        <v>1</v>
      </c>
      <c r="AP19" s="51">
        <v>1</v>
      </c>
      <c r="AQ19" s="21">
        <v>1</v>
      </c>
      <c r="AR19" s="17">
        <f>(AI19^4)*AB19*AE19*AN19</f>
        <v>12.382489855908657</v>
      </c>
      <c r="AS19" s="17">
        <f>(AM19^4) *Z19*AC19*AO19*(M19 &gt; 0)</f>
        <v>17.741518222033623</v>
      </c>
      <c r="AT19" s="17">
        <f>(AM19^4)*AA19*AP19*AQ19</f>
        <v>17.741518222033623</v>
      </c>
      <c r="AU19" s="17">
        <f>MIN(AR19, 0.05*AR$152)</f>
        <v>12.382489855908657</v>
      </c>
      <c r="AV19" s="17">
        <f>MIN(AS19, 0.05*AS$152)</f>
        <v>17.741518222033623</v>
      </c>
      <c r="AW19" s="17">
        <f>MIN(AT19, 0.05*AT$152)</f>
        <v>17.741518222033623</v>
      </c>
      <c r="AX19" s="14">
        <f>AU19/$AU$152</f>
        <v>2.3834711015576659E-2</v>
      </c>
      <c r="AY19" s="14">
        <f>AV19/$AV$152</f>
        <v>6.8222405755659667E-3</v>
      </c>
      <c r="AZ19" s="67">
        <f>AW19/$AW$152</f>
        <v>4.8024745831152967E-3</v>
      </c>
      <c r="BA19" s="21">
        <f>N19</f>
        <v>0</v>
      </c>
      <c r="BB19" s="66">
        <v>2832</v>
      </c>
      <c r="BC19" s="15">
        <f>$D$158*AX19</f>
        <v>3199.5001025979641</v>
      </c>
      <c r="BD19" s="19">
        <f>BC19-BB19</f>
        <v>367.50010259796409</v>
      </c>
      <c r="BE19" s="63">
        <f>(IF(BD19 &gt; 0, V19, W19))</f>
        <v>189.05567975814824</v>
      </c>
      <c r="BF19" s="63">
        <f>IF(BD19&gt;0, S19*(T19^(2-N19)), S19*(U19^(N19 + 2)))</f>
        <v>189.28162740152848</v>
      </c>
      <c r="BG19" s="46">
        <f>BD19/BE19</f>
        <v>1.9438723188221216</v>
      </c>
      <c r="BH19" s="64">
        <f>BB19/BC19</f>
        <v>0.88513827447620408</v>
      </c>
      <c r="BI19" s="66">
        <v>0</v>
      </c>
      <c r="BJ19" s="66">
        <v>0</v>
      </c>
      <c r="BK19" s="66">
        <v>0</v>
      </c>
      <c r="BL19" s="10">
        <f>SUM(BI19:BK19)</f>
        <v>0</v>
      </c>
      <c r="BM19" s="15">
        <f>AY19*$D$157</f>
        <v>1314.4342694537193</v>
      </c>
      <c r="BN19" s="9">
        <f>BM19-BL19</f>
        <v>1314.4342694537193</v>
      </c>
      <c r="BO19" s="48">
        <f>IF(BN19&gt;0,V19,W19)</f>
        <v>189.05567975814824</v>
      </c>
      <c r="BP19" s="48">
        <f xml:space="preserve"> IF(BN19 &gt;0, S19*T19^(2-N19), S19*U19^(N19+2))</f>
        <v>189.28162740152848</v>
      </c>
      <c r="BQ19" s="46">
        <f>BN19/BO19</f>
        <v>6.9526304162626857</v>
      </c>
      <c r="BR19" s="64">
        <f>BL19/BM19</f>
        <v>0</v>
      </c>
      <c r="BS19" s="16">
        <f>BB19+BL19+BU19</f>
        <v>2832</v>
      </c>
      <c r="BT19" s="69">
        <f>BC19+BM19+BV19</f>
        <v>4562.9532301215413</v>
      </c>
      <c r="BU19" s="66">
        <v>0</v>
      </c>
      <c r="BV19" s="15">
        <f>AZ19*$D$160</f>
        <v>49.018858069857835</v>
      </c>
      <c r="BW19" s="37">
        <f>BV19-BU19</f>
        <v>49.018858069857835</v>
      </c>
      <c r="BX19" s="54">
        <f>BW19*(BW19&lt;&gt;0)</f>
        <v>49.018858069857835</v>
      </c>
      <c r="BY19" s="26">
        <f>BX19/$BX$152</f>
        <v>1.6729985689371289E-2</v>
      </c>
      <c r="BZ19" s="47">
        <f>BY19 * $BW$152</f>
        <v>49.018858069857835</v>
      </c>
      <c r="CA19" s="48">
        <f>IF(BZ19&gt;0, V19, W19)</f>
        <v>189.05567975814824</v>
      </c>
      <c r="CB19" s="48">
        <f>IF(BW19&gt;0, S19*T19^(2-N19), S19*U19^(N19+2))</f>
        <v>189.28162740152848</v>
      </c>
      <c r="CC19" s="65">
        <f>BZ19/CA19</f>
        <v>0.25928265224597219</v>
      </c>
      <c r="CD19" s="66">
        <v>0</v>
      </c>
      <c r="CE19" s="15">
        <f>AZ19*$CD$155</f>
        <v>44.677421046721605</v>
      </c>
      <c r="CF19" s="37">
        <f>CE19-CD19</f>
        <v>44.677421046721605</v>
      </c>
      <c r="CG19" s="54">
        <f>CF19*(CF19&lt;&gt;0)</f>
        <v>44.677421046721605</v>
      </c>
      <c r="CH19" s="26">
        <f>CG19/$CG$152</f>
        <v>6.9515203122330182E-3</v>
      </c>
      <c r="CI19" s="47">
        <f>CH19 * $CF$152</f>
        <v>44.677421046721605</v>
      </c>
      <c r="CJ19" s="48">
        <f>IF(BZ19&gt;0,V19,W19)</f>
        <v>189.05567975814824</v>
      </c>
      <c r="CK19" s="65">
        <f>CI19/CJ19</f>
        <v>0.23631885116530607</v>
      </c>
      <c r="CL19" s="70">
        <f>N19</f>
        <v>0</v>
      </c>
      <c r="CM19" s="1">
        <f>BS19+BU19</f>
        <v>2832</v>
      </c>
    </row>
    <row r="20" spans="1:91" x14ac:dyDescent="0.2">
      <c r="A20" s="25" t="s">
        <v>148</v>
      </c>
      <c r="B20">
        <v>1</v>
      </c>
      <c r="C20">
        <v>1</v>
      </c>
      <c r="D20">
        <v>0.80612244897959096</v>
      </c>
      <c r="E20">
        <v>0.19387755102040799</v>
      </c>
      <c r="F20">
        <v>0.73701298701298701</v>
      </c>
      <c r="G20">
        <v>0.73701298701298701</v>
      </c>
      <c r="H20">
        <v>0.97826086956521696</v>
      </c>
      <c r="I20">
        <v>0.309782608695652</v>
      </c>
      <c r="J20">
        <v>0.55049814183045997</v>
      </c>
      <c r="K20">
        <v>0.63696489687860103</v>
      </c>
      <c r="L20">
        <v>0.44957679785565902</v>
      </c>
      <c r="M20">
        <v>-0.54517252841295905</v>
      </c>
      <c r="N20" s="21">
        <v>0</v>
      </c>
      <c r="O20">
        <v>1.0049410469117599</v>
      </c>
      <c r="P20">
        <v>0.98728118989829905</v>
      </c>
      <c r="Q20">
        <v>1.0137213081582299</v>
      </c>
      <c r="R20">
        <v>0.98668210781046095</v>
      </c>
      <c r="S20">
        <v>37.060001373291001</v>
      </c>
      <c r="T20" s="27">
        <f>IF(C20,P20,R20)</f>
        <v>0.98728118989829905</v>
      </c>
      <c r="U20" s="27">
        <f>IF(D20 = 0,O20,Q20)</f>
        <v>1.0137213081582299</v>
      </c>
      <c r="V20" s="39">
        <f>S20*T20^(1-N20)</f>
        <v>36.588642253455333</v>
      </c>
      <c r="W20" s="38">
        <f>S20*U20^(N20+1)</f>
        <v>37.568513072478353</v>
      </c>
      <c r="X20" s="44">
        <f>0.5 * (D20-MAX($D$3:$D$151))/(MIN($D$3:$D$151)-MAX($D$3:$D$151)) + 0.75</f>
        <v>0.84991260247150169</v>
      </c>
      <c r="Y20" s="44">
        <f>AVERAGE(D20, F20, G20, H20, I20, J20, K20)</f>
        <v>0.67937927713935642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PERCENTILE($L$2:$L$151, 0.05)</f>
        <v>4.1983459205926187E-4</v>
      </c>
      <c r="AG20" s="22">
        <f>PERCENTILE($L$2:$L$151, 0.95)</f>
        <v>0.98984537699831288</v>
      </c>
      <c r="AH20" s="22">
        <f>MIN(MAX(L20,AF20), AG20)</f>
        <v>0.44957679785565902</v>
      </c>
      <c r="AI20" s="22">
        <f>AH20-$AH$152+1</f>
        <v>1.4491569632635999</v>
      </c>
      <c r="AJ20" s="22">
        <f>PERCENTILE($M$2:$M$151, 0.02)</f>
        <v>-0.85468361603739185</v>
      </c>
      <c r="AK20" s="22">
        <f>PERCENTILE($M$2:$M$151, 0.98)</f>
        <v>1.261554317403208</v>
      </c>
      <c r="AL20" s="22">
        <f>MIN(MAX(M20,AJ20), AK20)</f>
        <v>-0.54517252841295905</v>
      </c>
      <c r="AM20" s="22">
        <f>AL20-$AL$152 + 1</f>
        <v>1.3095110876244327</v>
      </c>
      <c r="AN20" s="46">
        <v>1</v>
      </c>
      <c r="AO20" s="51">
        <v>1</v>
      </c>
      <c r="AP20" s="51">
        <v>1</v>
      </c>
      <c r="AQ20" s="21">
        <v>1</v>
      </c>
      <c r="AR20" s="17">
        <f>(AI20^4)*AB20*AE20*AN20</f>
        <v>4.4102348006618675</v>
      </c>
      <c r="AS20" s="17">
        <f>(AM20^4) *Z20*AC20*AO20*(M20 &gt; 0)</f>
        <v>0</v>
      </c>
      <c r="AT20" s="17">
        <f>(AM20^4)*AA20*AP20*AQ20</f>
        <v>2.9406051925934498</v>
      </c>
      <c r="AU20" s="17">
        <f>MIN(AR20, 0.05*AR$152)</f>
        <v>4.4102348006618675</v>
      </c>
      <c r="AV20" s="17">
        <f>MIN(AS20, 0.05*AS$152)</f>
        <v>0</v>
      </c>
      <c r="AW20" s="17">
        <f>MIN(AT20, 0.05*AT$152)</f>
        <v>2.9406051925934498</v>
      </c>
      <c r="AX20" s="14">
        <f>AU20/$AU$152</f>
        <v>8.4891385503098587E-3</v>
      </c>
      <c r="AY20" s="14">
        <f>AV20/$AV$152</f>
        <v>0</v>
      </c>
      <c r="AZ20" s="67">
        <f>AW20/$AW$152</f>
        <v>7.9599623435091496E-4</v>
      </c>
      <c r="BA20" s="21">
        <f>N20</f>
        <v>0</v>
      </c>
      <c r="BB20" s="66">
        <v>1038</v>
      </c>
      <c r="BC20" s="15">
        <f>$D$158*AX20</f>
        <v>1139.5564915779446</v>
      </c>
      <c r="BD20" s="19">
        <f>BC20-BB20</f>
        <v>101.5564915779446</v>
      </c>
      <c r="BE20" s="63">
        <f>(IF(BD20 &gt; 0, V20, W20))</f>
        <v>36.588642253455333</v>
      </c>
      <c r="BF20" s="63">
        <f>IF(BD20&gt;0, S20*(T20^(2-N20)), S20*(U20^(N20 + 2)))</f>
        <v>36.123278260754567</v>
      </c>
      <c r="BG20" s="46">
        <f>BD20/BE20</f>
        <v>2.7756288652212526</v>
      </c>
      <c r="BH20" s="64">
        <f>BB20/BC20</f>
        <v>0.91088068706684366</v>
      </c>
      <c r="BI20" s="66">
        <v>815</v>
      </c>
      <c r="BJ20" s="66">
        <v>667</v>
      </c>
      <c r="BK20" s="66">
        <v>74</v>
      </c>
      <c r="BL20" s="10">
        <f>SUM(BI20:BK20)</f>
        <v>1556</v>
      </c>
      <c r="BM20" s="15">
        <f>AY20*$D$157</f>
        <v>0</v>
      </c>
      <c r="BN20" s="9">
        <f>BM20-BL20</f>
        <v>-1556</v>
      </c>
      <c r="BO20" s="48">
        <f>IF(BN20&gt;0,V20,W20)</f>
        <v>37.568513072478353</v>
      </c>
      <c r="BP20" s="48">
        <f xml:space="preserve"> IF(BN20 &gt;0, S20*T20^(2-N20), S20*U20^(N20+2))</f>
        <v>38.084002217392317</v>
      </c>
      <c r="BQ20" s="46">
        <f>BN20/BO20</f>
        <v>-41.417662631419986</v>
      </c>
      <c r="BR20" s="64" t="e">
        <f>BL20/BM20</f>
        <v>#DIV/0!</v>
      </c>
      <c r="BS20" s="16">
        <f>BB20+BL20+BU20</f>
        <v>2631</v>
      </c>
      <c r="BT20" s="69">
        <f>BC20+BM20+BV20</f>
        <v>1147.6812251419644</v>
      </c>
      <c r="BU20" s="66">
        <v>37</v>
      </c>
      <c r="BV20" s="15">
        <f>AZ20*$D$160</f>
        <v>8.1247335640197882</v>
      </c>
      <c r="BW20" s="37">
        <f>BV20-BU20</f>
        <v>-28.875266435980212</v>
      </c>
      <c r="BX20" s="54">
        <f>BW20*(BW20&lt;&gt;0)</f>
        <v>-28.875266435980212</v>
      </c>
      <c r="BY20" s="26">
        <f>BX20/$BX$152</f>
        <v>-9.8550397392424011E-3</v>
      </c>
      <c r="BZ20" s="47">
        <f>BY20 * $BW$152</f>
        <v>-28.875266435980212</v>
      </c>
      <c r="CA20" s="48">
        <f>IF(BZ20&gt;0, V20, W20)</f>
        <v>37.568513072478353</v>
      </c>
      <c r="CB20" s="48">
        <f>IF(BW20&gt;0, S20*T20^(2-N20), S20*U20^(N20+2))</f>
        <v>38.084002217392317</v>
      </c>
      <c r="CC20" s="65">
        <f>BZ20/CA20</f>
        <v>-0.76860285580835053</v>
      </c>
      <c r="CD20" s="66">
        <v>0</v>
      </c>
      <c r="CE20" s="15">
        <f>AZ20*$CD$155</f>
        <v>7.4051529681665622</v>
      </c>
      <c r="CF20" s="37">
        <f>CE20-CD20</f>
        <v>7.4051529681665622</v>
      </c>
      <c r="CG20" s="54">
        <f>CF20*(CF20&lt;&gt;0)</f>
        <v>7.4051529681665622</v>
      </c>
      <c r="CH20" s="26">
        <f>CG20/$CG$152</f>
        <v>1.1521943314402618E-3</v>
      </c>
      <c r="CI20" s="47">
        <f>CH20 * $CF$152</f>
        <v>7.4051529681665622</v>
      </c>
      <c r="CJ20" s="48">
        <f>IF(BZ20&gt;0,V20,W20)</f>
        <v>37.568513072478353</v>
      </c>
      <c r="CK20" s="65">
        <f>CI20/CJ20</f>
        <v>0.19711062170281557</v>
      </c>
      <c r="CL20" s="70">
        <f>N20</f>
        <v>0</v>
      </c>
      <c r="CM20" s="1">
        <f>BS20+BU20</f>
        <v>2668</v>
      </c>
    </row>
    <row r="21" spans="1:91" x14ac:dyDescent="0.2">
      <c r="A21" s="25" t="s">
        <v>307</v>
      </c>
      <c r="B21">
        <v>0</v>
      </c>
      <c r="C21">
        <v>1</v>
      </c>
      <c r="D21">
        <v>0.92648821414302795</v>
      </c>
      <c r="E21">
        <v>7.3511785856971601E-2</v>
      </c>
      <c r="F21">
        <v>0.90786136939983098</v>
      </c>
      <c r="G21">
        <v>0.90786136939983098</v>
      </c>
      <c r="H21">
        <v>0.78813205181780099</v>
      </c>
      <c r="I21">
        <v>0.806936899289594</v>
      </c>
      <c r="J21">
        <v>0.79747904933270997</v>
      </c>
      <c r="K21">
        <v>0.85088214330473999</v>
      </c>
      <c r="L21">
        <v>0.54329559168092001</v>
      </c>
      <c r="M21">
        <v>1.3821568199295</v>
      </c>
      <c r="N21" s="21">
        <v>0</v>
      </c>
      <c r="O21">
        <v>1</v>
      </c>
      <c r="P21">
        <v>0.98258977013121895</v>
      </c>
      <c r="Q21">
        <v>1.0415291971340399</v>
      </c>
      <c r="R21">
        <v>0.98451283407704504</v>
      </c>
      <c r="S21">
        <v>3.6761000156402499</v>
      </c>
      <c r="T21" s="27">
        <f>IF(C21,P21,R21)</f>
        <v>0.98258977013121895</v>
      </c>
      <c r="U21" s="27">
        <f>IF(D21 = 0,O21,Q21)</f>
        <v>1.0415291971340399</v>
      </c>
      <c r="V21" s="39">
        <f>S21*T21^(1-N21)</f>
        <v>3.6120982693473236</v>
      </c>
      <c r="W21" s="38">
        <f>S21*U21^(N21+1)</f>
        <v>3.8287654978742212</v>
      </c>
      <c r="X21" s="44">
        <f>0.5 * (D21-MAX($D$3:$D$151))/(MIN($D$3:$D$151)-MAX($D$3:$D$151)) + 0.75</f>
        <v>0.78788346716079904</v>
      </c>
      <c r="Y21" s="44">
        <f>AVERAGE(D21, F21, G21, H21, I21, J21, K21)</f>
        <v>0.85509158524107642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PERCENTILE($L$2:$L$151, 0.05)</f>
        <v>4.1983459205926187E-4</v>
      </c>
      <c r="AG21" s="22">
        <f>PERCENTILE($L$2:$L$151, 0.95)</f>
        <v>0.98984537699831288</v>
      </c>
      <c r="AH21" s="22">
        <f>MIN(MAX(L21,AF21), AG21)</f>
        <v>0.54329559168092001</v>
      </c>
      <c r="AI21" s="22">
        <f>AH21-$AH$152+1</f>
        <v>1.5428757570888607</v>
      </c>
      <c r="AJ21" s="22">
        <f>PERCENTILE($M$2:$M$151, 0.02)</f>
        <v>-0.85468361603739185</v>
      </c>
      <c r="AK21" s="22">
        <f>PERCENTILE($M$2:$M$151, 0.98)</f>
        <v>1.261554317403208</v>
      </c>
      <c r="AL21" s="22">
        <f>MIN(MAX(M21,AJ21), AK21)</f>
        <v>1.261554317403208</v>
      </c>
      <c r="AM21" s="22">
        <f>AL21-$AL$152 + 1</f>
        <v>3.1162379334405998</v>
      </c>
      <c r="AN21" s="46">
        <v>0</v>
      </c>
      <c r="AO21" s="74">
        <v>0.31</v>
      </c>
      <c r="AP21" s="51">
        <v>0.57999999999999996</v>
      </c>
      <c r="AQ21" s="50">
        <v>1</v>
      </c>
      <c r="AR21" s="17">
        <f>(AI21^4)*AB21*AE21*AN21</f>
        <v>0</v>
      </c>
      <c r="AS21" s="17">
        <f>(AM21^4) *Z21*AC21*AO21*(M21 &gt; 0)</f>
        <v>29.233723385063424</v>
      </c>
      <c r="AT21" s="17">
        <f>(AM21^4)*AA21*AP21*AQ21</f>
        <v>54.695353430118665</v>
      </c>
      <c r="AU21" s="17">
        <f>MIN(AR21, 0.05*AR$152)</f>
        <v>0</v>
      </c>
      <c r="AV21" s="17">
        <f>MIN(AS21, 0.05*AS$152)</f>
        <v>29.233723385063424</v>
      </c>
      <c r="AW21" s="17">
        <f>MIN(AT21, 0.05*AT$152)</f>
        <v>54.695353430118665</v>
      </c>
      <c r="AX21" s="14">
        <f>AU21/$AU$152</f>
        <v>0</v>
      </c>
      <c r="AY21" s="14">
        <f>AV21/$AV$152</f>
        <v>1.124139948771479E-2</v>
      </c>
      <c r="AZ21" s="67">
        <f>AW21/$AW$152</f>
        <v>1.480555617480543E-2</v>
      </c>
      <c r="BA21" s="21">
        <f>N21</f>
        <v>0</v>
      </c>
      <c r="BB21" s="66">
        <v>0</v>
      </c>
      <c r="BC21" s="15">
        <f>$D$158*AX21</f>
        <v>0</v>
      </c>
      <c r="BD21" s="19">
        <f>BC21-BB21</f>
        <v>0</v>
      </c>
      <c r="BE21" s="63">
        <f>(IF(BD21 &gt; 0, V21, W21))</f>
        <v>3.8287654978742212</v>
      </c>
      <c r="BF21" s="63">
        <f>IF(BD21&gt;0, S21*(T21^(2-N21)), S21*(U21^(N21 + 2)))</f>
        <v>3.9877710550154504</v>
      </c>
      <c r="BG21" s="46">
        <f>BD21/BE21</f>
        <v>0</v>
      </c>
      <c r="BH21" s="64" t="e">
        <f>BB21/BC21</f>
        <v>#DIV/0!</v>
      </c>
      <c r="BI21" s="66">
        <v>0</v>
      </c>
      <c r="BJ21" s="66">
        <v>0</v>
      </c>
      <c r="BK21" s="66">
        <v>0</v>
      </c>
      <c r="BL21" s="10">
        <f>SUM(BI21:BK21)</f>
        <v>0</v>
      </c>
      <c r="BM21" s="15">
        <f>AY21*$D$157</f>
        <v>2165.8691978985207</v>
      </c>
      <c r="BN21" s="9">
        <f>BM21-BL21</f>
        <v>2165.8691978985207</v>
      </c>
      <c r="BO21" s="48">
        <f>IF(BN21&gt;0,V21,W21)</f>
        <v>3.6120982693473236</v>
      </c>
      <c r="BP21" s="48">
        <f xml:space="preserve"> IF(BN21 &gt;0, S21*T21^(2-N21), S21*U21^(N21+2))</f>
        <v>3.5492108081693607</v>
      </c>
      <c r="BQ21" s="46">
        <f>BN21/BO21</f>
        <v>599.61524753585275</v>
      </c>
      <c r="BR21" s="64">
        <f>BL21/BM21</f>
        <v>0</v>
      </c>
      <c r="BS21" s="16">
        <f>BB21+BL21+BU21</f>
        <v>0</v>
      </c>
      <c r="BT21" s="69">
        <f>BC21+BM21+BV21</f>
        <v>2316.9895097747599</v>
      </c>
      <c r="BU21" s="66">
        <v>0</v>
      </c>
      <c r="BV21" s="15">
        <f>AZ21*$D$160</f>
        <v>151.12031187623901</v>
      </c>
      <c r="BW21" s="37">
        <f>BV21-BU21</f>
        <v>151.12031187623901</v>
      </c>
      <c r="BX21" s="54">
        <f>BW21*(BW21&lt;&gt;0)</f>
        <v>151.12031187623901</v>
      </c>
      <c r="BY21" s="26">
        <f>BX21/$BX$152</f>
        <v>5.1576898251276156E-2</v>
      </c>
      <c r="BZ21" s="47">
        <f>BY21 * $BW$152</f>
        <v>151.12031187623901</v>
      </c>
      <c r="CA21" s="48">
        <f>IF(BZ21&gt;0, V21, W21)</f>
        <v>3.6120982693473236</v>
      </c>
      <c r="CB21" s="48">
        <f>IF(BW21&gt;0, S21*T21^(2-N21), S21*U21^(N21+2))</f>
        <v>3.5492108081693607</v>
      </c>
      <c r="CC21" s="65">
        <f>BZ21/CA21</f>
        <v>41.837264827112584</v>
      </c>
      <c r="CD21" s="66">
        <v>0</v>
      </c>
      <c r="CE21" s="15">
        <f>AZ21*$CD$155</f>
        <v>137.73608909421492</v>
      </c>
      <c r="CF21" s="37">
        <f>CE21-CD21</f>
        <v>137.73608909421492</v>
      </c>
      <c r="CG21" s="54">
        <f>CF21*(CF21&lt;&gt;0)</f>
        <v>137.73608909421492</v>
      </c>
      <c r="CH21" s="26">
        <f>CG21/$CG$152</f>
        <v>2.1430852511936351E-2</v>
      </c>
      <c r="CI21" s="47">
        <f>CH21 * $CF$152</f>
        <v>137.73608909421492</v>
      </c>
      <c r="CJ21" s="48">
        <f>IF(BZ21&gt;0,V21,W21)</f>
        <v>3.6120982693473236</v>
      </c>
      <c r="CK21" s="65">
        <f>CI21/CJ21</f>
        <v>38.131877602295326</v>
      </c>
      <c r="CL21" s="70">
        <f>N21</f>
        <v>0</v>
      </c>
      <c r="CM21" s="1">
        <f>BS21+BU21</f>
        <v>0</v>
      </c>
    </row>
    <row r="22" spans="1:91" x14ac:dyDescent="0.2">
      <c r="A22" s="25" t="s">
        <v>251</v>
      </c>
      <c r="B22">
        <v>1</v>
      </c>
      <c r="C22">
        <v>1</v>
      </c>
      <c r="D22">
        <v>0.21123321123321101</v>
      </c>
      <c r="E22">
        <v>0.78876678876678796</v>
      </c>
      <c r="F22">
        <v>0.129519268970997</v>
      </c>
      <c r="G22">
        <v>0.129519268970997</v>
      </c>
      <c r="H22">
        <v>0.17258671124111899</v>
      </c>
      <c r="I22">
        <v>0.20727120768909299</v>
      </c>
      <c r="J22">
        <v>0.18913554946132</v>
      </c>
      <c r="K22">
        <v>0.156514210545426</v>
      </c>
      <c r="L22">
        <v>0.35889460339161899</v>
      </c>
      <c r="M22">
        <v>1.0149663273039999</v>
      </c>
      <c r="N22" s="21">
        <v>0</v>
      </c>
      <c r="O22">
        <v>1</v>
      </c>
      <c r="P22">
        <v>0.98351133647054401</v>
      </c>
      <c r="Q22">
        <v>1.0269106787984801</v>
      </c>
      <c r="R22">
        <v>1</v>
      </c>
      <c r="S22">
        <v>0.69999998807907104</v>
      </c>
      <c r="T22" s="27">
        <f>IF(C22,P22,R22)</f>
        <v>0.98351133647054401</v>
      </c>
      <c r="U22" s="27">
        <f>IF(D22 = 0,O22,Q22)</f>
        <v>1.0269106787984801</v>
      </c>
      <c r="V22" s="39">
        <f>S22*T22^(1-N22)</f>
        <v>0.68845792380501203</v>
      </c>
      <c r="W22" s="38">
        <f>S22*U22^(N22+1)</f>
        <v>0.71883746291720685</v>
      </c>
      <c r="X22" s="44">
        <f>0.5 * (D22-MAX($D$3:$D$151))/(MIN($D$3:$D$151)-MAX($D$3:$D$151)) + 0.75</f>
        <v>1.1564820408242276</v>
      </c>
      <c r="Y22" s="44">
        <f>AVERAGE(D22, F22, G22, H22, I22, J22, K22)</f>
        <v>0.17082563258745184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PERCENTILE($L$2:$L$151, 0.05)</f>
        <v>4.1983459205926187E-4</v>
      </c>
      <c r="AG22" s="22">
        <f>PERCENTILE($L$2:$L$151, 0.95)</f>
        <v>0.98984537699831288</v>
      </c>
      <c r="AH22" s="22">
        <f>MIN(MAX(L22,AF22), AG22)</f>
        <v>0.35889460339161899</v>
      </c>
      <c r="AI22" s="22">
        <f>AH22-$AH$152+1</f>
        <v>1.3584747687995598</v>
      </c>
      <c r="AJ22" s="22">
        <f>PERCENTILE($M$2:$M$151, 0.02)</f>
        <v>-0.85468361603739185</v>
      </c>
      <c r="AK22" s="22">
        <f>PERCENTILE($M$2:$M$151, 0.98)</f>
        <v>1.261554317403208</v>
      </c>
      <c r="AL22" s="22">
        <f>MIN(MAX(M22,AJ22), AK22)</f>
        <v>1.0149663273039999</v>
      </c>
      <c r="AM22" s="22">
        <f>AL22-$AL$152 + 1</f>
        <v>2.8696499433413916</v>
      </c>
      <c r="AN22" s="46">
        <v>0</v>
      </c>
      <c r="AO22" s="74">
        <v>0.31</v>
      </c>
      <c r="AP22" s="51">
        <v>0.57999999999999996</v>
      </c>
      <c r="AQ22" s="50">
        <v>1</v>
      </c>
      <c r="AR22" s="17">
        <f>(AI22^4)*AB22*AE22*AN22</f>
        <v>0</v>
      </c>
      <c r="AS22" s="17">
        <f>(AM22^4) *Z22*AC22*AO22*(M22 &gt; 0)</f>
        <v>21.022162197569727</v>
      </c>
      <c r="AT22" s="17">
        <f>(AM22^4)*AA22*AP22*AQ22</f>
        <v>39.331787337388519</v>
      </c>
      <c r="AU22" s="17">
        <f>MIN(AR22, 0.05*AR$152)</f>
        <v>0</v>
      </c>
      <c r="AV22" s="17">
        <f>MIN(AS22, 0.05*AS$152)</f>
        <v>21.022162197569727</v>
      </c>
      <c r="AW22" s="17">
        <f>MIN(AT22, 0.05*AT$152)</f>
        <v>39.331787337388519</v>
      </c>
      <c r="AX22" s="14">
        <f>AU22/$AU$152</f>
        <v>0</v>
      </c>
      <c r="AY22" s="14">
        <f>AV22/$AV$152</f>
        <v>8.0837640914109936E-3</v>
      </c>
      <c r="AZ22" s="67">
        <f>AW22/$AW$152</f>
        <v>1.0646772538424443E-2</v>
      </c>
      <c r="BA22" s="21">
        <f>N22</f>
        <v>0</v>
      </c>
      <c r="BB22" s="66">
        <v>0</v>
      </c>
      <c r="BC22" s="15">
        <f>$D$158*AX22</f>
        <v>0</v>
      </c>
      <c r="BD22" s="19">
        <f>BC22-BB22</f>
        <v>0</v>
      </c>
      <c r="BE22" s="63">
        <f>(IF(BD22 &gt; 0, V22, W22))</f>
        <v>0.71883746291720685</v>
      </c>
      <c r="BF22" s="63">
        <f>IF(BD22&gt;0, S22*(T22^(2-N22)), S22*(U22^(N22 + 2)))</f>
        <v>0.73818186699008614</v>
      </c>
      <c r="BG22" s="46">
        <f>BD22/BE22</f>
        <v>0</v>
      </c>
      <c r="BH22" s="64" t="e">
        <f>BB22/BC22</f>
        <v>#DIV/0!</v>
      </c>
      <c r="BI22" s="66">
        <v>0</v>
      </c>
      <c r="BJ22" s="66">
        <v>1431</v>
      </c>
      <c r="BK22" s="66">
        <v>101</v>
      </c>
      <c r="BL22" s="10">
        <f>SUM(BI22:BK22)</f>
        <v>1532</v>
      </c>
      <c r="BM22" s="15">
        <f>AY22*$D$157</f>
        <v>1557.4907437280647</v>
      </c>
      <c r="BN22" s="9">
        <f>BM22-BL22</f>
        <v>25.490743728064672</v>
      </c>
      <c r="BO22" s="48">
        <f>IF(BN22&gt;0,V22,W22)</f>
        <v>0.68845792380501203</v>
      </c>
      <c r="BP22" s="48">
        <f xml:space="preserve"> IF(BN22 &gt;0, S22*T22^(2-N22), S22*U22^(N22+2))</f>
        <v>0.67710617274520335</v>
      </c>
      <c r="BQ22" s="46">
        <f>BN22/BO22</f>
        <v>37.025855679285158</v>
      </c>
      <c r="BR22" s="64">
        <f>BL22/BM22</f>
        <v>0.98363345411154801</v>
      </c>
      <c r="BS22" s="16">
        <f>BB22+BL22+BU22</f>
        <v>1633</v>
      </c>
      <c r="BT22" s="69">
        <f>BC22+BM22+BV22</f>
        <v>1666.162351027763</v>
      </c>
      <c r="BU22" s="66">
        <v>101</v>
      </c>
      <c r="BV22" s="15">
        <f>AZ22*$D$160</f>
        <v>108.67160729969828</v>
      </c>
      <c r="BW22" s="37">
        <f>BV22-BU22</f>
        <v>7.6716072996982803</v>
      </c>
      <c r="BX22" s="54">
        <f>BW22*(BW22&lt;&gt;0)</f>
        <v>7.6716072996982803</v>
      </c>
      <c r="BY22" s="26">
        <f>BX22/$BX$152</f>
        <v>2.6182960067229646E-3</v>
      </c>
      <c r="BZ22" s="47">
        <f>BY22 * $BW$152</f>
        <v>7.6716072996982803</v>
      </c>
      <c r="CA22" s="48">
        <f>IF(BZ22&gt;0, V22, W22)</f>
        <v>0.68845792380501203</v>
      </c>
      <c r="CB22" s="48">
        <f>IF(BW22&gt;0, S22*T22^(2-N22), S22*U22^(N22+2))</f>
        <v>0.67710617274520335</v>
      </c>
      <c r="CC22" s="65">
        <f>BZ22/CA22</f>
        <v>11.143175253613705</v>
      </c>
      <c r="CD22" s="66">
        <v>0</v>
      </c>
      <c r="CE22" s="15">
        <f>AZ22*$CD$155</f>
        <v>99.046924924962596</v>
      </c>
      <c r="CF22" s="37">
        <f>CE22-CD22</f>
        <v>99.046924924962596</v>
      </c>
      <c r="CG22" s="54">
        <f>CF22*(CF22&lt;&gt;0)</f>
        <v>99.046924924962596</v>
      </c>
      <c r="CH22" s="26">
        <f>CG22/$CG$152</f>
        <v>1.5411066582380986E-2</v>
      </c>
      <c r="CI22" s="47">
        <f>CH22 * $CF$152</f>
        <v>99.046924924962596</v>
      </c>
      <c r="CJ22" s="48">
        <f>IF(BZ22&gt;0,V22,W22)</f>
        <v>0.68845792380501203</v>
      </c>
      <c r="CK22" s="65">
        <f>CI22/CJ22</f>
        <v>143.86779714516743</v>
      </c>
      <c r="CL22" s="70">
        <f>N22</f>
        <v>0</v>
      </c>
      <c r="CM22" s="1">
        <f>BS22+BU22</f>
        <v>1734</v>
      </c>
    </row>
    <row r="23" spans="1:91" x14ac:dyDescent="0.2">
      <c r="A23" s="32" t="s">
        <v>149</v>
      </c>
      <c r="B23">
        <v>1</v>
      </c>
      <c r="C23">
        <v>1</v>
      </c>
      <c r="D23">
        <v>0.69618834080717396</v>
      </c>
      <c r="E23">
        <v>0.30381165919282499</v>
      </c>
      <c r="F23">
        <v>0.75275938189845404</v>
      </c>
      <c r="G23">
        <v>0.75275938189845404</v>
      </c>
      <c r="H23">
        <v>0.17007672634271101</v>
      </c>
      <c r="I23">
        <v>0.55242966751918099</v>
      </c>
      <c r="J23">
        <v>0.30652149906043202</v>
      </c>
      <c r="K23">
        <v>0.48035084487415902</v>
      </c>
      <c r="L23">
        <v>-9.4123119417429804E-2</v>
      </c>
      <c r="M23">
        <v>-1.0764107664333</v>
      </c>
      <c r="N23" s="21">
        <v>0</v>
      </c>
      <c r="O23">
        <v>0.99841431920635704</v>
      </c>
      <c r="P23">
        <v>0.98545377822552804</v>
      </c>
      <c r="Q23">
        <v>1.0073439201933601</v>
      </c>
      <c r="R23">
        <v>0.99177645661828395</v>
      </c>
      <c r="S23">
        <v>14.300000190734799</v>
      </c>
      <c r="T23" s="27">
        <f>IF(C23,P23,R23)</f>
        <v>0.98545377822552804</v>
      </c>
      <c r="U23" s="27">
        <f>IF(D23 = 0,O23,Q23)</f>
        <v>1.0073439201933601</v>
      </c>
      <c r="V23" s="39">
        <f>S23*T23^(1-N23)</f>
        <v>14.091989216585379</v>
      </c>
      <c r="W23" s="38">
        <f>S23*U23^(N23+1)</f>
        <v>14.405018250900589</v>
      </c>
      <c r="X23" s="44">
        <f>0.5 * (D23-MAX($D$3:$D$151))/(MIN($D$3:$D$151)-MAX($D$3:$D$151)) + 0.75</f>
        <v>0.90656590137114346</v>
      </c>
      <c r="Y23" s="44">
        <f>AVERAGE(D23, F23, G23, H23, I23, J23, K23)</f>
        <v>0.53015512034293788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PERCENTILE($L$2:$L$151, 0.05)</f>
        <v>4.1983459205926187E-4</v>
      </c>
      <c r="AG23" s="22">
        <f>PERCENTILE($L$2:$L$151, 0.95)</f>
        <v>0.98984537699831288</v>
      </c>
      <c r="AH23" s="22">
        <f>MIN(MAX(L23,AF23), AG23)</f>
        <v>4.1983459205926187E-4</v>
      </c>
      <c r="AI23" s="22">
        <f>AH23-$AH$152+1</f>
        <v>1</v>
      </c>
      <c r="AJ23" s="22">
        <f>PERCENTILE($M$2:$M$151, 0.02)</f>
        <v>-0.85468361603739185</v>
      </c>
      <c r="AK23" s="22">
        <f>PERCENTILE($M$2:$M$151, 0.98)</f>
        <v>1.261554317403208</v>
      </c>
      <c r="AL23" s="22">
        <f>MIN(MAX(M23,AJ23), AK23)</f>
        <v>-0.85468361603739185</v>
      </c>
      <c r="AM23" s="22">
        <f>AL23-$AL$152 + 1</f>
        <v>1</v>
      </c>
      <c r="AN23" s="46">
        <v>1</v>
      </c>
      <c r="AO23" s="51">
        <v>1</v>
      </c>
      <c r="AP23" s="51">
        <v>1</v>
      </c>
      <c r="AQ23" s="21">
        <v>1</v>
      </c>
      <c r="AR23" s="17">
        <f>(AI23^4)*AB23*AE23*AN23</f>
        <v>1</v>
      </c>
      <c r="AS23" s="17">
        <f>(AM23^4) *Z23*AC23*AO23*(M23 &gt; 0)</f>
        <v>0</v>
      </c>
      <c r="AT23" s="17">
        <f>(AM23^4)*AA23*AP23*AQ23</f>
        <v>1</v>
      </c>
      <c r="AU23" s="17">
        <f>MIN(AR23, 0.05*AR$152)</f>
        <v>1</v>
      </c>
      <c r="AV23" s="17">
        <f>MIN(AS23, 0.05*AS$152)</f>
        <v>0</v>
      </c>
      <c r="AW23" s="17">
        <f>MIN(AT23, 0.05*AT$152)</f>
        <v>1</v>
      </c>
      <c r="AX23" s="14">
        <f>AU23/$AU$152</f>
        <v>1.924872242411186E-3</v>
      </c>
      <c r="AY23" s="14">
        <f>AV23/$AV$152</f>
        <v>0</v>
      </c>
      <c r="AZ23" s="67">
        <f>AW23/$AW$152</f>
        <v>2.7069129727302519E-4</v>
      </c>
      <c r="BA23" s="21">
        <f>N23</f>
        <v>0</v>
      </c>
      <c r="BB23" s="66">
        <v>286</v>
      </c>
      <c r="BC23" s="15">
        <f>$D$158*AX23</f>
        <v>258.38907520455035</v>
      </c>
      <c r="BD23" s="19">
        <f>BC23-BB23</f>
        <v>-27.610924795449648</v>
      </c>
      <c r="BE23" s="63">
        <f>(IF(BD23 &gt; 0, V23, W23))</f>
        <v>14.405018250900589</v>
      </c>
      <c r="BF23" s="63">
        <f>IF(BD23&gt;0, S23*(T23^(2-N23)), S23*(U23^(N23 + 2)))</f>
        <v>14.510807555319099</v>
      </c>
      <c r="BG23" s="46">
        <f>BD23/BE23</f>
        <v>-1.9167573629227048</v>
      </c>
      <c r="BH23" s="64">
        <f>BB23/BC23</f>
        <v>1.1068579419373354</v>
      </c>
      <c r="BI23" s="66">
        <v>57</v>
      </c>
      <c r="BJ23" s="66">
        <v>315</v>
      </c>
      <c r="BK23" s="66">
        <v>0</v>
      </c>
      <c r="BL23" s="10">
        <f>SUM(BI23:BK23)</f>
        <v>372</v>
      </c>
      <c r="BM23" s="15">
        <f>AY23*$D$157</f>
        <v>0</v>
      </c>
      <c r="BN23" s="9">
        <f>BM23-BL23</f>
        <v>-372</v>
      </c>
      <c r="BO23" s="48">
        <f>IF(BN23&gt;0,V23,W23)</f>
        <v>14.405018250900589</v>
      </c>
      <c r="BP23" s="48">
        <f xml:space="preserve"> IF(BN23 &gt;0, S23*T23^(2-N23), S23*U23^(N23+2))</f>
        <v>14.510807555319099</v>
      </c>
      <c r="BQ23" s="46">
        <f>BN23/BO23</f>
        <v>-25.824333820385327</v>
      </c>
      <c r="BR23" s="64" t="e">
        <f>BL23/BM23</f>
        <v>#DIV/0!</v>
      </c>
      <c r="BS23" s="16">
        <f>BB23+BL23+BU23</f>
        <v>672</v>
      </c>
      <c r="BT23" s="69">
        <f>BC23+BM23+BV23</f>
        <v>261.15202127581614</v>
      </c>
      <c r="BU23" s="66">
        <v>14</v>
      </c>
      <c r="BV23" s="15">
        <f>AZ23*$D$160</f>
        <v>2.7629460712657683</v>
      </c>
      <c r="BW23" s="37">
        <f>BV23-BU23</f>
        <v>-11.237053928734232</v>
      </c>
      <c r="BX23" s="54">
        <f>BW23*(BW23&lt;&gt;0)</f>
        <v>-11.237053928734232</v>
      </c>
      <c r="BY23" s="26">
        <f>BX23/$BX$152</f>
        <v>-3.8351719893290922E-3</v>
      </c>
      <c r="BZ23" s="47">
        <f>BY23 * $BW$152</f>
        <v>-11.237053928734232</v>
      </c>
      <c r="CA23" s="48">
        <f>IF(BZ23&gt;0, V23, W23)</f>
        <v>14.405018250900589</v>
      </c>
      <c r="CB23" s="48">
        <f>IF(BW23&gt;0, S23*T23^(2-N23), S23*U23^(N23+2))</f>
        <v>14.510807555319099</v>
      </c>
      <c r="CC23" s="65">
        <f>BZ23/CA23</f>
        <v>-0.78007911777770234</v>
      </c>
      <c r="CD23" s="66">
        <v>0</v>
      </c>
      <c r="CE23" s="15">
        <f>AZ23*$CD$155</f>
        <v>2.5182411385309535</v>
      </c>
      <c r="CF23" s="37">
        <f>CE23-CD23</f>
        <v>2.5182411385309535</v>
      </c>
      <c r="CG23" s="54">
        <f>CF23*(CF23&lt;&gt;0)</f>
        <v>2.5182411385309535</v>
      </c>
      <c r="CH23" s="26">
        <f>CG23/$CG$152</f>
        <v>3.918221780816794E-4</v>
      </c>
      <c r="CI23" s="47">
        <f>CH23 * $CF$152</f>
        <v>2.5182411385309535</v>
      </c>
      <c r="CJ23" s="48">
        <f>IF(BZ23&gt;0,V23,W23)</f>
        <v>14.405018250900589</v>
      </c>
      <c r="CK23" s="65">
        <f>CI23/CJ23</f>
        <v>0.17481693495067355</v>
      </c>
      <c r="CL23" s="70">
        <f>N23</f>
        <v>0</v>
      </c>
      <c r="CM23" s="1">
        <f>BS23+BU23</f>
        <v>686</v>
      </c>
    </row>
    <row r="24" spans="1:91" x14ac:dyDescent="0.2">
      <c r="A24" s="32" t="s">
        <v>200</v>
      </c>
      <c r="B24">
        <v>1</v>
      </c>
      <c r="C24">
        <v>1</v>
      </c>
      <c r="D24">
        <v>0.98721534159009094</v>
      </c>
      <c r="E24">
        <v>1.2784658409908001E-2</v>
      </c>
      <c r="F24">
        <v>0.80246422893481695</v>
      </c>
      <c r="G24">
        <v>0.80246422893481695</v>
      </c>
      <c r="H24">
        <v>0.84287505223568704</v>
      </c>
      <c r="I24">
        <v>0.78854993731717504</v>
      </c>
      <c r="J24">
        <v>0.81526012389093405</v>
      </c>
      <c r="K24">
        <v>0.80883687273729199</v>
      </c>
      <c r="L24">
        <v>0.560197490519037</v>
      </c>
      <c r="M24">
        <v>0.25872810803347202</v>
      </c>
      <c r="N24" s="21">
        <v>0</v>
      </c>
      <c r="O24">
        <v>1.0053054403474699</v>
      </c>
      <c r="P24">
        <v>1.0107896495097</v>
      </c>
      <c r="Q24">
        <v>1.0021881294680599</v>
      </c>
      <c r="R24">
        <v>0.99180328669774798</v>
      </c>
      <c r="S24">
        <v>8.8699998855590803</v>
      </c>
      <c r="T24" s="27">
        <f>IF(C24,P24,R24)</f>
        <v>1.0107896495097</v>
      </c>
      <c r="U24" s="27">
        <f>IF(D24 = 0,O24,Q24)</f>
        <v>1.0021881294680599</v>
      </c>
      <c r="V24" s="39">
        <f>S24*T24^(1-N24)</f>
        <v>8.9657040754753421</v>
      </c>
      <c r="W24" s="38">
        <f>S24*U24^(N24+1)</f>
        <v>8.8894085936903604</v>
      </c>
      <c r="X24" s="44">
        <f>0.5 * (D24-MAX($D$3:$D$151))/(MIN($D$3:$D$151)-MAX($D$3:$D$151)) + 0.75</f>
        <v>0.75658842907144375</v>
      </c>
      <c r="Y24" s="44">
        <f>AVERAGE(D24, F24, G24, H24, I24, J24, K24)</f>
        <v>0.83538082652011614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PERCENTILE($L$2:$L$151, 0.05)</f>
        <v>4.1983459205926187E-4</v>
      </c>
      <c r="AG24" s="22">
        <f>PERCENTILE($L$2:$L$151, 0.95)</f>
        <v>0.98984537699831288</v>
      </c>
      <c r="AH24" s="22">
        <f>MIN(MAX(L24,AF24), AG24)</f>
        <v>0.560197490519037</v>
      </c>
      <c r="AI24" s="22">
        <f>AH24-$AH$152+1</f>
        <v>1.5597776559269776</v>
      </c>
      <c r="AJ24" s="22">
        <f>PERCENTILE($M$2:$M$151, 0.02)</f>
        <v>-0.85468361603739185</v>
      </c>
      <c r="AK24" s="22">
        <f>PERCENTILE($M$2:$M$151, 0.98)</f>
        <v>1.261554317403208</v>
      </c>
      <c r="AL24" s="22">
        <f>MIN(MAX(M24,AJ24), AK24)</f>
        <v>0.25872810803347202</v>
      </c>
      <c r="AM24" s="22">
        <f>AL24-$AL$152 + 1</f>
        <v>2.1134117240708639</v>
      </c>
      <c r="AN24" s="46">
        <v>0</v>
      </c>
      <c r="AO24" s="74">
        <v>0.31</v>
      </c>
      <c r="AP24" s="51">
        <v>0.57999999999999996</v>
      </c>
      <c r="AQ24" s="50">
        <v>1</v>
      </c>
      <c r="AR24" s="17">
        <f>(AI24^4)*AB24*AE24*AN24</f>
        <v>0</v>
      </c>
      <c r="AS24" s="17">
        <f>(AM24^4) *Z24*AC24*AO24*(M24 &gt; 0)</f>
        <v>6.1844081402761706</v>
      </c>
      <c r="AT24" s="17">
        <f>(AM24^4)*AA24*AP24*AQ24</f>
        <v>11.570828133419932</v>
      </c>
      <c r="AU24" s="17">
        <f>MIN(AR24, 0.05*AR$152)</f>
        <v>0</v>
      </c>
      <c r="AV24" s="17">
        <f>MIN(AS24, 0.05*AS$152)</f>
        <v>6.1844081402761706</v>
      </c>
      <c r="AW24" s="17">
        <f>MIN(AT24, 0.05*AT$152)</f>
        <v>11.570828133419932</v>
      </c>
      <c r="AX24" s="14">
        <f>AU24/$AU$152</f>
        <v>0</v>
      </c>
      <c r="AY24" s="14">
        <f>AV24/$AV$152</f>
        <v>2.3781234290340429E-3</v>
      </c>
      <c r="AZ24" s="67">
        <f>AW24/$AW$152</f>
        <v>3.1321224779586577E-3</v>
      </c>
      <c r="BA24" s="21">
        <f>N24</f>
        <v>0</v>
      </c>
      <c r="BB24" s="66">
        <v>0</v>
      </c>
      <c r="BC24" s="15">
        <f>$D$158*AX24</f>
        <v>0</v>
      </c>
      <c r="BD24" s="19">
        <f>BC24-BB24</f>
        <v>0</v>
      </c>
      <c r="BE24" s="63">
        <f>(IF(BD24 &gt; 0, V24, W24))</f>
        <v>8.8894085936903604</v>
      </c>
      <c r="BF24" s="63">
        <f>IF(BD24&gt;0, S24*(T24^(2-N24)), S24*(U24^(N24 + 2)))</f>
        <v>8.9088597705878385</v>
      </c>
      <c r="BG24" s="46">
        <f>BD24/BE24</f>
        <v>0</v>
      </c>
      <c r="BH24" s="64" t="e">
        <f>BB24/BC24</f>
        <v>#DIV/0!</v>
      </c>
      <c r="BI24" s="66">
        <v>0</v>
      </c>
      <c r="BJ24" s="66">
        <v>843</v>
      </c>
      <c r="BK24" s="66">
        <v>0</v>
      </c>
      <c r="BL24" s="10">
        <f>SUM(BI24:BK24)</f>
        <v>843</v>
      </c>
      <c r="BM24" s="15">
        <f>AY24*$D$157</f>
        <v>458.19066294856003</v>
      </c>
      <c r="BN24" s="9">
        <f>BM24-BL24</f>
        <v>-384.80933705143997</v>
      </c>
      <c r="BO24" s="48">
        <f>IF(BN24&gt;0,V24,W24)</f>
        <v>8.8894085936903604</v>
      </c>
      <c r="BP24" s="48">
        <f xml:space="preserve"> IF(BN24 &gt;0, S24*T24^(2-N24), S24*U24^(N24+2))</f>
        <v>8.9088597705878385</v>
      </c>
      <c r="BQ24" s="46">
        <f>BN24/BO24</f>
        <v>-43.288519477502128</v>
      </c>
      <c r="BR24" s="64">
        <f>BL24/BM24</f>
        <v>1.8398454359045757</v>
      </c>
      <c r="BS24" s="16">
        <f>BB24+BL24+BU24</f>
        <v>905</v>
      </c>
      <c r="BT24" s="69">
        <f>BC24+BM24+BV24</f>
        <v>490.16023708108406</v>
      </c>
      <c r="BU24" s="66">
        <v>62</v>
      </c>
      <c r="BV24" s="15">
        <f>AZ24*$D$160</f>
        <v>31.96957413252402</v>
      </c>
      <c r="BW24" s="37">
        <f>BV24-BU24</f>
        <v>-30.03042586747598</v>
      </c>
      <c r="BX24" s="54">
        <f>BW24*(BW24&lt;&gt;0)</f>
        <v>-30.03042586747598</v>
      </c>
      <c r="BY24" s="26">
        <f>BX24/$BX$152</f>
        <v>-1.0249292104940615E-2</v>
      </c>
      <c r="BZ24" s="47">
        <f>BY24 * $BW$152</f>
        <v>-30.03042586747598</v>
      </c>
      <c r="CA24" s="48">
        <f>IF(BZ24&gt;0, V24, W24)</f>
        <v>8.8894085936903604</v>
      </c>
      <c r="CB24" s="48">
        <f>IF(BW24&gt;0, S24*T24^(2-N24), S24*U24^(N24+2))</f>
        <v>8.9088597705878385</v>
      </c>
      <c r="CC24" s="65">
        <f>BZ24/CA24</f>
        <v>-3.3782253960956825</v>
      </c>
      <c r="CD24" s="66">
        <v>0</v>
      </c>
      <c r="CE24" s="15">
        <f>AZ24*$CD$155</f>
        <v>29.138135412449394</v>
      </c>
      <c r="CF24" s="37">
        <f>CE24-CD24</f>
        <v>29.138135412449394</v>
      </c>
      <c r="CG24" s="54">
        <f>CF24*(CF24&lt;&gt;0)</f>
        <v>29.138135412449394</v>
      </c>
      <c r="CH24" s="26">
        <f>CG24/$CG$152</f>
        <v>4.5337070814453701E-3</v>
      </c>
      <c r="CI24" s="47">
        <f>CH24 * $CF$152</f>
        <v>29.138135412449394</v>
      </c>
      <c r="CJ24" s="48">
        <f>IF(BZ24&gt;0,V24,W24)</f>
        <v>8.8894085936903604</v>
      </c>
      <c r="CK24" s="65">
        <f>CI24/CJ24</f>
        <v>3.277848588614932</v>
      </c>
      <c r="CL24" s="70">
        <f>N24</f>
        <v>0</v>
      </c>
      <c r="CM24" s="1">
        <f>BS24+BU24</f>
        <v>967</v>
      </c>
    </row>
    <row r="25" spans="1:91" x14ac:dyDescent="0.2">
      <c r="A25" s="32" t="s">
        <v>258</v>
      </c>
      <c r="B25">
        <v>1</v>
      </c>
      <c r="C25">
        <v>1</v>
      </c>
      <c r="D25">
        <v>0.94067119456652004</v>
      </c>
      <c r="E25">
        <v>5.9328805433479799E-2</v>
      </c>
      <c r="F25">
        <v>0.95431068732618196</v>
      </c>
      <c r="G25">
        <v>0.95431068732618196</v>
      </c>
      <c r="H25">
        <v>0.824279147513581</v>
      </c>
      <c r="I25">
        <v>0.80045967404930995</v>
      </c>
      <c r="J25">
        <v>0.81228210477910001</v>
      </c>
      <c r="K25">
        <v>0.88043710378112705</v>
      </c>
      <c r="L25">
        <v>-8.0075846881675801E-3</v>
      </c>
      <c r="M25">
        <v>0.60212489360966803</v>
      </c>
      <c r="N25" s="21">
        <v>0</v>
      </c>
      <c r="O25">
        <v>1.00771549654963</v>
      </c>
      <c r="P25">
        <v>0.99089367944516005</v>
      </c>
      <c r="Q25">
        <v>1.0174307268256999</v>
      </c>
      <c r="R25">
        <v>0.99180186409684201</v>
      </c>
      <c r="S25">
        <v>17.600000381469702</v>
      </c>
      <c r="T25" s="27">
        <f>IF(C25,P25,R25)</f>
        <v>0.99089367944516005</v>
      </c>
      <c r="U25" s="27">
        <f>IF(D25 = 0,O25,Q25)</f>
        <v>1.0174307268256999</v>
      </c>
      <c r="V25" s="39">
        <f>S25*T25^(1-N25)</f>
        <v>17.439729136230731</v>
      </c>
      <c r="W25" s="38">
        <f>S25*U25^(N25+1)</f>
        <v>17.906781180251315</v>
      </c>
      <c r="X25" s="44">
        <f>0.5 * (D25-MAX($D$3:$D$151))/(MIN($D$3:$D$151)-MAX($D$3:$D$151)) + 0.75</f>
        <v>0.78057442865966653</v>
      </c>
      <c r="Y25" s="44">
        <f>AVERAGE(D25, F25, G25, H25, I25, J25, K25)</f>
        <v>0.88096437133457173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v>1</v>
      </c>
      <c r="AD25" s="22">
        <v>1</v>
      </c>
      <c r="AE25" s="22">
        <v>1</v>
      </c>
      <c r="AF25" s="22">
        <f>PERCENTILE($L$2:$L$151, 0.05)</f>
        <v>4.1983459205926187E-4</v>
      </c>
      <c r="AG25" s="22">
        <f>PERCENTILE($L$2:$L$151, 0.95)</f>
        <v>0.98984537699831288</v>
      </c>
      <c r="AH25" s="22">
        <f>MIN(MAX(L25,AF25), AG25)</f>
        <v>4.1983459205926187E-4</v>
      </c>
      <c r="AI25" s="22">
        <f>AH25-$AH$152+1</f>
        <v>1</v>
      </c>
      <c r="AJ25" s="22">
        <f>PERCENTILE($M$2:$M$151, 0.02)</f>
        <v>-0.85468361603739185</v>
      </c>
      <c r="AK25" s="22">
        <f>PERCENTILE($M$2:$M$151, 0.98)</f>
        <v>1.261554317403208</v>
      </c>
      <c r="AL25" s="22">
        <f>MIN(MAX(M25,AJ25), AK25)</f>
        <v>0.60212489360966803</v>
      </c>
      <c r="AM25" s="22">
        <f>AL25-$AL$152 + 1</f>
        <v>2.4568085096470598</v>
      </c>
      <c r="AN25" s="46">
        <v>0</v>
      </c>
      <c r="AO25" s="74">
        <v>0.31</v>
      </c>
      <c r="AP25" s="51">
        <v>0.57999999999999996</v>
      </c>
      <c r="AQ25" s="50">
        <v>1</v>
      </c>
      <c r="AR25" s="17">
        <f>(AI25^4)*AB25*AE25*AN25</f>
        <v>0</v>
      </c>
      <c r="AS25" s="17">
        <f>(AM25^4) *Z25*AC25*AO25*(M25 &gt; 0)</f>
        <v>11.293977667801482</v>
      </c>
      <c r="AT25" s="17">
        <f>(AM25^4)*AA25*AP25*AQ25</f>
        <v>21.130667894596318</v>
      </c>
      <c r="AU25" s="17">
        <f>MIN(AR25, 0.05*AR$152)</f>
        <v>0</v>
      </c>
      <c r="AV25" s="17">
        <f>MIN(AS25, 0.05*AS$152)</f>
        <v>11.293977667801482</v>
      </c>
      <c r="AW25" s="17">
        <f>MIN(AT25, 0.05*AT$152)</f>
        <v>21.130667894596318</v>
      </c>
      <c r="AX25" s="14">
        <f>AU25/$AU$152</f>
        <v>0</v>
      </c>
      <c r="AY25" s="14">
        <f>AV25/$AV$152</f>
        <v>4.3429334367292537E-3</v>
      </c>
      <c r="AZ25" s="67">
        <f>AW25/$AW$152</f>
        <v>5.7198879046337411E-3</v>
      </c>
      <c r="BA25" s="21">
        <f>N25</f>
        <v>0</v>
      </c>
      <c r="BB25" s="66">
        <v>0</v>
      </c>
      <c r="BC25" s="15">
        <f>$D$158*AX25</f>
        <v>0</v>
      </c>
      <c r="BD25" s="19">
        <f>BC25-BB25</f>
        <v>0</v>
      </c>
      <c r="BE25" s="63">
        <f>(IF(BD25 &gt; 0, V25, W25))</f>
        <v>17.906781180251315</v>
      </c>
      <c r="BF25" s="63">
        <f>IF(BD25&gt;0, S25*(T25^(2-N25)), S25*(U25^(N25 + 2)))</f>
        <v>18.218909391331859</v>
      </c>
      <c r="BG25" s="46">
        <f>BD25/BE25</f>
        <v>0</v>
      </c>
      <c r="BH25" s="64" t="e">
        <f>BB25/BC25</f>
        <v>#DIV/0!</v>
      </c>
      <c r="BI25" s="66">
        <v>0</v>
      </c>
      <c r="BJ25" s="66">
        <v>88</v>
      </c>
      <c r="BK25" s="66">
        <v>0</v>
      </c>
      <c r="BL25" s="10">
        <f>SUM(BI25:BK25)</f>
        <v>88</v>
      </c>
      <c r="BM25" s="15">
        <f>AY25*$D$157</f>
        <v>836.74864232118853</v>
      </c>
      <c r="BN25" s="9">
        <f>BM25-BL25</f>
        <v>748.74864232118853</v>
      </c>
      <c r="BO25" s="48">
        <f>IF(BN25&gt;0,V25,W25)</f>
        <v>17.439729136230731</v>
      </c>
      <c r="BP25" s="48">
        <f xml:space="preserve"> IF(BN25 &gt;0, S25*T25^(2-N25), S25*U25^(N25+2))</f>
        <v>17.280917372326634</v>
      </c>
      <c r="BQ25" s="46">
        <f>BN25/BO25</f>
        <v>42.933501803401086</v>
      </c>
      <c r="BR25" s="64">
        <f>BL25/BM25</f>
        <v>0.10516897853085602</v>
      </c>
      <c r="BS25" s="16">
        <f>BB25+BL25+BU25</f>
        <v>158</v>
      </c>
      <c r="BT25" s="69">
        <f>BC25+BM25+BV25</f>
        <v>895.13153816378508</v>
      </c>
      <c r="BU25" s="66">
        <v>70</v>
      </c>
      <c r="BV25" s="15">
        <f>AZ25*$D$160</f>
        <v>58.382895842596596</v>
      </c>
      <c r="BW25" s="37">
        <f>BV25-BU25</f>
        <v>-11.617104157403404</v>
      </c>
      <c r="BX25" s="54">
        <f>BW25*(BW25&lt;&gt;0)</f>
        <v>-11.617104157403404</v>
      </c>
      <c r="BY25" s="26">
        <f>BX25/$BX$152</f>
        <v>-3.9648819649840995E-3</v>
      </c>
      <c r="BZ25" s="47">
        <f>BY25 * $BW$152</f>
        <v>-11.617104157403402</v>
      </c>
      <c r="CA25" s="48">
        <f>IF(BZ25&gt;0, V25, W25)</f>
        <v>17.906781180251315</v>
      </c>
      <c r="CB25" s="48">
        <f>IF(BW25&gt;0, S25*T25^(2-N25), S25*U25^(N25+2))</f>
        <v>18.218909391331859</v>
      </c>
      <c r="CC25" s="65">
        <f>BZ25/CA25</f>
        <v>-0.64875446013800897</v>
      </c>
      <c r="CD25" s="66">
        <v>0</v>
      </c>
      <c r="CE25" s="15">
        <f>AZ25*$CD$155</f>
        <v>53.212117176807695</v>
      </c>
      <c r="CF25" s="37">
        <f>CE25-CD25</f>
        <v>53.212117176807695</v>
      </c>
      <c r="CG25" s="54">
        <f>CF25*(CF25&lt;&gt;0)</f>
        <v>53.212117176807695</v>
      </c>
      <c r="CH25" s="26">
        <f>CG25/$CG$152</f>
        <v>8.2794643187813436E-3</v>
      </c>
      <c r="CI25" s="47">
        <f>CH25 * $CF$152</f>
        <v>53.212117176807695</v>
      </c>
      <c r="CJ25" s="48">
        <f>IF(BZ25&gt;0,V25,W25)</f>
        <v>17.906781180251315</v>
      </c>
      <c r="CK25" s="65">
        <f>CI25/CJ25</f>
        <v>2.9716182177673143</v>
      </c>
      <c r="CL25" s="70">
        <f>N25</f>
        <v>0</v>
      </c>
      <c r="CM25" s="1">
        <f>BS25+BU25</f>
        <v>228</v>
      </c>
    </row>
    <row r="26" spans="1:91" x14ac:dyDescent="0.2">
      <c r="A26" s="32" t="s">
        <v>259</v>
      </c>
      <c r="B26">
        <v>0</v>
      </c>
      <c r="C26">
        <v>0</v>
      </c>
      <c r="D26">
        <v>0.12399678972712599</v>
      </c>
      <c r="E26">
        <v>0.87600321027287298</v>
      </c>
      <c r="F26">
        <v>0.30915721231766602</v>
      </c>
      <c r="G26">
        <v>0.30915721231766602</v>
      </c>
      <c r="H26">
        <v>0.32553280401169998</v>
      </c>
      <c r="I26">
        <v>0.185541161721688</v>
      </c>
      <c r="J26">
        <v>0.24576357467055501</v>
      </c>
      <c r="K26">
        <v>0.27564393995582998</v>
      </c>
      <c r="L26">
        <v>0.11196076616018601</v>
      </c>
      <c r="M26">
        <v>-1.2185404301539999</v>
      </c>
      <c r="N26" s="21">
        <v>0</v>
      </c>
      <c r="O26">
        <v>1</v>
      </c>
      <c r="P26">
        <v>0.978530746764252</v>
      </c>
      <c r="Q26">
        <v>1.00565751516053</v>
      </c>
      <c r="R26">
        <v>0.98507565163488897</v>
      </c>
      <c r="S26">
        <v>0.64749997854232699</v>
      </c>
      <c r="T26" s="27">
        <f>IF(C26,P26,R26)</f>
        <v>0.98507565163488897</v>
      </c>
      <c r="U26" s="27">
        <f>IF(D26 = 0,O26,Q26)</f>
        <v>1.00565751516053</v>
      </c>
      <c r="V26" s="39">
        <f>S26*T26^(1-N26)</f>
        <v>0.63783646329615939</v>
      </c>
      <c r="W26" s="38">
        <f>S26*U26^(N26+1)</f>
        <v>0.6511632194873731</v>
      </c>
      <c r="X26" s="44">
        <f>0.5 * (D26-MAX($D$3:$D$151))/(MIN($D$3:$D$151)-MAX($D$3:$D$151)) + 0.75</f>
        <v>1.2014383436921976</v>
      </c>
      <c r="Y26" s="44">
        <f>AVERAGE(D26, F26, G26, H26, I26, J26, K26)</f>
        <v>0.25354181353174726</v>
      </c>
      <c r="Z26" s="22">
        <f>AI26^N26</f>
        <v>1</v>
      </c>
      <c r="AA26" s="22">
        <f>(Z26+AB26)/2</f>
        <v>1</v>
      </c>
      <c r="AB26" s="22">
        <f>AM26^N26</f>
        <v>1</v>
      </c>
      <c r="AC26" s="22">
        <v>1</v>
      </c>
      <c r="AD26" s="22">
        <v>1</v>
      </c>
      <c r="AE26" s="22">
        <v>1</v>
      </c>
      <c r="AF26" s="22">
        <f>PERCENTILE($L$2:$L$151, 0.05)</f>
        <v>4.1983459205926187E-4</v>
      </c>
      <c r="AG26" s="22">
        <f>PERCENTILE($L$2:$L$151, 0.95)</f>
        <v>0.98984537699831288</v>
      </c>
      <c r="AH26" s="22">
        <f>MIN(MAX(L26,AF26), AG26)</f>
        <v>0.11196076616018601</v>
      </c>
      <c r="AI26" s="22">
        <f>AH26-$AH$152+1</f>
        <v>1.1115409315681268</v>
      </c>
      <c r="AJ26" s="22">
        <f>PERCENTILE($M$2:$M$151, 0.02)</f>
        <v>-0.85468361603739185</v>
      </c>
      <c r="AK26" s="22">
        <f>PERCENTILE($M$2:$M$151, 0.98)</f>
        <v>1.261554317403208</v>
      </c>
      <c r="AL26" s="22">
        <f>MIN(MAX(M26,AJ26), AK26)</f>
        <v>-0.85468361603739185</v>
      </c>
      <c r="AM26" s="22">
        <f>AL26-$AL$152 + 1</f>
        <v>1</v>
      </c>
      <c r="AN26" s="46">
        <v>0</v>
      </c>
      <c r="AO26" s="74">
        <v>0.31</v>
      </c>
      <c r="AP26" s="51">
        <v>0.57999999999999996</v>
      </c>
      <c r="AQ26" s="50">
        <v>1</v>
      </c>
      <c r="AR26" s="17">
        <f>(AI26^4)*AB26*AE26*AN26</f>
        <v>0</v>
      </c>
      <c r="AS26" s="17">
        <f>(AM26^4) *Z26*AC26*AO26*(M26 &gt; 0)</f>
        <v>0</v>
      </c>
      <c r="AT26" s="17">
        <f>(AM26^4)*AA26*AP26*AQ26</f>
        <v>0.57999999999999996</v>
      </c>
      <c r="AU26" s="17">
        <f>MIN(AR26, 0.05*AR$152)</f>
        <v>0</v>
      </c>
      <c r="AV26" s="17">
        <f>MIN(AS26, 0.05*AS$152)</f>
        <v>0</v>
      </c>
      <c r="AW26" s="17">
        <f>MIN(AT26, 0.05*AT$152)</f>
        <v>0.57999999999999996</v>
      </c>
      <c r="AX26" s="14">
        <f>AU26/$AU$152</f>
        <v>0</v>
      </c>
      <c r="AY26" s="14">
        <f>AV26/$AV$152</f>
        <v>0</v>
      </c>
      <c r="AZ26" s="67">
        <f>AW26/$AW$152</f>
        <v>1.570009524183546E-4</v>
      </c>
      <c r="BA26" s="21">
        <f>N26</f>
        <v>0</v>
      </c>
      <c r="BB26" s="66">
        <v>0</v>
      </c>
      <c r="BC26" s="15">
        <f>$D$158*AX26</f>
        <v>0</v>
      </c>
      <c r="BD26" s="19">
        <f>BC26-BB26</f>
        <v>0</v>
      </c>
      <c r="BE26" s="63">
        <f>(IF(BD26 &gt; 0, V26, W26))</f>
        <v>0.6511632194873731</v>
      </c>
      <c r="BF26" s="63">
        <f>IF(BD26&gt;0, S26*(T26^(2-N26)), S26*(U26^(N26 + 2)))</f>
        <v>0.65484718527360242</v>
      </c>
      <c r="BG26" s="46">
        <f>BD26/BE26</f>
        <v>0</v>
      </c>
      <c r="BH26" s="64" t="e">
        <f>BB26/BC26</f>
        <v>#DIV/0!</v>
      </c>
      <c r="BI26" s="66">
        <v>0</v>
      </c>
      <c r="BJ26" s="66">
        <v>146</v>
      </c>
      <c r="BK26" s="66">
        <v>78</v>
      </c>
      <c r="BL26" s="10">
        <f>SUM(BI26:BK26)</f>
        <v>224</v>
      </c>
      <c r="BM26" s="15">
        <f>AY26*$D$157</f>
        <v>0</v>
      </c>
      <c r="BN26" s="9">
        <f>BM26-BL26</f>
        <v>-224</v>
      </c>
      <c r="BO26" s="48">
        <f>IF(BN26&gt;0,V26,W26)</f>
        <v>0.6511632194873731</v>
      </c>
      <c r="BP26" s="48">
        <f xml:space="preserve"> IF(BN26 &gt;0, S26*T26^(2-N26), S26*U26^(N26+2))</f>
        <v>0.65484718527360242</v>
      </c>
      <c r="BQ26" s="46">
        <f>BN26/BO26</f>
        <v>-343.99977347667692</v>
      </c>
      <c r="BR26" s="64" t="e">
        <f>BL26/BM26</f>
        <v>#DIV/0!</v>
      </c>
      <c r="BS26" s="16">
        <f>BB26+BL26+BU26</f>
        <v>257</v>
      </c>
      <c r="BT26" s="69">
        <f>BC26+BM26+BV26</f>
        <v>1.6025087213341453</v>
      </c>
      <c r="BU26" s="66">
        <v>33</v>
      </c>
      <c r="BV26" s="15">
        <f>AZ26*$D$160</f>
        <v>1.6025087213341453</v>
      </c>
      <c r="BW26" s="37">
        <f>BV26-BU26</f>
        <v>-31.397491278665854</v>
      </c>
      <c r="BX26" s="54">
        <f>BW26*(BW26&lt;&gt;0)</f>
        <v>-31.397491278665854</v>
      </c>
      <c r="BY26" s="26">
        <f>BX26/$BX$152</f>
        <v>-1.0715867330602688E-2</v>
      </c>
      <c r="BZ26" s="47">
        <f>BY26 * $BW$152</f>
        <v>-31.39749127866585</v>
      </c>
      <c r="CA26" s="48">
        <f>IF(BZ26&gt;0, V26, W26)</f>
        <v>0.6511632194873731</v>
      </c>
      <c r="CB26" s="48">
        <f>IF(BW26&gt;0, S26*T26^(2-N26), S26*U26^(N26+2))</f>
        <v>0.65484718527360242</v>
      </c>
      <c r="CC26" s="65">
        <f>BZ26/CA26</f>
        <v>-48.217544141057999</v>
      </c>
      <c r="CD26" s="66">
        <v>0</v>
      </c>
      <c r="CE26" s="15">
        <f>AZ26*$CD$155</f>
        <v>1.4605798603479527</v>
      </c>
      <c r="CF26" s="37">
        <f>CE26-CD26</f>
        <v>1.4605798603479527</v>
      </c>
      <c r="CG26" s="54">
        <f>CF26*(CF26&lt;&gt;0)</f>
        <v>1.4605798603479527</v>
      </c>
      <c r="CH26" s="26">
        <f>CG26/$CG$152</f>
        <v>2.2725686328737399E-4</v>
      </c>
      <c r="CI26" s="47">
        <f>CH26 * $CF$152</f>
        <v>1.4605798603479527</v>
      </c>
      <c r="CJ26" s="48">
        <f>IF(BZ26&gt;0,V26,W26)</f>
        <v>0.6511632194873731</v>
      </c>
      <c r="CK26" s="65">
        <f>CI26/CJ26</f>
        <v>2.2430318799298758</v>
      </c>
      <c r="CL26" s="70">
        <f>N26</f>
        <v>0</v>
      </c>
      <c r="CM26" s="1">
        <f>BS26+BU26</f>
        <v>290</v>
      </c>
    </row>
    <row r="27" spans="1:91" x14ac:dyDescent="0.2">
      <c r="A27" s="32" t="s">
        <v>265</v>
      </c>
      <c r="B27">
        <v>1</v>
      </c>
      <c r="C27">
        <v>1</v>
      </c>
      <c r="D27">
        <v>0.77147423092289202</v>
      </c>
      <c r="E27">
        <v>0.228525769077107</v>
      </c>
      <c r="F27">
        <v>0.946740858505564</v>
      </c>
      <c r="G27">
        <v>0.946740858505564</v>
      </c>
      <c r="H27">
        <v>0.20225658169661501</v>
      </c>
      <c r="I27">
        <v>0.74717927287923103</v>
      </c>
      <c r="J27">
        <v>0.38874403615633202</v>
      </c>
      <c r="K27">
        <v>0.60666289035144005</v>
      </c>
      <c r="L27">
        <v>0.22196807265507601</v>
      </c>
      <c r="M27">
        <v>0.375239213238865</v>
      </c>
      <c r="N27" s="21">
        <v>0</v>
      </c>
      <c r="O27">
        <v>1.01457990083223</v>
      </c>
      <c r="P27">
        <v>0.98609672628290401</v>
      </c>
      <c r="Q27">
        <v>1.0182214467301001</v>
      </c>
      <c r="R27">
        <v>0.98545036003959097</v>
      </c>
      <c r="S27">
        <v>5.4099998474120996</v>
      </c>
      <c r="T27" s="27">
        <f>IF(C27,P27,R27)</f>
        <v>0.98609672628290401</v>
      </c>
      <c r="U27" s="27">
        <f>IF(D27 = 0,O27,Q27)</f>
        <v>1.0182214467301001</v>
      </c>
      <c r="V27" s="39">
        <f>S27*T27^(1-N27)</f>
        <v>5.3347831387240818</v>
      </c>
      <c r="W27" s="38">
        <f>S27*U27^(N27+1)</f>
        <v>5.5085778714415685</v>
      </c>
      <c r="X27" s="44">
        <f>0.5 * (D27-MAX($D$3:$D$151))/(MIN($D$3:$D$151)-MAX($D$3:$D$151)) + 0.75</f>
        <v>0.86776816965204884</v>
      </c>
      <c r="Y27" s="44">
        <f>AVERAGE(D27, F27, G27, H27, I27, J27, K27)</f>
        <v>0.6585426755739483</v>
      </c>
      <c r="Z27" s="22">
        <f>AI27^N27</f>
        <v>1</v>
      </c>
      <c r="AA27" s="22">
        <f>(Z27+AB27)/2</f>
        <v>1</v>
      </c>
      <c r="AB27" s="22">
        <f>AM27^N27</f>
        <v>1</v>
      </c>
      <c r="AC27" s="22">
        <v>1</v>
      </c>
      <c r="AD27" s="22">
        <v>1</v>
      </c>
      <c r="AE27" s="22">
        <v>1</v>
      </c>
      <c r="AF27" s="22">
        <f>PERCENTILE($L$2:$L$151, 0.05)</f>
        <v>4.1983459205926187E-4</v>
      </c>
      <c r="AG27" s="22">
        <f>PERCENTILE($L$2:$L$151, 0.95)</f>
        <v>0.98984537699831288</v>
      </c>
      <c r="AH27" s="22">
        <f>MIN(MAX(L27,AF27), AG27)</f>
        <v>0.22196807265507601</v>
      </c>
      <c r="AI27" s="22">
        <f>AH27-$AH$152+1</f>
        <v>1.2215482380630167</v>
      </c>
      <c r="AJ27" s="22">
        <f>PERCENTILE($M$2:$M$151, 0.02)</f>
        <v>-0.85468361603739185</v>
      </c>
      <c r="AK27" s="22">
        <f>PERCENTILE($M$2:$M$151, 0.98)</f>
        <v>1.261554317403208</v>
      </c>
      <c r="AL27" s="22">
        <f>MIN(MAX(M27,AJ27), AK27)</f>
        <v>0.375239213238865</v>
      </c>
      <c r="AM27" s="22">
        <f>AL27-$AL$152 + 1</f>
        <v>2.2299228292762567</v>
      </c>
      <c r="AN27" s="46">
        <v>0</v>
      </c>
      <c r="AO27" s="74">
        <v>0.31</v>
      </c>
      <c r="AP27" s="51">
        <v>0.57999999999999996</v>
      </c>
      <c r="AQ27" s="50">
        <v>1</v>
      </c>
      <c r="AR27" s="17">
        <f>(AI27^4)*AB27*AE27*AN27</f>
        <v>0</v>
      </c>
      <c r="AS27" s="17">
        <f>(AM27^4) *Z27*AC27*AO27*(M27 &gt; 0)</f>
        <v>7.6651565426929036</v>
      </c>
      <c r="AT27" s="17">
        <f>(AM27^4)*AA27*AP27*AQ27</f>
        <v>14.341260628264141</v>
      </c>
      <c r="AU27" s="17">
        <f>MIN(AR27, 0.05*AR$152)</f>
        <v>0</v>
      </c>
      <c r="AV27" s="17">
        <f>MIN(AS27, 0.05*AS$152)</f>
        <v>7.6651565426929036</v>
      </c>
      <c r="AW27" s="17">
        <f>MIN(AT27, 0.05*AT$152)</f>
        <v>14.341260628264141</v>
      </c>
      <c r="AX27" s="14">
        <f>AU27/$AU$152</f>
        <v>0</v>
      </c>
      <c r="AY27" s="14">
        <f>AV27/$AV$152</f>
        <v>2.9475235055520699E-3</v>
      </c>
      <c r="AZ27" s="67">
        <f>AW27/$AW$152</f>
        <v>3.8820544439953806E-3</v>
      </c>
      <c r="BA27" s="21">
        <f>N27</f>
        <v>0</v>
      </c>
      <c r="BB27" s="66">
        <v>0</v>
      </c>
      <c r="BC27" s="15">
        <f>$D$158*AX27</f>
        <v>0</v>
      </c>
      <c r="BD27" s="19">
        <f>BC27-BB27</f>
        <v>0</v>
      </c>
      <c r="BE27" s="63">
        <f>(IF(BD27 &gt; 0, V27, W27))</f>
        <v>5.5085778714415685</v>
      </c>
      <c r="BF27" s="63">
        <f>IF(BD27&gt;0, S27*(T27^(2-N27)), S27*(U27^(N27 + 2)))</f>
        <v>5.6089521296846492</v>
      </c>
      <c r="BG27" s="46">
        <f>BD27/BE27</f>
        <v>0</v>
      </c>
      <c r="BH27" s="64" t="e">
        <f>BB27/BC27</f>
        <v>#DIV/0!</v>
      </c>
      <c r="BI27" s="66">
        <v>0</v>
      </c>
      <c r="BJ27" s="66">
        <v>325</v>
      </c>
      <c r="BK27" s="66">
        <v>0</v>
      </c>
      <c r="BL27" s="10">
        <f>SUM(BI27:BK27)</f>
        <v>325</v>
      </c>
      <c r="BM27" s="15">
        <f>AY27*$D$157</f>
        <v>567.89640629121175</v>
      </c>
      <c r="BN27" s="9">
        <f>BM27-BL27</f>
        <v>242.89640629121175</v>
      </c>
      <c r="BO27" s="48">
        <f>IF(BN27&gt;0,V27,W27)</f>
        <v>5.3347831387240818</v>
      </c>
      <c r="BP27" s="48">
        <f xml:space="preserve"> IF(BN27 &gt;0, S27*T27^(2-N27), S27*U27^(N27+2))</f>
        <v>5.2606121885250516</v>
      </c>
      <c r="BQ27" s="46">
        <f>BN27/BO27</f>
        <v>45.530699182142428</v>
      </c>
      <c r="BR27" s="64">
        <f>BL27/BM27</f>
        <v>0.57228747426400017</v>
      </c>
      <c r="BS27" s="16">
        <f>BB27+BL27+BU27</f>
        <v>417</v>
      </c>
      <c r="BT27" s="69">
        <f>BC27+BM27+BV27</f>
        <v>607.52053600107263</v>
      </c>
      <c r="BU27" s="66">
        <v>92</v>
      </c>
      <c r="BV27" s="15">
        <f>AZ27*$D$160</f>
        <v>39.624129709860853</v>
      </c>
      <c r="BW27" s="37">
        <f>BV27-BU27</f>
        <v>-52.375870290139147</v>
      </c>
      <c r="BX27" s="54">
        <f>BW27*(BW27&lt;&gt;0)</f>
        <v>-52.375870290139147</v>
      </c>
      <c r="BY27" s="26">
        <f>BX27/$BX$152</f>
        <v>-1.7875723648511668E-2</v>
      </c>
      <c r="BZ27" s="47">
        <f>BY27 * $BW$152</f>
        <v>-52.375870290139147</v>
      </c>
      <c r="CA27" s="48">
        <f>IF(BZ27&gt;0, V27, W27)</f>
        <v>5.5085778714415685</v>
      </c>
      <c r="CB27" s="48">
        <f>IF(BW27&gt;0, S27*T27^(2-N27), S27*U27^(N27+2))</f>
        <v>5.6089521296846492</v>
      </c>
      <c r="CC27" s="65">
        <f>BZ27/CA27</f>
        <v>-9.508056618691791</v>
      </c>
      <c r="CD27" s="66">
        <v>0</v>
      </c>
      <c r="CE27" s="15">
        <f>AZ27*$CD$155</f>
        <v>36.114752492489025</v>
      </c>
      <c r="CF27" s="37">
        <f>CE27-CD27</f>
        <v>36.114752492489025</v>
      </c>
      <c r="CG27" s="54">
        <f>CF27*(CF27&lt;&gt;0)</f>
        <v>36.114752492489025</v>
      </c>
      <c r="CH27" s="26">
        <f>CG27/$CG$152</f>
        <v>5.6192239758034888E-3</v>
      </c>
      <c r="CI27" s="47">
        <f>CH27 * $CF$152</f>
        <v>36.114752492489025</v>
      </c>
      <c r="CJ27" s="48">
        <f>IF(BZ27&gt;0,V27,W27)</f>
        <v>5.5085778714415685</v>
      </c>
      <c r="CK27" s="65">
        <f>CI27/CJ27</f>
        <v>6.5560936661567002</v>
      </c>
      <c r="CL27" s="70">
        <f>N27</f>
        <v>0</v>
      </c>
      <c r="CM27" s="1">
        <f>BS27+BU27</f>
        <v>509</v>
      </c>
    </row>
    <row r="28" spans="1:91" x14ac:dyDescent="0.2">
      <c r="A28" s="32" t="s">
        <v>294</v>
      </c>
      <c r="B28">
        <v>1</v>
      </c>
      <c r="C28">
        <v>1</v>
      </c>
      <c r="D28">
        <v>0.84818218138234103</v>
      </c>
      <c r="E28">
        <v>0.151817818617658</v>
      </c>
      <c r="F28">
        <v>0.76201827572506897</v>
      </c>
      <c r="G28">
        <v>0.76201827572506897</v>
      </c>
      <c r="H28">
        <v>0.76305892185541102</v>
      </c>
      <c r="I28">
        <v>0.59130798161303799</v>
      </c>
      <c r="J28">
        <v>0.67171633219249904</v>
      </c>
      <c r="K28">
        <v>0.71544400286374299</v>
      </c>
      <c r="L28">
        <v>0.46507922588266498</v>
      </c>
      <c r="M28">
        <v>1.0310314508638001</v>
      </c>
      <c r="N28" s="21">
        <v>0</v>
      </c>
      <c r="O28">
        <v>1.0131428069494499</v>
      </c>
      <c r="P28">
        <v>1.00356472422286</v>
      </c>
      <c r="Q28">
        <v>1.01743910022509</v>
      </c>
      <c r="R28">
        <v>0.99021434276462095</v>
      </c>
      <c r="S28">
        <v>38.75</v>
      </c>
      <c r="T28" s="27">
        <f>IF(C28,P28,R28)</f>
        <v>1.00356472422286</v>
      </c>
      <c r="U28" s="27">
        <f>IF(D28 = 0,O28,Q28)</f>
        <v>1.01743910022509</v>
      </c>
      <c r="V28" s="39">
        <f>S28*T28^(1-N28)</f>
        <v>38.888133063635827</v>
      </c>
      <c r="W28" s="38">
        <f>S28*U28^(N28+1)</f>
        <v>39.425765133722237</v>
      </c>
      <c r="X28" s="44">
        <f>0.5 * (D28-MAX($D$3:$D$151))/(MIN($D$3:$D$151)-MAX($D$3:$D$151)) + 0.75</f>
        <v>0.82823759522338902</v>
      </c>
      <c r="Y28" s="44">
        <f>AVERAGE(D28, F28, G28, H28, I28, J28, K28)</f>
        <v>0.73053513876530995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PERCENTILE($L$2:$L$151, 0.05)</f>
        <v>4.1983459205926187E-4</v>
      </c>
      <c r="AG28" s="22">
        <f>PERCENTILE($L$2:$L$151, 0.95)</f>
        <v>0.98984537699831288</v>
      </c>
      <c r="AH28" s="22">
        <f>MIN(MAX(L28,AF28), AG28)</f>
        <v>0.46507922588266498</v>
      </c>
      <c r="AI28" s="22">
        <f>AH28-$AH$152+1</f>
        <v>1.4646593912906058</v>
      </c>
      <c r="AJ28" s="22">
        <f>PERCENTILE($M$2:$M$151, 0.02)</f>
        <v>-0.85468361603739185</v>
      </c>
      <c r="AK28" s="22">
        <f>PERCENTILE($M$2:$M$151, 0.98)</f>
        <v>1.261554317403208</v>
      </c>
      <c r="AL28" s="22">
        <f>MIN(MAX(M28,AJ28), AK28)</f>
        <v>1.0310314508638001</v>
      </c>
      <c r="AM28" s="22">
        <f>AL28-$AL$152 + 1</f>
        <v>2.8857150669011919</v>
      </c>
      <c r="AN28" s="46">
        <v>0</v>
      </c>
      <c r="AO28" s="74">
        <v>0.31</v>
      </c>
      <c r="AP28" s="51">
        <v>0.57999999999999996</v>
      </c>
      <c r="AQ28" s="50">
        <v>1</v>
      </c>
      <c r="AR28" s="17">
        <f>(AI28^4)*AB28*AE28*AN28</f>
        <v>0</v>
      </c>
      <c r="AS28" s="17">
        <f>(AM28^4) *Z28*AC28*AO28*(M28 &gt; 0)</f>
        <v>21.496882459532678</v>
      </c>
      <c r="AT28" s="17">
        <f>(AM28^4)*AA28*AP28*AQ28</f>
        <v>40.219973633964365</v>
      </c>
      <c r="AU28" s="17">
        <f>MIN(AR28, 0.05*AR$152)</f>
        <v>0</v>
      </c>
      <c r="AV28" s="17">
        <f>MIN(AS28, 0.05*AS$152)</f>
        <v>21.496882459532678</v>
      </c>
      <c r="AW28" s="17">
        <f>MIN(AT28, 0.05*AT$152)</f>
        <v>40.219973633964365</v>
      </c>
      <c r="AX28" s="14">
        <f>AU28/$AU$152</f>
        <v>0</v>
      </c>
      <c r="AY28" s="14">
        <f>AV28/$AV$152</f>
        <v>8.2663108043064416E-3</v>
      </c>
      <c r="AZ28" s="67">
        <f>AW28/$AW$152</f>
        <v>1.0887196839264682E-2</v>
      </c>
      <c r="BA28" s="21">
        <f>N28</f>
        <v>0</v>
      </c>
      <c r="BB28" s="66">
        <v>0</v>
      </c>
      <c r="BC28" s="15">
        <f>$D$158*AX28</f>
        <v>0</v>
      </c>
      <c r="BD28" s="19">
        <f>BC28-BB28</f>
        <v>0</v>
      </c>
      <c r="BE28" s="63">
        <f>(IF(BD28 &gt; 0, V28, W28))</f>
        <v>39.425765133722237</v>
      </c>
      <c r="BF28" s="63">
        <f>IF(BD28&gt;0, S28*(T28^(2-N28)), S28*(U28^(N28 + 2)))</f>
        <v>40.113315003340077</v>
      </c>
      <c r="BG28" s="46">
        <f>BD28/BE28</f>
        <v>0</v>
      </c>
      <c r="BH28" s="64" t="e">
        <f>BB28/BC28</f>
        <v>#DIV/0!</v>
      </c>
      <c r="BI28" s="66">
        <v>0</v>
      </c>
      <c r="BJ28" s="66">
        <v>0</v>
      </c>
      <c r="BK28" s="66">
        <v>0</v>
      </c>
      <c r="BL28" s="10">
        <f>SUM(BI28:BK28)</f>
        <v>0</v>
      </c>
      <c r="BM28" s="15">
        <f>AY28*$D$157</f>
        <v>1592.6618363549178</v>
      </c>
      <c r="BN28" s="9">
        <f>BM28-BL28</f>
        <v>1592.6618363549178</v>
      </c>
      <c r="BO28" s="48">
        <f>IF(BN28&gt;0,V28,W28)</f>
        <v>38.888133063635827</v>
      </c>
      <c r="BP28" s="48">
        <f xml:space="preserve"> IF(BN28 &gt;0, S28*T28^(2-N28), S28*U28^(N28+2))</f>
        <v>39.026758533549568</v>
      </c>
      <c r="BQ28" s="46">
        <f>BN28/BO28</f>
        <v>40.954957486612052</v>
      </c>
      <c r="BR28" s="64">
        <f>BL28/BM28</f>
        <v>0</v>
      </c>
      <c r="BS28" s="16">
        <f>BB28+BL28+BU28</f>
        <v>78</v>
      </c>
      <c r="BT28" s="69">
        <f>BC28+BM28+BV28</f>
        <v>1703.7874544932924</v>
      </c>
      <c r="BU28" s="66">
        <v>78</v>
      </c>
      <c r="BV28" s="15">
        <f>AZ28*$D$160</f>
        <v>111.12561813837461</v>
      </c>
      <c r="BW28" s="37">
        <f>BV28-BU28</f>
        <v>33.125618138374605</v>
      </c>
      <c r="BX28" s="54">
        <f>BW28*(BW28&lt;&gt;0)</f>
        <v>33.125618138374605</v>
      </c>
      <c r="BY28" s="26">
        <f>BX28/$BX$152</f>
        <v>1.1305671719581785E-2</v>
      </c>
      <c r="BZ28" s="47">
        <f>BY28 * $BW$152</f>
        <v>33.125618138374605</v>
      </c>
      <c r="CA28" s="48">
        <f>IF(BZ28&gt;0, V28, W28)</f>
        <v>38.888133063635827</v>
      </c>
      <c r="CB28" s="48">
        <f>IF(BW28&gt;0, S28*T28^(2-N28), S28*U28^(N28+2))</f>
        <v>39.026758533549568</v>
      </c>
      <c r="CC28" s="65">
        <f>BZ28/CA28</f>
        <v>0.85181816478997463</v>
      </c>
      <c r="CD28" s="66">
        <v>0</v>
      </c>
      <c r="CE28" s="15">
        <f>AZ28*$CD$155</f>
        <v>101.28359219567933</v>
      </c>
      <c r="CF28" s="37">
        <f>CE28-CD28</f>
        <v>101.28359219567933</v>
      </c>
      <c r="CG28" s="54">
        <f>CF28*(CF28&lt;&gt;0)</f>
        <v>101.28359219567933</v>
      </c>
      <c r="CH28" s="26">
        <f>CG28/$CG$152</f>
        <v>1.5759077671647633E-2</v>
      </c>
      <c r="CI28" s="47">
        <f>CH28 * $CF$152</f>
        <v>101.28359219567933</v>
      </c>
      <c r="CJ28" s="48">
        <f>IF(BZ28&gt;0,V28,W28)</f>
        <v>38.888133063635827</v>
      </c>
      <c r="CK28" s="65">
        <f>CI28/CJ28</f>
        <v>2.6044858473905323</v>
      </c>
      <c r="CL28" s="70">
        <f>N28</f>
        <v>0</v>
      </c>
      <c r="CM28" s="1">
        <f>BS28+BU28</f>
        <v>156</v>
      </c>
    </row>
    <row r="29" spans="1:91" x14ac:dyDescent="0.2">
      <c r="A29" s="32" t="s">
        <v>167</v>
      </c>
      <c r="B29">
        <v>1</v>
      </c>
      <c r="C29">
        <v>1</v>
      </c>
      <c r="D29">
        <v>0.91415313225058004</v>
      </c>
      <c r="E29">
        <v>8.5846867749419895E-2</v>
      </c>
      <c r="F29">
        <v>0.90639269406392697</v>
      </c>
      <c r="G29">
        <v>0.90639269406392697</v>
      </c>
      <c r="H29">
        <v>0.75930851063829696</v>
      </c>
      <c r="I29">
        <v>0.66888297872340396</v>
      </c>
      <c r="J29">
        <v>0.71266299073669903</v>
      </c>
      <c r="K29">
        <v>0.803711719544696</v>
      </c>
      <c r="L29">
        <v>0.443986092032507</v>
      </c>
      <c r="M29">
        <v>0.23356274841242999</v>
      </c>
      <c r="N29" s="21">
        <v>0</v>
      </c>
      <c r="O29">
        <v>1.00282439233885</v>
      </c>
      <c r="P29">
        <v>0.98448103372022799</v>
      </c>
      <c r="Q29">
        <v>1.0262455805673001</v>
      </c>
      <c r="R29">
        <v>0.986485548467671</v>
      </c>
      <c r="S29">
        <v>44.919998168945298</v>
      </c>
      <c r="T29" s="27">
        <f>IF(C29,P29,R29)</f>
        <v>0.98448103372022799</v>
      </c>
      <c r="U29" s="27">
        <f>IF(D29 = 0,O29,Q29)</f>
        <v>1.0262455805673001</v>
      </c>
      <c r="V29" s="39">
        <f>S29*T29^(1-N29)</f>
        <v>44.222886232074018</v>
      </c>
      <c r="W29" s="38">
        <f>S29*U29^(N29+1)</f>
        <v>46.098949599971327</v>
      </c>
      <c r="X29" s="44">
        <f>0.5 * (D29-MAX($D$3:$D$151))/(MIN($D$3:$D$151)-MAX($D$3:$D$151)) + 0.75</f>
        <v>0.79424021206028372</v>
      </c>
      <c r="Y29" s="44">
        <f>AVERAGE(D29, F29, G29, H29, I29, J29, K29)</f>
        <v>0.81021496000307558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v>1</v>
      </c>
      <c r="AD29" s="22">
        <v>1</v>
      </c>
      <c r="AE29" s="22">
        <v>1</v>
      </c>
      <c r="AF29" s="22">
        <f>PERCENTILE($L$2:$L$151, 0.05)</f>
        <v>4.1983459205926187E-4</v>
      </c>
      <c r="AG29" s="22">
        <f>PERCENTILE($L$2:$L$151, 0.95)</f>
        <v>0.98984537699831288</v>
      </c>
      <c r="AH29" s="22">
        <f>MIN(MAX(L29,AF29), AG29)</f>
        <v>0.443986092032507</v>
      </c>
      <c r="AI29" s="22">
        <f>AH29-$AH$152+1</f>
        <v>1.4435662574404478</v>
      </c>
      <c r="AJ29" s="22">
        <f>PERCENTILE($M$2:$M$151, 0.02)</f>
        <v>-0.85468361603739185</v>
      </c>
      <c r="AK29" s="22">
        <f>PERCENTILE($M$2:$M$151, 0.98)</f>
        <v>1.261554317403208</v>
      </c>
      <c r="AL29" s="22">
        <f>MIN(MAX(M29,AJ29), AK29)</f>
        <v>0.23356274841242999</v>
      </c>
      <c r="AM29" s="22">
        <f>AL29-$AL$152 + 1</f>
        <v>2.0882463644498221</v>
      </c>
      <c r="AN29" s="46">
        <v>1</v>
      </c>
      <c r="AO29" s="51">
        <v>1</v>
      </c>
      <c r="AP29" s="51">
        <v>1</v>
      </c>
      <c r="AQ29" s="21">
        <v>1</v>
      </c>
      <c r="AR29" s="17">
        <f>(AI29^4)*AB29*AE29*AN29</f>
        <v>4.3425706067017691</v>
      </c>
      <c r="AS29" s="17">
        <f>(AM29^4) *Z29*AC29*AO29*(M29 &gt; 0)</f>
        <v>19.016340099063871</v>
      </c>
      <c r="AT29" s="17">
        <f>(AM29^4)*AA29*AP29*AQ29</f>
        <v>19.016340099063871</v>
      </c>
      <c r="AU29" s="17">
        <f>MIN(AR29, 0.05*AR$152)</f>
        <v>4.3425706067017691</v>
      </c>
      <c r="AV29" s="17">
        <f>MIN(AS29, 0.05*AS$152)</f>
        <v>19.016340099063871</v>
      </c>
      <c r="AW29" s="17">
        <f>MIN(AT29, 0.05*AT$152)</f>
        <v>19.016340099063871</v>
      </c>
      <c r="AX29" s="14">
        <f>AU29/$AU$152</f>
        <v>8.3588936215509384E-3</v>
      </c>
      <c r="AY29" s="14">
        <f>AV29/$AV$152</f>
        <v>7.3124546275569477E-3</v>
      </c>
      <c r="AZ29" s="67">
        <f>AW29/$AW$152</f>
        <v>5.1475577708006478E-3</v>
      </c>
      <c r="BA29" s="21">
        <f>N29</f>
        <v>0</v>
      </c>
      <c r="BB29" s="66">
        <v>1123</v>
      </c>
      <c r="BC29" s="15">
        <f>$D$158*AX29</f>
        <v>1122.0728030761334</v>
      </c>
      <c r="BD29" s="19">
        <f>BC29-BB29</f>
        <v>-0.92719692386663155</v>
      </c>
      <c r="BE29" s="63">
        <f>(IF(BD29 &gt; 0, V29, W29))</f>
        <v>46.098949599971327</v>
      </c>
      <c r="BF29" s="63">
        <f>IF(BD29&gt;0, S29*(T29^(2-N29)), S29*(U29^(N29 + 2)))</f>
        <v>47.308843295765278</v>
      </c>
      <c r="BG29" s="46">
        <f>BD29/BE29</f>
        <v>-2.0113189821297107E-2</v>
      </c>
      <c r="BH29" s="64">
        <f>BB29/BC29</f>
        <v>1.0008263251023684</v>
      </c>
      <c r="BI29" s="66">
        <v>0</v>
      </c>
      <c r="BJ29" s="66">
        <v>3010</v>
      </c>
      <c r="BK29" s="66">
        <v>0</v>
      </c>
      <c r="BL29" s="10">
        <f>SUM(BI29:BK29)</f>
        <v>3010</v>
      </c>
      <c r="BM29" s="15">
        <f>AY29*$D$157</f>
        <v>1408.8833206367697</v>
      </c>
      <c r="BN29" s="9">
        <f>BM29-BL29</f>
        <v>-1601.1166793632303</v>
      </c>
      <c r="BO29" s="48">
        <f>IF(BN29&gt;0,V29,W29)</f>
        <v>46.098949599971327</v>
      </c>
      <c r="BP29" s="48">
        <f xml:space="preserve"> IF(BN29 &gt;0, S29*T29^(2-N29), S29*U29^(N29+2))</f>
        <v>47.308843295765278</v>
      </c>
      <c r="BQ29" s="46">
        <f>BN29/BO29</f>
        <v>-34.732172712330659</v>
      </c>
      <c r="BR29" s="64">
        <f>BL29/BM29</f>
        <v>2.1364437749462302</v>
      </c>
      <c r="BS29" s="16">
        <f>BB29+BL29+BU29</f>
        <v>4178</v>
      </c>
      <c r="BT29" s="69">
        <f>BC29+BM29+BV29</f>
        <v>2583.497245879465</v>
      </c>
      <c r="BU29" s="66">
        <v>45</v>
      </c>
      <c r="BV29" s="15">
        <f>AZ29*$D$160</f>
        <v>52.541122166562211</v>
      </c>
      <c r="BW29" s="37">
        <f>BV29-BU29</f>
        <v>7.5411221665622108</v>
      </c>
      <c r="BX29" s="54">
        <f>BW29*(BW29&lt;&gt;0)</f>
        <v>7.5411221665622108</v>
      </c>
      <c r="BY29" s="26">
        <f>BX29/$BX$152</f>
        <v>2.5737618315912003E-3</v>
      </c>
      <c r="BZ29" s="47">
        <f>BY29 * $BW$152</f>
        <v>7.5411221665622108</v>
      </c>
      <c r="CA29" s="48">
        <f>IF(BZ29&gt;0, V29, W29)</f>
        <v>44.222886232074018</v>
      </c>
      <c r="CB29" s="48">
        <f>IF(BW29&gt;0, S29*T29^(2-N29), S29*U29^(N29+2))</f>
        <v>43.536592751844267</v>
      </c>
      <c r="CC29" s="65">
        <f>BZ29/CA29</f>
        <v>0.1705253276999541</v>
      </c>
      <c r="CD29" s="66">
        <v>152</v>
      </c>
      <c r="CE29" s="15">
        <f>AZ29*$CD$155</f>
        <v>47.88772994175843</v>
      </c>
      <c r="CF29" s="37">
        <f>CE29-CD29</f>
        <v>-104.11227005824156</v>
      </c>
      <c r="CG29" s="54">
        <f>CF29*(CF29&lt;&gt;0)</f>
        <v>-104.11227005824156</v>
      </c>
      <c r="CH29" s="26">
        <f>CG29/$CG$152</f>
        <v>-1.6199201813947652E-2</v>
      </c>
      <c r="CI29" s="47">
        <f>CH29 * $CF$152</f>
        <v>-104.11227005824156</v>
      </c>
      <c r="CJ29" s="48">
        <f>IF(BZ29&gt;0,V29,W29)</f>
        <v>44.222886232074018</v>
      </c>
      <c r="CK29" s="65">
        <f>CI29/CJ29</f>
        <v>-2.3542622141820067</v>
      </c>
      <c r="CL29" s="70">
        <f>N29</f>
        <v>0</v>
      </c>
      <c r="CM29" s="1">
        <f>BS29+BU29</f>
        <v>4223</v>
      </c>
    </row>
    <row r="30" spans="1:91" x14ac:dyDescent="0.2">
      <c r="A30" s="32" t="s">
        <v>218</v>
      </c>
      <c r="B30">
        <v>1</v>
      </c>
      <c r="C30">
        <v>1</v>
      </c>
      <c r="D30">
        <v>0.135037954454654</v>
      </c>
      <c r="E30">
        <v>0.86496204554534495</v>
      </c>
      <c r="F30">
        <v>0.974572904251092</v>
      </c>
      <c r="G30">
        <v>0.974572904251092</v>
      </c>
      <c r="H30">
        <v>1.6088591725867098E-2</v>
      </c>
      <c r="I30">
        <v>7.8771416631842797E-2</v>
      </c>
      <c r="J30">
        <v>3.5599454516296897E-2</v>
      </c>
      <c r="K30">
        <v>0.18626396263824599</v>
      </c>
      <c r="L30">
        <v>0.19969688591193099</v>
      </c>
      <c r="M30">
        <v>-4.2351164848354203E-2</v>
      </c>
      <c r="N30" s="21">
        <v>0</v>
      </c>
      <c r="O30">
        <v>1.0028653267724701</v>
      </c>
      <c r="P30">
        <v>0.98137927877491904</v>
      </c>
      <c r="Q30">
        <v>1.0144166405417101</v>
      </c>
      <c r="R30">
        <v>0.99889113250170103</v>
      </c>
      <c r="S30">
        <v>13.949999809265099</v>
      </c>
      <c r="T30" s="27">
        <f>IF(C30,P30,R30)</f>
        <v>0.98137927877491904</v>
      </c>
      <c r="U30" s="27">
        <f>IF(D30 = 0,O30,Q30)</f>
        <v>1.0144166405417101</v>
      </c>
      <c r="V30" s="39">
        <f>S30*T30^(1-N30)</f>
        <v>13.690240751726842</v>
      </c>
      <c r="W30" s="38">
        <f>S30*U30^(N30+1)</f>
        <v>14.151111942072198</v>
      </c>
      <c r="X30" s="44">
        <f>0.5 * (D30-MAX($D$3:$D$151))/(MIN($D$3:$D$151)-MAX($D$3:$D$151)) + 0.75</f>
        <v>1.1957484043648345</v>
      </c>
      <c r="Y30" s="44">
        <f>AVERAGE(D30, F30, G30, H30, I30, J30, K30)</f>
        <v>0.34298674120987016</v>
      </c>
      <c r="Z30" s="22">
        <f>AI30^N30</f>
        <v>1</v>
      </c>
      <c r="AA30" s="22">
        <f>(Z30+AB30)/2</f>
        <v>1</v>
      </c>
      <c r="AB30" s="22">
        <f>AM30^N30</f>
        <v>1</v>
      </c>
      <c r="AC30" s="22">
        <v>1</v>
      </c>
      <c r="AD30" s="22">
        <v>1</v>
      </c>
      <c r="AE30" s="22">
        <v>1</v>
      </c>
      <c r="AF30" s="22">
        <f>PERCENTILE($L$2:$L$151, 0.05)</f>
        <v>4.1983459205926187E-4</v>
      </c>
      <c r="AG30" s="22">
        <f>PERCENTILE($L$2:$L$151, 0.95)</f>
        <v>0.98984537699831288</v>
      </c>
      <c r="AH30" s="22">
        <f>MIN(MAX(L30,AF30), AG30)</f>
        <v>0.19969688591193099</v>
      </c>
      <c r="AI30" s="22">
        <f>AH30-$AH$152+1</f>
        <v>1.1992770513198718</v>
      </c>
      <c r="AJ30" s="22">
        <f>PERCENTILE($M$2:$M$151, 0.02)</f>
        <v>-0.85468361603739185</v>
      </c>
      <c r="AK30" s="22">
        <f>PERCENTILE($M$2:$M$151, 0.98)</f>
        <v>1.261554317403208</v>
      </c>
      <c r="AL30" s="22">
        <f>MIN(MAX(M30,AJ30), AK30)</f>
        <v>-4.2351164848354203E-2</v>
      </c>
      <c r="AM30" s="22">
        <f>AL30-$AL$152 + 1</f>
        <v>1.8123324511890377</v>
      </c>
      <c r="AN30" s="46">
        <v>0</v>
      </c>
      <c r="AO30" s="74">
        <v>0.31</v>
      </c>
      <c r="AP30" s="51">
        <v>0.57999999999999996</v>
      </c>
      <c r="AQ30" s="50">
        <v>1</v>
      </c>
      <c r="AR30" s="17">
        <f>(AI30^4)*AB30*AE30*AN30</f>
        <v>0</v>
      </c>
      <c r="AS30" s="17">
        <f>(AM30^4) *Z30*AC30*AO30*(M30 &gt; 0)</f>
        <v>0</v>
      </c>
      <c r="AT30" s="17">
        <f>(AM30^4)*AA30*AP30*AQ30</f>
        <v>6.2571917083071664</v>
      </c>
      <c r="AU30" s="17">
        <f>MIN(AR30, 0.05*AR$152)</f>
        <v>0</v>
      </c>
      <c r="AV30" s="17">
        <f>MIN(AS30, 0.05*AS$152)</f>
        <v>0</v>
      </c>
      <c r="AW30" s="17">
        <f>MIN(AT30, 0.05*AT$152)</f>
        <v>6.2571917083071664</v>
      </c>
      <c r="AX30" s="14">
        <f>AU30/$AU$152</f>
        <v>0</v>
      </c>
      <c r="AY30" s="14">
        <f>AV30/$AV$152</f>
        <v>0</v>
      </c>
      <c r="AZ30" s="67">
        <f>AW30/$AW$152</f>
        <v>1.6937673408076834E-3</v>
      </c>
      <c r="BA30" s="21">
        <f>N30</f>
        <v>0</v>
      </c>
      <c r="BB30" s="66">
        <v>0</v>
      </c>
      <c r="BC30" s="15">
        <f>$D$158*AX30</f>
        <v>0</v>
      </c>
      <c r="BD30" s="19">
        <f>BC30-BB30</f>
        <v>0</v>
      </c>
      <c r="BE30" s="63">
        <f>(IF(BD30 &gt; 0, V30, W30))</f>
        <v>14.151111942072198</v>
      </c>
      <c r="BF30" s="63">
        <f>IF(BD30&gt;0, S30*(T30^(2-N30)), S30*(U30^(N30 + 2)))</f>
        <v>14.355123436206554</v>
      </c>
      <c r="BG30" s="46">
        <f>BD30/BE30</f>
        <v>0</v>
      </c>
      <c r="BH30" s="64" t="e">
        <f>BB30/BC30</f>
        <v>#DIV/0!</v>
      </c>
      <c r="BI30" s="66">
        <v>0</v>
      </c>
      <c r="BJ30" s="66">
        <v>0</v>
      </c>
      <c r="BK30" s="66">
        <v>0</v>
      </c>
      <c r="BL30" s="10">
        <f>SUM(BI30:BK30)</f>
        <v>0</v>
      </c>
      <c r="BM30" s="15">
        <f>AY30*$D$157</f>
        <v>0</v>
      </c>
      <c r="BN30" s="9">
        <f>BM30-BL30</f>
        <v>0</v>
      </c>
      <c r="BO30" s="48">
        <f>IF(BN30&gt;0,V30,W30)</f>
        <v>14.151111942072198</v>
      </c>
      <c r="BP30" s="48">
        <f xml:space="preserve"> IF(BN30 &gt;0, S30*T30^(2-N30), S30*U30^(N30+2))</f>
        <v>14.355123436206554</v>
      </c>
      <c r="BQ30" s="46">
        <f>BN30/BO30</f>
        <v>0</v>
      </c>
      <c r="BR30" s="64" t="e">
        <f>BL30/BM30</f>
        <v>#DIV/0!</v>
      </c>
      <c r="BS30" s="16">
        <f>BB30+BL30+BU30</f>
        <v>14</v>
      </c>
      <c r="BT30" s="69">
        <f>BC30+BM30+BV30</f>
        <v>17.288283247624026</v>
      </c>
      <c r="BU30" s="66">
        <v>14</v>
      </c>
      <c r="BV30" s="15">
        <f>AZ30*$D$160</f>
        <v>17.288283247624026</v>
      </c>
      <c r="BW30" s="37">
        <f>BV30-BU30</f>
        <v>3.288283247624026</v>
      </c>
      <c r="BX30" s="54">
        <f>BW30*(BW30&lt;&gt;0)</f>
        <v>3.288283247624026</v>
      </c>
      <c r="BY30" s="26">
        <f>BX30/$BX$152</f>
        <v>1.122280971885334E-3</v>
      </c>
      <c r="BZ30" s="47">
        <f>BY30 * $BW$152</f>
        <v>3.288283247624026</v>
      </c>
      <c r="CA30" s="48">
        <f>IF(BZ30&gt;0, V30, W30)</f>
        <v>13.690240751726842</v>
      </c>
      <c r="CB30" s="48">
        <f>IF(BW30&gt;0, S30*T30^(2-N30), S30*U30^(N30+2))</f>
        <v>13.435318595184693</v>
      </c>
      <c r="CC30" s="65">
        <f>BZ30/CA30</f>
        <v>0.24019177655508014</v>
      </c>
      <c r="CD30" s="66">
        <v>0</v>
      </c>
      <c r="CE30" s="15">
        <f>AZ30*$CD$155</f>
        <v>15.757117571533879</v>
      </c>
      <c r="CF30" s="37">
        <f>CE30-CD30</f>
        <v>15.757117571533879</v>
      </c>
      <c r="CG30" s="54">
        <f>CF30*(CF30&lt;&gt;0)</f>
        <v>15.757117571533879</v>
      </c>
      <c r="CH30" s="26">
        <f>CG30/$CG$152</f>
        <v>2.4517064838235382E-3</v>
      </c>
      <c r="CI30" s="47">
        <f>CH30 * $CF$152</f>
        <v>15.757117571533881</v>
      </c>
      <c r="CJ30" s="48">
        <f>IF(BZ30&gt;0,V30,W30)</f>
        <v>13.690240751726842</v>
      </c>
      <c r="CK30" s="65">
        <f>CI30/CJ30</f>
        <v>1.1509744684034378</v>
      </c>
      <c r="CL30" s="70">
        <f>N30</f>
        <v>0</v>
      </c>
      <c r="CM30" s="1">
        <f>BS30+BU30</f>
        <v>28</v>
      </c>
    </row>
    <row r="31" spans="1:91" x14ac:dyDescent="0.2">
      <c r="A31" s="32" t="s">
        <v>295</v>
      </c>
      <c r="B31">
        <v>1</v>
      </c>
      <c r="C31">
        <v>1</v>
      </c>
      <c r="D31">
        <v>0.69956052736715901</v>
      </c>
      <c r="E31">
        <v>0.30043947263283999</v>
      </c>
      <c r="F31">
        <v>0.71990464839094104</v>
      </c>
      <c r="G31">
        <v>0.71990464839094104</v>
      </c>
      <c r="H31">
        <v>0.78604262432093597</v>
      </c>
      <c r="I31">
        <v>0.45842039281236902</v>
      </c>
      <c r="J31">
        <v>0.60028157443692098</v>
      </c>
      <c r="K31">
        <v>0.65737774207876298</v>
      </c>
      <c r="L31">
        <v>0.60727710879642305</v>
      </c>
      <c r="M31">
        <v>0.99732980410399097</v>
      </c>
      <c r="N31" s="21">
        <v>0</v>
      </c>
      <c r="O31">
        <v>1.0022210762310699</v>
      </c>
      <c r="P31">
        <v>0.99406576870267804</v>
      </c>
      <c r="Q31">
        <v>1.00581502931954</v>
      </c>
      <c r="R31">
        <v>0.99304229016837897</v>
      </c>
      <c r="S31">
        <v>44.580001831054602</v>
      </c>
      <c r="T31" s="27">
        <f>IF(C31,P31,R31)</f>
        <v>0.99406576870267804</v>
      </c>
      <c r="U31" s="27">
        <f>IF(D31 = 0,O31,Q31)</f>
        <v>1.00581502931954</v>
      </c>
      <c r="V31" s="39">
        <f>S31*T31^(1-N31)</f>
        <v>44.315453788954088</v>
      </c>
      <c r="W31" s="38">
        <f>S31*U31^(N31+1)</f>
        <v>44.839235848767331</v>
      </c>
      <c r="X31" s="44">
        <f>0.5 * (D31-MAX($D$3:$D$151))/(MIN($D$3:$D$151)-MAX($D$3:$D$151)) + 0.75</f>
        <v>0.90482808317891728</v>
      </c>
      <c r="Y31" s="44">
        <f>AVERAGE(D31, F31, G31, H31, I31, J31, K31)</f>
        <v>0.66307030825686142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PERCENTILE($L$2:$L$151, 0.05)</f>
        <v>4.1983459205926187E-4</v>
      </c>
      <c r="AG31" s="22">
        <f>PERCENTILE($L$2:$L$151, 0.95)</f>
        <v>0.98984537699831288</v>
      </c>
      <c r="AH31" s="22">
        <f>MIN(MAX(L31,AF31), AG31)</f>
        <v>0.60727710879642305</v>
      </c>
      <c r="AI31" s="22">
        <f>AH31-$AH$152+1</f>
        <v>1.6068572742043639</v>
      </c>
      <c r="AJ31" s="22">
        <f>PERCENTILE($M$2:$M$151, 0.02)</f>
        <v>-0.85468361603739185</v>
      </c>
      <c r="AK31" s="22">
        <f>PERCENTILE($M$2:$M$151, 0.98)</f>
        <v>1.261554317403208</v>
      </c>
      <c r="AL31" s="22">
        <f>MIN(MAX(M31,AJ31), AK31)</f>
        <v>0.99732980410399097</v>
      </c>
      <c r="AM31" s="22">
        <f>AL31-$AL$152 + 1</f>
        <v>2.8520134201413829</v>
      </c>
      <c r="AN31" s="46">
        <v>0</v>
      </c>
      <c r="AO31" s="74">
        <v>0.31</v>
      </c>
      <c r="AP31" s="51">
        <v>0.57999999999999996</v>
      </c>
      <c r="AQ31" s="50">
        <v>1</v>
      </c>
      <c r="AR31" s="17">
        <f>(AI31^4)*AB31*AE31*AN31</f>
        <v>0</v>
      </c>
      <c r="AS31" s="17">
        <f>(AM31^4) *Z31*AC31*AO31*(M31 &gt; 0)</f>
        <v>20.510108265486583</v>
      </c>
      <c r="AT31" s="17">
        <f>(AM31^4)*AA31*AP31*AQ31</f>
        <v>38.373750948329736</v>
      </c>
      <c r="AU31" s="17">
        <f>MIN(AR31, 0.05*AR$152)</f>
        <v>0</v>
      </c>
      <c r="AV31" s="17">
        <f>MIN(AS31, 0.05*AS$152)</f>
        <v>20.510108265486583</v>
      </c>
      <c r="AW31" s="17">
        <f>MIN(AT31, 0.05*AT$152)</f>
        <v>38.373750948329736</v>
      </c>
      <c r="AX31" s="14">
        <f>AU31/$AU$152</f>
        <v>0</v>
      </c>
      <c r="AY31" s="14">
        <f>AV31/$AV$152</f>
        <v>7.8868612633318687E-3</v>
      </c>
      <c r="AZ31" s="67">
        <f>AW31/$AW$152</f>
        <v>1.0387440425435357E-2</v>
      </c>
      <c r="BA31" s="21">
        <f>N31</f>
        <v>0</v>
      </c>
      <c r="BB31" s="66">
        <v>0</v>
      </c>
      <c r="BC31" s="15">
        <f>$D$158*AX31</f>
        <v>0</v>
      </c>
      <c r="BD31" s="19">
        <f>BC31-BB31</f>
        <v>0</v>
      </c>
      <c r="BE31" s="63">
        <f>(IF(BD31 &gt; 0, V31, W31))</f>
        <v>44.839235848767331</v>
      </c>
      <c r="BF31" s="63">
        <f>IF(BD31&gt;0, S31*(T31^(2-N31)), S31*(U31^(N31 + 2)))</f>
        <v>45.099977319893682</v>
      </c>
      <c r="BG31" s="46">
        <f>BD31/BE31</f>
        <v>0</v>
      </c>
      <c r="BH31" s="64" t="e">
        <f>BB31/BC31</f>
        <v>#DIV/0!</v>
      </c>
      <c r="BI31" s="66">
        <v>0</v>
      </c>
      <c r="BJ31" s="66">
        <v>0</v>
      </c>
      <c r="BK31" s="66">
        <v>0</v>
      </c>
      <c r="BL31" s="10">
        <f>SUM(BI31:BK31)</f>
        <v>0</v>
      </c>
      <c r="BM31" s="15">
        <f>AY31*$D$157</f>
        <v>1519.5536727448878</v>
      </c>
      <c r="BN31" s="9">
        <f>BM31-BL31</f>
        <v>1519.5536727448878</v>
      </c>
      <c r="BO31" s="48">
        <f>IF(BN31&gt;0,V31,W31)</f>
        <v>44.315453788954088</v>
      </c>
      <c r="BP31" s="48">
        <f xml:space="preserve"> IF(BN31 &gt;0, S31*T31^(2-N31), S31*U31^(N31+2))</f>
        <v>44.052475636124655</v>
      </c>
      <c r="BQ31" s="46">
        <f>BN31/BO31</f>
        <v>34.289475630364556</v>
      </c>
      <c r="BR31" s="64">
        <f>BL31/BM31</f>
        <v>0</v>
      </c>
      <c r="BS31" s="16">
        <f>BB31+BL31+BU31</f>
        <v>89</v>
      </c>
      <c r="BT31" s="69">
        <f>BC31+BM31+BV31</f>
        <v>1625.5782771673064</v>
      </c>
      <c r="BU31" s="66">
        <v>89</v>
      </c>
      <c r="BV31" s="15">
        <f>AZ31*$D$160</f>
        <v>106.02460442241869</v>
      </c>
      <c r="BW31" s="37">
        <f>BV31-BU31</f>
        <v>17.02460442241869</v>
      </c>
      <c r="BX31" s="54">
        <f>BW31*(BW31&lt;&gt;0)</f>
        <v>17.02460442241869</v>
      </c>
      <c r="BY31" s="26">
        <f>BX31/$BX$152</f>
        <v>5.8104451953647452E-3</v>
      </c>
      <c r="BZ31" s="47">
        <f>BY31 * $BW$152</f>
        <v>17.02460442241869</v>
      </c>
      <c r="CA31" s="48">
        <f>IF(BZ31&gt;0, V31, W31)</f>
        <v>44.315453788954088</v>
      </c>
      <c r="CB31" s="48">
        <f>IF(BW31&gt;0, S31*T31^(2-N31), S31*U31^(N31+2))</f>
        <v>44.052475636124655</v>
      </c>
      <c r="CC31" s="65">
        <f>BZ31/CA31</f>
        <v>0.38416856800103855</v>
      </c>
      <c r="CD31" s="66">
        <v>0</v>
      </c>
      <c r="CE31" s="15">
        <f>AZ31*$CD$155</f>
        <v>96.634358277825129</v>
      </c>
      <c r="CF31" s="37">
        <f>CE31-CD31</f>
        <v>96.634358277825129</v>
      </c>
      <c r="CG31" s="54">
        <f>CF31*(CF31&lt;&gt;0)</f>
        <v>96.634358277825129</v>
      </c>
      <c r="CH31" s="26">
        <f>CG31/$CG$152</f>
        <v>1.5035686677738467E-2</v>
      </c>
      <c r="CI31" s="47">
        <f>CH31 * $CF$152</f>
        <v>96.634358277825129</v>
      </c>
      <c r="CJ31" s="48">
        <f>IF(BZ31&gt;0,V31,W31)</f>
        <v>44.315453788954088</v>
      </c>
      <c r="CK31" s="65">
        <f>CI31/CJ31</f>
        <v>2.1806017994993852</v>
      </c>
      <c r="CL31" s="70">
        <f>N31</f>
        <v>0</v>
      </c>
      <c r="CM31" s="1">
        <f>BS31+BU31</f>
        <v>178</v>
      </c>
    </row>
    <row r="32" spans="1:91" x14ac:dyDescent="0.2">
      <c r="A32" s="32" t="s">
        <v>213</v>
      </c>
      <c r="B32">
        <v>0</v>
      </c>
      <c r="C32">
        <v>0</v>
      </c>
      <c r="D32">
        <v>0.11574074074074001</v>
      </c>
      <c r="E32">
        <v>0.88425925925925897</v>
      </c>
      <c r="F32">
        <v>0.36104783599088802</v>
      </c>
      <c r="G32">
        <v>0.36104783599088802</v>
      </c>
      <c r="H32">
        <v>0.100795755968169</v>
      </c>
      <c r="I32">
        <v>7.5596816976127301E-2</v>
      </c>
      <c r="J32">
        <v>8.7291685262091898E-2</v>
      </c>
      <c r="K32">
        <v>0.17752879784383099</v>
      </c>
      <c r="L32">
        <v>0.65959070832378996</v>
      </c>
      <c r="M32">
        <v>0.70580464619036798</v>
      </c>
      <c r="N32" s="21">
        <v>0</v>
      </c>
      <c r="O32">
        <v>1.0075436873297201</v>
      </c>
      <c r="P32">
        <v>0.97330420542004203</v>
      </c>
      <c r="Q32">
        <v>1.0211756852101399</v>
      </c>
      <c r="R32">
        <v>0.98625126448493505</v>
      </c>
      <c r="S32">
        <v>124</v>
      </c>
      <c r="T32" s="27">
        <f>IF(C32,P32,R32)</f>
        <v>0.98625126448493505</v>
      </c>
      <c r="U32" s="27">
        <f>IF(D32 = 0,O32,Q32)</f>
        <v>1.0211756852101399</v>
      </c>
      <c r="V32" s="39">
        <f>S32*T32^(1-N32)</f>
        <v>122.29515679613195</v>
      </c>
      <c r="W32" s="38">
        <f>S32*U32^(N32+1)</f>
        <v>126.62578496605735</v>
      </c>
      <c r="X32" s="44">
        <f>0.5 * (D32-MAX($D$3:$D$151))/(MIN($D$3:$D$151)-MAX($D$3:$D$151)) + 0.75</f>
        <v>1.2056930051319596</v>
      </c>
      <c r="Y32" s="44">
        <f>AVERAGE(D32, F32, G32, H32, I32, J32, K32)</f>
        <v>0.1827213526818193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PERCENTILE($L$2:$L$151, 0.05)</f>
        <v>4.1983459205926187E-4</v>
      </c>
      <c r="AG32" s="22">
        <f>PERCENTILE($L$2:$L$151, 0.95)</f>
        <v>0.98984537699831288</v>
      </c>
      <c r="AH32" s="22">
        <f>MIN(MAX(L32,AF32), AG32)</f>
        <v>0.65959070832378996</v>
      </c>
      <c r="AI32" s="22">
        <f>AH32-$AH$152+1</f>
        <v>1.6591708737317306</v>
      </c>
      <c r="AJ32" s="22">
        <f>PERCENTILE($M$2:$M$151, 0.02)</f>
        <v>-0.85468361603739185</v>
      </c>
      <c r="AK32" s="22">
        <f>PERCENTILE($M$2:$M$151, 0.98)</f>
        <v>1.261554317403208</v>
      </c>
      <c r="AL32" s="22">
        <f>MIN(MAX(M32,AJ32), AK32)</f>
        <v>0.70580464619036798</v>
      </c>
      <c r="AM32" s="22">
        <f>AL32-$AL$152 + 1</f>
        <v>2.5604882622277598</v>
      </c>
      <c r="AN32" s="46">
        <v>0</v>
      </c>
      <c r="AO32" s="51">
        <v>1</v>
      </c>
      <c r="AP32" s="51">
        <v>1</v>
      </c>
      <c r="AQ32" s="21">
        <v>2</v>
      </c>
      <c r="AR32" s="17">
        <f>(AI32^4)*AB32*AE32*AN32</f>
        <v>0</v>
      </c>
      <c r="AS32" s="17">
        <f>(AM32^4) *Z32*AC32*AO32*(M32 &gt; 0)</f>
        <v>42.982449058900649</v>
      </c>
      <c r="AT32" s="17">
        <f>(AM32^4)*AA32*AP32*AQ32</f>
        <v>85.964898117801297</v>
      </c>
      <c r="AU32" s="17">
        <f>MIN(AR32, 0.05*AR$152)</f>
        <v>0</v>
      </c>
      <c r="AV32" s="17">
        <f>MIN(AS32, 0.05*AS$152)</f>
        <v>42.982449058900649</v>
      </c>
      <c r="AW32" s="17">
        <f>MIN(AT32, 0.05*AT$152)</f>
        <v>85.964898117801297</v>
      </c>
      <c r="AX32" s="14">
        <f>AU32/$AU$152</f>
        <v>0</v>
      </c>
      <c r="AY32" s="14">
        <f>AV32/$AV$152</f>
        <v>1.6528270260582973E-2</v>
      </c>
      <c r="AZ32" s="67">
        <f>AW32/$AW$152</f>
        <v>2.3269949791451073E-2</v>
      </c>
      <c r="BA32" s="21">
        <f>N32</f>
        <v>0</v>
      </c>
      <c r="BB32" s="66">
        <v>0</v>
      </c>
      <c r="BC32" s="15">
        <f>$D$158*AX32</f>
        <v>0</v>
      </c>
      <c r="BD32" s="19">
        <f>BC32-BB32</f>
        <v>0</v>
      </c>
      <c r="BE32" s="63">
        <f>(IF(BD32 &gt; 0, V32, W32))</f>
        <v>126.62578496605735</v>
      </c>
      <c r="BF32" s="63">
        <f>IF(BD32&gt;0, S32*(T32^(2-N32)), S32*(U32^(N32 + 2)))</f>
        <v>129.30717272798543</v>
      </c>
      <c r="BG32" s="46">
        <f>BD32/BE32</f>
        <v>0</v>
      </c>
      <c r="BH32" s="64" t="e">
        <f>BB32/BC32</f>
        <v>#DIV/0!</v>
      </c>
      <c r="BI32" s="66">
        <v>0</v>
      </c>
      <c r="BJ32" s="66">
        <v>1488</v>
      </c>
      <c r="BK32" s="66">
        <v>0</v>
      </c>
      <c r="BL32" s="10">
        <f>SUM(BI32:BK32)</f>
        <v>1488</v>
      </c>
      <c r="BM32" s="15">
        <f>AY32*$D$157</f>
        <v>3184.4853028362609</v>
      </c>
      <c r="BN32" s="9">
        <f>BM32-BL32</f>
        <v>1696.4853028362609</v>
      </c>
      <c r="BO32" s="48">
        <f>IF(BN32&gt;0,V32,W32)</f>
        <v>122.29515679613195</v>
      </c>
      <c r="BP32" s="48">
        <f xml:space="preserve"> IF(BN32 &gt;0, S32*T32^(2-N32), S32*U32^(N32+2))</f>
        <v>120.61375303056853</v>
      </c>
      <c r="BQ32" s="46">
        <f>BN32/BO32</f>
        <v>13.872056320793881</v>
      </c>
      <c r="BR32" s="64">
        <f>BL32/BM32</f>
        <v>0.46726546317381751</v>
      </c>
      <c r="BS32" s="16">
        <f>BB32+BL32+BU32</f>
        <v>1736</v>
      </c>
      <c r="BT32" s="69">
        <f>BC32+BM32+BV32</f>
        <v>3422.0016803576018</v>
      </c>
      <c r="BU32" s="66">
        <v>248</v>
      </c>
      <c r="BV32" s="15">
        <f>AZ32*$D$160</f>
        <v>237.5163775213411</v>
      </c>
      <c r="BW32" s="37">
        <f>BV32-BU32</f>
        <v>-10.483622478658901</v>
      </c>
      <c r="BX32" s="54">
        <f>BW32*(BW32&lt;&gt;0)</f>
        <v>-10.483622478658901</v>
      </c>
      <c r="BY32" s="26">
        <f>BX32/$BX$152</f>
        <v>-3.5780281497129383E-3</v>
      </c>
      <c r="BZ32" s="47">
        <f>BY32 * $BW$152</f>
        <v>-10.483622478658901</v>
      </c>
      <c r="CA32" s="48">
        <f>IF(BZ32&gt;0, V32, W32)</f>
        <v>126.62578496605735</v>
      </c>
      <c r="CB32" s="48">
        <f>IF(BW32&gt;0, S32*T32^(2-N32), S32*U32^(N32+2))</f>
        <v>129.30717272798543</v>
      </c>
      <c r="CC32" s="65">
        <f>BZ32/CA32</f>
        <v>-8.2792161813402279E-2</v>
      </c>
      <c r="CD32" s="66">
        <v>0</v>
      </c>
      <c r="CE32" s="15">
        <f>AZ32*$CD$155</f>
        <v>216.48034290986934</v>
      </c>
      <c r="CF32" s="37">
        <f>CE32-CD32</f>
        <v>216.48034290986934</v>
      </c>
      <c r="CG32" s="54">
        <f>CF32*(CF32&lt;&gt;0)</f>
        <v>216.48034290986934</v>
      </c>
      <c r="CH32" s="26">
        <f>CG32/$CG$152</f>
        <v>3.3682953619086561E-2</v>
      </c>
      <c r="CI32" s="47">
        <f>CH32 * $CF$152</f>
        <v>216.48034290986934</v>
      </c>
      <c r="CJ32" s="48">
        <f>IF(BZ32&gt;0,V32,W32)</f>
        <v>126.62578496605735</v>
      </c>
      <c r="CK32" s="65">
        <f>CI32/CJ32</f>
        <v>1.7096071149165861</v>
      </c>
      <c r="CL32" s="70">
        <f>N32</f>
        <v>0</v>
      </c>
      <c r="CM32" s="1">
        <f>BS32+BU32</f>
        <v>1984</v>
      </c>
    </row>
    <row r="33" spans="1:91" x14ac:dyDescent="0.2">
      <c r="A33" s="32" t="s">
        <v>296</v>
      </c>
      <c r="B33">
        <v>1</v>
      </c>
      <c r="C33">
        <v>1</v>
      </c>
      <c r="D33">
        <v>0.61805833000399502</v>
      </c>
      <c r="E33">
        <v>0.38194166999600399</v>
      </c>
      <c r="F33">
        <v>0.67461263408820005</v>
      </c>
      <c r="G33">
        <v>0.67461263408820005</v>
      </c>
      <c r="H33">
        <v>0.459256163811115</v>
      </c>
      <c r="I33">
        <v>0.478896782281654</v>
      </c>
      <c r="J33">
        <v>0.46897366567021598</v>
      </c>
      <c r="K33">
        <v>0.56247271926359499</v>
      </c>
      <c r="L33">
        <v>0.73512640091082804</v>
      </c>
      <c r="M33">
        <v>0.55997835435747201</v>
      </c>
      <c r="N33" s="21">
        <v>0</v>
      </c>
      <c r="O33">
        <v>1.0134634425092699</v>
      </c>
      <c r="P33">
        <v>1.00810133120201</v>
      </c>
      <c r="Q33">
        <v>1.0127696848844401</v>
      </c>
      <c r="R33">
        <v>0.98882638272190204</v>
      </c>
      <c r="S33">
        <v>36.560001373291001</v>
      </c>
      <c r="T33" s="27">
        <f>IF(C33,P33,R33)</f>
        <v>1.00810133120201</v>
      </c>
      <c r="U33" s="27">
        <f>IF(D33 = 0,O33,Q33)</f>
        <v>1.0127696848844401</v>
      </c>
      <c r="V33" s="39">
        <f>S33*T33^(1-N33)</f>
        <v>36.85618605316197</v>
      </c>
      <c r="W33" s="38">
        <f>S33*U33^(N33+1)</f>
        <v>37.026861070202621</v>
      </c>
      <c r="X33" s="44">
        <f>0.5 * (D33-MAX($D$3:$D$151))/(MIN($D$3:$D$151)-MAX($D$3:$D$151)) + 0.75</f>
        <v>0.94682931850936802</v>
      </c>
      <c r="Y33" s="44">
        <f>AVERAGE(D33, F33, G33, H33, I33, J33, K33)</f>
        <v>0.56241184702956781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PERCENTILE($L$2:$L$151, 0.05)</f>
        <v>4.1983459205926187E-4</v>
      </c>
      <c r="AG33" s="22">
        <f>PERCENTILE($L$2:$L$151, 0.95)</f>
        <v>0.98984537699831288</v>
      </c>
      <c r="AH33" s="22">
        <f>MIN(MAX(L33,AF33), AG33)</f>
        <v>0.73512640091082804</v>
      </c>
      <c r="AI33" s="22">
        <f>AH33-$AH$152+1</f>
        <v>1.7347065663187689</v>
      </c>
      <c r="AJ33" s="22">
        <f>PERCENTILE($M$2:$M$151, 0.02)</f>
        <v>-0.85468361603739185</v>
      </c>
      <c r="AK33" s="22">
        <f>PERCENTILE($M$2:$M$151, 0.98)</f>
        <v>1.261554317403208</v>
      </c>
      <c r="AL33" s="22">
        <f>MIN(MAX(M33,AJ33), AK33)</f>
        <v>0.55997835435747201</v>
      </c>
      <c r="AM33" s="22">
        <f>AL33-$AL$152 + 1</f>
        <v>2.4146619703948637</v>
      </c>
      <c r="AN33" s="46">
        <v>0</v>
      </c>
      <c r="AO33" s="74">
        <v>0.31</v>
      </c>
      <c r="AP33" s="51">
        <v>0.57999999999999996</v>
      </c>
      <c r="AQ33" s="50">
        <v>1</v>
      </c>
      <c r="AR33" s="17">
        <f>(AI33^4)*AB33*AE33*AN33</f>
        <v>0</v>
      </c>
      <c r="AS33" s="17">
        <f>(AM33^4) *Z33*AC33*AO33*(M33 &gt; 0)</f>
        <v>10.538700510875092</v>
      </c>
      <c r="AT33" s="17">
        <f>(AM33^4)*AA33*AP33*AQ33</f>
        <v>19.7175686977663</v>
      </c>
      <c r="AU33" s="17">
        <f>MIN(AR33, 0.05*AR$152)</f>
        <v>0</v>
      </c>
      <c r="AV33" s="17">
        <f>MIN(AS33, 0.05*AS$152)</f>
        <v>10.538700510875092</v>
      </c>
      <c r="AW33" s="17">
        <f>MIN(AT33, 0.05*AT$152)</f>
        <v>19.7175686977663</v>
      </c>
      <c r="AX33" s="14">
        <f>AU33/$AU$152</f>
        <v>0</v>
      </c>
      <c r="AY33" s="14">
        <f>AV33/$AV$152</f>
        <v>4.0525026854656959E-3</v>
      </c>
      <c r="AZ33" s="67">
        <f>AW33/$AW$152</f>
        <v>5.3373742498683532E-3</v>
      </c>
      <c r="BA33" s="21">
        <f>N33</f>
        <v>0</v>
      </c>
      <c r="BB33" s="66">
        <v>0</v>
      </c>
      <c r="BC33" s="15">
        <f>$D$158*AX33</f>
        <v>0</v>
      </c>
      <c r="BD33" s="19">
        <f>BC33-BB33</f>
        <v>0</v>
      </c>
      <c r="BE33" s="63">
        <f>(IF(BD33 &gt; 0, V33, W33))</f>
        <v>37.026861070202621</v>
      </c>
      <c r="BF33" s="63">
        <f>IF(BD33&gt;0, S33*(T33^(2-N33)), S33*(U33^(N33 + 2)))</f>
        <v>37.499682418329051</v>
      </c>
      <c r="BG33" s="46">
        <f>BD33/BE33</f>
        <v>0</v>
      </c>
      <c r="BH33" s="64" t="e">
        <f>BB33/BC33</f>
        <v>#DIV/0!</v>
      </c>
      <c r="BI33" s="66">
        <v>0</v>
      </c>
      <c r="BJ33" s="66">
        <v>0</v>
      </c>
      <c r="BK33" s="66">
        <v>0</v>
      </c>
      <c r="BL33" s="10">
        <f>SUM(BI33:BK33)</f>
        <v>0</v>
      </c>
      <c r="BM33" s="15">
        <f>AY33*$D$157</f>
        <v>780.79163990599011</v>
      </c>
      <c r="BN33" s="9">
        <f>BM33-BL33</f>
        <v>780.79163990599011</v>
      </c>
      <c r="BO33" s="48">
        <f>IF(BN33&gt;0,V33,W33)</f>
        <v>36.85618605316197</v>
      </c>
      <c r="BP33" s="48">
        <f xml:space="preserve"> IF(BN33 &gt;0, S33*T33^(2-N33), S33*U33^(N33+2))</f>
        <v>37.15477022322154</v>
      </c>
      <c r="BQ33" s="46">
        <f>BN33/BO33</f>
        <v>21.184819253401951</v>
      </c>
      <c r="BR33" s="64">
        <f>BL33/BM33</f>
        <v>0</v>
      </c>
      <c r="BS33" s="16">
        <f>BB33+BL33+BU33</f>
        <v>0</v>
      </c>
      <c r="BT33" s="69">
        <f>BC33+BM33+BV33</f>
        <v>835.27021887439639</v>
      </c>
      <c r="BU33" s="66">
        <v>0</v>
      </c>
      <c r="BV33" s="15">
        <f>AZ33*$D$160</f>
        <v>54.478578968406282</v>
      </c>
      <c r="BW33" s="37">
        <f>BV33-BU33</f>
        <v>54.478578968406282</v>
      </c>
      <c r="BX33" s="54">
        <f>BW33*(BW33&lt;&gt;0)</f>
        <v>54.478578968406282</v>
      </c>
      <c r="BY33" s="26">
        <f>BX33/$BX$152</f>
        <v>1.8593371661572124E-2</v>
      </c>
      <c r="BZ33" s="47">
        <f>BY33 * $BW$152</f>
        <v>54.478578968406282</v>
      </c>
      <c r="CA33" s="48">
        <f>IF(BZ33&gt;0, V33, W33)</f>
        <v>36.85618605316197</v>
      </c>
      <c r="CB33" s="48">
        <f>IF(BW33&gt;0, S33*T33^(2-N33), S33*U33^(N33+2))</f>
        <v>37.15477022322154</v>
      </c>
      <c r="CC33" s="65">
        <f>BZ33/CA33</f>
        <v>1.478139351961852</v>
      </c>
      <c r="CD33" s="66">
        <v>0</v>
      </c>
      <c r="CE33" s="15">
        <f>AZ33*$CD$155</f>
        <v>49.65359264652529</v>
      </c>
      <c r="CF33" s="37">
        <f>CE33-CD33</f>
        <v>49.65359264652529</v>
      </c>
      <c r="CG33" s="54">
        <f>CF33*(CF33&lt;&gt;0)</f>
        <v>49.65359264652529</v>
      </c>
      <c r="CH33" s="26">
        <f>CG33/$CG$152</f>
        <v>7.725780713633933E-3</v>
      </c>
      <c r="CI33" s="47">
        <f>CH33 * $CF$152</f>
        <v>49.65359264652529</v>
      </c>
      <c r="CJ33" s="48">
        <f>IF(BZ33&gt;0,V33,W33)</f>
        <v>36.85618605316197</v>
      </c>
      <c r="CK33" s="65">
        <f>CI33/CJ33</f>
        <v>1.347225471862556</v>
      </c>
      <c r="CL33" s="70">
        <f>N33</f>
        <v>0</v>
      </c>
      <c r="CM33" s="1">
        <f>BS33+BU33</f>
        <v>0</v>
      </c>
    </row>
    <row r="34" spans="1:91" x14ac:dyDescent="0.2">
      <c r="A34" s="32" t="s">
        <v>253</v>
      </c>
      <c r="B34">
        <v>0</v>
      </c>
      <c r="C34">
        <v>0</v>
      </c>
      <c r="D34">
        <v>0.16859768278066301</v>
      </c>
      <c r="E34">
        <v>0.831402317219336</v>
      </c>
      <c r="F34">
        <v>7.7870480731028993E-2</v>
      </c>
      <c r="G34">
        <v>7.7870480731028993E-2</v>
      </c>
      <c r="H34">
        <v>0.42122858336815699</v>
      </c>
      <c r="I34">
        <v>0.15336397826995399</v>
      </c>
      <c r="J34">
        <v>0.25416784081853699</v>
      </c>
      <c r="K34">
        <v>0.14068465428363899</v>
      </c>
      <c r="L34">
        <v>0.58316857482164297</v>
      </c>
      <c r="M34">
        <v>0.32643689236658702</v>
      </c>
      <c r="N34" s="21">
        <v>0</v>
      </c>
      <c r="O34">
        <v>1</v>
      </c>
      <c r="P34">
        <v>0.98225642210396702</v>
      </c>
      <c r="Q34">
        <v>1.02254732991681</v>
      </c>
      <c r="R34">
        <v>0.96974993461460901</v>
      </c>
      <c r="S34">
        <v>23.25</v>
      </c>
      <c r="T34" s="27">
        <f>IF(C34,P34,R34)</f>
        <v>0.96974993461460901</v>
      </c>
      <c r="U34" s="27">
        <f>IF(D34 = 0,O34,Q34)</f>
        <v>1.02254732991681</v>
      </c>
      <c r="V34" s="39">
        <f>S34*T34^(1-N34)</f>
        <v>22.546685979789661</v>
      </c>
      <c r="W34" s="38">
        <f>S34*U34^(N34+1)</f>
        <v>23.774225420565831</v>
      </c>
      <c r="X34" s="44">
        <f>0.5 * (D34-MAX($D$3:$D$151))/(MIN($D$3:$D$151)-MAX($D$3:$D$151)) + 0.75</f>
        <v>1.1784537780522957</v>
      </c>
      <c r="Y34" s="44">
        <f>AVERAGE(D34, F34, G34, H34, I34, J34, K34)</f>
        <v>0.18482624299757258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PERCENTILE($L$2:$L$151, 0.05)</f>
        <v>4.1983459205926187E-4</v>
      </c>
      <c r="AG34" s="22">
        <f>PERCENTILE($L$2:$L$151, 0.95)</f>
        <v>0.98984537699831288</v>
      </c>
      <c r="AH34" s="22">
        <f>MIN(MAX(L34,AF34), AG34)</f>
        <v>0.58316857482164297</v>
      </c>
      <c r="AI34" s="22">
        <f>AH34-$AH$152+1</f>
        <v>1.5827487402295837</v>
      </c>
      <c r="AJ34" s="22">
        <f>PERCENTILE($M$2:$M$151, 0.02)</f>
        <v>-0.85468361603739185</v>
      </c>
      <c r="AK34" s="22">
        <f>PERCENTILE($M$2:$M$151, 0.98)</f>
        <v>1.261554317403208</v>
      </c>
      <c r="AL34" s="22">
        <f>MIN(MAX(M34,AJ34), AK34)</f>
        <v>0.32643689236658702</v>
      </c>
      <c r="AM34" s="22">
        <f>AL34-$AL$152 + 1</f>
        <v>2.1811205084039789</v>
      </c>
      <c r="AN34" s="46">
        <v>0</v>
      </c>
      <c r="AO34" s="74">
        <v>0.31</v>
      </c>
      <c r="AP34" s="51">
        <v>0.57999999999999996</v>
      </c>
      <c r="AQ34" s="50">
        <v>1</v>
      </c>
      <c r="AR34" s="17">
        <f>(AI34^4)*AB34*AE34*AN34</f>
        <v>0</v>
      </c>
      <c r="AS34" s="17">
        <f>(AM34^4) *Z34*AC34*AO34*(M34 &gt; 0)</f>
        <v>7.0158507092047238</v>
      </c>
      <c r="AT34" s="17">
        <f>(AM34^4)*AA34*AP34*AQ34</f>
        <v>13.126430359157224</v>
      </c>
      <c r="AU34" s="17">
        <f>MIN(AR34, 0.05*AR$152)</f>
        <v>0</v>
      </c>
      <c r="AV34" s="17">
        <f>MIN(AS34, 0.05*AS$152)</f>
        <v>7.0158507092047238</v>
      </c>
      <c r="AW34" s="17">
        <f>MIN(AT34, 0.05*AT$152)</f>
        <v>13.126430359157224</v>
      </c>
      <c r="AX34" s="14">
        <f>AU34/$AU$152</f>
        <v>0</v>
      </c>
      <c r="AY34" s="14">
        <f>AV34/$AV$152</f>
        <v>2.697842472185187E-3</v>
      </c>
      <c r="AZ34" s="67">
        <f>AW34/$AW$152</f>
        <v>3.5532104624842907E-3</v>
      </c>
      <c r="BA34" s="21">
        <f>N34</f>
        <v>0</v>
      </c>
      <c r="BB34" s="66">
        <v>0</v>
      </c>
      <c r="BC34" s="15">
        <f>$D$158*AX34</f>
        <v>0</v>
      </c>
      <c r="BD34" s="19">
        <f>BC34-BB34</f>
        <v>0</v>
      </c>
      <c r="BE34" s="63">
        <f>(IF(BD34 &gt; 0, V34, W34))</f>
        <v>23.774225420565831</v>
      </c>
      <c r="BF34" s="63">
        <f>IF(BD34&gt;0, S34*(T34^(2-N34)), S34*(U34^(N34 + 2)))</f>
        <v>24.310270724639938</v>
      </c>
      <c r="BG34" s="46">
        <f>BD34/BE34</f>
        <v>0</v>
      </c>
      <c r="BH34" s="64" t="e">
        <f>BB34/BC34</f>
        <v>#DIV/0!</v>
      </c>
      <c r="BI34" s="66">
        <v>0</v>
      </c>
      <c r="BJ34" s="66">
        <v>70</v>
      </c>
      <c r="BK34" s="66">
        <v>0</v>
      </c>
      <c r="BL34" s="10">
        <f>SUM(BI34:BK34)</f>
        <v>70</v>
      </c>
      <c r="BM34" s="15">
        <f>AY34*$D$157</f>
        <v>519.79061127344778</v>
      </c>
      <c r="BN34" s="9">
        <f>BM34-BL34</f>
        <v>449.79061127344778</v>
      </c>
      <c r="BO34" s="48">
        <f>IF(BN34&gt;0,V34,W34)</f>
        <v>22.546685979789661</v>
      </c>
      <c r="BP34" s="48">
        <f xml:space="preserve"> IF(BN34 &gt;0, S34*T34^(2-N34), S34*U34^(N34+2))</f>
        <v>21.864647254677145</v>
      </c>
      <c r="BQ34" s="46">
        <f>BN34/BO34</f>
        <v>19.949300383951321</v>
      </c>
      <c r="BR34" s="64">
        <f>BL34/BM34</f>
        <v>0.13466961211266451</v>
      </c>
      <c r="BS34" s="16">
        <f>BB34+BL34+BU34</f>
        <v>140</v>
      </c>
      <c r="BT34" s="69">
        <f>BC34+BM34+BV34</f>
        <v>556.05823046402497</v>
      </c>
      <c r="BU34" s="66">
        <v>70</v>
      </c>
      <c r="BV34" s="15">
        <f>AZ34*$D$160</f>
        <v>36.267619190577157</v>
      </c>
      <c r="BW34" s="37">
        <f>BV34-BU34</f>
        <v>-33.732380809422843</v>
      </c>
      <c r="BX34" s="54">
        <f>BW34*(BW34&lt;&gt;0)</f>
        <v>-33.732380809422843</v>
      </c>
      <c r="BY34" s="26">
        <f>BX34/$BX$152</f>
        <v>-1.1512757955434426E-2</v>
      </c>
      <c r="BZ34" s="47">
        <f>BY34 * $BW$152</f>
        <v>-33.732380809422843</v>
      </c>
      <c r="CA34" s="48">
        <f>IF(BZ34&gt;0, V34, W34)</f>
        <v>23.774225420565831</v>
      </c>
      <c r="CB34" s="48">
        <f>IF(BW34&gt;0, S34*T34^(2-N34), S34*U34^(N34+2))</f>
        <v>24.310270724639938</v>
      </c>
      <c r="CC34" s="65">
        <f>BZ34/CA34</f>
        <v>-1.4188635050226595</v>
      </c>
      <c r="CD34" s="66">
        <v>0</v>
      </c>
      <c r="CE34" s="15">
        <f>AZ34*$CD$155</f>
        <v>33.055516932491358</v>
      </c>
      <c r="CF34" s="37">
        <f>CE34-CD34</f>
        <v>33.055516932491358</v>
      </c>
      <c r="CG34" s="54">
        <f>CF34*(CF34&lt;&gt;0)</f>
        <v>33.055516932491358</v>
      </c>
      <c r="CH34" s="26">
        <f>CG34/$CG$152</f>
        <v>5.1432265337624647E-3</v>
      </c>
      <c r="CI34" s="47">
        <f>CH34 * $CF$152</f>
        <v>33.055516932491358</v>
      </c>
      <c r="CJ34" s="48">
        <f>IF(BZ34&gt;0,V34,W34)</f>
        <v>23.774225420565831</v>
      </c>
      <c r="CK34" s="65">
        <f>CI34/CJ34</f>
        <v>1.390393013767623</v>
      </c>
      <c r="CL34" s="70">
        <f>N34</f>
        <v>0</v>
      </c>
      <c r="CM34" s="1">
        <f>BS34+BU34</f>
        <v>210</v>
      </c>
    </row>
    <row r="35" spans="1:91" x14ac:dyDescent="0.2">
      <c r="A35" s="32" t="s">
        <v>297</v>
      </c>
      <c r="B35">
        <v>1</v>
      </c>
      <c r="C35">
        <v>1</v>
      </c>
      <c r="D35">
        <v>0.73072313224131002</v>
      </c>
      <c r="E35">
        <v>0.26927686775868898</v>
      </c>
      <c r="F35">
        <v>0.99324592769169595</v>
      </c>
      <c r="G35">
        <v>0.99324592769169595</v>
      </c>
      <c r="H35">
        <v>0.21521103217718299</v>
      </c>
      <c r="I35">
        <v>0.67989970748015005</v>
      </c>
      <c r="J35">
        <v>0.38252048026709401</v>
      </c>
      <c r="K35">
        <v>0.61639022484458905</v>
      </c>
      <c r="L35">
        <v>0.37281037482387802</v>
      </c>
      <c r="M35">
        <v>0.53725408706817601</v>
      </c>
      <c r="N35" s="21">
        <v>-2</v>
      </c>
      <c r="O35">
        <v>1.00476978274692</v>
      </c>
      <c r="P35">
        <v>0.98636974444937897</v>
      </c>
      <c r="Q35">
        <v>1.0126866116476501</v>
      </c>
      <c r="R35">
        <v>0.99454470524021499</v>
      </c>
      <c r="S35">
        <v>62.389999389648402</v>
      </c>
      <c r="T35" s="27">
        <f>IF(C35,P35,R35)</f>
        <v>0.98636974444937897</v>
      </c>
      <c r="U35" s="27">
        <f>IF(D35 = 0,O35,Q35)</f>
        <v>1.0126866116476501</v>
      </c>
      <c r="V35" s="39">
        <f>S35*T35^(1-N35)</f>
        <v>59.873439660079711</v>
      </c>
      <c r="W35" s="38">
        <f>S35*U35^(N35+1)</f>
        <v>61.608397575375584</v>
      </c>
      <c r="X35" s="44">
        <f>0.5 * (D35-MAX($D$3:$D$151))/(MIN($D$3:$D$151)-MAX($D$3:$D$151)) + 0.75</f>
        <v>0.88876878731727427</v>
      </c>
      <c r="Y35" s="44">
        <f>AVERAGE(D35, F35, G35, H35, I35, J35, K35)</f>
        <v>0.65874806177053113</v>
      </c>
      <c r="Z35" s="22">
        <f>AI35^N35</f>
        <v>0.53093892763416406</v>
      </c>
      <c r="AA35" s="22">
        <f>(Z35+AB35)/2</f>
        <v>0.35286118148341933</v>
      </c>
      <c r="AB35" s="22">
        <f>AM35^N35</f>
        <v>0.17478343533267457</v>
      </c>
      <c r="AC35" s="22">
        <v>1</v>
      </c>
      <c r="AD35" s="22">
        <v>1</v>
      </c>
      <c r="AE35" s="22">
        <v>1</v>
      </c>
      <c r="AF35" s="22">
        <f>PERCENTILE($L$2:$L$151, 0.05)</f>
        <v>4.1983459205926187E-4</v>
      </c>
      <c r="AG35" s="22">
        <f>PERCENTILE($L$2:$L$151, 0.95)</f>
        <v>0.98984537699831288</v>
      </c>
      <c r="AH35" s="22">
        <f>MIN(MAX(L35,AF35), AG35)</f>
        <v>0.37281037482387802</v>
      </c>
      <c r="AI35" s="22">
        <f>AH35-$AH$152+1</f>
        <v>1.3723905402318188</v>
      </c>
      <c r="AJ35" s="22">
        <f>PERCENTILE($M$2:$M$151, 0.02)</f>
        <v>-0.85468361603739185</v>
      </c>
      <c r="AK35" s="22">
        <f>PERCENTILE($M$2:$M$151, 0.98)</f>
        <v>1.261554317403208</v>
      </c>
      <c r="AL35" s="22">
        <f>MIN(MAX(M35,AJ35), AK35)</f>
        <v>0.53725408706817601</v>
      </c>
      <c r="AM35" s="22">
        <f>AL35-$AL$152 + 1</f>
        <v>2.391937703105568</v>
      </c>
      <c r="AN35" s="46">
        <v>0</v>
      </c>
      <c r="AO35" s="74">
        <v>0.31</v>
      </c>
      <c r="AP35" s="51">
        <v>0.57999999999999996</v>
      </c>
      <c r="AQ35" s="50">
        <v>1</v>
      </c>
      <c r="AR35" s="17">
        <f>(AI35^4)*AB35*AE35*AN35</f>
        <v>0</v>
      </c>
      <c r="AS35" s="17">
        <f>(AM35^4) *Z35*AC35*AO35*(M35 &gt; 0)</f>
        <v>5.3877287173157953</v>
      </c>
      <c r="AT35" s="17">
        <f>(AM35^4)*AA35*AP35*AQ35</f>
        <v>6.69932944910465</v>
      </c>
      <c r="AU35" s="17">
        <f>MIN(AR35, 0.05*AR$152)</f>
        <v>0</v>
      </c>
      <c r="AV35" s="17">
        <f>MIN(AS35, 0.05*AS$152)</f>
        <v>5.3877287173157953</v>
      </c>
      <c r="AW35" s="17">
        <f>MIN(AT35, 0.05*AT$152)</f>
        <v>6.69932944910465</v>
      </c>
      <c r="AX35" s="14">
        <f>AU35/$AU$152</f>
        <v>0</v>
      </c>
      <c r="AY35" s="14">
        <f>AV35/$AV$152</f>
        <v>2.0717720437118596E-3</v>
      </c>
      <c r="AZ35" s="67">
        <f>AW35/$AW$152</f>
        <v>1.8134501794375188E-3</v>
      </c>
      <c r="BA35" s="21">
        <f>N35</f>
        <v>-2</v>
      </c>
      <c r="BB35" s="66">
        <v>0</v>
      </c>
      <c r="BC35" s="15">
        <f>$D$158*AX35</f>
        <v>0</v>
      </c>
      <c r="BD35" s="19">
        <f>BC35-BB35</f>
        <v>0</v>
      </c>
      <c r="BE35" s="63">
        <f>(IF(BD35 &gt; 0, V35, W35))</f>
        <v>61.608397575375584</v>
      </c>
      <c r="BF35" s="63">
        <f>IF(BD35&gt;0, S35*(T35^(2-N35)), S35*(U35^(N35 + 2)))</f>
        <v>62.389999389648402</v>
      </c>
      <c r="BG35" s="46">
        <f>BD35/BE35</f>
        <v>0</v>
      </c>
      <c r="BH35" s="64" t="e">
        <f>BB35/BC35</f>
        <v>#DIV/0!</v>
      </c>
      <c r="BI35" s="66">
        <v>0</v>
      </c>
      <c r="BJ35" s="66">
        <v>0</v>
      </c>
      <c r="BK35" s="66">
        <v>0</v>
      </c>
      <c r="BL35" s="10">
        <f>SUM(BI35:BK35)</f>
        <v>0</v>
      </c>
      <c r="BM35" s="15">
        <f>AY35*$D$157</f>
        <v>399.16624788992027</v>
      </c>
      <c r="BN35" s="9">
        <f>BM35-BL35</f>
        <v>399.16624788992027</v>
      </c>
      <c r="BO35" s="48">
        <f>IF(BN35&gt;0,V35,W35)</f>
        <v>59.873439660079711</v>
      </c>
      <c r="BP35" s="48">
        <f xml:space="preserve"> IF(BN35 &gt;0, S35*T35^(2-N35), S35*U35^(N35+2))</f>
        <v>59.057349376818138</v>
      </c>
      <c r="BQ35" s="46">
        <f>BN35/BO35</f>
        <v>6.6668334098744317</v>
      </c>
      <c r="BR35" s="64">
        <f>BL35/BM35</f>
        <v>0</v>
      </c>
      <c r="BS35" s="16">
        <f>BB35+BL35+BU35</f>
        <v>0</v>
      </c>
      <c r="BT35" s="69">
        <f>BC35+BM35+BV35</f>
        <v>417.67613387143905</v>
      </c>
      <c r="BU35" s="66">
        <v>0</v>
      </c>
      <c r="BV35" s="15">
        <f>AZ35*$D$160</f>
        <v>18.509885981518753</v>
      </c>
      <c r="BW35" s="37">
        <f>BV35-BU35</f>
        <v>18.509885981518753</v>
      </c>
      <c r="BX35" s="54">
        <f>BW35*(BW35&lt;&gt;0)</f>
        <v>18.509885981518753</v>
      </c>
      <c r="BY35" s="26">
        <f>BX35/$BX$152</f>
        <v>6.3173672291872924E-3</v>
      </c>
      <c r="BZ35" s="47">
        <f>BY35 * $BW$152</f>
        <v>18.509885981518753</v>
      </c>
      <c r="CA35" s="48">
        <f>IF(BZ35&gt;0, V35, W35)</f>
        <v>59.873439660079711</v>
      </c>
      <c r="CB35" s="48">
        <f>IF(BW35&gt;0, S35*T35^(2-N35), S35*U35^(N35+2))</f>
        <v>59.057349376818138</v>
      </c>
      <c r="CC35" s="65">
        <f>BZ35/CA35</f>
        <v>0.30915020227007467</v>
      </c>
      <c r="CD35" s="66">
        <v>0</v>
      </c>
      <c r="CE35" s="15">
        <f>AZ35*$CD$155</f>
        <v>16.870527019307236</v>
      </c>
      <c r="CF35" s="37">
        <f>CE35-CD35</f>
        <v>16.870527019307236</v>
      </c>
      <c r="CG35" s="54">
        <f>CF35*(CF35&lt;&gt;0)</f>
        <v>16.870527019307236</v>
      </c>
      <c r="CH35" s="26">
        <f>CG35/$CG$152</f>
        <v>2.6249458564349209E-3</v>
      </c>
      <c r="CI35" s="47">
        <f>CH35 * $CF$152</f>
        <v>16.870527019307236</v>
      </c>
      <c r="CJ35" s="48">
        <f>IF(BZ35&gt;0,V35,W35)</f>
        <v>59.873439660079711</v>
      </c>
      <c r="CK35" s="65">
        <f>CI35/CJ35</f>
        <v>0.28176979834608645</v>
      </c>
      <c r="CL35" s="70">
        <f>N35</f>
        <v>-2</v>
      </c>
      <c r="CM35" s="1">
        <f>BS35+BU35</f>
        <v>0</v>
      </c>
    </row>
    <row r="36" spans="1:91" x14ac:dyDescent="0.2">
      <c r="A36" s="32" t="s">
        <v>282</v>
      </c>
      <c r="B36">
        <v>0</v>
      </c>
      <c r="C36">
        <v>0</v>
      </c>
      <c r="D36">
        <v>0.50819017179384696</v>
      </c>
      <c r="E36">
        <v>0.49180982820615199</v>
      </c>
      <c r="F36">
        <v>0.72745331744139796</v>
      </c>
      <c r="G36">
        <v>0.72745331744139796</v>
      </c>
      <c r="H36">
        <v>0.420810697868783</v>
      </c>
      <c r="I36">
        <v>0.66151274550772998</v>
      </c>
      <c r="J36">
        <v>0.52760936315251605</v>
      </c>
      <c r="K36">
        <v>0.61952496441906302</v>
      </c>
      <c r="L36">
        <v>0.20152570183364299</v>
      </c>
      <c r="M36">
        <v>0.85378922607165297</v>
      </c>
      <c r="N36" s="21">
        <v>0</v>
      </c>
      <c r="O36">
        <v>1.0162421190019899</v>
      </c>
      <c r="P36">
        <v>0.98716511494013903</v>
      </c>
      <c r="Q36">
        <v>1.02058321568759</v>
      </c>
      <c r="R36">
        <v>0.98152606168887402</v>
      </c>
      <c r="S36">
        <v>19.940000534057599</v>
      </c>
      <c r="T36" s="27">
        <f>IF(C36,P36,R36)</f>
        <v>0.98152606168887402</v>
      </c>
      <c r="U36" s="27">
        <f>IF(D36 = 0,O36,Q36)</f>
        <v>1.02058321568759</v>
      </c>
      <c r="V36" s="39">
        <f>S36*T36^(1-N36)</f>
        <v>19.571630194267602</v>
      </c>
      <c r="W36" s="38">
        <f>S36*U36^(N36+1)</f>
        <v>20.350429865860768</v>
      </c>
      <c r="X36" s="44">
        <f>0.5 * (D36-MAX($D$3:$D$151))/(MIN($D$3:$D$151)-MAX($D$3:$D$151)) + 0.75</f>
        <v>1.0034486308420838</v>
      </c>
      <c r="Y36" s="44">
        <f>AVERAGE(D36, F36, G36, H36, I36, J36, K36)</f>
        <v>0.59893636823210505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PERCENTILE($L$2:$L$151, 0.05)</f>
        <v>4.1983459205926187E-4</v>
      </c>
      <c r="AG36" s="22">
        <f>PERCENTILE($L$2:$L$151, 0.95)</f>
        <v>0.98984537699831288</v>
      </c>
      <c r="AH36" s="22">
        <f>MIN(MAX(L36,AF36), AG36)</f>
        <v>0.20152570183364299</v>
      </c>
      <c r="AI36" s="22">
        <f>AH36-$AH$152+1</f>
        <v>1.2011058672415837</v>
      </c>
      <c r="AJ36" s="22">
        <f>PERCENTILE($M$2:$M$151, 0.02)</f>
        <v>-0.85468361603739185</v>
      </c>
      <c r="AK36" s="22">
        <f>PERCENTILE($M$2:$M$151, 0.98)</f>
        <v>1.261554317403208</v>
      </c>
      <c r="AL36" s="22">
        <f>MIN(MAX(M36,AJ36), AK36)</f>
        <v>0.85378922607165297</v>
      </c>
      <c r="AM36" s="22">
        <f>AL36-$AL$152 + 1</f>
        <v>2.7084728421090447</v>
      </c>
      <c r="AN36" s="46">
        <v>0</v>
      </c>
      <c r="AO36" s="74">
        <v>0.31</v>
      </c>
      <c r="AP36" s="51">
        <v>0.57999999999999996</v>
      </c>
      <c r="AQ36" s="50">
        <v>1</v>
      </c>
      <c r="AR36" s="17">
        <f>(AI36^4)*AB36*AE36*AN36</f>
        <v>0</v>
      </c>
      <c r="AS36" s="17">
        <f>(AM36^4) *Z36*AC36*AO36*(M36 &gt; 0)</f>
        <v>16.682442434061951</v>
      </c>
      <c r="AT36" s="17">
        <f>(AM36^4)*AA36*AP36*AQ36</f>
        <v>31.212311650825583</v>
      </c>
      <c r="AU36" s="17">
        <f>MIN(AR36, 0.05*AR$152)</f>
        <v>0</v>
      </c>
      <c r="AV36" s="17">
        <f>MIN(AS36, 0.05*AS$152)</f>
        <v>16.682442434061951</v>
      </c>
      <c r="AW36" s="17">
        <f>MIN(AT36, 0.05*AT$152)</f>
        <v>31.212311650825583</v>
      </c>
      <c r="AX36" s="14">
        <f>AU36/$AU$152</f>
        <v>0</v>
      </c>
      <c r="AY36" s="14">
        <f>AV36/$AV$152</f>
        <v>6.4149885172654205E-3</v>
      </c>
      <c r="AZ36" s="67">
        <f>AW36/$AW$152</f>
        <v>8.4489011316519359E-3</v>
      </c>
      <c r="BA36" s="21">
        <f>N36</f>
        <v>0</v>
      </c>
      <c r="BB36" s="66">
        <v>0</v>
      </c>
      <c r="BC36" s="15">
        <f>$D$158*AX36</f>
        <v>0</v>
      </c>
      <c r="BD36" s="19">
        <f>BC36-BB36</f>
        <v>0</v>
      </c>
      <c r="BE36" s="63">
        <f>(IF(BD36 &gt; 0, V36, W36))</f>
        <v>20.350429865860768</v>
      </c>
      <c r="BF36" s="63">
        <f>IF(BD36&gt;0, S36*(T36^(2-N36)), S36*(U36^(N36 + 2)))</f>
        <v>20.769307153124956</v>
      </c>
      <c r="BG36" s="46">
        <f>BD36/BE36</f>
        <v>0</v>
      </c>
      <c r="BH36" s="64" t="e">
        <f>BB36/BC36</f>
        <v>#DIV/0!</v>
      </c>
      <c r="BI36" s="66">
        <v>0</v>
      </c>
      <c r="BJ36" s="66">
        <v>20</v>
      </c>
      <c r="BK36" s="66">
        <v>0</v>
      </c>
      <c r="BL36" s="10">
        <f>SUM(BI36:BK36)</f>
        <v>20</v>
      </c>
      <c r="BM36" s="15">
        <f>AY36*$D$157</f>
        <v>1235.9694226330114</v>
      </c>
      <c r="BN36" s="9">
        <f>BM36-BL36</f>
        <v>1215.9694226330114</v>
      </c>
      <c r="BO36" s="48">
        <f>IF(BN36&gt;0,V36,W36)</f>
        <v>19.571630194267602</v>
      </c>
      <c r="BP36" s="48">
        <f xml:space="preserve"> IF(BN36 &gt;0, S36*T36^(2-N36), S36*U36^(N36+2))</f>
        <v>19.210065105410528</v>
      </c>
      <c r="BQ36" s="46">
        <f>BN36/BO36</f>
        <v>62.129184465643576</v>
      </c>
      <c r="BR36" s="64">
        <f>BL36/BM36</f>
        <v>1.6181630090325038E-2</v>
      </c>
      <c r="BS36" s="16">
        <f>BB36+BL36+BU36</f>
        <v>20</v>
      </c>
      <c r="BT36" s="69">
        <f>BC36+BM36+BV36</f>
        <v>1322.2073564837826</v>
      </c>
      <c r="BU36" s="66">
        <v>0</v>
      </c>
      <c r="BV36" s="15">
        <f>AZ36*$D$160</f>
        <v>86.237933850771313</v>
      </c>
      <c r="BW36" s="37">
        <f>BV36-BU36</f>
        <v>86.237933850771313</v>
      </c>
      <c r="BX36" s="54">
        <f>BW36*(BW36&lt;&gt;0)</f>
        <v>86.237933850771313</v>
      </c>
      <c r="BY36" s="26">
        <f>BX36/$BX$152</f>
        <v>2.9432741928590914E-2</v>
      </c>
      <c r="BZ36" s="47">
        <f>BY36 * $BW$152</f>
        <v>86.237933850771313</v>
      </c>
      <c r="CA36" s="48">
        <f>IF(BZ36&gt;0, V36, W36)</f>
        <v>19.571630194267602</v>
      </c>
      <c r="CB36" s="48">
        <f>IF(BW36&gt;0, S36*T36^(2-N36), S36*U36^(N36+2))</f>
        <v>19.210065105410528</v>
      </c>
      <c r="CC36" s="65">
        <f>BZ36/CA36</f>
        <v>4.4062723950317544</v>
      </c>
      <c r="CD36" s="66">
        <v>0</v>
      </c>
      <c r="CE36" s="15">
        <f>AZ36*$CD$155</f>
        <v>78.600127227757966</v>
      </c>
      <c r="CF36" s="37">
        <f>CE36-CD36</f>
        <v>78.600127227757966</v>
      </c>
      <c r="CG36" s="54">
        <f>CF36*(CF36&lt;&gt;0)</f>
        <v>78.600127227757966</v>
      </c>
      <c r="CH36" s="26">
        <f>CG36/$CG$152</f>
        <v>1.222967593399066E-2</v>
      </c>
      <c r="CI36" s="47">
        <f>CH36 * $CF$152</f>
        <v>78.600127227757966</v>
      </c>
      <c r="CJ36" s="48">
        <f>IF(BZ36&gt;0,V36,W36)</f>
        <v>19.571630194267602</v>
      </c>
      <c r="CK36" s="65">
        <f>CI36/CJ36</f>
        <v>4.0160235221887346</v>
      </c>
      <c r="CL36" s="70">
        <f>N36</f>
        <v>0</v>
      </c>
      <c r="CM36" s="1">
        <f>BS36+BU36</f>
        <v>20</v>
      </c>
    </row>
    <row r="37" spans="1:91" x14ac:dyDescent="0.2">
      <c r="A37" s="32" t="s">
        <v>150</v>
      </c>
      <c r="B37">
        <v>1</v>
      </c>
      <c r="C37">
        <v>1</v>
      </c>
      <c r="D37">
        <v>0.32830188679245198</v>
      </c>
      <c r="E37">
        <v>0.67169811320754702</v>
      </c>
      <c r="F37">
        <v>0.32880098887515402</v>
      </c>
      <c r="G37">
        <v>0.32880098887515402</v>
      </c>
      <c r="H37">
        <v>0.167883211678832</v>
      </c>
      <c r="I37">
        <v>0.157664233576642</v>
      </c>
      <c r="J37">
        <v>0.16269350908910901</v>
      </c>
      <c r="K37">
        <v>0.231287238454844</v>
      </c>
      <c r="L37">
        <v>0.65205781772503102</v>
      </c>
      <c r="M37">
        <v>0.206181809365232</v>
      </c>
      <c r="N37" s="21">
        <v>0</v>
      </c>
      <c r="O37">
        <v>1.00584108023824</v>
      </c>
      <c r="P37">
        <v>0.96636117173420499</v>
      </c>
      <c r="Q37">
        <v>1.03667066677339</v>
      </c>
      <c r="R37">
        <v>0.98778721730789298</v>
      </c>
      <c r="S37">
        <v>74.709999084472599</v>
      </c>
      <c r="T37" s="27">
        <f>IF(C37,P37,R37)</f>
        <v>0.96636117173420499</v>
      </c>
      <c r="U37" s="27">
        <f>IF(D37 = 0,O37,Q37)</f>
        <v>1.03667066677339</v>
      </c>
      <c r="V37" s="39">
        <f>S37*T37^(1-N37)</f>
        <v>72.196842255532317</v>
      </c>
      <c r="W37" s="38">
        <f>S37*U37^(N37+1)</f>
        <v>77.449664565539564</v>
      </c>
      <c r="X37" s="44">
        <f>0.5 * (D37-MAX($D$3:$D$151))/(MIN($D$3:$D$151)-MAX($D$3:$D$151)) + 0.75</f>
        <v>1.0961520233391997</v>
      </c>
      <c r="Y37" s="44">
        <f>AVERAGE(D37, F37, G37, H37, I37, J37, K37)</f>
        <v>0.24363315104888386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v>1</v>
      </c>
      <c r="AD37" s="22">
        <v>1</v>
      </c>
      <c r="AE37" s="22">
        <v>1</v>
      </c>
      <c r="AF37" s="22">
        <f>PERCENTILE($L$2:$L$151, 0.05)</f>
        <v>4.1983459205926187E-4</v>
      </c>
      <c r="AG37" s="22">
        <f>PERCENTILE($L$2:$L$151, 0.95)</f>
        <v>0.98984537699831288</v>
      </c>
      <c r="AH37" s="22">
        <f>MIN(MAX(L37,AF37), AG37)</f>
        <v>0.65205781772503102</v>
      </c>
      <c r="AI37" s="22">
        <f>AH37-$AH$152+1</f>
        <v>1.6516379831329717</v>
      </c>
      <c r="AJ37" s="22">
        <f>PERCENTILE($M$2:$M$151, 0.02)</f>
        <v>-0.85468361603739185</v>
      </c>
      <c r="AK37" s="22">
        <f>PERCENTILE($M$2:$M$151, 0.98)</f>
        <v>1.261554317403208</v>
      </c>
      <c r="AL37" s="22">
        <f>MIN(MAX(M37,AJ37), AK37)</f>
        <v>0.206181809365232</v>
      </c>
      <c r="AM37" s="22">
        <f>AL37-$AL$152 + 1</f>
        <v>2.060865425402624</v>
      </c>
      <c r="AN37" s="46">
        <v>1</v>
      </c>
      <c r="AO37" s="51">
        <v>1</v>
      </c>
      <c r="AP37" s="51">
        <v>1</v>
      </c>
      <c r="AQ37" s="21">
        <v>1</v>
      </c>
      <c r="AR37" s="17">
        <f>(AI37^4)*AB37*AE37*AN37</f>
        <v>7.4414822055580885</v>
      </c>
      <c r="AS37" s="17">
        <f>(AM37^4) *Z37*AC37*AO37*(M37 &gt; 0)</f>
        <v>18.038421593615983</v>
      </c>
      <c r="AT37" s="17">
        <f>(AM37^4)*AA37*AP37*AQ37</f>
        <v>18.038421593615983</v>
      </c>
      <c r="AU37" s="17">
        <f>MIN(AR37, 0.05*AR$152)</f>
        <v>7.4414822055580885</v>
      </c>
      <c r="AV37" s="17">
        <f>MIN(AS37, 0.05*AS$152)</f>
        <v>18.038421593615983</v>
      </c>
      <c r="AW37" s="17">
        <f>MIN(AT37, 0.05*AT$152)</f>
        <v>18.038421593615983</v>
      </c>
      <c r="AX37" s="14">
        <f>AU37/$AU$152</f>
        <v>1.4323902539875536E-2</v>
      </c>
      <c r="AY37" s="14">
        <f>AV37/$AV$152</f>
        <v>6.9364104117255318E-3</v>
      </c>
      <c r="AZ37" s="67">
        <f>AW37/$AW$152</f>
        <v>4.8828437419336608E-3</v>
      </c>
      <c r="BA37" s="21">
        <f>N37</f>
        <v>0</v>
      </c>
      <c r="BB37" s="66">
        <v>2316</v>
      </c>
      <c r="BC37" s="15">
        <f>$D$158*AX37</f>
        <v>1922.7977052452723</v>
      </c>
      <c r="BD37" s="19">
        <f>BC37-BB37</f>
        <v>-393.20229475472775</v>
      </c>
      <c r="BE37" s="63">
        <f>(IF(BD37 &gt; 0, V37, W37))</f>
        <v>77.449664565539564</v>
      </c>
      <c r="BF37" s="63">
        <f>IF(BD37&gt;0, S37*(T37^(2-N37)), S37*(U37^(N37 + 2)))</f>
        <v>80.289795406533301</v>
      </c>
      <c r="BG37" s="46">
        <f>BD37/BE37</f>
        <v>-5.0768753739661658</v>
      </c>
      <c r="BH37" s="64">
        <f>BB37/BC37</f>
        <v>1.2044948845539478</v>
      </c>
      <c r="BI37" s="66">
        <v>224</v>
      </c>
      <c r="BJ37" s="66">
        <v>2092</v>
      </c>
      <c r="BK37" s="66">
        <v>0</v>
      </c>
      <c r="BL37" s="10">
        <f>SUM(BI37:BK37)</f>
        <v>2316</v>
      </c>
      <c r="BM37" s="15">
        <f>AY37*$D$157</f>
        <v>1336.4312576167465</v>
      </c>
      <c r="BN37" s="9">
        <f>BM37-BL37</f>
        <v>-979.56874238325349</v>
      </c>
      <c r="BO37" s="48">
        <f>IF(BN37&gt;0,V37,W37)</f>
        <v>77.449664565539564</v>
      </c>
      <c r="BP37" s="48">
        <f xml:space="preserve"> IF(BN37 &gt;0, S37*T37^(2-N37), S37*U37^(N37+2))</f>
        <v>80.289795406533301</v>
      </c>
      <c r="BQ37" s="46">
        <f>BN37/BO37</f>
        <v>-12.647811296255796</v>
      </c>
      <c r="BR37" s="64">
        <f>BL37/BM37</f>
        <v>1.7329735344039432</v>
      </c>
      <c r="BS37" s="16">
        <f>BB37+BL37+BU37</f>
        <v>4781</v>
      </c>
      <c r="BT37" s="69">
        <f>BC37+BM37+BV37</f>
        <v>3309.0681489359358</v>
      </c>
      <c r="BU37" s="66">
        <v>149</v>
      </c>
      <c r="BV37" s="15">
        <f>AZ37*$D$160</f>
        <v>49.839186073916878</v>
      </c>
      <c r="BW37" s="37">
        <f>BV37-BU37</f>
        <v>-99.160813926083122</v>
      </c>
      <c r="BX37" s="54">
        <f>BW37*(BW37&lt;&gt;0)</f>
        <v>-99.160813926083122</v>
      </c>
      <c r="BY37" s="26">
        <f>BX37/$BX$152</f>
        <v>-3.3843281203441364E-2</v>
      </c>
      <c r="BZ37" s="47">
        <f>BY37 * $BW$152</f>
        <v>-99.160813926083122</v>
      </c>
      <c r="CA37" s="48">
        <f>IF(BZ37&gt;0, V37, W37)</f>
        <v>77.449664565539564</v>
      </c>
      <c r="CB37" s="48">
        <f>IF(BW37&gt;0, S37*T37^(2-N37), S37*U37^(N37+2))</f>
        <v>80.289795406533301</v>
      </c>
      <c r="CC37" s="65">
        <f>BZ37/CA37</f>
        <v>-1.2803259314592785</v>
      </c>
      <c r="CD37" s="66">
        <v>485</v>
      </c>
      <c r="CE37" s="15">
        <f>AZ37*$CD$155</f>
        <v>45.425095331208844</v>
      </c>
      <c r="CF37" s="37">
        <f>CE37-CD37</f>
        <v>-439.57490466879113</v>
      </c>
      <c r="CG37" s="54">
        <f>CF37*(CF37&lt;&gt;0)</f>
        <v>-439.57490466879113</v>
      </c>
      <c r="CH37" s="26">
        <f>CG37/$CG$152</f>
        <v>-6.839503729092751E-2</v>
      </c>
      <c r="CI37" s="47">
        <f>CH37 * $CF$152</f>
        <v>-439.57490466879113</v>
      </c>
      <c r="CJ37" s="48">
        <f>IF(BZ37&gt;0,V37,W37)</f>
        <v>77.449664565539564</v>
      </c>
      <c r="CK37" s="65">
        <f>CI37/CJ37</f>
        <v>-5.675620509586758</v>
      </c>
      <c r="CL37" s="70">
        <f>N37</f>
        <v>0</v>
      </c>
      <c r="CM37" s="1">
        <f>BS37+BU37</f>
        <v>4930</v>
      </c>
    </row>
    <row r="38" spans="1:91" x14ac:dyDescent="0.2">
      <c r="A38" s="32" t="s">
        <v>289</v>
      </c>
      <c r="B38">
        <v>1</v>
      </c>
      <c r="C38">
        <v>1</v>
      </c>
      <c r="D38">
        <v>0.51937674790251698</v>
      </c>
      <c r="E38">
        <v>0.48062325209748302</v>
      </c>
      <c r="F38">
        <v>0.93722685736988398</v>
      </c>
      <c r="G38">
        <v>0.93722685736988398</v>
      </c>
      <c r="H38">
        <v>0.122858336815712</v>
      </c>
      <c r="I38">
        <v>0.51149185123276197</v>
      </c>
      <c r="J38">
        <v>0.25068114834834898</v>
      </c>
      <c r="K38">
        <v>0.48471136242963903</v>
      </c>
      <c r="L38">
        <v>0.43788188236139303</v>
      </c>
      <c r="M38">
        <v>0.34917821792710502</v>
      </c>
      <c r="N38" s="21">
        <v>0</v>
      </c>
      <c r="O38">
        <v>0.99938769126585203</v>
      </c>
      <c r="P38">
        <v>0.98068934314280798</v>
      </c>
      <c r="Q38">
        <v>1.0144605085471099</v>
      </c>
      <c r="R38">
        <v>0.98859623112874995</v>
      </c>
      <c r="S38">
        <v>99.430000305175696</v>
      </c>
      <c r="T38" s="27">
        <f>IF(C38,P38,R38)</f>
        <v>0.98068934314280798</v>
      </c>
      <c r="U38" s="27">
        <f>IF(D38 = 0,O38,Q38)</f>
        <v>1.0144605085471099</v>
      </c>
      <c r="V38" s="39">
        <f>S38*T38^(1-N38)</f>
        <v>97.509941687971946</v>
      </c>
      <c r="W38" s="38">
        <f>S38*U38^(N38+1)</f>
        <v>100.86780867442783</v>
      </c>
      <c r="X38" s="44">
        <f>0.5 * (D38-MAX($D$3:$D$151))/(MIN($D$3:$D$151)-MAX($D$3:$D$151)) + 0.75</f>
        <v>0.99768375540457077</v>
      </c>
      <c r="Y38" s="44">
        <f>AVERAGE(D38, F38, G38, H38, I38, J38, K38)</f>
        <v>0.53765330878124951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PERCENTILE($L$2:$L$151, 0.05)</f>
        <v>4.1983459205926187E-4</v>
      </c>
      <c r="AG38" s="22">
        <f>PERCENTILE($L$2:$L$151, 0.95)</f>
        <v>0.98984537699831288</v>
      </c>
      <c r="AH38" s="22">
        <f>MIN(MAX(L38,AF38), AG38)</f>
        <v>0.43788188236139303</v>
      </c>
      <c r="AI38" s="22">
        <f>AH38-$AH$152+1</f>
        <v>1.4374620477693338</v>
      </c>
      <c r="AJ38" s="22">
        <f>PERCENTILE($M$2:$M$151, 0.02)</f>
        <v>-0.85468361603739185</v>
      </c>
      <c r="AK38" s="22">
        <f>PERCENTILE($M$2:$M$151, 0.98)</f>
        <v>1.261554317403208</v>
      </c>
      <c r="AL38" s="22">
        <f>MIN(MAX(M38,AJ38), AK38)</f>
        <v>0.34917821792710502</v>
      </c>
      <c r="AM38" s="22">
        <f>AL38-$AL$152 + 1</f>
        <v>2.2038618339644969</v>
      </c>
      <c r="AN38" s="46">
        <v>0</v>
      </c>
      <c r="AO38" s="51">
        <v>1</v>
      </c>
      <c r="AP38" s="51">
        <v>1</v>
      </c>
      <c r="AQ38" s="21">
        <v>2</v>
      </c>
      <c r="AR38" s="17">
        <f>(AI38^4)*AB38*AE38*AN38</f>
        <v>0</v>
      </c>
      <c r="AS38" s="17">
        <f>(AM38^4) *Z38*AC38*AO38*(M38 &gt; 0)</f>
        <v>23.590516834905589</v>
      </c>
      <c r="AT38" s="17">
        <f>(AM38^4)*AA38*AP38*AQ38</f>
        <v>47.181033669811178</v>
      </c>
      <c r="AU38" s="17">
        <f>MIN(AR38, 0.05*AR$152)</f>
        <v>0</v>
      </c>
      <c r="AV38" s="17">
        <f>MIN(AS38, 0.05*AS$152)</f>
        <v>23.590516834905589</v>
      </c>
      <c r="AW38" s="17">
        <f>MIN(AT38, 0.05*AT$152)</f>
        <v>47.181033669811178</v>
      </c>
      <c r="AX38" s="14">
        <f>AU38/$AU$152</f>
        <v>0</v>
      </c>
      <c r="AY38" s="14">
        <f>AV38/$AV$152</f>
        <v>9.0713871910798154E-3</v>
      </c>
      <c r="AZ38" s="67">
        <f>AW38/$AW$152</f>
        <v>1.2771495210763468E-2</v>
      </c>
      <c r="BA38" s="21">
        <f>N38</f>
        <v>0</v>
      </c>
      <c r="BB38" s="66">
        <v>0</v>
      </c>
      <c r="BC38" s="15">
        <f>$D$158*AX38</f>
        <v>0</v>
      </c>
      <c r="BD38" s="19">
        <f>BC38-BB38</f>
        <v>0</v>
      </c>
      <c r="BE38" s="63">
        <f>(IF(BD38 &gt; 0, V38, W38))</f>
        <v>100.86780867442783</v>
      </c>
      <c r="BF38" s="63">
        <f>IF(BD38&gt;0, S38*(T38^(2-N38)), S38*(U38^(N38 + 2)))</f>
        <v>102.32640848389264</v>
      </c>
      <c r="BG38" s="46">
        <f>BD38/BE38</f>
        <v>0</v>
      </c>
      <c r="BH38" s="64" t="e">
        <f>BB38/BC38</f>
        <v>#DIV/0!</v>
      </c>
      <c r="BI38" s="66">
        <v>0</v>
      </c>
      <c r="BJ38" s="66">
        <v>0</v>
      </c>
      <c r="BK38" s="66">
        <v>0</v>
      </c>
      <c r="BL38" s="10">
        <f>SUM(BI38:BK38)</f>
        <v>0</v>
      </c>
      <c r="BM38" s="15">
        <f>AY38*$D$157</f>
        <v>1747.7750987181569</v>
      </c>
      <c r="BN38" s="9">
        <f>BM38-BL38</f>
        <v>1747.7750987181569</v>
      </c>
      <c r="BO38" s="48">
        <f>IF(BN38&gt;0,V38,W38)</f>
        <v>97.509941687971946</v>
      </c>
      <c r="BP38" s="48">
        <f xml:space="preserve"> IF(BN38 &gt;0, S38*T38^(2-N38), S38*U38^(N38+2))</f>
        <v>95.626960663870719</v>
      </c>
      <c r="BQ38" s="46">
        <f>BN38/BO38</f>
        <v>17.924070802041598</v>
      </c>
      <c r="BR38" s="64">
        <f>BL38/BM38</f>
        <v>0</v>
      </c>
      <c r="BS38" s="16">
        <f>BB38+BL38+BU38</f>
        <v>0</v>
      </c>
      <c r="BT38" s="69">
        <f>BC38+BM38+BV38</f>
        <v>1878.1337503344196</v>
      </c>
      <c r="BU38" s="66">
        <v>0</v>
      </c>
      <c r="BV38" s="15">
        <f>AZ38*$D$160</f>
        <v>130.35865161626273</v>
      </c>
      <c r="BW38" s="37">
        <f>BV38-BU38</f>
        <v>130.35865161626273</v>
      </c>
      <c r="BX38" s="54">
        <f>BW38*(BW38&lt;&gt;0)</f>
        <v>130.35865161626273</v>
      </c>
      <c r="BY38" s="26">
        <f>BX38/$BX$152</f>
        <v>4.4491007377564104E-2</v>
      </c>
      <c r="BZ38" s="47">
        <f>BY38 * $BW$152</f>
        <v>130.35865161626273</v>
      </c>
      <c r="CA38" s="48">
        <f>IF(BZ38&gt;0, V38, W38)</f>
        <v>97.509941687971946</v>
      </c>
      <c r="CB38" s="48">
        <f>IF(BW38&gt;0, S38*T38^(2-N38), S38*U38^(N38+2))</f>
        <v>95.626960663870719</v>
      </c>
      <c r="CC38" s="65">
        <f>BZ38/CA38</f>
        <v>1.3368754955613182</v>
      </c>
      <c r="CD38" s="66">
        <v>0</v>
      </c>
      <c r="CE38" s="15">
        <f>AZ38*$CD$155</f>
        <v>118.81321994573254</v>
      </c>
      <c r="CF38" s="37">
        <f>CE38-CD38</f>
        <v>118.81321994573254</v>
      </c>
      <c r="CG38" s="54">
        <f>CF38*(CF38&lt;&gt;0)</f>
        <v>118.81321994573254</v>
      </c>
      <c r="CH38" s="26">
        <f>CG38/$CG$152</f>
        <v>1.8486575376650466E-2</v>
      </c>
      <c r="CI38" s="47">
        <f>CH38 * $CF$152</f>
        <v>118.81321994573254</v>
      </c>
      <c r="CJ38" s="48">
        <f>IF(BZ38&gt;0,V38,W38)</f>
        <v>97.509941687971946</v>
      </c>
      <c r="CK38" s="65">
        <f>CI38/CJ38</f>
        <v>1.218472884805226</v>
      </c>
      <c r="CL38" s="70">
        <f>N38</f>
        <v>0</v>
      </c>
      <c r="CM38" s="1">
        <f>BS38+BU38</f>
        <v>0</v>
      </c>
    </row>
    <row r="39" spans="1:91" x14ac:dyDescent="0.2">
      <c r="A39" s="32" t="s">
        <v>151</v>
      </c>
      <c r="B39">
        <v>1</v>
      </c>
      <c r="C39">
        <v>1</v>
      </c>
      <c r="D39">
        <v>0.96296296296296202</v>
      </c>
      <c r="E39">
        <v>3.7037037037037E-2</v>
      </c>
      <c r="F39">
        <v>0.94246575342465699</v>
      </c>
      <c r="G39">
        <v>0.94246575342465699</v>
      </c>
      <c r="H39">
        <v>1</v>
      </c>
      <c r="I39">
        <v>0.94190871369294604</v>
      </c>
      <c r="J39">
        <v>0.97051981622888295</v>
      </c>
      <c r="K39">
        <v>0.95638992561387504</v>
      </c>
      <c r="L39">
        <v>0.10836687093870501</v>
      </c>
      <c r="M39">
        <v>-0.74931690626792702</v>
      </c>
      <c r="N39" s="21">
        <v>0</v>
      </c>
      <c r="O39">
        <v>1.0104601758467</v>
      </c>
      <c r="P39">
        <v>0.97983306933061398</v>
      </c>
      <c r="Q39">
        <v>1.0191451132353599</v>
      </c>
      <c r="R39">
        <v>0.98528684165676605</v>
      </c>
      <c r="S39">
        <v>35.470001220703097</v>
      </c>
      <c r="T39" s="27">
        <f>IF(C39,P39,R39)</f>
        <v>0.97983306933061398</v>
      </c>
      <c r="U39" s="27">
        <f>IF(D39 = 0,O39,Q39)</f>
        <v>1.0191451132353599</v>
      </c>
      <c r="V39" s="39">
        <f>S39*T39^(1-N39)</f>
        <v>34.754680165242142</v>
      </c>
      <c r="W39" s="38">
        <f>S39*U39^(N39+1)</f>
        <v>36.149078410531814</v>
      </c>
      <c r="X39" s="44">
        <f>0.5 * (D39-MAX($D$3:$D$151))/(MIN($D$3:$D$151)-MAX($D$3:$D$151)) + 0.75</f>
        <v>0.76908661801599876</v>
      </c>
      <c r="Y39" s="44">
        <f>AVERAGE(D39, F39, G39, H39, I39, J39, K39)</f>
        <v>0.95953041790685434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PERCENTILE($L$2:$L$151, 0.05)</f>
        <v>4.1983459205926187E-4</v>
      </c>
      <c r="AG39" s="22">
        <f>PERCENTILE($L$2:$L$151, 0.95)</f>
        <v>0.98984537699831288</v>
      </c>
      <c r="AH39" s="22">
        <f>MIN(MAX(L39,AF39), AG39)</f>
        <v>0.10836687093870501</v>
      </c>
      <c r="AI39" s="22">
        <f>AH39-$AH$152+1</f>
        <v>1.1079470363466457</v>
      </c>
      <c r="AJ39" s="22">
        <f>PERCENTILE($M$2:$M$151, 0.02)</f>
        <v>-0.85468361603739185</v>
      </c>
      <c r="AK39" s="22">
        <f>PERCENTILE($M$2:$M$151, 0.98)</f>
        <v>1.261554317403208</v>
      </c>
      <c r="AL39" s="22">
        <f>MIN(MAX(M39,AJ39), AK39)</f>
        <v>-0.74931690626792702</v>
      </c>
      <c r="AM39" s="22">
        <f>AL39-$AL$152 + 1</f>
        <v>1.1053667097694648</v>
      </c>
      <c r="AN39" s="46">
        <v>1</v>
      </c>
      <c r="AO39" s="51">
        <v>1</v>
      </c>
      <c r="AP39" s="51">
        <v>1</v>
      </c>
      <c r="AQ39" s="21">
        <v>1</v>
      </c>
      <c r="AR39" s="17">
        <f>(AI39^4)*AB39*AE39*AN39</f>
        <v>1.5068707419574252</v>
      </c>
      <c r="AS39" s="17">
        <f>(AM39^4) *Z39*AC39*AO39*(M39 &gt; 0)</f>
        <v>0</v>
      </c>
      <c r="AT39" s="17">
        <f>(AM39^4)*AA39*AP39*AQ39</f>
        <v>1.4928821431742076</v>
      </c>
      <c r="AU39" s="17">
        <f>MIN(AR39, 0.05*AR$152)</f>
        <v>1.5068707419574252</v>
      </c>
      <c r="AV39" s="17">
        <f>MIN(AS39, 0.05*AS$152)</f>
        <v>0</v>
      </c>
      <c r="AW39" s="17">
        <f>MIN(AT39, 0.05*AT$152)</f>
        <v>1.4928821431742076</v>
      </c>
      <c r="AX39" s="14">
        <f>AU39/$AU$152</f>
        <v>2.9005336640953966E-3</v>
      </c>
      <c r="AY39" s="14">
        <f>AV39/$AV$152</f>
        <v>0</v>
      </c>
      <c r="AZ39" s="67">
        <f>AW39/$AW$152</f>
        <v>4.0411020401156036E-4</v>
      </c>
      <c r="BA39" s="21">
        <f>N39</f>
        <v>0</v>
      </c>
      <c r="BB39" s="66">
        <v>284</v>
      </c>
      <c r="BC39" s="15">
        <f>$D$158*AX39</f>
        <v>389.35893746717375</v>
      </c>
      <c r="BD39" s="19">
        <f>BC39-BB39</f>
        <v>105.35893746717375</v>
      </c>
      <c r="BE39" s="63">
        <f>(IF(BD39 &gt; 0, V39, W39))</f>
        <v>34.754680165242142</v>
      </c>
      <c r="BF39" s="63">
        <f>IF(BD39&gt;0, S39*(T39^(2-N39)), S39*(U39^(N39 + 2)))</f>
        <v>34.053784939913015</v>
      </c>
      <c r="BG39" s="46">
        <f>BD39/BE39</f>
        <v>3.0315035835818831</v>
      </c>
      <c r="BH39" s="64">
        <f>BB39/BC39</f>
        <v>0.72940408623326802</v>
      </c>
      <c r="BI39" s="66">
        <v>71</v>
      </c>
      <c r="BJ39" s="66">
        <v>390</v>
      </c>
      <c r="BK39" s="66">
        <v>35</v>
      </c>
      <c r="BL39" s="10">
        <f>SUM(BI39:BK39)</f>
        <v>496</v>
      </c>
      <c r="BM39" s="15">
        <f>AY39*$D$157</f>
        <v>0</v>
      </c>
      <c r="BN39" s="9">
        <f>BM39-BL39</f>
        <v>-496</v>
      </c>
      <c r="BO39" s="48">
        <f>IF(BN39&gt;0,V39,W39)</f>
        <v>36.149078410531814</v>
      </c>
      <c r="BP39" s="48">
        <f xml:space="preserve"> IF(BN39 &gt;0, S39*T39^(2-N39), S39*U39^(N39+2))</f>
        <v>36.84115661005535</v>
      </c>
      <c r="BQ39" s="46">
        <f>BN39/BO39</f>
        <v>-13.720958370421233</v>
      </c>
      <c r="BR39" s="64" t="e">
        <f>BL39/BM39</f>
        <v>#DIV/0!</v>
      </c>
      <c r="BS39" s="16">
        <f>BB39+BL39+BU39</f>
        <v>815</v>
      </c>
      <c r="BT39" s="69">
        <f>BC39+BM39+BV39</f>
        <v>393.48369031951972</v>
      </c>
      <c r="BU39" s="66">
        <v>35</v>
      </c>
      <c r="BV39" s="15">
        <f>AZ39*$D$160</f>
        <v>4.1247528523459964</v>
      </c>
      <c r="BW39" s="37">
        <f>BV39-BU39</f>
        <v>-30.875247147654004</v>
      </c>
      <c r="BX39" s="54">
        <f>BW39*(BW39&lt;&gt;0)</f>
        <v>-30.875247147654004</v>
      </c>
      <c r="BY39" s="26">
        <f>BX39/$BX$152</f>
        <v>-1.0537627012851204E-2</v>
      </c>
      <c r="BZ39" s="47">
        <f>BY39 * $BW$152</f>
        <v>-30.875247147654001</v>
      </c>
      <c r="CA39" s="48">
        <f>IF(BZ39&gt;0, V39, W39)</f>
        <v>36.149078410531814</v>
      </c>
      <c r="CB39" s="48">
        <f>IF(BW39&gt;0, S39*T39^(2-N39), S39*U39^(N39+2))</f>
        <v>36.84115661005535</v>
      </c>
      <c r="CC39" s="65">
        <f>BZ39/CA39</f>
        <v>-0.85410883223674894</v>
      </c>
      <c r="CD39" s="66">
        <v>0</v>
      </c>
      <c r="CE39" s="15">
        <f>AZ39*$CD$155</f>
        <v>3.759437227919546</v>
      </c>
      <c r="CF39" s="37">
        <f>CE39-CD39</f>
        <v>3.759437227919546</v>
      </c>
      <c r="CG39" s="54">
        <f>CF39*(CF39&lt;&gt;0)</f>
        <v>3.759437227919546</v>
      </c>
      <c r="CH39" s="26">
        <f>CG39/$CG$152</f>
        <v>5.8494433295776347E-4</v>
      </c>
      <c r="CI39" s="47">
        <f>CH39 * $CF$152</f>
        <v>3.7594372279195456</v>
      </c>
      <c r="CJ39" s="48">
        <f>IF(BZ39&gt;0,V39,W39)</f>
        <v>36.149078410531814</v>
      </c>
      <c r="CK39" s="65">
        <f>CI39/CJ39</f>
        <v>0.10399814858970945</v>
      </c>
      <c r="CL39" s="70">
        <f>N39</f>
        <v>0</v>
      </c>
      <c r="CM39" s="1">
        <f>BS39+BU39</f>
        <v>850</v>
      </c>
    </row>
    <row r="40" spans="1:91" x14ac:dyDescent="0.2">
      <c r="A40" s="32" t="s">
        <v>164</v>
      </c>
      <c r="B40">
        <v>1</v>
      </c>
      <c r="C40">
        <v>1</v>
      </c>
      <c r="D40">
        <v>0.44502617801047101</v>
      </c>
      <c r="E40">
        <v>0.55497382198952805</v>
      </c>
      <c r="F40">
        <v>0.44051724137930998</v>
      </c>
      <c r="G40">
        <v>0.44051724137930998</v>
      </c>
      <c r="H40">
        <v>0.195945945945945</v>
      </c>
      <c r="I40">
        <v>0.33301158301158301</v>
      </c>
      <c r="J40">
        <v>0.25544523805340602</v>
      </c>
      <c r="K40">
        <v>0.33545198105059298</v>
      </c>
      <c r="L40">
        <v>0.37909812624339201</v>
      </c>
      <c r="M40">
        <v>-0.18087425157206599</v>
      </c>
      <c r="N40" s="21">
        <v>0</v>
      </c>
      <c r="O40">
        <v>1.00188944324425</v>
      </c>
      <c r="P40">
        <v>0.97432791268753005</v>
      </c>
      <c r="Q40">
        <v>1.0324830658547399</v>
      </c>
      <c r="R40">
        <v>0.97734262373469705</v>
      </c>
      <c r="S40">
        <v>46.599998474121001</v>
      </c>
      <c r="T40" s="27">
        <f>IF(C40,P40,R40)</f>
        <v>0.97432791268753005</v>
      </c>
      <c r="U40" s="27">
        <f>IF(D40 = 0,O40,Q40)</f>
        <v>1.0324830658547399</v>
      </c>
      <c r="V40" s="39">
        <f>S40*T40^(1-N40)</f>
        <v>45.403679244532398</v>
      </c>
      <c r="W40" s="38">
        <f>S40*U40^(N40+1)</f>
        <v>48.113709293386655</v>
      </c>
      <c r="X40" s="44">
        <f>0.5 * (D40-MAX($D$3:$D$151))/(MIN($D$3:$D$151)-MAX($D$3:$D$151)) + 0.75</f>
        <v>1.0359994804282049</v>
      </c>
      <c r="Y40" s="44">
        <f>AVERAGE(D40, F40, G40, H40, I40, J40, K40)</f>
        <v>0.34941648697580258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PERCENTILE($L$2:$L$151, 0.05)</f>
        <v>4.1983459205926187E-4</v>
      </c>
      <c r="AG40" s="22">
        <f>PERCENTILE($L$2:$L$151, 0.95)</f>
        <v>0.98984537699831288</v>
      </c>
      <c r="AH40" s="22">
        <f>MIN(MAX(L40,AF40), AG40)</f>
        <v>0.37909812624339201</v>
      </c>
      <c r="AI40" s="22">
        <f>AH40-$AH$152+1</f>
        <v>1.3786782916513327</v>
      </c>
      <c r="AJ40" s="22">
        <f>PERCENTILE($M$2:$M$151, 0.02)</f>
        <v>-0.85468361603739185</v>
      </c>
      <c r="AK40" s="22">
        <f>PERCENTILE($M$2:$M$151, 0.98)</f>
        <v>1.261554317403208</v>
      </c>
      <c r="AL40" s="22">
        <f>MIN(MAX(M40,AJ40), AK40)</f>
        <v>-0.18087425157206599</v>
      </c>
      <c r="AM40" s="22">
        <f>AL40-$AL$152 + 1</f>
        <v>1.6738093644653258</v>
      </c>
      <c r="AN40" s="46">
        <v>1</v>
      </c>
      <c r="AO40" s="51">
        <v>1</v>
      </c>
      <c r="AP40" s="51">
        <v>1</v>
      </c>
      <c r="AQ40" s="21">
        <v>1</v>
      </c>
      <c r="AR40" s="17">
        <f>(AI40^4)*AB40*AE40*AN40</f>
        <v>3.6128651293709106</v>
      </c>
      <c r="AS40" s="17">
        <f>(AM40^4) *Z40*AC40*AO40*(M40 &gt; 0)</f>
        <v>0</v>
      </c>
      <c r="AT40" s="17">
        <f>(AM40^4)*AA40*AP40*AQ40</f>
        <v>7.8491742983535868</v>
      </c>
      <c r="AU40" s="17">
        <f>MIN(AR40, 0.05*AR$152)</f>
        <v>3.6128651293709106</v>
      </c>
      <c r="AV40" s="17">
        <f>MIN(AS40, 0.05*AS$152)</f>
        <v>0</v>
      </c>
      <c r="AW40" s="17">
        <f>MIN(AT40, 0.05*AT$152)</f>
        <v>7.8491742983535868</v>
      </c>
      <c r="AX40" s="14">
        <f>AU40/$AU$152</f>
        <v>6.9543038031013643E-3</v>
      </c>
      <c r="AY40" s="14">
        <f>AV40/$AV$152</f>
        <v>0</v>
      </c>
      <c r="AZ40" s="67">
        <f>AW40/$AW$152</f>
        <v>2.1247031733434198E-3</v>
      </c>
      <c r="BA40" s="21">
        <f>N40</f>
        <v>0</v>
      </c>
      <c r="BB40" s="66">
        <v>1118</v>
      </c>
      <c r="BC40" s="15">
        <f>$D$158*AX40</f>
        <v>933.52487961691781</v>
      </c>
      <c r="BD40" s="19">
        <f>BC40-BB40</f>
        <v>-184.47512038308219</v>
      </c>
      <c r="BE40" s="63">
        <f>(IF(BD40 &gt; 0, V40, W40))</f>
        <v>48.113709293386655</v>
      </c>
      <c r="BF40" s="63">
        <f>IF(BD40&gt;0, S40*(T40^(2-N40)), S40*(U40^(N40 + 2)))</f>
        <v>49.676590080879549</v>
      </c>
      <c r="BG40" s="46">
        <f>BD40/BE40</f>
        <v>-3.8341487923575812</v>
      </c>
      <c r="BH40" s="64">
        <f>BB40/BC40</f>
        <v>1.197611359280305</v>
      </c>
      <c r="BI40" s="66">
        <v>233</v>
      </c>
      <c r="BJ40" s="66">
        <v>1584</v>
      </c>
      <c r="BK40" s="66">
        <v>0</v>
      </c>
      <c r="BL40" s="10">
        <f>SUM(BI40:BK40)</f>
        <v>1817</v>
      </c>
      <c r="BM40" s="15">
        <f>AY40*$D$157</f>
        <v>0</v>
      </c>
      <c r="BN40" s="9">
        <f>BM40-BL40</f>
        <v>-1817</v>
      </c>
      <c r="BO40" s="48">
        <f>IF(BN40&gt;0,V40,W40)</f>
        <v>48.113709293386655</v>
      </c>
      <c r="BP40" s="48">
        <f xml:space="preserve"> IF(BN40 &gt;0, S40*T40^(2-N40), S40*U40^(N40+2))</f>
        <v>49.676590080879549</v>
      </c>
      <c r="BQ40" s="46">
        <f>BN40/BO40</f>
        <v>-37.764704211856539</v>
      </c>
      <c r="BR40" s="64" t="e">
        <f>BL40/BM40</f>
        <v>#DIV/0!</v>
      </c>
      <c r="BS40" s="16">
        <f>BB40+BL40+BU40</f>
        <v>2935</v>
      </c>
      <c r="BT40" s="69">
        <f>BC40+BM40+BV40</f>
        <v>955.21172490723416</v>
      </c>
      <c r="BU40" s="66">
        <v>0</v>
      </c>
      <c r="BV40" s="15">
        <f>AZ40*$D$160</f>
        <v>21.686845290316285</v>
      </c>
      <c r="BW40" s="37">
        <f>BV40-BU40</f>
        <v>21.686845290316285</v>
      </c>
      <c r="BX40" s="54">
        <f>BW40*(BW40&lt;&gt;0)</f>
        <v>21.686845290316285</v>
      </c>
      <c r="BY40" s="26">
        <f>BX40/$BX$152</f>
        <v>7.4016536827018094E-3</v>
      </c>
      <c r="BZ40" s="47">
        <f>BY40 * $BW$152</f>
        <v>21.686845290316285</v>
      </c>
      <c r="CA40" s="48">
        <f>IF(BZ40&gt;0, V40, W40)</f>
        <v>45.403679244532398</v>
      </c>
      <c r="CB40" s="48">
        <f>IF(BW40&gt;0, S40*T40^(2-N40), S40*U40^(N40+2))</f>
        <v>44.238072026659388</v>
      </c>
      <c r="CC40" s="65">
        <f>BZ40/CA40</f>
        <v>0.47764510830755763</v>
      </c>
      <c r="CD40" s="66">
        <v>0</v>
      </c>
      <c r="CE40" s="15">
        <f>AZ40*$CD$155</f>
        <v>19.766113621613833</v>
      </c>
      <c r="CF40" s="37">
        <f>CE40-CD40</f>
        <v>19.766113621613833</v>
      </c>
      <c r="CG40" s="54">
        <f>CF40*(CF40&lt;&gt;0)</f>
        <v>19.766113621613833</v>
      </c>
      <c r="CH40" s="26">
        <f>CG40/$CG$152</f>
        <v>3.07548056972364E-3</v>
      </c>
      <c r="CI40" s="47">
        <f>CH40 * $CF$152</f>
        <v>19.766113621613833</v>
      </c>
      <c r="CJ40" s="48">
        <f>IF(BZ40&gt;0,V40,W40)</f>
        <v>45.403679244532398</v>
      </c>
      <c r="CK40" s="65">
        <f>CI40/CJ40</f>
        <v>0.43534167165525706</v>
      </c>
      <c r="CL40" s="70">
        <f>N40</f>
        <v>0</v>
      </c>
      <c r="CM40" s="1">
        <f>BS40+BU40</f>
        <v>2935</v>
      </c>
    </row>
    <row r="41" spans="1:91" x14ac:dyDescent="0.2">
      <c r="A41" s="32" t="s">
        <v>298</v>
      </c>
      <c r="B41">
        <v>1</v>
      </c>
      <c r="C41">
        <v>1</v>
      </c>
      <c r="D41">
        <v>0.59928086296444205</v>
      </c>
      <c r="E41">
        <v>0.400719137035557</v>
      </c>
      <c r="F41">
        <v>0.61382598331346805</v>
      </c>
      <c r="G41">
        <v>0.61382598331346805</v>
      </c>
      <c r="H41">
        <v>0.389887170915169</v>
      </c>
      <c r="I41">
        <v>0.27705808608441201</v>
      </c>
      <c r="J41">
        <v>0.32866608185607299</v>
      </c>
      <c r="K41">
        <v>0.44915897060738802</v>
      </c>
      <c r="L41">
        <v>0.90721186451112901</v>
      </c>
      <c r="M41">
        <v>0.749774203094979</v>
      </c>
      <c r="N41" s="21">
        <v>0</v>
      </c>
      <c r="O41">
        <v>1.0441292701445199</v>
      </c>
      <c r="P41">
        <v>0.97891689881677302</v>
      </c>
      <c r="Q41">
        <v>1.01571987402077</v>
      </c>
      <c r="R41">
        <v>0.97329825428324601</v>
      </c>
      <c r="S41">
        <v>54.029998779296797</v>
      </c>
      <c r="T41" s="27">
        <f>IF(C41,P41,R41)</f>
        <v>0.97891689881677302</v>
      </c>
      <c r="U41" s="27">
        <f>IF(D41 = 0,O41,Q41)</f>
        <v>1.01571987402077</v>
      </c>
      <c r="V41" s="39">
        <f>S41*T41^(1-N41)</f>
        <v>52.890878848103249</v>
      </c>
      <c r="W41" s="38">
        <f>S41*U41^(N41+1)</f>
        <v>54.879343553449701</v>
      </c>
      <c r="X41" s="44">
        <f>0.5 * (D41-MAX($D$3:$D$151))/(MIN($D$3:$D$151)-MAX($D$3:$D$151)) + 0.75</f>
        <v>0.95650607370805052</v>
      </c>
      <c r="Y41" s="44">
        <f>AVERAGE(D41, F41, G41, H41, I41, J41, K41)</f>
        <v>0.46738616272206002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PERCENTILE($L$2:$L$151, 0.05)</f>
        <v>4.1983459205926187E-4</v>
      </c>
      <c r="AG41" s="22">
        <f>PERCENTILE($L$2:$L$151, 0.95)</f>
        <v>0.98984537699831288</v>
      </c>
      <c r="AH41" s="22">
        <f>MIN(MAX(L41,AF41), AG41)</f>
        <v>0.90721186451112901</v>
      </c>
      <c r="AI41" s="22">
        <f>AH41-$AH$152+1</f>
        <v>1.9067920299190697</v>
      </c>
      <c r="AJ41" s="22">
        <f>PERCENTILE($M$2:$M$151, 0.02)</f>
        <v>-0.85468361603739185</v>
      </c>
      <c r="AK41" s="22">
        <f>PERCENTILE($M$2:$M$151, 0.98)</f>
        <v>1.261554317403208</v>
      </c>
      <c r="AL41" s="22">
        <f>MIN(MAX(M41,AJ41), AK41)</f>
        <v>0.749774203094979</v>
      </c>
      <c r="AM41" s="22">
        <f>AL41-$AL$152 + 1</f>
        <v>2.6044578191323708</v>
      </c>
      <c r="AN41" s="46">
        <v>0</v>
      </c>
      <c r="AO41" s="74">
        <v>0.31</v>
      </c>
      <c r="AP41" s="51">
        <v>0.57999999999999996</v>
      </c>
      <c r="AQ41" s="50">
        <v>1</v>
      </c>
      <c r="AR41" s="17">
        <f>(AI41^4)*AB41*AE41*AN41</f>
        <v>0</v>
      </c>
      <c r="AS41" s="17">
        <f>(AM41^4) *Z41*AC41*AO41*(M41 &gt; 0)</f>
        <v>14.263660930255694</v>
      </c>
      <c r="AT41" s="17">
        <f>(AM41^4)*AA41*AP41*AQ41</f>
        <v>26.686849482413876</v>
      </c>
      <c r="AU41" s="17">
        <f>MIN(AR41, 0.05*AR$152)</f>
        <v>0</v>
      </c>
      <c r="AV41" s="17">
        <f>MIN(AS41, 0.05*AS$152)</f>
        <v>14.263660930255694</v>
      </c>
      <c r="AW41" s="17">
        <f>MIN(AT41, 0.05*AT$152)</f>
        <v>26.686849482413876</v>
      </c>
      <c r="AX41" s="14">
        <f>AU41/$AU$152</f>
        <v>0</v>
      </c>
      <c r="AY41" s="14">
        <f>AV41/$AV$152</f>
        <v>5.4848815719532725E-3</v>
      </c>
      <c r="AZ41" s="67">
        <f>AW41/$AW$152</f>
        <v>7.2238979065245732E-3</v>
      </c>
      <c r="BA41" s="21">
        <f>N41</f>
        <v>0</v>
      </c>
      <c r="BB41" s="66">
        <v>0</v>
      </c>
      <c r="BC41" s="15">
        <f>$D$158*AX41</f>
        <v>0</v>
      </c>
      <c r="BD41" s="19">
        <f>BC41-BB41</f>
        <v>0</v>
      </c>
      <c r="BE41" s="63">
        <f>(IF(BD41 &gt; 0, V41, W41))</f>
        <v>54.879343553449701</v>
      </c>
      <c r="BF41" s="63">
        <f>IF(BD41&gt;0, S41*(T41^(2-N41)), S41*(U41^(N41 + 2)))</f>
        <v>55.742039920452484</v>
      </c>
      <c r="BG41" s="46">
        <f>BD41/BE41</f>
        <v>0</v>
      </c>
      <c r="BH41" s="64" t="e">
        <f>BB41/BC41</f>
        <v>#DIV/0!</v>
      </c>
      <c r="BI41" s="66">
        <v>0</v>
      </c>
      <c r="BJ41" s="66">
        <v>0</v>
      </c>
      <c r="BK41" s="66">
        <v>0</v>
      </c>
      <c r="BL41" s="10">
        <f>SUM(BI41:BK41)</f>
        <v>0</v>
      </c>
      <c r="BM41" s="15">
        <f>AY41*$D$157</f>
        <v>1056.7666475866652</v>
      </c>
      <c r="BN41" s="9">
        <f>BM41-BL41</f>
        <v>1056.7666475866652</v>
      </c>
      <c r="BO41" s="48">
        <f>IF(BN41&gt;0,V41,W41)</f>
        <v>52.890878848103249</v>
      </c>
      <c r="BP41" s="48">
        <f xml:space="preserve"> IF(BN41 &gt;0, S41*T41^(2-N41), S41*U41^(N41+2))</f>
        <v>51.775775097678896</v>
      </c>
      <c r="BQ41" s="46">
        <f>BN41/BO41</f>
        <v>19.98013023420507</v>
      </c>
      <c r="BR41" s="64">
        <f>BL41/BM41</f>
        <v>0</v>
      </c>
      <c r="BS41" s="16">
        <f>BB41+BL41+BU41</f>
        <v>108</v>
      </c>
      <c r="BT41" s="69">
        <f>BC41+BM41+BV41</f>
        <v>1130.5009735185615</v>
      </c>
      <c r="BU41" s="66">
        <v>108</v>
      </c>
      <c r="BV41" s="15">
        <f>AZ41*$D$160</f>
        <v>73.734325931896322</v>
      </c>
      <c r="BW41" s="37">
        <f>BV41-BU41</f>
        <v>-34.265674068103678</v>
      </c>
      <c r="BX41" s="54">
        <f>BW41*(BW41&lt;&gt;0)</f>
        <v>-34.265674068103678</v>
      </c>
      <c r="BY41" s="26">
        <f>BX41/$BX$152</f>
        <v>-1.1694769306520036E-2</v>
      </c>
      <c r="BZ41" s="47">
        <f>BY41 * $BW$152</f>
        <v>-34.265674068103678</v>
      </c>
      <c r="CA41" s="48">
        <f>IF(BZ41&gt;0, V41, W41)</f>
        <v>54.879343553449701</v>
      </c>
      <c r="CB41" s="48">
        <f>IF(BW41&gt;0, S41*T41^(2-N41), S41*U41^(N41+2))</f>
        <v>55.742039920452484</v>
      </c>
      <c r="CC41" s="65">
        <f>BZ41/CA41</f>
        <v>-0.62438199601878708</v>
      </c>
      <c r="CD41" s="66">
        <v>0</v>
      </c>
      <c r="CE41" s="15">
        <f>AZ41*$CD$155</f>
        <v>67.203922224398099</v>
      </c>
      <c r="CF41" s="37">
        <f>CE41-CD41</f>
        <v>67.203922224398099</v>
      </c>
      <c r="CG41" s="54">
        <f>CF41*(CF41&lt;&gt;0)</f>
        <v>67.203922224398099</v>
      </c>
      <c r="CH41" s="26">
        <f>CG41/$CG$152</f>
        <v>1.0456499490337343E-2</v>
      </c>
      <c r="CI41" s="47">
        <f>CH41 * $CF$152</f>
        <v>67.203922224398099</v>
      </c>
      <c r="CJ41" s="48">
        <f>IF(BZ41&gt;0,V41,W41)</f>
        <v>54.879343553449701</v>
      </c>
      <c r="CK41" s="65">
        <f>CI41/CJ41</f>
        <v>1.2245759127738998</v>
      </c>
      <c r="CL41" s="70">
        <f>N41</f>
        <v>0</v>
      </c>
      <c r="CM41" s="1">
        <f>BS41+BU41</f>
        <v>216</v>
      </c>
    </row>
    <row r="42" spans="1:91" x14ac:dyDescent="0.2">
      <c r="A42" s="32" t="s">
        <v>231</v>
      </c>
      <c r="B42">
        <v>1</v>
      </c>
      <c r="C42">
        <v>0</v>
      </c>
      <c r="D42">
        <v>0.21094686376348301</v>
      </c>
      <c r="E42">
        <v>0.78905313623651596</v>
      </c>
      <c r="F42">
        <v>0.47397695669447698</v>
      </c>
      <c r="G42">
        <v>0.47397695669447698</v>
      </c>
      <c r="H42">
        <v>0.40785624738821502</v>
      </c>
      <c r="I42">
        <v>0.185541161721688</v>
      </c>
      <c r="J42">
        <v>0.27508929814854199</v>
      </c>
      <c r="K42">
        <v>0.361090000354019</v>
      </c>
      <c r="L42">
        <v>0.56245664058603395</v>
      </c>
      <c r="M42">
        <v>0.97235915397680095</v>
      </c>
      <c r="N42" s="21">
        <v>0</v>
      </c>
      <c r="O42">
        <v>0.99130523013304805</v>
      </c>
      <c r="P42">
        <v>0.98230884773929805</v>
      </c>
      <c r="Q42">
        <v>1.00955554645738</v>
      </c>
      <c r="R42">
        <v>1</v>
      </c>
      <c r="S42">
        <v>1.78999996185302</v>
      </c>
      <c r="T42" s="27">
        <f>IF(C42,P42,R42)</f>
        <v>1</v>
      </c>
      <c r="U42" s="27">
        <f>IF(D42 = 0,O42,Q42)</f>
        <v>1.00955554645738</v>
      </c>
      <c r="V42" s="39">
        <f>S42*T42^(1-N42)</f>
        <v>1.78999996185302</v>
      </c>
      <c r="W42" s="38">
        <f>S42*U42^(N42+1)</f>
        <v>1.807104389647215</v>
      </c>
      <c r="X42" s="44">
        <f>0.5 * (D42-MAX($D$3:$D$151))/(MIN($D$3:$D$151)-MAX($D$3:$D$151)) + 0.75</f>
        <v>1.1566296067531403</v>
      </c>
      <c r="Y42" s="44">
        <f>AVERAGE(D42, F42, G42, H42, I42, J42, K42)</f>
        <v>0.34121106925212874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v>1</v>
      </c>
      <c r="AD42" s="22">
        <v>1</v>
      </c>
      <c r="AE42" s="22">
        <v>1</v>
      </c>
      <c r="AF42" s="22">
        <f>PERCENTILE($L$2:$L$151, 0.05)</f>
        <v>4.1983459205926187E-4</v>
      </c>
      <c r="AG42" s="22">
        <f>PERCENTILE($L$2:$L$151, 0.95)</f>
        <v>0.98984537699831288</v>
      </c>
      <c r="AH42" s="22">
        <f>MIN(MAX(L42,AF42), AG42)</f>
        <v>0.56245664058603395</v>
      </c>
      <c r="AI42" s="22">
        <f>AH42-$AH$152+1</f>
        <v>1.5620368059939747</v>
      </c>
      <c r="AJ42" s="22">
        <f>PERCENTILE($M$2:$M$151, 0.02)</f>
        <v>-0.85468361603739185</v>
      </c>
      <c r="AK42" s="22">
        <f>PERCENTILE($M$2:$M$151, 0.98)</f>
        <v>1.261554317403208</v>
      </c>
      <c r="AL42" s="22">
        <f>MIN(MAX(M42,AJ42), AK42)</f>
        <v>0.97235915397680095</v>
      </c>
      <c r="AM42" s="22">
        <f>AL42-$AL$152 + 1</f>
        <v>2.8270427700141929</v>
      </c>
      <c r="AN42" s="46">
        <v>0</v>
      </c>
      <c r="AO42" s="74">
        <v>0.31</v>
      </c>
      <c r="AP42" s="51">
        <v>0.57999999999999996</v>
      </c>
      <c r="AQ42" s="50">
        <v>1</v>
      </c>
      <c r="AR42" s="17">
        <f>(AI42^4)*AB42*AE42*AN42</f>
        <v>0</v>
      </c>
      <c r="AS42" s="17">
        <f>(AM42^4) *Z42*AC42*AO42*(M42 &gt; 0)</f>
        <v>19.80118628626952</v>
      </c>
      <c r="AT42" s="17">
        <f>(AM42^4)*AA42*AP42*AQ42</f>
        <v>37.047380793665553</v>
      </c>
      <c r="AU42" s="17">
        <f>MIN(AR42, 0.05*AR$152)</f>
        <v>0</v>
      </c>
      <c r="AV42" s="17">
        <f>MIN(AS42, 0.05*AS$152)</f>
        <v>19.80118628626952</v>
      </c>
      <c r="AW42" s="17">
        <f>MIN(AT42, 0.05*AT$152)</f>
        <v>37.047380793665553</v>
      </c>
      <c r="AX42" s="14">
        <f>AU42/$AU$152</f>
        <v>0</v>
      </c>
      <c r="AY42" s="14">
        <f>AV42/$AV$152</f>
        <v>7.6142557156556453E-3</v>
      </c>
      <c r="AZ42" s="67">
        <f>AW42/$AW$152</f>
        <v>1.0028403567605086E-2</v>
      </c>
      <c r="BA42" s="21">
        <f>N42</f>
        <v>0</v>
      </c>
      <c r="BB42" s="66">
        <v>0</v>
      </c>
      <c r="BC42" s="15">
        <f>$D$158*AX42</f>
        <v>0</v>
      </c>
      <c r="BD42" s="19">
        <f>BC42-BB42</f>
        <v>0</v>
      </c>
      <c r="BE42" s="63">
        <f>(IF(BD42 &gt; 0, V42, W42))</f>
        <v>1.807104389647215</v>
      </c>
      <c r="BF42" s="63">
        <f>IF(BD42&gt;0, S42*(T42^(2-N42)), S42*(U42^(N42 + 2)))</f>
        <v>1.8243722595958243</v>
      </c>
      <c r="BG42" s="46">
        <f>BD42/BE42</f>
        <v>0</v>
      </c>
      <c r="BH42" s="64" t="e">
        <f>BB42/BC42</f>
        <v>#DIV/0!</v>
      </c>
      <c r="BI42" s="66">
        <v>0</v>
      </c>
      <c r="BJ42" s="66">
        <v>571</v>
      </c>
      <c r="BK42" s="66">
        <v>0</v>
      </c>
      <c r="BL42" s="10">
        <f>SUM(BI42:BK42)</f>
        <v>571</v>
      </c>
      <c r="BM42" s="15">
        <f>AY42*$D$157</f>
        <v>1467.0310344796576</v>
      </c>
      <c r="BN42" s="9">
        <f>BM42-BL42</f>
        <v>896.03103447965759</v>
      </c>
      <c r="BO42" s="48">
        <f>IF(BN42&gt;0,V42,W42)</f>
        <v>1.78999996185302</v>
      </c>
      <c r="BP42" s="48">
        <f xml:space="preserve"> IF(BN42 &gt;0, S42*T42^(2-N42), S42*U42^(N42+2))</f>
        <v>1.78999996185302</v>
      </c>
      <c r="BQ42" s="46">
        <f>BN42/BO42</f>
        <v>500.57600758386621</v>
      </c>
      <c r="BR42" s="64">
        <f>BL42/BM42</f>
        <v>0.38922148651240257</v>
      </c>
      <c r="BS42" s="16">
        <f>BB42+BL42+BU42</f>
        <v>693</v>
      </c>
      <c r="BT42" s="69">
        <f>BC42+BM42+BV42</f>
        <v>1569.3909496942026</v>
      </c>
      <c r="BU42" s="66">
        <v>122</v>
      </c>
      <c r="BV42" s="15">
        <f>AZ42*$D$160</f>
        <v>102.35991521454511</v>
      </c>
      <c r="BW42" s="37">
        <f>BV42-BU42</f>
        <v>-19.640084785454889</v>
      </c>
      <c r="BX42" s="54">
        <f>BW42*(BW42&lt;&gt;0)</f>
        <v>-19.640084785454889</v>
      </c>
      <c r="BY42" s="26">
        <f>BX42/$BX$152</f>
        <v>-6.7031006093702748E-3</v>
      </c>
      <c r="BZ42" s="47">
        <f>BY42 * $BW$152</f>
        <v>-19.640084785454889</v>
      </c>
      <c r="CA42" s="48">
        <f>IF(BZ42&gt;0, V42, W42)</f>
        <v>1.807104389647215</v>
      </c>
      <c r="CB42" s="48">
        <f>IF(BW42&gt;0, S42*T42^(2-N42), S42*U42^(N42+2))</f>
        <v>1.8243722595958243</v>
      </c>
      <c r="CC42" s="65">
        <f>BZ42/CA42</f>
        <v>-10.868262452336275</v>
      </c>
      <c r="CD42" s="66">
        <v>0</v>
      </c>
      <c r="CE42" s="15">
        <f>AZ42*$CD$155</f>
        <v>93.29423838943012</v>
      </c>
      <c r="CF42" s="37">
        <f>CE42-CD42</f>
        <v>93.29423838943012</v>
      </c>
      <c r="CG42" s="54">
        <f>CF42*(CF42&lt;&gt;0)</f>
        <v>93.29423838943012</v>
      </c>
      <c r="CH42" s="26">
        <f>CG42/$CG$152</f>
        <v>1.4515985434795414E-2</v>
      </c>
      <c r="CI42" s="47">
        <f>CH42 * $CF$152</f>
        <v>93.29423838943012</v>
      </c>
      <c r="CJ42" s="48">
        <f>IF(BZ42&gt;0,V42,W42)</f>
        <v>1.807104389647215</v>
      </c>
      <c r="CK42" s="65">
        <f>CI42/CJ42</f>
        <v>51.626369192563985</v>
      </c>
      <c r="CL42" s="70">
        <f>N42</f>
        <v>0</v>
      </c>
      <c r="CM42" s="1">
        <f>BS42+BU42</f>
        <v>815</v>
      </c>
    </row>
    <row r="43" spans="1:91" x14ac:dyDescent="0.2">
      <c r="A43" s="32" t="s">
        <v>155</v>
      </c>
      <c r="B43">
        <v>0</v>
      </c>
      <c r="C43">
        <v>1</v>
      </c>
      <c r="D43">
        <v>0.32926829268292601</v>
      </c>
      <c r="E43">
        <v>0.67073170731707299</v>
      </c>
      <c r="F43">
        <v>0.49122807017543801</v>
      </c>
      <c r="G43">
        <v>0.49122807017543801</v>
      </c>
      <c r="H43">
        <v>0.44495412844036603</v>
      </c>
      <c r="I43">
        <v>0.15137614678899</v>
      </c>
      <c r="J43">
        <v>0.259529268987442</v>
      </c>
      <c r="K43">
        <v>0.35705470443440901</v>
      </c>
      <c r="L43">
        <v>-0.19804234557692699</v>
      </c>
      <c r="M43">
        <v>-1.5012600702937799</v>
      </c>
      <c r="N43" s="21">
        <v>0</v>
      </c>
      <c r="O43">
        <v>1.0117769930307801</v>
      </c>
      <c r="P43">
        <v>0.97854592923324801</v>
      </c>
      <c r="Q43">
        <v>1.00551581966007</v>
      </c>
      <c r="R43">
        <v>0.99195377846489896</v>
      </c>
      <c r="S43">
        <v>70.699996948242102</v>
      </c>
      <c r="T43" s="27">
        <f>IF(C43,P43,R43)</f>
        <v>0.97854592923324801</v>
      </c>
      <c r="U43" s="27">
        <f>IF(D43 = 0,O43,Q43)</f>
        <v>1.00551581966007</v>
      </c>
      <c r="V43" s="39">
        <f>S43*T43^(1-N43)</f>
        <v>69.183194210505363</v>
      </c>
      <c r="W43" s="38">
        <f>S43*U43^(N43+1)</f>
        <v>71.089965381376103</v>
      </c>
      <c r="X43" s="44">
        <f>0.5 * (D43-MAX($D$3:$D$151))/(MIN($D$3:$D$151)-MAX($D$3:$D$151)) + 0.75</f>
        <v>1.0956539969970427</v>
      </c>
      <c r="Y43" s="44">
        <f>AVERAGE(D43, F43, G43, H43, I43, J43, K43)</f>
        <v>0.3606626688121442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v>1</v>
      </c>
      <c r="AD43" s="22">
        <v>1</v>
      </c>
      <c r="AE43" s="22">
        <v>1</v>
      </c>
      <c r="AF43" s="22">
        <f>PERCENTILE($L$2:$L$151, 0.05)</f>
        <v>4.1983459205926187E-4</v>
      </c>
      <c r="AG43" s="22">
        <f>PERCENTILE($L$2:$L$151, 0.95)</f>
        <v>0.98984537699831288</v>
      </c>
      <c r="AH43" s="22">
        <f>MIN(MAX(L43,AF43), AG43)</f>
        <v>4.1983459205926187E-4</v>
      </c>
      <c r="AI43" s="22">
        <f>AH43-$AH$152+1</f>
        <v>1</v>
      </c>
      <c r="AJ43" s="22">
        <f>PERCENTILE($M$2:$M$151, 0.02)</f>
        <v>-0.85468361603739185</v>
      </c>
      <c r="AK43" s="22">
        <f>PERCENTILE($M$2:$M$151, 0.98)</f>
        <v>1.261554317403208</v>
      </c>
      <c r="AL43" s="22">
        <f>MIN(MAX(M43,AJ43), AK43)</f>
        <v>-0.85468361603739185</v>
      </c>
      <c r="AM43" s="22">
        <f>AL43-$AL$152 + 1</f>
        <v>1</v>
      </c>
      <c r="AN43" s="46">
        <v>1</v>
      </c>
      <c r="AO43" s="51">
        <v>1</v>
      </c>
      <c r="AP43" s="51">
        <v>1</v>
      </c>
      <c r="AQ43" s="21">
        <v>1</v>
      </c>
      <c r="AR43" s="17">
        <f>(AI43^4)*AB43*AE43*AN43</f>
        <v>1</v>
      </c>
      <c r="AS43" s="17">
        <f>(AM43^4) *Z43*AC43*AO43*(M43 &gt; 0)</f>
        <v>0</v>
      </c>
      <c r="AT43" s="17">
        <f>(AM43^4)*AA43*AP43*AQ43</f>
        <v>1</v>
      </c>
      <c r="AU43" s="17">
        <f>MIN(AR43, 0.05*AR$152)</f>
        <v>1</v>
      </c>
      <c r="AV43" s="17">
        <f>MIN(AS43, 0.05*AS$152)</f>
        <v>0</v>
      </c>
      <c r="AW43" s="17">
        <f>MIN(AT43, 0.05*AT$152)</f>
        <v>1</v>
      </c>
      <c r="AX43" s="14">
        <f>AU43/$AU$152</f>
        <v>1.924872242411186E-3</v>
      </c>
      <c r="AY43" s="14">
        <f>AV43/$AV$152</f>
        <v>0</v>
      </c>
      <c r="AZ43" s="67">
        <f>AW43/$AW$152</f>
        <v>2.7069129727302519E-4</v>
      </c>
      <c r="BA43" s="21">
        <f>N43</f>
        <v>0</v>
      </c>
      <c r="BB43" s="66">
        <v>212</v>
      </c>
      <c r="BC43" s="15">
        <f>$D$158*AX43</f>
        <v>258.38907520455035</v>
      </c>
      <c r="BD43" s="19">
        <f>BC43-BB43</f>
        <v>46.389075204550352</v>
      </c>
      <c r="BE43" s="63">
        <f>(IF(BD43 &gt; 0, V43, W43))</f>
        <v>69.183194210505363</v>
      </c>
      <c r="BF43" s="63">
        <f>IF(BD43&gt;0, S43*(T43^(2-N43)), S43*(U43^(N43 + 2)))</f>
        <v>67.698933066043239</v>
      </c>
      <c r="BG43" s="46">
        <f>BD43/BE43</f>
        <v>0.67052520101054025</v>
      </c>
      <c r="BH43" s="64">
        <f>BB43/BC43</f>
        <v>0.82046812479271025</v>
      </c>
      <c r="BI43" s="66">
        <v>212</v>
      </c>
      <c r="BJ43" s="66">
        <v>141</v>
      </c>
      <c r="BK43" s="66">
        <v>0</v>
      </c>
      <c r="BL43" s="10">
        <f>SUM(BI43:BK43)</f>
        <v>353</v>
      </c>
      <c r="BM43" s="15">
        <f>AY43*$D$157</f>
        <v>0</v>
      </c>
      <c r="BN43" s="9">
        <f>BM43-BL43</f>
        <v>-353</v>
      </c>
      <c r="BO43" s="48">
        <f>IF(BN43&gt;0,V43,W43)</f>
        <v>71.089965381376103</v>
      </c>
      <c r="BP43" s="48">
        <f xml:space="preserve"> IF(BN43 &gt;0, S43*T43^(2-N43), S43*U43^(N43+2))</f>
        <v>71.482084810060385</v>
      </c>
      <c r="BQ43" s="46">
        <f>BN43/BO43</f>
        <v>-4.9655390617545256</v>
      </c>
      <c r="BR43" s="64" t="e">
        <f>BL43/BM43</f>
        <v>#DIV/0!</v>
      </c>
      <c r="BS43" s="16">
        <f>BB43+BL43+BU43</f>
        <v>636</v>
      </c>
      <c r="BT43" s="69">
        <f>BC43+BM43+BV43</f>
        <v>261.15202127581614</v>
      </c>
      <c r="BU43" s="66">
        <v>71</v>
      </c>
      <c r="BV43" s="15">
        <f>AZ43*$D$160</f>
        <v>2.7629460712657683</v>
      </c>
      <c r="BW43" s="37">
        <f>BV43-BU43</f>
        <v>-68.237053928734227</v>
      </c>
      <c r="BX43" s="54">
        <f>BW43*(BW43&lt;&gt;0)</f>
        <v>-68.237053928734227</v>
      </c>
      <c r="BY43" s="26">
        <f>BX43/$BX$152</f>
        <v>-2.3289096904004873E-2</v>
      </c>
      <c r="BZ43" s="47">
        <f>BY43 * $BW$152</f>
        <v>-68.237053928734227</v>
      </c>
      <c r="CA43" s="48">
        <f>IF(BZ43&gt;0, V43, W43)</f>
        <v>71.089965381376103</v>
      </c>
      <c r="CB43" s="48">
        <f>IF(BW43&gt;0, S43*T43^(2-N43), S43*U43^(N43+2))</f>
        <v>71.482084810060385</v>
      </c>
      <c r="CC43" s="65">
        <f>BZ43/CA43</f>
        <v>-0.95986899926963154</v>
      </c>
      <c r="CD43" s="66">
        <v>0</v>
      </c>
      <c r="CE43" s="15">
        <f>AZ43*$CD$155</f>
        <v>2.5182411385309535</v>
      </c>
      <c r="CF43" s="37">
        <f>CE43-CD43</f>
        <v>2.5182411385309535</v>
      </c>
      <c r="CG43" s="54">
        <f>CF43*(CF43&lt;&gt;0)</f>
        <v>2.5182411385309535</v>
      </c>
      <c r="CH43" s="26">
        <f>CG43/$CG$152</f>
        <v>3.918221780816794E-4</v>
      </c>
      <c r="CI43" s="47">
        <f>CH43 * $CF$152</f>
        <v>2.5182411385309535</v>
      </c>
      <c r="CJ43" s="48">
        <f>IF(BZ43&gt;0,V43,W43)</f>
        <v>71.089965381376103</v>
      </c>
      <c r="CK43" s="65">
        <f>CI43/CJ43</f>
        <v>3.5423299547571216E-2</v>
      </c>
      <c r="CL43" s="70">
        <f>N43</f>
        <v>0</v>
      </c>
      <c r="CM43" s="1">
        <f>BS43+BU43</f>
        <v>707</v>
      </c>
    </row>
    <row r="44" spans="1:91" x14ac:dyDescent="0.2">
      <c r="A44" s="32" t="s">
        <v>247</v>
      </c>
      <c r="B44">
        <v>0</v>
      </c>
      <c r="C44">
        <v>0</v>
      </c>
      <c r="D44">
        <v>2.9764282860567301E-2</v>
      </c>
      <c r="E44">
        <v>0.97023571713943202</v>
      </c>
      <c r="F44">
        <v>8.8994835121175994E-2</v>
      </c>
      <c r="G44">
        <v>8.8994835121175994E-2</v>
      </c>
      <c r="H44">
        <v>4.8056832427914699E-3</v>
      </c>
      <c r="I44">
        <v>0.108859172586711</v>
      </c>
      <c r="J44">
        <v>2.2872312990253101E-2</v>
      </c>
      <c r="K44">
        <v>4.5116712240670903E-2</v>
      </c>
      <c r="L44">
        <v>0.27533396058531401</v>
      </c>
      <c r="M44">
        <v>-0.170130504267648</v>
      </c>
      <c r="N44" s="21">
        <v>1</v>
      </c>
      <c r="O44">
        <v>1</v>
      </c>
      <c r="P44">
        <v>0.98623854565546099</v>
      </c>
      <c r="Q44">
        <v>1.01195692669468</v>
      </c>
      <c r="R44">
        <v>0.99372476259726195</v>
      </c>
      <c r="S44">
        <v>1.5</v>
      </c>
      <c r="T44" s="27">
        <f>IF(C44,P44,R44)</f>
        <v>0.99372476259726195</v>
      </c>
      <c r="U44" s="27">
        <f>IF(D44 = 0,O44,Q44)</f>
        <v>1.01195692669468</v>
      </c>
      <c r="V44" s="39">
        <f>S44*T44^(1-N44)</f>
        <v>1.5</v>
      </c>
      <c r="W44" s="38">
        <f>S44*U44^(N44+1)</f>
        <v>1.5360852322280127</v>
      </c>
      <c r="X44" s="44">
        <f>0.5 * (D44-MAX($D$3:$D$151))/(MIN($D$3:$D$151)-MAX($D$3:$D$151)) + 0.75</f>
        <v>1.25</v>
      </c>
      <c r="Y44" s="44">
        <f>AVERAGE(D44, F44, G44, H44, I44, J44, K44)</f>
        <v>5.5629690594763685E-2</v>
      </c>
      <c r="Z44" s="22">
        <f>AI44^N44</f>
        <v>1.2749141259932548</v>
      </c>
      <c r="AA44" s="22">
        <f>(Z44+AB44)/2</f>
        <v>1.4797336188814993</v>
      </c>
      <c r="AB44" s="22">
        <f>AM44^N44</f>
        <v>1.6845531117697439</v>
      </c>
      <c r="AC44" s="22">
        <v>1</v>
      </c>
      <c r="AD44" s="22">
        <v>1</v>
      </c>
      <c r="AE44" s="22">
        <v>1</v>
      </c>
      <c r="AF44" s="22">
        <f>PERCENTILE($L$2:$L$151, 0.05)</f>
        <v>4.1983459205926187E-4</v>
      </c>
      <c r="AG44" s="22">
        <f>PERCENTILE($L$2:$L$151, 0.95)</f>
        <v>0.98984537699831288</v>
      </c>
      <c r="AH44" s="22">
        <f>MIN(MAX(L44,AF44), AG44)</f>
        <v>0.27533396058531401</v>
      </c>
      <c r="AI44" s="22">
        <f>AH44-$AH$152+1</f>
        <v>1.2749141259932548</v>
      </c>
      <c r="AJ44" s="22">
        <f>PERCENTILE($M$2:$M$151, 0.02)</f>
        <v>-0.85468361603739185</v>
      </c>
      <c r="AK44" s="22">
        <f>PERCENTILE($M$2:$M$151, 0.98)</f>
        <v>1.261554317403208</v>
      </c>
      <c r="AL44" s="22">
        <f>MIN(MAX(M44,AJ44), AK44)</f>
        <v>-0.170130504267648</v>
      </c>
      <c r="AM44" s="22">
        <f>AL44-$AL$152 + 1</f>
        <v>1.6845531117697439</v>
      </c>
      <c r="AN44" s="46">
        <v>0</v>
      </c>
      <c r="AO44" s="74">
        <v>0.31</v>
      </c>
      <c r="AP44" s="51">
        <v>0.57999999999999996</v>
      </c>
      <c r="AQ44" s="50">
        <v>1</v>
      </c>
      <c r="AR44" s="17">
        <f>(AI44^4)*AB44*AE44*AN44</f>
        <v>0</v>
      </c>
      <c r="AS44" s="17">
        <f>(AM44^4) *Z44*AC44*AO44*(M44 &gt; 0)</f>
        <v>0</v>
      </c>
      <c r="AT44" s="17">
        <f>(AM44^4)*AA44*AP44*AQ44</f>
        <v>6.911150772223623</v>
      </c>
      <c r="AU44" s="17">
        <f>MIN(AR44, 0.05*AR$152)</f>
        <v>0</v>
      </c>
      <c r="AV44" s="17">
        <f>MIN(AS44, 0.05*AS$152)</f>
        <v>0</v>
      </c>
      <c r="AW44" s="17">
        <f>MIN(AT44, 0.05*AT$152)</f>
        <v>6.911150772223623</v>
      </c>
      <c r="AX44" s="14">
        <f>AU44/$AU$152</f>
        <v>0</v>
      </c>
      <c r="AY44" s="14">
        <f>AV44/$AV$152</f>
        <v>0</v>
      </c>
      <c r="AZ44" s="67">
        <f>AW44/$AW$152</f>
        <v>1.8707883681826822E-3</v>
      </c>
      <c r="BA44" s="21">
        <f>N44</f>
        <v>1</v>
      </c>
      <c r="BB44" s="66">
        <v>0</v>
      </c>
      <c r="BC44" s="15">
        <f>$D$158*AX44</f>
        <v>0</v>
      </c>
      <c r="BD44" s="19">
        <f>BC44-BB44</f>
        <v>0</v>
      </c>
      <c r="BE44" s="63">
        <f>(IF(BD44 &gt; 0, V44, W44))</f>
        <v>1.5360852322280127</v>
      </c>
      <c r="BF44" s="63">
        <f>IF(BD44&gt;0, S44*(T44^(2-N44)), S44*(U44^(N44 + 2)))</f>
        <v>1.5544520907465436</v>
      </c>
      <c r="BG44" s="46">
        <f>BD44/BE44</f>
        <v>0</v>
      </c>
      <c r="BH44" s="64" t="e">
        <f>BB44/BC44</f>
        <v>#DIV/0!</v>
      </c>
      <c r="BI44" s="66">
        <v>0</v>
      </c>
      <c r="BJ44" s="66">
        <v>148</v>
      </c>
      <c r="BK44" s="66">
        <v>0</v>
      </c>
      <c r="BL44" s="10">
        <f>SUM(BI44:BK44)</f>
        <v>148</v>
      </c>
      <c r="BM44" s="15">
        <f>AY44*$D$157</f>
        <v>0</v>
      </c>
      <c r="BN44" s="9">
        <f>BM44-BL44</f>
        <v>-148</v>
      </c>
      <c r="BO44" s="48">
        <f>IF(BN44&gt;0,V44,W44)</f>
        <v>1.5360852322280127</v>
      </c>
      <c r="BP44" s="48">
        <f xml:space="preserve"> IF(BN44 &gt;0, S44*T44^(2-N44), S44*U44^(N44+2))</f>
        <v>1.5544520907465436</v>
      </c>
      <c r="BQ44" s="46">
        <f>BN44/BO44</f>
        <v>-96.348820296471175</v>
      </c>
      <c r="BR44" s="64" t="e">
        <f>BL44/BM44</f>
        <v>#DIV/0!</v>
      </c>
      <c r="BS44" s="16">
        <f>BB44+BL44+BU44</f>
        <v>206</v>
      </c>
      <c r="BT44" s="69">
        <f>BC44+BM44+BV44</f>
        <v>19.095136874040637</v>
      </c>
      <c r="BU44" s="66">
        <v>58</v>
      </c>
      <c r="BV44" s="15">
        <f>AZ44*$D$160</f>
        <v>19.095136874040637</v>
      </c>
      <c r="BW44" s="37">
        <f>BV44-BU44</f>
        <v>-38.904863125959366</v>
      </c>
      <c r="BX44" s="54">
        <f>BW44*(BW44&lt;&gt;0)</f>
        <v>-38.904863125959366</v>
      </c>
      <c r="BY44" s="26">
        <f>BX44/$BX$152</f>
        <v>-1.3278110281897406E-2</v>
      </c>
      <c r="BZ44" s="47">
        <f>BY44 * $BW$152</f>
        <v>-38.904863125959366</v>
      </c>
      <c r="CA44" s="48">
        <f>IF(BZ44&gt;0, V44, W44)</f>
        <v>1.5360852322280127</v>
      </c>
      <c r="CB44" s="48">
        <f>IF(BW44&gt;0, S44*T44^(2-N44), S44*U44^(N44+2))</f>
        <v>1.5544520907465436</v>
      </c>
      <c r="CC44" s="65">
        <f>BZ44/CA44</f>
        <v>-25.327281526904507</v>
      </c>
      <c r="CD44" s="66">
        <v>0</v>
      </c>
      <c r="CE44" s="15">
        <f>AZ44*$CD$155</f>
        <v>17.403944189203493</v>
      </c>
      <c r="CF44" s="37">
        <f>CE44-CD44</f>
        <v>17.403944189203493</v>
      </c>
      <c r="CG44" s="54">
        <f>CF44*(CF44&lt;&gt;0)</f>
        <v>17.403944189203493</v>
      </c>
      <c r="CH44" s="26">
        <f>CG44/$CG$152</f>
        <v>2.7079421486235402E-3</v>
      </c>
      <c r="CI44" s="47">
        <f>CH44 * $CF$152</f>
        <v>17.403944189203493</v>
      </c>
      <c r="CJ44" s="48">
        <f>IF(BZ44&gt;0,V44,W44)</f>
        <v>1.5360852322280127</v>
      </c>
      <c r="CK44" s="65">
        <f>CI44/CJ44</f>
        <v>11.330064129293117</v>
      </c>
      <c r="CL44" s="70">
        <f>N44</f>
        <v>1</v>
      </c>
      <c r="CM44" s="1">
        <f>BS44+BU44</f>
        <v>264</v>
      </c>
    </row>
    <row r="45" spans="1:91" x14ac:dyDescent="0.2">
      <c r="A45" s="32" t="s">
        <v>152</v>
      </c>
      <c r="B45">
        <v>0</v>
      </c>
      <c r="C45">
        <v>0</v>
      </c>
      <c r="D45">
        <v>0.28278688524590101</v>
      </c>
      <c r="E45">
        <v>0.71721311475409799</v>
      </c>
      <c r="F45">
        <v>0.35133565621370499</v>
      </c>
      <c r="G45">
        <v>0.35133565621370499</v>
      </c>
      <c r="H45">
        <v>0.23153942428034999</v>
      </c>
      <c r="I45">
        <v>8.6983729662077597E-2</v>
      </c>
      <c r="J45">
        <v>0.14191604098097901</v>
      </c>
      <c r="K45">
        <v>0.22329389912244199</v>
      </c>
      <c r="L45">
        <v>0.27754128413243001</v>
      </c>
      <c r="M45">
        <v>-0.229811588524548</v>
      </c>
      <c r="N45" s="21">
        <v>0</v>
      </c>
      <c r="O45">
        <v>0.99249447942589297</v>
      </c>
      <c r="P45">
        <v>0.94487923499814197</v>
      </c>
      <c r="Q45">
        <v>1.0165335987729001</v>
      </c>
      <c r="R45">
        <v>0.98246296345438999</v>
      </c>
      <c r="S45">
        <v>10.25</v>
      </c>
      <c r="T45" s="27">
        <f>IF(C45,P45,R45)</f>
        <v>0.98246296345438999</v>
      </c>
      <c r="U45" s="27">
        <f>IF(D45 = 0,O45,Q45)</f>
        <v>1.0165335987729001</v>
      </c>
      <c r="V45" s="39">
        <f>S45*T45^(1-N45)</f>
        <v>10.070245375407497</v>
      </c>
      <c r="W45" s="38">
        <f>S45*U45^(N45+1)</f>
        <v>10.419469387422225</v>
      </c>
      <c r="X45" s="44">
        <f>0.5 * (D45-MAX($D$3:$D$151))/(MIN($D$3:$D$151)-MAX($D$3:$D$151)) + 0.75</f>
        <v>1.1196076644491475</v>
      </c>
      <c r="Y45" s="44">
        <f>AVERAGE(D45, F45, G45, H45, I45, J45, K45)</f>
        <v>0.23845589881702281</v>
      </c>
      <c r="Z45" s="22">
        <f>AI45^N45</f>
        <v>1</v>
      </c>
      <c r="AA45" s="22">
        <f>(Z45+AB45)/2</f>
        <v>1</v>
      </c>
      <c r="AB45" s="22">
        <f>AM45^N45</f>
        <v>1</v>
      </c>
      <c r="AC45" s="22">
        <v>1</v>
      </c>
      <c r="AD45" s="22">
        <v>1</v>
      </c>
      <c r="AE45" s="22">
        <v>1</v>
      </c>
      <c r="AF45" s="22">
        <f>PERCENTILE($L$2:$L$151, 0.05)</f>
        <v>4.1983459205926187E-4</v>
      </c>
      <c r="AG45" s="22">
        <f>PERCENTILE($L$2:$L$151, 0.95)</f>
        <v>0.98984537699831288</v>
      </c>
      <c r="AH45" s="22">
        <f>MIN(MAX(L45,AF45), AG45)</f>
        <v>0.27754128413243001</v>
      </c>
      <c r="AI45" s="22">
        <f>AH45-$AH$152+1</f>
        <v>1.2771214495403709</v>
      </c>
      <c r="AJ45" s="22">
        <f>PERCENTILE($M$2:$M$151, 0.02)</f>
        <v>-0.85468361603739185</v>
      </c>
      <c r="AK45" s="22">
        <f>PERCENTILE($M$2:$M$151, 0.98)</f>
        <v>1.261554317403208</v>
      </c>
      <c r="AL45" s="22">
        <f>MIN(MAX(M45,AJ45), AK45)</f>
        <v>-0.229811588524548</v>
      </c>
      <c r="AM45" s="22">
        <f>AL45-$AL$152 + 1</f>
        <v>1.6248720275128439</v>
      </c>
      <c r="AN45" s="46">
        <v>1</v>
      </c>
      <c r="AO45" s="51">
        <v>1</v>
      </c>
      <c r="AP45" s="51">
        <v>1</v>
      </c>
      <c r="AQ45" s="21">
        <v>1</v>
      </c>
      <c r="AR45" s="17">
        <f>(AI45^4)*AB45*AE45*AN45</f>
        <v>2.6602888617462268</v>
      </c>
      <c r="AS45" s="17">
        <f>(AM45^4) *Z45*AC45*AO45*(M45 &gt; 0)</f>
        <v>0</v>
      </c>
      <c r="AT45" s="17">
        <f>(AM45^4)*AA45*AP45*AQ45</f>
        <v>6.9707041223159694</v>
      </c>
      <c r="AU45" s="17">
        <f>MIN(AR45, 0.05*AR$152)</f>
        <v>2.6602888617462268</v>
      </c>
      <c r="AV45" s="17">
        <f>MIN(AS45, 0.05*AS$152)</f>
        <v>0</v>
      </c>
      <c r="AW45" s="17">
        <f>MIN(AT45, 0.05*AT$152)</f>
        <v>6.9707041223159694</v>
      </c>
      <c r="AX45" s="14">
        <f>AU45/$AU$152</f>
        <v>5.1207161867709615E-3</v>
      </c>
      <c r="AY45" s="14">
        <f>AV45/$AV$152</f>
        <v>0</v>
      </c>
      <c r="AZ45" s="67">
        <f>AW45/$AW$152</f>
        <v>1.8869089417761341E-3</v>
      </c>
      <c r="BA45" s="21">
        <f>N45</f>
        <v>0</v>
      </c>
      <c r="BB45" s="66">
        <v>625</v>
      </c>
      <c r="BC45" s="15">
        <f>$D$158*AX45</f>
        <v>687.38957876357358</v>
      </c>
      <c r="BD45" s="19">
        <f>BC45-BB45</f>
        <v>62.389578763573581</v>
      </c>
      <c r="BE45" s="63">
        <f>(IF(BD45 &gt; 0, V45, W45))</f>
        <v>10.070245375407497</v>
      </c>
      <c r="BF45" s="63">
        <f>IF(BD45&gt;0, S45*(T45^(2-N45)), S45*(U45^(N45 + 2)))</f>
        <v>9.8936431142357169</v>
      </c>
      <c r="BG45" s="46">
        <f>BD45/BE45</f>
        <v>6.1954377910130081</v>
      </c>
      <c r="BH45" s="64">
        <f>BB45/BC45</f>
        <v>0.90923694409828637</v>
      </c>
      <c r="BI45" s="66">
        <v>369</v>
      </c>
      <c r="BJ45" s="66">
        <v>0</v>
      </c>
      <c r="BK45" s="66">
        <v>102</v>
      </c>
      <c r="BL45" s="10">
        <f>SUM(BI45:BK45)</f>
        <v>471</v>
      </c>
      <c r="BM45" s="15">
        <f>AY45*$D$157</f>
        <v>0</v>
      </c>
      <c r="BN45" s="9">
        <f>BM45-BL45</f>
        <v>-471</v>
      </c>
      <c r="BO45" s="48">
        <f>IF(BN45&gt;0,V45,W45)</f>
        <v>10.419469387422225</v>
      </c>
      <c r="BP45" s="48">
        <f xml:space="preserve"> IF(BN45 &gt;0, S45*T45^(2-N45), S45*U45^(N45+2))</f>
        <v>10.59174071370038</v>
      </c>
      <c r="BQ45" s="46">
        <f>BN45/BO45</f>
        <v>-45.203837401601632</v>
      </c>
      <c r="BR45" s="64" t="e">
        <f>BL45/BM45</f>
        <v>#DIV/0!</v>
      </c>
      <c r="BS45" s="16">
        <f>BB45+BL45+BU45</f>
        <v>1096</v>
      </c>
      <c r="BT45" s="69">
        <f>BC45+BM45+BV45</f>
        <v>706.64925833228256</v>
      </c>
      <c r="BU45" s="66">
        <v>0</v>
      </c>
      <c r="BV45" s="15">
        <f>AZ45*$D$160</f>
        <v>19.259679568709</v>
      </c>
      <c r="BW45" s="37">
        <f>BV45-BU45</f>
        <v>19.259679568709</v>
      </c>
      <c r="BX45" s="54">
        <f>BW45*(BW45&lt;&gt;0)</f>
        <v>19.259679568709</v>
      </c>
      <c r="BY45" s="26">
        <f>BX45/$BX$152</f>
        <v>6.5732694773750905E-3</v>
      </c>
      <c r="BZ45" s="47">
        <f>BY45 * $BW$152</f>
        <v>19.259679568709</v>
      </c>
      <c r="CA45" s="48">
        <f>IF(BZ45&gt;0, V45, W45)</f>
        <v>10.070245375407497</v>
      </c>
      <c r="CB45" s="48">
        <f>IF(BW45&gt;0, S45*T45^(2-N45), S45*U45^(N45+2))</f>
        <v>9.8936431142357169</v>
      </c>
      <c r="CC45" s="65">
        <f>BZ45/CA45</f>
        <v>1.9125332949426417</v>
      </c>
      <c r="CD45" s="66">
        <v>0</v>
      </c>
      <c r="CE45" s="15">
        <f>AZ45*$CD$155</f>
        <v>17.553913885343377</v>
      </c>
      <c r="CF45" s="37">
        <f>CE45-CD45</f>
        <v>17.553913885343377</v>
      </c>
      <c r="CG45" s="54">
        <f>CF45*(CF45&lt;&gt;0)</f>
        <v>17.553913885343377</v>
      </c>
      <c r="CH45" s="26">
        <f>CG45/$CG$152</f>
        <v>2.7312764719687843E-3</v>
      </c>
      <c r="CI45" s="47">
        <f>CH45 * $CF$152</f>
        <v>17.553913885343377</v>
      </c>
      <c r="CJ45" s="48">
        <f>IF(BZ45&gt;0,V45,W45)</f>
        <v>10.070245375407497</v>
      </c>
      <c r="CK45" s="65">
        <f>CI45/CJ45</f>
        <v>1.7431465898747329</v>
      </c>
      <c r="CL45" s="70">
        <f>N45</f>
        <v>0</v>
      </c>
      <c r="CM45" s="1">
        <f>BS45+BU45</f>
        <v>1096</v>
      </c>
    </row>
    <row r="46" spans="1:91" x14ac:dyDescent="0.2">
      <c r="A46" s="32" t="s">
        <v>308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0.96573338905139905</v>
      </c>
      <c r="I46">
        <v>1</v>
      </c>
      <c r="J46">
        <v>0.98271734952192602</v>
      </c>
      <c r="K46">
        <v>0.99132101234762804</v>
      </c>
      <c r="L46">
        <v>0.349571482120966</v>
      </c>
      <c r="M46">
        <v>0.48713672104773897</v>
      </c>
      <c r="N46" s="21">
        <v>-6</v>
      </c>
      <c r="O46">
        <v>1.0472726811653299</v>
      </c>
      <c r="P46">
        <v>0.96065569797916806</v>
      </c>
      <c r="Q46">
        <v>1.04300209612103</v>
      </c>
      <c r="R46">
        <v>1</v>
      </c>
      <c r="S46">
        <v>22.4699993133544</v>
      </c>
      <c r="T46" s="27">
        <f>IF(C46,P46,R46)</f>
        <v>0.96065569797916806</v>
      </c>
      <c r="U46" s="27">
        <f>IF(D46 = 0,O46,Q46)</f>
        <v>1.04300209612103</v>
      </c>
      <c r="V46" s="39">
        <f>S46*T46^(1-N46)</f>
        <v>16.965919439714845</v>
      </c>
      <c r="W46" s="38">
        <f>S46*U46^(N46+1)</f>
        <v>18.204432839516539</v>
      </c>
      <c r="X46" s="44">
        <f>0.5 * (D46-MAX($D$3:$D$151))/(MIN($D$3:$D$151)-MAX($D$3:$D$151)) + 0.75</f>
        <v>0.75</v>
      </c>
      <c r="Y46" s="44">
        <f>AVERAGE(D46, F46, G46, H46, I46, J46, K46)</f>
        <v>0.99139596441727906</v>
      </c>
      <c r="Z46" s="22">
        <f>AI46^N46</f>
        <v>0.16581941999750593</v>
      </c>
      <c r="AA46" s="22">
        <f>(Z46+AB46)/2</f>
        <v>8.5941147123771378E-2</v>
      </c>
      <c r="AB46" s="22">
        <f>AM46^N46</f>
        <v>6.0628742500368257E-3</v>
      </c>
      <c r="AC46" s="22">
        <v>1</v>
      </c>
      <c r="AD46" s="22">
        <v>1</v>
      </c>
      <c r="AE46" s="22">
        <v>1</v>
      </c>
      <c r="AF46" s="22">
        <f>PERCENTILE($L$2:$L$151, 0.05)</f>
        <v>4.1983459205926187E-4</v>
      </c>
      <c r="AG46" s="22">
        <f>PERCENTILE($L$2:$L$151, 0.95)</f>
        <v>0.98984537699831288</v>
      </c>
      <c r="AH46" s="22">
        <f>MIN(MAX(L46,AF46), AG46)</f>
        <v>0.349571482120966</v>
      </c>
      <c r="AI46" s="22">
        <f>AH46-$AH$152+1</f>
        <v>1.3491516475289067</v>
      </c>
      <c r="AJ46" s="22">
        <f>PERCENTILE($M$2:$M$151, 0.02)</f>
        <v>-0.85468361603739185</v>
      </c>
      <c r="AK46" s="22">
        <f>PERCENTILE($M$2:$M$151, 0.98)</f>
        <v>1.261554317403208</v>
      </c>
      <c r="AL46" s="22">
        <f>MIN(MAX(M46,AJ46), AK46)</f>
        <v>0.48713672104773897</v>
      </c>
      <c r="AM46" s="22">
        <f>AL46-$AL$152 + 1</f>
        <v>2.3418203370851307</v>
      </c>
      <c r="AN46" s="46">
        <v>0</v>
      </c>
      <c r="AO46" s="74">
        <v>0.31</v>
      </c>
      <c r="AP46" s="51">
        <v>0.57999999999999996</v>
      </c>
      <c r="AQ46" s="50">
        <v>1</v>
      </c>
      <c r="AR46" s="17">
        <f>(AI46^4)*AB46*AE46*AN46</f>
        <v>0</v>
      </c>
      <c r="AS46" s="17">
        <f>(AM46^4) *Z46*AC46*AO46*(M46 &gt; 0)</f>
        <v>1.5460067241158488</v>
      </c>
      <c r="AT46" s="17">
        <f>(AM46^4)*AA46*AP46*AQ46</f>
        <v>1.4991442823663714</v>
      </c>
      <c r="AU46" s="17">
        <f>MIN(AR46, 0.05*AR$152)</f>
        <v>0</v>
      </c>
      <c r="AV46" s="17">
        <f>MIN(AS46, 0.05*AS$152)</f>
        <v>1.5460067241158488</v>
      </c>
      <c r="AW46" s="17">
        <f>MIN(AT46, 0.05*AT$152)</f>
        <v>1.4991442823663714</v>
      </c>
      <c r="AX46" s="14">
        <f>AU46/$AU$152</f>
        <v>0</v>
      </c>
      <c r="AY46" s="14">
        <f>AV46/$AV$152</f>
        <v>5.9449420682961072E-4</v>
      </c>
      <c r="AZ46" s="67">
        <f>AW46/$AW$152</f>
        <v>4.0580531059319143E-4</v>
      </c>
      <c r="BA46" s="21">
        <f>N46</f>
        <v>-6</v>
      </c>
      <c r="BB46" s="66">
        <v>0</v>
      </c>
      <c r="BC46" s="15">
        <f>$D$158*AX46</f>
        <v>0</v>
      </c>
      <c r="BD46" s="19">
        <f>BC46-BB46</f>
        <v>0</v>
      </c>
      <c r="BE46" s="63">
        <f>(IF(BD46 &gt; 0, V46, W46))</f>
        <v>18.204432839516539</v>
      </c>
      <c r="BF46" s="63">
        <f>IF(BD46&gt;0, S46*(T46^(2-N46)), S46*(U46^(N46 + 2)))</f>
        <v>18.987261610310263</v>
      </c>
      <c r="BG46" s="46">
        <f>BD46/BE46</f>
        <v>0</v>
      </c>
      <c r="BH46" s="64" t="e">
        <f>BB46/BC46</f>
        <v>#DIV/0!</v>
      </c>
      <c r="BI46" s="66">
        <v>0</v>
      </c>
      <c r="BJ46" s="66">
        <v>0</v>
      </c>
      <c r="BK46" s="66">
        <v>0</v>
      </c>
      <c r="BL46" s="10">
        <f>SUM(BI46:BK46)</f>
        <v>0</v>
      </c>
      <c r="BM46" s="15">
        <f>AY46*$D$157</f>
        <v>114.54060433565427</v>
      </c>
      <c r="BN46" s="9">
        <f>BM46-BL46</f>
        <v>114.54060433565427</v>
      </c>
      <c r="BO46" s="48">
        <f>IF(BN46&gt;0,V46,W46)</f>
        <v>16.965919439714845</v>
      </c>
      <c r="BP46" s="48">
        <f xml:space="preserve"> IF(BN46 &gt;0, S46*T46^(2-N46), S46*U46^(N46+2))</f>
        <v>16.298407181217598</v>
      </c>
      <c r="BQ46" s="46">
        <f>BN46/BO46</f>
        <v>6.7512170349890219</v>
      </c>
      <c r="BR46" s="64">
        <f>BL46/BM46</f>
        <v>0</v>
      </c>
      <c r="BS46" s="16">
        <f>BB46+BL46+BU46</f>
        <v>0</v>
      </c>
      <c r="BT46" s="69">
        <f>BC46+BM46+BV46</f>
        <v>118.68265914087897</v>
      </c>
      <c r="BU46" s="66">
        <v>0</v>
      </c>
      <c r="BV46" s="15">
        <f>AZ46*$D$160</f>
        <v>4.1420548052247046</v>
      </c>
      <c r="BW46" s="37">
        <f>BV46-BU46</f>
        <v>4.1420548052247046</v>
      </c>
      <c r="BX46" s="54">
        <f>BW46*(BW46&lt;&gt;0)</f>
        <v>4.1420548052247046</v>
      </c>
      <c r="BY46" s="26">
        <f>BX46/$BX$152</f>
        <v>1.4136705819879549E-3</v>
      </c>
      <c r="BZ46" s="47">
        <f>BY46 * $BW$152</f>
        <v>4.1420548052247046</v>
      </c>
      <c r="CA46" s="48">
        <f>IF(BZ46&gt;0, V46, W46)</f>
        <v>16.965919439714845</v>
      </c>
      <c r="CB46" s="48">
        <f>IF(BW46&gt;0, S46*T46^(2-N46), S46*U46^(N46+2))</f>
        <v>16.298407181217598</v>
      </c>
      <c r="CC46" s="65">
        <f>BZ46/CA46</f>
        <v>0.2441397190374919</v>
      </c>
      <c r="CD46" s="66">
        <v>0</v>
      </c>
      <c r="CE46" s="15">
        <f>AZ46*$CD$155</f>
        <v>3.7752068044484597</v>
      </c>
      <c r="CF46" s="37">
        <f>CE46-CD46</f>
        <v>3.7752068044484597</v>
      </c>
      <c r="CG46" s="54">
        <f>CF46*(CF46&lt;&gt;0)</f>
        <v>3.7752068044484597</v>
      </c>
      <c r="CH46" s="26">
        <f>CG46/$CG$152</f>
        <v>5.8739797797548773E-4</v>
      </c>
      <c r="CI46" s="47">
        <f>CH46 * $CF$152</f>
        <v>3.7752068044484597</v>
      </c>
      <c r="CJ46" s="48">
        <f>IF(BZ46&gt;0,V46,W46)</f>
        <v>16.965919439714845</v>
      </c>
      <c r="CK46" s="65">
        <f>CI46/CJ46</f>
        <v>0.22251707712410967</v>
      </c>
      <c r="CL46" s="70">
        <f>N46</f>
        <v>-6</v>
      </c>
      <c r="CM46" s="1">
        <f>BS46+BU46</f>
        <v>0</v>
      </c>
    </row>
    <row r="47" spans="1:91" x14ac:dyDescent="0.2">
      <c r="A47" s="32" t="s">
        <v>299</v>
      </c>
      <c r="B47">
        <v>1</v>
      </c>
      <c r="C47">
        <v>1</v>
      </c>
      <c r="D47">
        <v>0.77786656012784605</v>
      </c>
      <c r="E47">
        <v>0.222133439872153</v>
      </c>
      <c r="F47">
        <v>0.802145411203814</v>
      </c>
      <c r="G47">
        <v>0.802145411203814</v>
      </c>
      <c r="H47">
        <v>0.95800250731299597</v>
      </c>
      <c r="I47">
        <v>0.66652737150020802</v>
      </c>
      <c r="J47">
        <v>0.79908378352331799</v>
      </c>
      <c r="K47">
        <v>0.80061313386717003</v>
      </c>
      <c r="L47">
        <v>0.98864621384878404</v>
      </c>
      <c r="M47">
        <v>0.85112912630033699</v>
      </c>
      <c r="N47" s="21">
        <v>0</v>
      </c>
      <c r="O47">
        <v>1.0091411668991299</v>
      </c>
      <c r="P47">
        <v>1.0033242392373201</v>
      </c>
      <c r="Q47">
        <v>1.0120024669577701</v>
      </c>
      <c r="R47">
        <v>0.99089976801223301</v>
      </c>
      <c r="S47">
        <v>336</v>
      </c>
      <c r="T47" s="27">
        <f>IF(C47,P47,R47)</f>
        <v>1.0033242392373201</v>
      </c>
      <c r="U47" s="27">
        <f>IF(D47 = 0,O47,Q47)</f>
        <v>1.0120024669577701</v>
      </c>
      <c r="V47" s="39">
        <f>S47*T47^(1-N47)</f>
        <v>337.11694438373956</v>
      </c>
      <c r="W47" s="38">
        <f>S47*U47^(N47+1)</f>
        <v>340.03282889781076</v>
      </c>
      <c r="X47" s="44">
        <f>0.5 * (D47-MAX($D$3:$D$151))/(MIN($D$3:$D$151)-MAX($D$3:$D$151)) + 0.75</f>
        <v>0.86447395511632719</v>
      </c>
      <c r="Y47" s="44">
        <f>AVERAGE(D47, F47, G47, H47, I47, J47, K47)</f>
        <v>0.80091202553416652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v>1</v>
      </c>
      <c r="AD47" s="22">
        <v>1</v>
      </c>
      <c r="AE47" s="22">
        <v>1</v>
      </c>
      <c r="AF47" s="22">
        <f>PERCENTILE($L$2:$L$151, 0.05)</f>
        <v>4.1983459205926187E-4</v>
      </c>
      <c r="AG47" s="22">
        <f>PERCENTILE($L$2:$L$151, 0.95)</f>
        <v>0.98984537699831288</v>
      </c>
      <c r="AH47" s="22">
        <f>MIN(MAX(L47,AF47), AG47)</f>
        <v>0.98864621384878404</v>
      </c>
      <c r="AI47" s="22">
        <f>AH47-$AH$152+1</f>
        <v>1.9882263792567247</v>
      </c>
      <c r="AJ47" s="22">
        <f>PERCENTILE($M$2:$M$151, 0.02)</f>
        <v>-0.85468361603739185</v>
      </c>
      <c r="AK47" s="22">
        <f>PERCENTILE($M$2:$M$151, 0.98)</f>
        <v>1.261554317403208</v>
      </c>
      <c r="AL47" s="22">
        <f>MIN(MAX(M47,AJ47), AK47)</f>
        <v>0.85112912630033699</v>
      </c>
      <c r="AM47" s="22">
        <f>AL47-$AL$152 + 1</f>
        <v>2.7058127423377289</v>
      </c>
      <c r="AN47" s="46">
        <v>0</v>
      </c>
      <c r="AO47" s="74">
        <v>0.31</v>
      </c>
      <c r="AP47" s="51">
        <v>0.57999999999999996</v>
      </c>
      <c r="AQ47" s="50">
        <v>1</v>
      </c>
      <c r="AR47" s="17">
        <f>(AI47^4)*AB47*AE47*AN47</f>
        <v>0</v>
      </c>
      <c r="AS47" s="17">
        <f>(AM47^4) *Z47*AC47*AO47*(M47 &gt; 0)</f>
        <v>16.617000939768964</v>
      </c>
      <c r="AT47" s="17">
        <f>(AM47^4)*AA47*AP47*AQ47</f>
        <v>31.089872726019351</v>
      </c>
      <c r="AU47" s="17">
        <f>MIN(AR47, 0.05*AR$152)</f>
        <v>0</v>
      </c>
      <c r="AV47" s="17">
        <f>MIN(AS47, 0.05*AS$152)</f>
        <v>16.617000939768964</v>
      </c>
      <c r="AW47" s="17">
        <f>MIN(AT47, 0.05*AT$152)</f>
        <v>31.089872726019351</v>
      </c>
      <c r="AX47" s="14">
        <f>AU47/$AU$152</f>
        <v>0</v>
      </c>
      <c r="AY47" s="14">
        <f>AV47/$AV$152</f>
        <v>6.3898239506198886E-3</v>
      </c>
      <c r="AZ47" s="67">
        <f>AW47/$AW$152</f>
        <v>8.4157579802594217E-3</v>
      </c>
      <c r="BA47" s="21">
        <f>N47</f>
        <v>0</v>
      </c>
      <c r="BB47" s="66">
        <v>0</v>
      </c>
      <c r="BC47" s="15">
        <f>$D$158*AX47</f>
        <v>0</v>
      </c>
      <c r="BD47" s="19">
        <f>BC47-BB47</f>
        <v>0</v>
      </c>
      <c r="BE47" s="63">
        <f>(IF(BD47 &gt; 0, V47, W47))</f>
        <v>340.03282889781076</v>
      </c>
      <c r="BF47" s="63">
        <f>IF(BD47&gt;0, S47*(T47^(2-N47)), S47*(U47^(N47 + 2)))</f>
        <v>344.11406169121381</v>
      </c>
      <c r="BG47" s="46">
        <f>BD47/BE47</f>
        <v>0</v>
      </c>
      <c r="BH47" s="64" t="e">
        <f>BB47/BC47</f>
        <v>#DIV/0!</v>
      </c>
      <c r="BI47" s="66">
        <v>0</v>
      </c>
      <c r="BJ47" s="66">
        <v>0</v>
      </c>
      <c r="BK47" s="66">
        <v>0</v>
      </c>
      <c r="BL47" s="10">
        <f>SUM(BI47:BK47)</f>
        <v>0</v>
      </c>
      <c r="BM47" s="15">
        <f>AY47*$D$157</f>
        <v>1231.1209907419834</v>
      </c>
      <c r="BN47" s="9">
        <f>BM47-BL47</f>
        <v>1231.1209907419834</v>
      </c>
      <c r="BO47" s="48">
        <f>IF(BN47&gt;0,V47,W47)</f>
        <v>337.11694438373956</v>
      </c>
      <c r="BP47" s="48">
        <f xml:space="preserve"> IF(BN47 &gt;0, S47*T47^(2-N47), S47*U47^(N47+2))</f>
        <v>338.23760175782542</v>
      </c>
      <c r="BQ47" s="46">
        <f>BN47/BO47</f>
        <v>3.651910742702392</v>
      </c>
      <c r="BR47" s="64">
        <f>BL47/BM47</f>
        <v>0</v>
      </c>
      <c r="BS47" s="16">
        <f>BB47+BL47+BU47</f>
        <v>0</v>
      </c>
      <c r="BT47" s="69">
        <f>BC47+BM47+BV47</f>
        <v>1317.0206324464914</v>
      </c>
      <c r="BU47" s="66">
        <v>0</v>
      </c>
      <c r="BV47" s="15">
        <f>AZ47*$D$160</f>
        <v>85.899641704507914</v>
      </c>
      <c r="BW47" s="37">
        <f>BV47-BU47</f>
        <v>85.899641704507914</v>
      </c>
      <c r="BX47" s="54">
        <f>BW47*(BW47&lt;&gt;0)</f>
        <v>85.899641704507914</v>
      </c>
      <c r="BY47" s="26">
        <f>BX47/$BX$152</f>
        <v>2.9317283858193849E-2</v>
      </c>
      <c r="BZ47" s="47">
        <f>BY47 * $BW$152</f>
        <v>85.899641704507914</v>
      </c>
      <c r="CA47" s="48">
        <f>IF(BZ47&gt;0, V47, W47)</f>
        <v>337.11694438373956</v>
      </c>
      <c r="CB47" s="48">
        <f>IF(BW47&gt;0, S47*T47^(2-N47), S47*U47^(N47+2))</f>
        <v>338.23760175782542</v>
      </c>
      <c r="CC47" s="65">
        <f>BZ47/CA47</f>
        <v>0.25480665726113283</v>
      </c>
      <c r="CD47" s="66">
        <v>0</v>
      </c>
      <c r="CE47" s="15">
        <f>AZ47*$CD$155</f>
        <v>78.291796490353406</v>
      </c>
      <c r="CF47" s="37">
        <f>CE47-CD47</f>
        <v>78.291796490353406</v>
      </c>
      <c r="CG47" s="54">
        <f>CF47*(CF47&lt;&gt;0)</f>
        <v>78.291796490353406</v>
      </c>
      <c r="CH47" s="26">
        <f>CG47/$CG$152</f>
        <v>1.2181701647791102E-2</v>
      </c>
      <c r="CI47" s="47">
        <f>CH47 * $CF$152</f>
        <v>78.291796490353406</v>
      </c>
      <c r="CJ47" s="48">
        <f>IF(BZ47&gt;0,V47,W47)</f>
        <v>337.11694438373956</v>
      </c>
      <c r="CK47" s="65">
        <f>CI47/CJ47</f>
        <v>0.23223928015090811</v>
      </c>
      <c r="CL47" s="70">
        <f>N47</f>
        <v>0</v>
      </c>
      <c r="CM47" s="1">
        <f>BS47+BU47</f>
        <v>0</v>
      </c>
    </row>
    <row r="48" spans="1:91" x14ac:dyDescent="0.2">
      <c r="A48" s="32" t="s">
        <v>201</v>
      </c>
      <c r="B48">
        <v>0</v>
      </c>
      <c r="C48">
        <v>0</v>
      </c>
      <c r="D48">
        <v>0.23891330403515701</v>
      </c>
      <c r="E48">
        <v>0.76108669596484202</v>
      </c>
      <c r="F48">
        <v>0.236392530790623</v>
      </c>
      <c r="G48">
        <v>0.236392530790623</v>
      </c>
      <c r="H48">
        <v>0.54116172168825705</v>
      </c>
      <c r="I48">
        <v>0.31968240702047601</v>
      </c>
      <c r="J48">
        <v>0.41593254474331198</v>
      </c>
      <c r="K48">
        <v>0.31356553842865997</v>
      </c>
      <c r="L48">
        <v>0.98111859782311595</v>
      </c>
      <c r="M48">
        <v>0.83380480535176904</v>
      </c>
      <c r="N48" s="21">
        <v>0</v>
      </c>
      <c r="O48">
        <v>1.00067353141268</v>
      </c>
      <c r="P48">
        <v>1.00219379170459</v>
      </c>
      <c r="Q48">
        <v>1.00605655083459</v>
      </c>
      <c r="R48">
        <v>0.99173775362031802</v>
      </c>
      <c r="S48">
        <v>13.199999809265099</v>
      </c>
      <c r="T48" s="27">
        <f>IF(C48,P48,R48)</f>
        <v>0.99173775362031802</v>
      </c>
      <c r="U48" s="27">
        <f>IF(D48 = 0,O48,Q48)</f>
        <v>1.00605655083459</v>
      </c>
      <c r="V48" s="39">
        <f>S48*T48^(1-N48)</f>
        <v>13.090938158629196</v>
      </c>
      <c r="W48" s="38">
        <f>S48*U48^(N48+1)</f>
        <v>13.279946279126492</v>
      </c>
      <c r="X48" s="44">
        <f>0.5 * (D48-MAX($D$3:$D$151))/(MIN($D$3:$D$151)-MAX($D$3:$D$151)) + 0.75</f>
        <v>1.1422174181593581</v>
      </c>
      <c r="Y48" s="44">
        <f>AVERAGE(D48, F48, G48, H48, I48, J48, K48)</f>
        <v>0.32886293964244395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v>1</v>
      </c>
      <c r="AD48" s="22">
        <v>1</v>
      </c>
      <c r="AE48" s="22">
        <v>1</v>
      </c>
      <c r="AF48" s="22">
        <f>PERCENTILE($L$2:$L$151, 0.05)</f>
        <v>4.1983459205926187E-4</v>
      </c>
      <c r="AG48" s="22">
        <f>PERCENTILE($L$2:$L$151, 0.95)</f>
        <v>0.98984537699831288</v>
      </c>
      <c r="AH48" s="22">
        <f>MIN(MAX(L48,AF48), AG48)</f>
        <v>0.98111859782311595</v>
      </c>
      <c r="AI48" s="22">
        <f>AH48-$AH$152+1</f>
        <v>1.9806987632310566</v>
      </c>
      <c r="AJ48" s="22">
        <f>PERCENTILE($M$2:$M$151, 0.02)</f>
        <v>-0.85468361603739185</v>
      </c>
      <c r="AK48" s="22">
        <f>PERCENTILE($M$2:$M$151, 0.98)</f>
        <v>1.261554317403208</v>
      </c>
      <c r="AL48" s="22">
        <f>MIN(MAX(M48,AJ48), AK48)</f>
        <v>0.83380480535176904</v>
      </c>
      <c r="AM48" s="22">
        <f>AL48-$AL$152 + 1</f>
        <v>2.6884884213891609</v>
      </c>
      <c r="AN48" s="46">
        <v>0</v>
      </c>
      <c r="AO48" s="74">
        <v>0.31</v>
      </c>
      <c r="AP48" s="51">
        <v>0.57999999999999996</v>
      </c>
      <c r="AQ48" s="50">
        <v>1</v>
      </c>
      <c r="AR48" s="17">
        <f>(AI48^4)*AB48*AE48*AN48</f>
        <v>0</v>
      </c>
      <c r="AS48" s="17">
        <f>(AM48^4) *Z48*AC48*AO48*(M48 &gt; 0)</f>
        <v>16.19550056337544</v>
      </c>
      <c r="AT48" s="17">
        <f>(AM48^4)*AA48*AP48*AQ48</f>
        <v>30.301259118573405</v>
      </c>
      <c r="AU48" s="17">
        <f>MIN(AR48, 0.05*AR$152)</f>
        <v>0</v>
      </c>
      <c r="AV48" s="17">
        <f>MIN(AS48, 0.05*AS$152)</f>
        <v>16.19550056337544</v>
      </c>
      <c r="AW48" s="17">
        <f>MIN(AT48, 0.05*AT$152)</f>
        <v>30.301259118573405</v>
      </c>
      <c r="AX48" s="14">
        <f>AU48/$AU$152</f>
        <v>0</v>
      </c>
      <c r="AY48" s="14">
        <f>AV48/$AV$152</f>
        <v>6.2277421640185042E-3</v>
      </c>
      <c r="AZ48" s="67">
        <f>AW48/$AW$152</f>
        <v>8.2022871398127195E-3</v>
      </c>
      <c r="BA48" s="21">
        <f>N48</f>
        <v>0</v>
      </c>
      <c r="BB48" s="66">
        <v>0</v>
      </c>
      <c r="BC48" s="15">
        <f>$D$158*AX48</f>
        <v>0</v>
      </c>
      <c r="BD48" s="19">
        <f>BC48-BB48</f>
        <v>0</v>
      </c>
      <c r="BE48" s="63">
        <f>(IF(BD48 &gt; 0, V48, W48))</f>
        <v>13.279946279126492</v>
      </c>
      <c r="BF48" s="63">
        <f>IF(BD48&gt;0, S48*(T48^(2-N48)), S48*(U48^(N48 + 2)))</f>
        <v>13.360376948846646</v>
      </c>
      <c r="BG48" s="46">
        <f>BD48/BE48</f>
        <v>0</v>
      </c>
      <c r="BH48" s="64" t="e">
        <f>BB48/BC48</f>
        <v>#DIV/0!</v>
      </c>
      <c r="BI48" s="66">
        <v>0</v>
      </c>
      <c r="BJ48" s="66">
        <v>515</v>
      </c>
      <c r="BK48" s="66">
        <v>0</v>
      </c>
      <c r="BL48" s="10">
        <f>SUM(BI48:BK48)</f>
        <v>515</v>
      </c>
      <c r="BM48" s="15">
        <f>AY48*$D$157</f>
        <v>1199.8928549992811</v>
      </c>
      <c r="BN48" s="9">
        <f>BM48-BL48</f>
        <v>684.8928549992811</v>
      </c>
      <c r="BO48" s="48">
        <f>IF(BN48&gt;0,V48,W48)</f>
        <v>13.090938158629196</v>
      </c>
      <c r="BP48" s="48">
        <f xml:space="preserve"> IF(BN48 &gt;0, S48*T48^(2-N48), S48*U48^(N48+2))</f>
        <v>12.982777602221422</v>
      </c>
      <c r="BQ48" s="46">
        <f>BN48/BO48</f>
        <v>52.31808803159138</v>
      </c>
      <c r="BR48" s="64">
        <f>BL48/BM48</f>
        <v>0.42920498930740658</v>
      </c>
      <c r="BS48" s="16">
        <f>BB48+BL48+BU48</f>
        <v>634</v>
      </c>
      <c r="BT48" s="69">
        <f>BC48+BM48+BV48</f>
        <v>1283.6135998353495</v>
      </c>
      <c r="BU48" s="66">
        <v>119</v>
      </c>
      <c r="BV48" s="15">
        <f>AZ48*$D$160</f>
        <v>83.720744836068434</v>
      </c>
      <c r="BW48" s="37">
        <f>BV48-BU48</f>
        <v>-35.279255163931566</v>
      </c>
      <c r="BX48" s="54">
        <f>BW48*(BW48&lt;&gt;0)</f>
        <v>-35.279255163931566</v>
      </c>
      <c r="BY48" s="26">
        <f>BX48/$BX$152</f>
        <v>-1.2040701421137062E-2</v>
      </c>
      <c r="BZ48" s="47">
        <f>BY48 * $BW$152</f>
        <v>-35.279255163931566</v>
      </c>
      <c r="CA48" s="48">
        <f>IF(BZ48&gt;0, V48, W48)</f>
        <v>13.279946279126492</v>
      </c>
      <c r="CB48" s="48">
        <f>IF(BW48&gt;0, S48*T48^(2-N48), S48*U48^(N48+2))</f>
        <v>13.360376948846646</v>
      </c>
      <c r="CC48" s="65">
        <f>BZ48/CA48</f>
        <v>-2.65658116549641</v>
      </c>
      <c r="CD48" s="66">
        <v>0</v>
      </c>
      <c r="CE48" s="15">
        <f>AZ48*$CD$155</f>
        <v>76.305877261677736</v>
      </c>
      <c r="CF48" s="37">
        <f>CE48-CD48</f>
        <v>76.305877261677736</v>
      </c>
      <c r="CG48" s="54">
        <f>CF48*(CF48&lt;&gt;0)</f>
        <v>76.305877261677736</v>
      </c>
      <c r="CH48" s="26">
        <f>CG48/$CG$152</f>
        <v>1.1872705346456782E-2</v>
      </c>
      <c r="CI48" s="47">
        <f>CH48 * $CF$152</f>
        <v>76.305877261677736</v>
      </c>
      <c r="CJ48" s="48">
        <f>IF(BZ48&gt;0,V48,W48)</f>
        <v>13.279946279126492</v>
      </c>
      <c r="CK48" s="65">
        <f>CI48/CJ48</f>
        <v>5.7459477363711802</v>
      </c>
      <c r="CL48" s="70">
        <f>N48</f>
        <v>0</v>
      </c>
      <c r="CM48" s="1">
        <f>BS48+BU48</f>
        <v>753</v>
      </c>
    </row>
    <row r="49" spans="1:91" x14ac:dyDescent="0.2">
      <c r="A49" s="32" t="s">
        <v>114</v>
      </c>
      <c r="B49">
        <v>1</v>
      </c>
      <c r="C49">
        <v>1</v>
      </c>
      <c r="D49">
        <v>0.95340314136125603</v>
      </c>
      <c r="E49">
        <v>4.6596858638743403E-2</v>
      </c>
      <c r="F49">
        <v>0.99220374220374197</v>
      </c>
      <c r="G49">
        <v>0.99220374220374197</v>
      </c>
      <c r="H49">
        <v>0.95777777777777695</v>
      </c>
      <c r="I49">
        <v>0.88444444444444403</v>
      </c>
      <c r="J49">
        <v>0.92038102684045997</v>
      </c>
      <c r="K49">
        <v>0.95561786247664304</v>
      </c>
      <c r="L49">
        <v>0.63435979896000105</v>
      </c>
      <c r="M49">
        <v>0.33701750776156397</v>
      </c>
      <c r="N49" s="21">
        <v>-2</v>
      </c>
      <c r="O49">
        <v>1.0072609576368099</v>
      </c>
      <c r="P49">
        <v>0.96539404539055396</v>
      </c>
      <c r="Q49">
        <v>1.02992506827865</v>
      </c>
      <c r="R49">
        <v>0.99306836512960395</v>
      </c>
      <c r="S49">
        <v>140.49000549316401</v>
      </c>
      <c r="T49" s="27">
        <f>IF(C49,P49,R49)</f>
        <v>0.96539404539055396</v>
      </c>
      <c r="U49" s="27">
        <f>IF(D49 = 0,O49,Q49)</f>
        <v>1.02992506827865</v>
      </c>
      <c r="V49" s="39">
        <f>S49*T49^(1-N49)</f>
        <v>126.40355161907249</v>
      </c>
      <c r="W49" s="38">
        <f>S49*U49^(N49+1)</f>
        <v>136.4079871635418</v>
      </c>
      <c r="X49" s="44">
        <f>0.5 * (D49-MAX($D$3:$D$151))/(MIN($D$3:$D$151)-MAX($D$3:$D$151)) + 0.75</f>
        <v>0.77401316392274577</v>
      </c>
      <c r="Y49" s="44">
        <f>AVERAGE(D49, F49, G49, H49, I49, J49, K49)</f>
        <v>0.9508616767582948</v>
      </c>
      <c r="Z49" s="22">
        <f>AI49^N49</f>
        <v>0.37456553107084528</v>
      </c>
      <c r="AA49" s="22">
        <f>(Z49+AB49)/2</f>
        <v>0.29137236651546239</v>
      </c>
      <c r="AB49" s="22">
        <f>AM49^N49</f>
        <v>0.20817920196007955</v>
      </c>
      <c r="AC49" s="22">
        <v>1</v>
      </c>
      <c r="AD49" s="22">
        <v>1</v>
      </c>
      <c r="AE49" s="22">
        <v>1</v>
      </c>
      <c r="AF49" s="22">
        <f>PERCENTILE($L$2:$L$151, 0.05)</f>
        <v>4.1983459205926187E-4</v>
      </c>
      <c r="AG49" s="22">
        <f>PERCENTILE($L$2:$L$151, 0.95)</f>
        <v>0.98984537699831288</v>
      </c>
      <c r="AH49" s="22">
        <f>MIN(MAX(L49,AF49), AG49)</f>
        <v>0.63435979896000105</v>
      </c>
      <c r="AI49" s="22">
        <f>AH49-$AH$152+1</f>
        <v>1.6339399643679418</v>
      </c>
      <c r="AJ49" s="22">
        <f>PERCENTILE($M$2:$M$151, 0.02)</f>
        <v>-0.85468361603739185</v>
      </c>
      <c r="AK49" s="22">
        <f>PERCENTILE($M$2:$M$151, 0.98)</f>
        <v>1.261554317403208</v>
      </c>
      <c r="AL49" s="22">
        <f>MIN(MAX(M49,AJ49), AK49)</f>
        <v>0.33701750776156397</v>
      </c>
      <c r="AM49" s="22">
        <f>AL49-$AL$152 + 1</f>
        <v>2.1917011237989561</v>
      </c>
      <c r="AN49" s="46">
        <v>1</v>
      </c>
      <c r="AO49" s="51">
        <v>1</v>
      </c>
      <c r="AP49" s="51">
        <v>1</v>
      </c>
      <c r="AQ49" s="21">
        <v>1</v>
      </c>
      <c r="AR49" s="17">
        <f>(AI49^4)*AB49*AE49*AN49</f>
        <v>1.4838217080211651</v>
      </c>
      <c r="AS49" s="17">
        <f>(AM49^4) *Z49*AC49*AO49*(M49 &gt; 0)</f>
        <v>8.6427734816925881</v>
      </c>
      <c r="AT49" s="17">
        <f>(AM49^4)*AA49*AP49*AQ49</f>
        <v>6.7231636488770974</v>
      </c>
      <c r="AU49" s="17">
        <f>MIN(AR49, 0.05*AR$152)</f>
        <v>1.4838217080211651</v>
      </c>
      <c r="AV49" s="17">
        <f>MIN(AS49, 0.05*AS$152)</f>
        <v>8.6427734816925881</v>
      </c>
      <c r="AW49" s="17">
        <f>MIN(AT49, 0.05*AT$152)</f>
        <v>6.7231636488770974</v>
      </c>
      <c r="AX49" s="14">
        <f>AU49/$AU$152</f>
        <v>2.8561672184570963E-3</v>
      </c>
      <c r="AY49" s="14">
        <f>AV49/$AV$152</f>
        <v>3.3234517584296158E-3</v>
      </c>
      <c r="AZ49" s="67">
        <f>AW49/$AW$152</f>
        <v>1.8199018898933871E-3</v>
      </c>
      <c r="BA49" s="21">
        <f>N49</f>
        <v>-2</v>
      </c>
      <c r="BB49" s="66">
        <v>281</v>
      </c>
      <c r="BC49" s="15">
        <f>$D$158*AX49</f>
        <v>383.40331890402524</v>
      </c>
      <c r="BD49" s="19">
        <f>BC49-BB49</f>
        <v>102.40331890402524</v>
      </c>
      <c r="BE49" s="63">
        <f>(IF(BD49 &gt; 0, V49, W49))</f>
        <v>126.40355161907249</v>
      </c>
      <c r="BF49" s="63">
        <f>IF(BD49&gt;0, S49*(T49^(2-N49)), S49*(U49^(N49 + 2)))</f>
        <v>122.02923604927011</v>
      </c>
      <c r="BG49" s="46">
        <f>BD49/BE49</f>
        <v>0.81013007619141963</v>
      </c>
      <c r="BH49" s="64">
        <f>BB49/BC49</f>
        <v>0.73290967016991537</v>
      </c>
      <c r="BI49" s="66">
        <v>0</v>
      </c>
      <c r="BJ49" s="66">
        <v>983</v>
      </c>
      <c r="BK49" s="66">
        <v>0</v>
      </c>
      <c r="BL49" s="10">
        <f>SUM(BI49:BK49)</f>
        <v>983</v>
      </c>
      <c r="BM49" s="15">
        <f>AY49*$D$157</f>
        <v>640.3261268448756</v>
      </c>
      <c r="BN49" s="9">
        <f>BM49-BL49</f>
        <v>-342.6738731551244</v>
      </c>
      <c r="BO49" s="48">
        <f>IF(BN49&gt;0,V49,W49)</f>
        <v>136.4079871635418</v>
      </c>
      <c r="BP49" s="48">
        <f xml:space="preserve"> IF(BN49 &gt;0, S49*T49^(2-N49), S49*U49^(N49+2))</f>
        <v>140.49000549316401</v>
      </c>
      <c r="BQ49" s="46">
        <f>BN49/BO49</f>
        <v>-2.5121246950465372</v>
      </c>
      <c r="BR49" s="64">
        <f>BL49/BM49</f>
        <v>1.5351552260464612</v>
      </c>
      <c r="BS49" s="16">
        <f>BB49+BL49+BU49</f>
        <v>1264</v>
      </c>
      <c r="BT49" s="69">
        <f>BC49+BM49+BV49</f>
        <v>1042.3051843390426</v>
      </c>
      <c r="BU49" s="66">
        <v>0</v>
      </c>
      <c r="BV49" s="15">
        <f>AZ49*$D$160</f>
        <v>18.575738590141803</v>
      </c>
      <c r="BW49" s="37">
        <f>BV49-BU49</f>
        <v>18.575738590141803</v>
      </c>
      <c r="BX49" s="54">
        <f>BW49*(BW49&lt;&gt;0)</f>
        <v>18.575738590141803</v>
      </c>
      <c r="BY49" s="26">
        <f>BX49/$BX$152</f>
        <v>6.3398425222327024E-3</v>
      </c>
      <c r="BZ49" s="47">
        <f>BY49 * $BW$152</f>
        <v>18.575738590141803</v>
      </c>
      <c r="CA49" s="48">
        <f>IF(BZ49&gt;0, V49, W49)</f>
        <v>126.40355161907249</v>
      </c>
      <c r="CB49" s="48">
        <f>IF(BW49&gt;0, S49*T49^(2-N49), S49*U49^(N49+2))</f>
        <v>122.02923604927011</v>
      </c>
      <c r="CC49" s="65">
        <f>BZ49/CA49</f>
        <v>0.14695582799857809</v>
      </c>
      <c r="CD49" s="66">
        <v>274</v>
      </c>
      <c r="CE49" s="15">
        <f>AZ49*$CD$155</f>
        <v>16.93054728167818</v>
      </c>
      <c r="CF49" s="37">
        <f>CE49-CD49</f>
        <v>-257.06945271832183</v>
      </c>
      <c r="CG49" s="54">
        <f>CF49*(CF49&lt;&gt;0)</f>
        <v>-257.06945271832183</v>
      </c>
      <c r="CH49" s="26">
        <f>CG49/$CG$152</f>
        <v>-3.9998358910583759E-2</v>
      </c>
      <c r="CI49" s="47">
        <f>CH49 * $CF$152</f>
        <v>-257.06945271832183</v>
      </c>
      <c r="CJ49" s="48">
        <f>IF(BZ49&gt;0,V49,W49)</f>
        <v>126.40355161907249</v>
      </c>
      <c r="CK49" s="65">
        <f>CI49/CJ49</f>
        <v>-2.0337201718273059</v>
      </c>
      <c r="CL49" s="70">
        <f>N49</f>
        <v>-2</v>
      </c>
      <c r="CM49" s="1">
        <f>BS49+BU49</f>
        <v>1264</v>
      </c>
    </row>
    <row r="50" spans="1:91" x14ac:dyDescent="0.2">
      <c r="A50" s="32" t="s">
        <v>202</v>
      </c>
      <c r="B50">
        <v>1</v>
      </c>
      <c r="C50">
        <v>1</v>
      </c>
      <c r="D50">
        <v>0.451030927835051</v>
      </c>
      <c r="E50">
        <v>0.54896907216494795</v>
      </c>
      <c r="F50">
        <v>0.21668311944718599</v>
      </c>
      <c r="G50">
        <v>0.21668311944718599</v>
      </c>
      <c r="H50">
        <v>0.28601472134595102</v>
      </c>
      <c r="I50">
        <v>0.38748685594111398</v>
      </c>
      <c r="J50">
        <v>0.33290681147614898</v>
      </c>
      <c r="K50">
        <v>0.26858013030726702</v>
      </c>
      <c r="L50">
        <v>0.72265379012353903</v>
      </c>
      <c r="M50">
        <v>0.16042553787996</v>
      </c>
      <c r="N50" s="21">
        <v>0</v>
      </c>
      <c r="O50">
        <v>1.0121731450534599</v>
      </c>
      <c r="P50">
        <v>1.00429500950147</v>
      </c>
      <c r="Q50">
        <v>1.0073439784650799</v>
      </c>
      <c r="R50">
        <v>1.0037673340133499</v>
      </c>
      <c r="S50">
        <v>10.939999580383301</v>
      </c>
      <c r="T50" s="27">
        <f>IF(C50,P50,R50)</f>
        <v>1.00429500950147</v>
      </c>
      <c r="U50" s="27">
        <f>IF(D50 = 0,O50,Q50)</f>
        <v>1.0073439784650799</v>
      </c>
      <c r="V50" s="39">
        <f>S50*T50^(1-N50)</f>
        <v>10.986986982527124</v>
      </c>
      <c r="W50" s="38">
        <f>S50*U50^(N50+1)</f>
        <v>11.02034270170962</v>
      </c>
      <c r="X50" s="44">
        <f>0.5 * (D50-MAX($D$3:$D$151))/(MIN($D$3:$D$151)-MAX($D$3:$D$151)) + 0.75</f>
        <v>1.0329050005412532</v>
      </c>
      <c r="Y50" s="44">
        <f>AVERAGE(D50, F50, G50, H50, I50, J50, K50)</f>
        <v>0.30848366939998634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PERCENTILE($L$2:$L$151, 0.05)</f>
        <v>4.1983459205926187E-4</v>
      </c>
      <c r="AG50" s="22">
        <f>PERCENTILE($L$2:$L$151, 0.95)</f>
        <v>0.98984537699831288</v>
      </c>
      <c r="AH50" s="22">
        <f>MIN(MAX(L50,AF50), AG50)</f>
        <v>0.72265379012353903</v>
      </c>
      <c r="AI50" s="22">
        <f>AH50-$AH$152+1</f>
        <v>1.7222339555314798</v>
      </c>
      <c r="AJ50" s="22">
        <f>PERCENTILE($M$2:$M$151, 0.02)</f>
        <v>-0.85468361603739185</v>
      </c>
      <c r="AK50" s="22">
        <f>PERCENTILE($M$2:$M$151, 0.98)</f>
        <v>1.261554317403208</v>
      </c>
      <c r="AL50" s="22">
        <f>MIN(MAX(M50,AJ50), AK50)</f>
        <v>0.16042553787996</v>
      </c>
      <c r="AM50" s="22">
        <f>AL50-$AL$152 + 1</f>
        <v>2.0151091539173516</v>
      </c>
      <c r="AN50" s="46">
        <v>0</v>
      </c>
      <c r="AO50" s="74">
        <v>0.31</v>
      </c>
      <c r="AP50" s="51">
        <v>0.57999999999999996</v>
      </c>
      <c r="AQ50" s="50">
        <v>1</v>
      </c>
      <c r="AR50" s="17">
        <f>(AI50^4)*AB50*AE50*AN50</f>
        <v>0</v>
      </c>
      <c r="AS50" s="17">
        <f>(AM50^4) *Z50*AC50*AO50*(M50 &gt; 0)</f>
        <v>5.1115898288710584</v>
      </c>
      <c r="AT50" s="17">
        <f>(AM50^4)*AA50*AP50*AQ50</f>
        <v>9.5636196798232707</v>
      </c>
      <c r="AU50" s="17">
        <f>MIN(AR50, 0.05*AR$152)</f>
        <v>0</v>
      </c>
      <c r="AV50" s="17">
        <f>MIN(AS50, 0.05*AS$152)</f>
        <v>5.1115898288710584</v>
      </c>
      <c r="AW50" s="17">
        <f>MIN(AT50, 0.05*AT$152)</f>
        <v>9.5636196798232707</v>
      </c>
      <c r="AX50" s="14">
        <f>AU50/$AU$152</f>
        <v>0</v>
      </c>
      <c r="AY50" s="14">
        <f>AV50/$AV$152</f>
        <v>1.9655868849411903E-3</v>
      </c>
      <c r="AZ50" s="67">
        <f>AW50/$AW$152</f>
        <v>2.5887886177571951E-3</v>
      </c>
      <c r="BA50" s="21">
        <f>N50</f>
        <v>0</v>
      </c>
      <c r="BB50" s="66">
        <v>0</v>
      </c>
      <c r="BC50" s="15">
        <f>$D$158*AX50</f>
        <v>0</v>
      </c>
      <c r="BD50" s="19">
        <f>BC50-BB50</f>
        <v>0</v>
      </c>
      <c r="BE50" s="63">
        <f>(IF(BD50 &gt; 0, V50, W50))</f>
        <v>11.02034270170962</v>
      </c>
      <c r="BF50" s="63">
        <f>IF(BD50&gt;0, S50*(T50^(2-N50)), S50*(U50^(N50 + 2)))</f>
        <v>11.101275861188777</v>
      </c>
      <c r="BG50" s="46">
        <f>BD50/BE50</f>
        <v>0</v>
      </c>
      <c r="BH50" s="64" t="e">
        <f>BB50/BC50</f>
        <v>#DIV/0!</v>
      </c>
      <c r="BI50" s="66">
        <v>11</v>
      </c>
      <c r="BJ50" s="66">
        <v>1160</v>
      </c>
      <c r="BK50" s="66">
        <v>0</v>
      </c>
      <c r="BL50" s="10">
        <f>SUM(BI50:BK50)</f>
        <v>1171</v>
      </c>
      <c r="BM50" s="15">
        <f>AY50*$D$157</f>
        <v>378.7076595347342</v>
      </c>
      <c r="BN50" s="9">
        <f>BM50-BL50</f>
        <v>-792.29234046526585</v>
      </c>
      <c r="BO50" s="48">
        <f>IF(BN50&gt;0,V50,W50)</f>
        <v>11.02034270170962</v>
      </c>
      <c r="BP50" s="48">
        <f xml:space="preserve"> IF(BN50 &gt;0, S50*T50^(2-N50), S50*U50^(N50+2))</f>
        <v>11.101275861188777</v>
      </c>
      <c r="BQ50" s="46">
        <f>BN50/BO50</f>
        <v>-71.893620907302193</v>
      </c>
      <c r="BR50" s="64">
        <f>BL50/BM50</f>
        <v>3.0920948402222601</v>
      </c>
      <c r="BS50" s="16">
        <f>BB50+BL50+BU50</f>
        <v>1302</v>
      </c>
      <c r="BT50" s="69">
        <f>BC50+BM50+BV50</f>
        <v>405.13142495618189</v>
      </c>
      <c r="BU50" s="66">
        <v>131</v>
      </c>
      <c r="BV50" s="15">
        <f>AZ50*$D$160</f>
        <v>26.42376542144769</v>
      </c>
      <c r="BW50" s="37">
        <f>BV50-BU50</f>
        <v>-104.57623457855232</v>
      </c>
      <c r="BX50" s="54">
        <f>BW50*(BW50&lt;&gt;0)</f>
        <v>-104.57623457855232</v>
      </c>
      <c r="BY50" s="26">
        <f>BX50/$BX$152</f>
        <v>-3.5691547637731191E-2</v>
      </c>
      <c r="BZ50" s="47">
        <f>BY50 * $BW$152</f>
        <v>-104.5762345785523</v>
      </c>
      <c r="CA50" s="48">
        <f>IF(BZ50&gt;0, V50, W50)</f>
        <v>11.02034270170962</v>
      </c>
      <c r="CB50" s="48">
        <f>IF(BW50&gt;0, S50*T50^(2-N50), S50*U50^(N50+2))</f>
        <v>11.101275861188777</v>
      </c>
      <c r="CC50" s="65">
        <f>BZ50/CA50</f>
        <v>-9.4893813567457457</v>
      </c>
      <c r="CD50" s="66">
        <v>0</v>
      </c>
      <c r="CE50" s="15">
        <f>AZ50*$CD$155</f>
        <v>24.083500510995187</v>
      </c>
      <c r="CF50" s="37">
        <f>CE50-CD50</f>
        <v>24.083500510995187</v>
      </c>
      <c r="CG50" s="54">
        <f>CF50*(CF50&lt;&gt;0)</f>
        <v>24.083500510995187</v>
      </c>
      <c r="CH50" s="26">
        <f>CG50/$CG$152</f>
        <v>3.7472382932931675E-3</v>
      </c>
      <c r="CI50" s="47">
        <f>CH50 * $CF$152</f>
        <v>24.083500510995187</v>
      </c>
      <c r="CJ50" s="48">
        <f>IF(BZ50&gt;0,V50,W50)</f>
        <v>11.02034270170962</v>
      </c>
      <c r="CK50" s="65">
        <f>CI50/CJ50</f>
        <v>2.1853676571472715</v>
      </c>
      <c r="CL50" s="70">
        <f>N50</f>
        <v>0</v>
      </c>
      <c r="CM50" s="1">
        <f>BS50+BU50</f>
        <v>1433</v>
      </c>
    </row>
    <row r="51" spans="1:91" x14ac:dyDescent="0.2">
      <c r="A51" s="32" t="s">
        <v>257</v>
      </c>
      <c r="B51">
        <v>0</v>
      </c>
      <c r="C51">
        <v>0</v>
      </c>
      <c r="D51">
        <v>0.54055133839392699</v>
      </c>
      <c r="E51">
        <v>0.45944866160607201</v>
      </c>
      <c r="F51">
        <v>0.51370679380214501</v>
      </c>
      <c r="G51">
        <v>0.51370679380214501</v>
      </c>
      <c r="H51">
        <v>0.72837442540743802</v>
      </c>
      <c r="I51">
        <v>0.55913079816130296</v>
      </c>
      <c r="J51">
        <v>0.63816657217245498</v>
      </c>
      <c r="K51">
        <v>0.57256484672255004</v>
      </c>
      <c r="L51">
        <v>0.367560512874201</v>
      </c>
      <c r="M51">
        <v>0.66558275228029695</v>
      </c>
      <c r="N51" s="21">
        <v>0</v>
      </c>
      <c r="O51">
        <v>1.0090348601180199</v>
      </c>
      <c r="P51">
        <v>0.974218452794538</v>
      </c>
      <c r="Q51">
        <v>1.0120845808291501</v>
      </c>
      <c r="R51">
        <v>0.99446741946742601</v>
      </c>
      <c r="S51">
        <v>3.3612999916076598</v>
      </c>
      <c r="T51" s="27">
        <f>IF(C51,P51,R51)</f>
        <v>0.99446741946742601</v>
      </c>
      <c r="U51" s="27">
        <f>IF(D51 = 0,O51,Q51)</f>
        <v>1.0120845808291501</v>
      </c>
      <c r="V51" s="39">
        <f>S51*T51^(1-N51)</f>
        <v>3.3427033287099501</v>
      </c>
      <c r="W51" s="38">
        <f>S51*U51^(N51+1)</f>
        <v>3.4019198930472641</v>
      </c>
      <c r="X51" s="44">
        <f>0.5 * (D51-MAX($D$3:$D$151))/(MIN($D$3:$D$151)-MAX($D$3:$D$151)) + 0.75</f>
        <v>0.98677166975499297</v>
      </c>
      <c r="Y51" s="44">
        <f>AVERAGE(D51, F51, G51, H51, I51, J51, K51)</f>
        <v>0.58088593835170899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v>1</v>
      </c>
      <c r="AD51" s="22">
        <v>1</v>
      </c>
      <c r="AE51" s="22">
        <v>1</v>
      </c>
      <c r="AF51" s="22">
        <f>PERCENTILE($L$2:$L$151, 0.05)</f>
        <v>4.1983459205926187E-4</v>
      </c>
      <c r="AG51" s="22">
        <f>PERCENTILE($L$2:$L$151, 0.95)</f>
        <v>0.98984537699831288</v>
      </c>
      <c r="AH51" s="22">
        <f>MIN(MAX(L51,AF51), AG51)</f>
        <v>0.367560512874201</v>
      </c>
      <c r="AI51" s="22">
        <f>AH51-$AH$152+1</f>
        <v>1.3671406782821418</v>
      </c>
      <c r="AJ51" s="22">
        <f>PERCENTILE($M$2:$M$151, 0.02)</f>
        <v>-0.85468361603739185</v>
      </c>
      <c r="AK51" s="22">
        <f>PERCENTILE($M$2:$M$151, 0.98)</f>
        <v>1.261554317403208</v>
      </c>
      <c r="AL51" s="22">
        <f>MIN(MAX(M51,AJ51), AK51)</f>
        <v>0.66558275228029695</v>
      </c>
      <c r="AM51" s="22">
        <f>AL51-$AL$152 + 1</f>
        <v>2.5202663683176887</v>
      </c>
      <c r="AN51" s="46">
        <v>0</v>
      </c>
      <c r="AO51" s="74">
        <v>0.31</v>
      </c>
      <c r="AP51" s="51">
        <v>0.57999999999999996</v>
      </c>
      <c r="AQ51" s="50">
        <v>1</v>
      </c>
      <c r="AR51" s="17">
        <f>(AI51^4)*AB51*AE51*AN51</f>
        <v>0</v>
      </c>
      <c r="AS51" s="17">
        <f>(AM51^4) *Z51*AC51*AO51*(M51 &gt; 0)</f>
        <v>12.50683642868233</v>
      </c>
      <c r="AT51" s="17">
        <f>(AM51^4)*AA51*AP51*AQ51</f>
        <v>23.399887511728231</v>
      </c>
      <c r="AU51" s="17">
        <f>MIN(AR51, 0.05*AR$152)</f>
        <v>0</v>
      </c>
      <c r="AV51" s="17">
        <f>MIN(AS51, 0.05*AS$152)</f>
        <v>12.50683642868233</v>
      </c>
      <c r="AW51" s="17">
        <f>MIN(AT51, 0.05*AT$152)</f>
        <v>23.399887511728231</v>
      </c>
      <c r="AX51" s="14">
        <f>AU51/$AU$152</f>
        <v>0</v>
      </c>
      <c r="AY51" s="14">
        <f>AV51/$AV$152</f>
        <v>4.8093204813642381E-3</v>
      </c>
      <c r="AZ51" s="67">
        <f>AW51/$AW$152</f>
        <v>6.3341459065925764E-3</v>
      </c>
      <c r="BA51" s="21">
        <f>N51</f>
        <v>0</v>
      </c>
      <c r="BB51" s="66">
        <v>0</v>
      </c>
      <c r="BC51" s="15">
        <f>$D$158*AX51</f>
        <v>0</v>
      </c>
      <c r="BD51" s="19">
        <f>BC51-BB51</f>
        <v>0</v>
      </c>
      <c r="BE51" s="63">
        <f>(IF(BD51 &gt; 0, V51, W51))</f>
        <v>3.4019198930472641</v>
      </c>
      <c r="BF51" s="63">
        <f>IF(BD51&gt;0, S51*(T51^(2-N51)), S51*(U51^(N51 + 2)))</f>
        <v>3.443030668969087</v>
      </c>
      <c r="BG51" s="46">
        <f>BD51/BE51</f>
        <v>0</v>
      </c>
      <c r="BH51" s="64" t="e">
        <f>BB51/BC51</f>
        <v>#DIV/0!</v>
      </c>
      <c r="BI51" s="66">
        <v>0</v>
      </c>
      <c r="BJ51" s="66">
        <v>383</v>
      </c>
      <c r="BK51" s="66">
        <v>0</v>
      </c>
      <c r="BL51" s="10">
        <f>SUM(BI51:BK51)</f>
        <v>383</v>
      </c>
      <c r="BM51" s="15">
        <f>AY51*$D$157</f>
        <v>926.60696782396644</v>
      </c>
      <c r="BN51" s="9">
        <f>BM51-BL51</f>
        <v>543.60696782396644</v>
      </c>
      <c r="BO51" s="48">
        <f>IF(BN51&gt;0,V51,W51)</f>
        <v>3.3427033287099501</v>
      </c>
      <c r="BP51" s="48">
        <f xml:space="preserve"> IF(BN51 &gt;0, S51*T51^(2-N51), S51*U51^(N51+2))</f>
        <v>3.3242095533473592</v>
      </c>
      <c r="BQ51" s="46">
        <f>BN51/BO51</f>
        <v>162.62495183315019</v>
      </c>
      <c r="BR51" s="64">
        <f>BL51/BM51</f>
        <v>0.41333598094932628</v>
      </c>
      <c r="BS51" s="16">
        <f>BB51+BL51+BU51</f>
        <v>528</v>
      </c>
      <c r="BT51" s="69">
        <f>BC51+BM51+BV51</f>
        <v>991.25959509255688</v>
      </c>
      <c r="BU51" s="66">
        <v>145</v>
      </c>
      <c r="BV51" s="15">
        <f>AZ51*$D$160</f>
        <v>64.652627268590422</v>
      </c>
      <c r="BW51" s="37">
        <f>BV51-BU51</f>
        <v>-80.347372731409578</v>
      </c>
      <c r="BX51" s="54">
        <f>BW51*(BW51&lt;&gt;0)</f>
        <v>-80.347372731409578</v>
      </c>
      <c r="BY51" s="26">
        <f>BX51/$BX$152</f>
        <v>-2.7422311512426498E-2</v>
      </c>
      <c r="BZ51" s="47">
        <f>BY51 * $BW$152</f>
        <v>-80.347372731409578</v>
      </c>
      <c r="CA51" s="48">
        <f>IF(BZ51&gt;0, V51, W51)</f>
        <v>3.4019198930472641</v>
      </c>
      <c r="CB51" s="48">
        <f>IF(BW51&gt;0, S51*T51^(2-N51), S51*U51^(N51+2))</f>
        <v>3.443030668969087</v>
      </c>
      <c r="CC51" s="65">
        <f>BZ51/CA51</f>
        <v>-23.618243596982101</v>
      </c>
      <c r="CD51" s="66">
        <v>0</v>
      </c>
      <c r="CE51" s="15">
        <f>AZ51*$CD$155</f>
        <v>58.926559369030741</v>
      </c>
      <c r="CF51" s="37">
        <f>CE51-CD51</f>
        <v>58.926559369030741</v>
      </c>
      <c r="CG51" s="54">
        <f>CF51*(CF51&lt;&gt;0)</f>
        <v>58.926559369030741</v>
      </c>
      <c r="CH51" s="26">
        <f>CG51/$CG$152</f>
        <v>9.1685948917116442E-3</v>
      </c>
      <c r="CI51" s="47">
        <f>CH51 * $CF$152</f>
        <v>58.926559369030734</v>
      </c>
      <c r="CJ51" s="48">
        <f>IF(BZ51&gt;0,V51,W51)</f>
        <v>3.4019198930472641</v>
      </c>
      <c r="CK51" s="65">
        <f>CI51/CJ51</f>
        <v>17.321559948975569</v>
      </c>
      <c r="CL51" s="70">
        <f>N51</f>
        <v>0</v>
      </c>
      <c r="CM51" s="1">
        <f>BS51+BU51</f>
        <v>673</v>
      </c>
    </row>
    <row r="52" spans="1:91" x14ac:dyDescent="0.2">
      <c r="A52" s="28" t="s">
        <v>115</v>
      </c>
      <c r="B52">
        <v>1</v>
      </c>
      <c r="C52">
        <v>1</v>
      </c>
      <c r="D52">
        <v>0.41115434500648501</v>
      </c>
      <c r="E52">
        <v>0.58884565499351404</v>
      </c>
      <c r="F52">
        <v>0.52185089974292997</v>
      </c>
      <c r="G52">
        <v>0.52185089974292997</v>
      </c>
      <c r="H52">
        <v>0.252793296089385</v>
      </c>
      <c r="I52">
        <v>0.147346368715083</v>
      </c>
      <c r="J52">
        <v>0.19299786064692001</v>
      </c>
      <c r="K52">
        <v>0.31735801112789902</v>
      </c>
      <c r="L52">
        <v>0.68722309562087103</v>
      </c>
      <c r="M52">
        <v>0.49239833704117397</v>
      </c>
      <c r="N52" s="21">
        <v>0</v>
      </c>
      <c r="O52">
        <v>1.00025002747875</v>
      </c>
      <c r="P52">
        <v>0.98189572657331503</v>
      </c>
      <c r="Q52">
        <v>1.0197010360185099</v>
      </c>
      <c r="R52">
        <v>0.99373359020844998</v>
      </c>
      <c r="S52">
        <v>36.209999084472599</v>
      </c>
      <c r="T52" s="27">
        <f>IF(C52,P52,R52)</f>
        <v>0.98189572657331503</v>
      </c>
      <c r="U52" s="27">
        <f>IF(D52 = 0,O52,Q52)</f>
        <v>1.0197010360185099</v>
      </c>
      <c r="V52" s="39">
        <f>S52*T52^(1-N52)</f>
        <v>35.554443360267292</v>
      </c>
      <c r="W52" s="38">
        <f>S52*U52^(N52+1)</f>
        <v>36.923373580666002</v>
      </c>
      <c r="X52" s="44">
        <f>0.5 * (D52-MAX($D$3:$D$151))/(MIN($D$3:$D$151)-MAX($D$3:$D$151)) + 0.75</f>
        <v>1.0534549463555216</v>
      </c>
      <c r="Y52" s="44">
        <f>AVERAGE(D52, F52, G52, H52, I52, J52, K52)</f>
        <v>0.33790738301023321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v>1</v>
      </c>
      <c r="AD52" s="22">
        <v>1</v>
      </c>
      <c r="AE52" s="22">
        <v>1</v>
      </c>
      <c r="AF52" s="22">
        <f>PERCENTILE($L$2:$L$151, 0.05)</f>
        <v>4.1983459205926187E-4</v>
      </c>
      <c r="AG52" s="22">
        <f>PERCENTILE($L$2:$L$151, 0.95)</f>
        <v>0.98984537699831288</v>
      </c>
      <c r="AH52" s="22">
        <f>MIN(MAX(L52,AF52), AG52)</f>
        <v>0.68722309562087103</v>
      </c>
      <c r="AI52" s="22">
        <f>AH52-$AH$152+1</f>
        <v>1.6868032610288117</v>
      </c>
      <c r="AJ52" s="22">
        <f>PERCENTILE($M$2:$M$151, 0.02)</f>
        <v>-0.85468361603739185</v>
      </c>
      <c r="AK52" s="22">
        <f>PERCENTILE($M$2:$M$151, 0.98)</f>
        <v>1.261554317403208</v>
      </c>
      <c r="AL52" s="22">
        <f>MIN(MAX(M52,AJ52), AK52)</f>
        <v>0.49239833704117397</v>
      </c>
      <c r="AM52" s="22">
        <f>AL52-$AL$152 + 1</f>
        <v>2.3470819530785656</v>
      </c>
      <c r="AN52" s="46">
        <v>1</v>
      </c>
      <c r="AO52" s="51">
        <v>1</v>
      </c>
      <c r="AP52" s="51">
        <v>1</v>
      </c>
      <c r="AQ52" s="21">
        <v>1</v>
      </c>
      <c r="AR52" s="17">
        <f>(AI52^4)*AB52*AE52*AN52</f>
        <v>8.0957619168375192</v>
      </c>
      <c r="AS52" s="17">
        <f>(AM52^4) *Z52*AC52*AO52*(M52 &gt; 0)</f>
        <v>30.346807968200419</v>
      </c>
      <c r="AT52" s="17">
        <f>(AM52^4)*AA52*AP52*AQ52</f>
        <v>30.346807968200419</v>
      </c>
      <c r="AU52" s="17">
        <f>MIN(AR52, 0.05*AR$152)</f>
        <v>8.0957619168375192</v>
      </c>
      <c r="AV52" s="17">
        <f>MIN(AS52, 0.05*AS$152)</f>
        <v>30.346807968200419</v>
      </c>
      <c r="AW52" s="17">
        <f>MIN(AT52, 0.05*AT$152)</f>
        <v>30.346807968200419</v>
      </c>
      <c r="AX52" s="14">
        <f>AU52/$AU$152</f>
        <v>1.5583307394890117E-2</v>
      </c>
      <c r="AY52" s="14">
        <f>AV52/$AV$152</f>
        <v>1.1669419835921702E-2</v>
      </c>
      <c r="AZ52" s="67">
        <f>AW52/$AW$152</f>
        <v>8.2146168170075494E-3</v>
      </c>
      <c r="BA52" s="21">
        <f>N52</f>
        <v>0</v>
      </c>
      <c r="BB52" s="66">
        <v>2209</v>
      </c>
      <c r="BC52" s="15">
        <f>$D$158*AX52</f>
        <v>2091.8564347678644</v>
      </c>
      <c r="BD52" s="19">
        <f>BC52-BB52</f>
        <v>-117.14356523213564</v>
      </c>
      <c r="BE52" s="63">
        <f>(IF(BD52 &gt; 0, V52, W52))</f>
        <v>36.923373580666002</v>
      </c>
      <c r="BF52" s="63">
        <f>IF(BD52&gt;0, S52*(T52^(2-N52)), S52*(U52^(N52 + 2)))</f>
        <v>37.65080229350361</v>
      </c>
      <c r="BG52" s="46">
        <f>BD52/BE52</f>
        <v>-3.1726127347549555</v>
      </c>
      <c r="BH52" s="64">
        <f>BB52/BC52</f>
        <v>1.0559998111175997</v>
      </c>
      <c r="BI52" s="66">
        <v>1702</v>
      </c>
      <c r="BJ52" s="66">
        <v>2028</v>
      </c>
      <c r="BK52" s="66">
        <v>0</v>
      </c>
      <c r="BL52" s="10">
        <f>SUM(BI52:BK52)</f>
        <v>3730</v>
      </c>
      <c r="BM52" s="15">
        <f>AY52*$D$157</f>
        <v>2248.3354503671985</v>
      </c>
      <c r="BN52" s="9">
        <f>BM52-BL52</f>
        <v>-1481.6645496328015</v>
      </c>
      <c r="BO52" s="48">
        <f>IF(BN52&gt;0,V52,W52)</f>
        <v>36.923373580666002</v>
      </c>
      <c r="BP52" s="48">
        <f xml:space="preserve"> IF(BN52 &gt;0, S52*T52^(2-N52), S52*U52^(N52+2))</f>
        <v>37.65080229350361</v>
      </c>
      <c r="BQ52" s="46">
        <f>BN52/BO52</f>
        <v>-40.128092477677555</v>
      </c>
      <c r="BR52" s="64">
        <f>BL52/BM52</f>
        <v>1.6590051094870277</v>
      </c>
      <c r="BS52" s="16">
        <f>BB52+BL52+BU52</f>
        <v>6120</v>
      </c>
      <c r="BT52" s="69">
        <f>BC52+BM52+BV52</f>
        <v>4424.0384789862592</v>
      </c>
      <c r="BU52" s="66">
        <v>181</v>
      </c>
      <c r="BV52" s="15">
        <f>AZ52*$D$160</f>
        <v>83.846593851196062</v>
      </c>
      <c r="BW52" s="37">
        <f>BV52-BU52</f>
        <v>-97.153406148803938</v>
      </c>
      <c r="BX52" s="54">
        <f>BW52*(BW52&lt;&gt;0)</f>
        <v>-97.153406148803938</v>
      </c>
      <c r="BY52" s="26">
        <f>BX52/$BX$152</f>
        <v>-3.3158159095154953E-2</v>
      </c>
      <c r="BZ52" s="47">
        <f>BY52 * $BW$152</f>
        <v>-97.153406148803938</v>
      </c>
      <c r="CA52" s="48">
        <f>IF(BZ52&gt;0, V52, W52)</f>
        <v>36.923373580666002</v>
      </c>
      <c r="CB52" s="48">
        <f>IF(BW52&gt;0, S52*T52^(2-N52), S52*U52^(N52+2))</f>
        <v>37.65080229350361</v>
      </c>
      <c r="CC52" s="65">
        <f>BZ52/CA52</f>
        <v>-2.6312169427464203</v>
      </c>
      <c r="CD52" s="66">
        <v>0</v>
      </c>
      <c r="CE52" s="15">
        <f>AZ52*$CD$155</f>
        <v>76.420580248621235</v>
      </c>
      <c r="CF52" s="37">
        <f>CE52-CD52</f>
        <v>76.420580248621235</v>
      </c>
      <c r="CG52" s="54">
        <f>CF52*(CF52&lt;&gt;0)</f>
        <v>76.420580248621235</v>
      </c>
      <c r="CH52" s="26">
        <f>CG52/$CG$152</f>
        <v>1.1890552395926752E-2</v>
      </c>
      <c r="CI52" s="47">
        <f>CH52 * $CF$152</f>
        <v>76.420580248621235</v>
      </c>
      <c r="CJ52" s="48">
        <f>IF(BZ52&gt;0,V52,W52)</f>
        <v>36.923373580666002</v>
      </c>
      <c r="CK52" s="65">
        <f>CI52/CJ52</f>
        <v>2.0697074193848026</v>
      </c>
      <c r="CL52" s="70">
        <f>N52</f>
        <v>0</v>
      </c>
      <c r="CM52" s="1">
        <f>BS52+BU52</f>
        <v>6301</v>
      </c>
    </row>
    <row r="53" spans="1:91" x14ac:dyDescent="0.2">
      <c r="A53" s="28" t="s">
        <v>286</v>
      </c>
      <c r="B53">
        <v>1</v>
      </c>
      <c r="C53">
        <v>1</v>
      </c>
      <c r="D53">
        <v>0.82061526168597598</v>
      </c>
      <c r="E53">
        <v>0.17938473831402299</v>
      </c>
      <c r="F53">
        <v>0.96225665474771505</v>
      </c>
      <c r="G53">
        <v>0.96225665474771505</v>
      </c>
      <c r="H53">
        <v>0.87045549519431598</v>
      </c>
      <c r="I53">
        <v>0.72628499791057199</v>
      </c>
      <c r="J53">
        <v>0.79510928023036598</v>
      </c>
      <c r="K53">
        <v>0.87469948905514705</v>
      </c>
      <c r="L53">
        <v>0.49037915458019898</v>
      </c>
      <c r="M53">
        <v>0.69485378862164704</v>
      </c>
      <c r="N53" s="21">
        <v>0</v>
      </c>
      <c r="O53">
        <v>1.00892610118689</v>
      </c>
      <c r="P53">
        <v>0.98928723169572097</v>
      </c>
      <c r="Q53">
        <v>1.0181350962576201</v>
      </c>
      <c r="R53">
        <v>0.98912206940948599</v>
      </c>
      <c r="S53">
        <v>145.53999328613199</v>
      </c>
      <c r="T53" s="27">
        <f>IF(C53,P53,R53)</f>
        <v>0.98928723169572097</v>
      </c>
      <c r="U53" s="27">
        <f>IF(D53 = 0,O53,Q53)</f>
        <v>1.0181350962576201</v>
      </c>
      <c r="V53" s="39">
        <f>S53*T53^(1-N53)</f>
        <v>143.98085705905132</v>
      </c>
      <c r="W53" s="38">
        <f>S53*U53^(N53+1)</f>
        <v>148.17937507370937</v>
      </c>
      <c r="X53" s="44">
        <f>0.5 * (D53-MAX($D$3:$D$151))/(MIN($D$3:$D$151)-MAX($D$3:$D$151)) + 0.75</f>
        <v>0.84244389540868891</v>
      </c>
      <c r="Y53" s="44">
        <f>AVERAGE(D53, F53, G53, H53, I53, J53, K53)</f>
        <v>0.85881111908168672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v>1</v>
      </c>
      <c r="AD53" s="22">
        <v>1</v>
      </c>
      <c r="AE53" s="22">
        <v>1</v>
      </c>
      <c r="AF53" s="22">
        <f>PERCENTILE($L$2:$L$151, 0.05)</f>
        <v>4.1983459205926187E-4</v>
      </c>
      <c r="AG53" s="22">
        <f>PERCENTILE($L$2:$L$151, 0.95)</f>
        <v>0.98984537699831288</v>
      </c>
      <c r="AH53" s="22">
        <f>MIN(MAX(L53,AF53), AG53)</f>
        <v>0.49037915458019898</v>
      </c>
      <c r="AI53" s="22">
        <f>AH53-$AH$152+1</f>
        <v>1.4899593199881398</v>
      </c>
      <c r="AJ53" s="22">
        <f>PERCENTILE($M$2:$M$151, 0.02)</f>
        <v>-0.85468361603739185</v>
      </c>
      <c r="AK53" s="22">
        <f>PERCENTILE($M$2:$M$151, 0.98)</f>
        <v>1.261554317403208</v>
      </c>
      <c r="AL53" s="22">
        <f>MIN(MAX(M53,AJ53), AK53)</f>
        <v>0.69485378862164704</v>
      </c>
      <c r="AM53" s="22">
        <f>AL53-$AL$152 + 1</f>
        <v>2.5495374046590387</v>
      </c>
      <c r="AN53" s="46">
        <v>0</v>
      </c>
      <c r="AO53" s="74">
        <v>0.31</v>
      </c>
      <c r="AP53" s="51">
        <v>0.57999999999999996</v>
      </c>
      <c r="AQ53" s="50">
        <v>1</v>
      </c>
      <c r="AR53" s="17">
        <f>(AI53^4)*AB53*AE53*AN53</f>
        <v>0</v>
      </c>
      <c r="AS53" s="17">
        <f>(AM53^4) *Z53*AC53*AO53*(M53 &gt; 0)</f>
        <v>13.098068146516018</v>
      </c>
      <c r="AT53" s="17">
        <f>(AM53^4)*AA53*AP53*AQ53</f>
        <v>24.50606298380416</v>
      </c>
      <c r="AU53" s="17">
        <f>MIN(AR53, 0.05*AR$152)</f>
        <v>0</v>
      </c>
      <c r="AV53" s="17">
        <f>MIN(AS53, 0.05*AS$152)</f>
        <v>13.098068146516018</v>
      </c>
      <c r="AW53" s="17">
        <f>MIN(AT53, 0.05*AT$152)</f>
        <v>24.50606298380416</v>
      </c>
      <c r="AX53" s="14">
        <f>AU53/$AU$152</f>
        <v>0</v>
      </c>
      <c r="AY53" s="14">
        <f>AV53/$AV$152</f>
        <v>5.0366699654662934E-3</v>
      </c>
      <c r="AZ53" s="67">
        <f>AW53/$AW$152</f>
        <v>6.6335779801404106E-3</v>
      </c>
      <c r="BA53" s="21">
        <f>N53</f>
        <v>0</v>
      </c>
      <c r="BB53" s="66">
        <v>0</v>
      </c>
      <c r="BC53" s="15">
        <f>$D$158*AX53</f>
        <v>0</v>
      </c>
      <c r="BD53" s="19">
        <f>BC53-BB53</f>
        <v>0</v>
      </c>
      <c r="BE53" s="63">
        <f>(IF(BD53 &gt; 0, V53, W53))</f>
        <v>148.17937507370937</v>
      </c>
      <c r="BF53" s="63">
        <f>IF(BD53&gt;0, S53*(T53^(2-N53)), S53*(U53^(N53 + 2)))</f>
        <v>150.86662230406509</v>
      </c>
      <c r="BG53" s="46">
        <f>BD53/BE53</f>
        <v>0</v>
      </c>
      <c r="BH53" s="64" t="e">
        <f>BB53/BC53</f>
        <v>#DIV/0!</v>
      </c>
      <c r="BI53" s="66">
        <v>0</v>
      </c>
      <c r="BJ53" s="66">
        <v>146</v>
      </c>
      <c r="BK53" s="66">
        <v>0</v>
      </c>
      <c r="BL53" s="10">
        <f>SUM(BI53:BK53)</f>
        <v>146</v>
      </c>
      <c r="BM53" s="15">
        <f>AY53*$D$157</f>
        <v>970.41016557642524</v>
      </c>
      <c r="BN53" s="9">
        <f>BM53-BL53</f>
        <v>824.41016557642524</v>
      </c>
      <c r="BO53" s="48">
        <f>IF(BN53&gt;0,V53,W53)</f>
        <v>143.98085705905132</v>
      </c>
      <c r="BP53" s="48">
        <f xml:space="preserve"> IF(BN53 &gt;0, S53*T53^(2-N53), S53*U53^(N53+2))</f>
        <v>142.43842349712619</v>
      </c>
      <c r="BQ53" s="46">
        <f>BN53/BO53</f>
        <v>5.7258317696935732</v>
      </c>
      <c r="BR53" s="64">
        <f>BL53/BM53</f>
        <v>0.15045184518782917</v>
      </c>
      <c r="BS53" s="16">
        <f>BB53+BL53+BU53</f>
        <v>146</v>
      </c>
      <c r="BT53" s="69">
        <f>BC53+BM53+BV53</f>
        <v>1038.1190960197184</v>
      </c>
      <c r="BU53" s="66">
        <v>0</v>
      </c>
      <c r="BV53" s="15">
        <f>AZ53*$D$160</f>
        <v>67.70893044329317</v>
      </c>
      <c r="BW53" s="37">
        <f>BV53-BU53</f>
        <v>67.70893044329317</v>
      </c>
      <c r="BX53" s="54">
        <f>BW53*(BW53&lt;&gt;0)</f>
        <v>67.70893044329317</v>
      </c>
      <c r="BY53" s="26">
        <f>BX53/$BX$152</f>
        <v>2.3108849980646152E-2</v>
      </c>
      <c r="BZ53" s="47">
        <f>BY53 * $BW$152</f>
        <v>67.70893044329317</v>
      </c>
      <c r="CA53" s="48">
        <f>IF(BZ53&gt;0, V53, W53)</f>
        <v>143.98085705905132</v>
      </c>
      <c r="CB53" s="48">
        <f>IF(BW53&gt;0, S53*T53^(2-N53), S53*U53^(N53+2))</f>
        <v>142.43842349712619</v>
      </c>
      <c r="CC53" s="65">
        <f>BZ53/CA53</f>
        <v>0.47026342130692761</v>
      </c>
      <c r="CD53" s="66">
        <v>0</v>
      </c>
      <c r="CE53" s="15">
        <f>AZ53*$CD$155</f>
        <v>61.712175949246237</v>
      </c>
      <c r="CF53" s="37">
        <f>CE53-CD53</f>
        <v>61.712175949246237</v>
      </c>
      <c r="CG53" s="54">
        <f>CF53*(CF53&lt;&gt;0)</f>
        <v>61.712175949246237</v>
      </c>
      <c r="CH53" s="26">
        <f>CG53/$CG$152</f>
        <v>9.6020189745209643E-3</v>
      </c>
      <c r="CI53" s="47">
        <f>CH53 * $CF$152</f>
        <v>61.712175949246237</v>
      </c>
      <c r="CJ53" s="48">
        <f>IF(BZ53&gt;0,V53,W53)</f>
        <v>143.98085705905132</v>
      </c>
      <c r="CK53" s="65">
        <f>CI53/CJ53</f>
        <v>0.42861375609075608</v>
      </c>
      <c r="CL53" s="70">
        <f>N53</f>
        <v>0</v>
      </c>
      <c r="CM53" s="1">
        <f>BS53+BU53</f>
        <v>146</v>
      </c>
    </row>
    <row r="54" spans="1:91" x14ac:dyDescent="0.2">
      <c r="A54" s="28" t="s">
        <v>283</v>
      </c>
      <c r="B54">
        <v>0</v>
      </c>
      <c r="C54">
        <v>0</v>
      </c>
      <c r="D54">
        <v>0.81022772672792598</v>
      </c>
      <c r="E54">
        <v>0.18977227327207299</v>
      </c>
      <c r="F54">
        <v>0.92054032578466405</v>
      </c>
      <c r="G54">
        <v>0.92054032578466405</v>
      </c>
      <c r="H54">
        <v>0.95758462181362303</v>
      </c>
      <c r="I54">
        <v>0.882365231926452</v>
      </c>
      <c r="J54">
        <v>0.91920584034033403</v>
      </c>
      <c r="K54">
        <v>0.91987284106557798</v>
      </c>
      <c r="L54">
        <v>0.49531810360455703</v>
      </c>
      <c r="M54">
        <v>2.41922958885399E-3</v>
      </c>
      <c r="N54" s="21">
        <v>0</v>
      </c>
      <c r="O54">
        <v>1.01755710564827</v>
      </c>
      <c r="P54">
        <v>0.99547725952317101</v>
      </c>
      <c r="Q54">
        <v>1.0146154092378601</v>
      </c>
      <c r="R54">
        <v>1</v>
      </c>
      <c r="S54">
        <v>3.2300000190734801</v>
      </c>
      <c r="T54" s="27">
        <f>IF(C54,P54,R54)</f>
        <v>1</v>
      </c>
      <c r="U54" s="27">
        <f>IF(D54 = 0,O54,Q54)</f>
        <v>1.0146154092378601</v>
      </c>
      <c r="V54" s="39">
        <f>S54*T54^(1-N54)</f>
        <v>3.2300000190734801</v>
      </c>
      <c r="W54" s="38">
        <f>S54*U54^(N54+1)</f>
        <v>3.2772077911905351</v>
      </c>
      <c r="X54" s="44">
        <f>0.5 * (D54-MAX($D$3:$D$151))/(MIN($D$3:$D$151)-MAX($D$3:$D$151)) + 0.75</f>
        <v>0.84779699402923647</v>
      </c>
      <c r="Y54" s="44">
        <f>AVERAGE(D54, F54, G54, H54, I54, J54, K54)</f>
        <v>0.90433384477760581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v>1</v>
      </c>
      <c r="AD54" s="22">
        <v>1</v>
      </c>
      <c r="AE54" s="22">
        <v>1</v>
      </c>
      <c r="AF54" s="22">
        <f>PERCENTILE($L$2:$L$151, 0.05)</f>
        <v>4.1983459205926187E-4</v>
      </c>
      <c r="AG54" s="22">
        <f>PERCENTILE($L$2:$L$151, 0.95)</f>
        <v>0.98984537699831288</v>
      </c>
      <c r="AH54" s="22">
        <f>MIN(MAX(L54,AF54), AG54)</f>
        <v>0.49531810360455703</v>
      </c>
      <c r="AI54" s="22">
        <f>AH54-$AH$152+1</f>
        <v>1.4948982690124977</v>
      </c>
      <c r="AJ54" s="22">
        <f>PERCENTILE($M$2:$M$151, 0.02)</f>
        <v>-0.85468361603739185</v>
      </c>
      <c r="AK54" s="22">
        <f>PERCENTILE($M$2:$M$151, 0.98)</f>
        <v>1.261554317403208</v>
      </c>
      <c r="AL54" s="22">
        <f>MIN(MAX(M54,AJ54), AK54)</f>
        <v>2.41922958885399E-3</v>
      </c>
      <c r="AM54" s="22">
        <f>AL54-$AL$152 + 1</f>
        <v>1.8571028456262457</v>
      </c>
      <c r="AN54" s="46">
        <v>0</v>
      </c>
      <c r="AO54" s="74">
        <v>0.31</v>
      </c>
      <c r="AP54" s="51">
        <v>0.57999999999999996</v>
      </c>
      <c r="AQ54" s="50">
        <v>1</v>
      </c>
      <c r="AR54" s="17">
        <f>(AI54^4)*AB54*AE54*AN54</f>
        <v>0</v>
      </c>
      <c r="AS54" s="17">
        <f>(AM54^4) *Z54*AC54*AO54*(M54 &gt; 0)</f>
        <v>3.6872748882285613</v>
      </c>
      <c r="AT54" s="17">
        <f>(AM54^4)*AA54*AP54*AQ54</f>
        <v>6.8987723715244051</v>
      </c>
      <c r="AU54" s="17">
        <f>MIN(AR54, 0.05*AR$152)</f>
        <v>0</v>
      </c>
      <c r="AV54" s="17">
        <f>MIN(AS54, 0.05*AS$152)</f>
        <v>3.6872748882285613</v>
      </c>
      <c r="AW54" s="17">
        <f>MIN(AT54, 0.05*AT$152)</f>
        <v>6.8987723715244051</v>
      </c>
      <c r="AX54" s="14">
        <f>AU54/$AU$152</f>
        <v>0</v>
      </c>
      <c r="AY54" s="14">
        <f>AV54/$AV$152</f>
        <v>1.4178874683056807E-3</v>
      </c>
      <c r="AZ54" s="67">
        <f>AW54/$AW$152</f>
        <v>1.8674376428392456E-3</v>
      </c>
      <c r="BA54" s="21">
        <f>N54</f>
        <v>0</v>
      </c>
      <c r="BB54" s="66">
        <v>0</v>
      </c>
      <c r="BC54" s="15">
        <f>$D$158*AX54</f>
        <v>0</v>
      </c>
      <c r="BD54" s="19">
        <f>BC54-BB54</f>
        <v>0</v>
      </c>
      <c r="BE54" s="63">
        <f>(IF(BD54 &gt; 0, V54, W54))</f>
        <v>3.2772077911905351</v>
      </c>
      <c r="BF54" s="63">
        <f>IF(BD54&gt;0, S54*(T54^(2-N54)), S54*(U54^(N54 + 2)))</f>
        <v>3.3251055242162879</v>
      </c>
      <c r="BG54" s="46">
        <f>BD54/BE54</f>
        <v>0</v>
      </c>
      <c r="BH54" s="64" t="e">
        <f>BB54/BC54</f>
        <v>#DIV/0!</v>
      </c>
      <c r="BI54" s="66">
        <v>0</v>
      </c>
      <c r="BJ54" s="66">
        <v>3</v>
      </c>
      <c r="BK54" s="66">
        <v>0</v>
      </c>
      <c r="BL54" s="10">
        <f>SUM(BI54:BK54)</f>
        <v>3</v>
      </c>
      <c r="BM54" s="15">
        <f>AY54*$D$157</f>
        <v>273.18296063098722</v>
      </c>
      <c r="BN54" s="9">
        <f>BM54-BL54</f>
        <v>270.18296063098722</v>
      </c>
      <c r="BO54" s="48">
        <f>IF(BN54&gt;0,V54,W54)</f>
        <v>3.2300000190734801</v>
      </c>
      <c r="BP54" s="48">
        <f xml:space="preserve"> IF(BN54 &gt;0, S54*T54^(2-N54), S54*U54^(N54+2))</f>
        <v>3.2300000190734801</v>
      </c>
      <c r="BQ54" s="46">
        <f>BN54/BO54</f>
        <v>83.647974933600381</v>
      </c>
      <c r="BR54" s="64">
        <f>BL54/BM54</f>
        <v>1.0981651246002746E-2</v>
      </c>
      <c r="BS54" s="16">
        <f>BB54+BL54+BU54</f>
        <v>3</v>
      </c>
      <c r="BT54" s="69">
        <f>BC54+BM54+BV54</f>
        <v>292.24389665144741</v>
      </c>
      <c r="BU54" s="66">
        <v>0</v>
      </c>
      <c r="BV54" s="15">
        <f>AZ54*$D$160</f>
        <v>19.060936020460179</v>
      </c>
      <c r="BW54" s="37">
        <f>BV54-BU54</f>
        <v>19.060936020460179</v>
      </c>
      <c r="BX54" s="54">
        <f>BW54*(BW54&lt;&gt;0)</f>
        <v>19.060936020460179</v>
      </c>
      <c r="BY54" s="26">
        <f>BX54/$BX$152</f>
        <v>6.5054389148328307E-3</v>
      </c>
      <c r="BZ54" s="47">
        <f>BY54 * $BW$152</f>
        <v>19.060936020460179</v>
      </c>
      <c r="CA54" s="48">
        <f>IF(BZ54&gt;0, V54, W54)</f>
        <v>3.2300000190734801</v>
      </c>
      <c r="CB54" s="48">
        <f>IF(BW54&gt;0, S54*T54^(2-N54), S54*U54^(N54+2))</f>
        <v>3.2300000190734801</v>
      </c>
      <c r="CC54" s="65">
        <f>BZ54/CA54</f>
        <v>5.901218547338515</v>
      </c>
      <c r="CD54" s="66">
        <v>0</v>
      </c>
      <c r="CE54" s="15">
        <f>AZ54*$CD$155</f>
        <v>17.372772391333502</v>
      </c>
      <c r="CF54" s="37">
        <f>CE54-CD54</f>
        <v>17.372772391333502</v>
      </c>
      <c r="CG54" s="54">
        <f>CF54*(CF54&lt;&gt;0)</f>
        <v>17.372772391333502</v>
      </c>
      <c r="CH54" s="26">
        <f>CG54/$CG$152</f>
        <v>2.7030920167004048E-3</v>
      </c>
      <c r="CI54" s="47">
        <f>CH54 * $CF$152</f>
        <v>17.372772391333502</v>
      </c>
      <c r="CJ54" s="48">
        <f>IF(BZ54&gt;0,V54,W54)</f>
        <v>3.2300000190734801</v>
      </c>
      <c r="CK54" s="65">
        <f>CI54/CJ54</f>
        <v>5.378567272057432</v>
      </c>
      <c r="CL54" s="70">
        <f>N54</f>
        <v>0</v>
      </c>
      <c r="CM54" s="1">
        <f>BS54+BU54</f>
        <v>3</v>
      </c>
    </row>
    <row r="55" spans="1:91" x14ac:dyDescent="0.2">
      <c r="A55" s="28" t="s">
        <v>290</v>
      </c>
      <c r="B55">
        <v>1</v>
      </c>
      <c r="C55">
        <v>1</v>
      </c>
      <c r="D55">
        <v>0.40631242508989202</v>
      </c>
      <c r="E55">
        <v>0.59368757491010704</v>
      </c>
      <c r="F55">
        <v>0.53039332538736494</v>
      </c>
      <c r="G55">
        <v>0.53039332538736494</v>
      </c>
      <c r="H55">
        <v>0.27580442958629298</v>
      </c>
      <c r="I55">
        <v>0.25574592561638099</v>
      </c>
      <c r="J55">
        <v>0.26558587901777497</v>
      </c>
      <c r="K55">
        <v>0.37531983367278199</v>
      </c>
      <c r="L55">
        <v>0.87638574489925802</v>
      </c>
      <c r="M55">
        <v>3.84824315509016E-2</v>
      </c>
      <c r="N55" s="21">
        <v>0</v>
      </c>
      <c r="O55">
        <v>1.0037882933900399</v>
      </c>
      <c r="P55">
        <v>0.96984574794873502</v>
      </c>
      <c r="Q55">
        <v>1.02162171235141</v>
      </c>
      <c r="R55">
        <v>0.998046804822869</v>
      </c>
      <c r="S55">
        <v>53.610000610351499</v>
      </c>
      <c r="T55" s="27">
        <f>IF(C55,P55,R55)</f>
        <v>0.96984574794873502</v>
      </c>
      <c r="U55" s="27">
        <f>IF(D55 = 0,O55,Q55)</f>
        <v>1.02162171235141</v>
      </c>
      <c r="V55" s="39">
        <f>S55*T55^(1-N55)</f>
        <v>51.993431139478488</v>
      </c>
      <c r="W55" s="38">
        <f>S55*U55^(N55+1)</f>
        <v>54.769140622707432</v>
      </c>
      <c r="X55" s="44">
        <f>0.5 * (D55-MAX($D$3:$D$151))/(MIN($D$3:$D$151)-MAX($D$3:$D$151)) + 0.75</f>
        <v>1.0559501750051474</v>
      </c>
      <c r="Y55" s="44">
        <f>AVERAGE(D55, F55, G55, H55, I55, J55, K55)</f>
        <v>0.37707930625112185</v>
      </c>
      <c r="Z55" s="22">
        <f>AI55^N55</f>
        <v>1</v>
      </c>
      <c r="AA55" s="22">
        <f>(Z55+AB55)/2</f>
        <v>1</v>
      </c>
      <c r="AB55" s="22">
        <f>AM55^N55</f>
        <v>1</v>
      </c>
      <c r="AC55" s="22">
        <v>1</v>
      </c>
      <c r="AD55" s="22">
        <v>1</v>
      </c>
      <c r="AE55" s="22">
        <v>1</v>
      </c>
      <c r="AF55" s="22">
        <f>PERCENTILE($L$2:$L$151, 0.05)</f>
        <v>4.1983459205926187E-4</v>
      </c>
      <c r="AG55" s="22">
        <f>PERCENTILE($L$2:$L$151, 0.95)</f>
        <v>0.98984537699831288</v>
      </c>
      <c r="AH55" s="22">
        <f>MIN(MAX(L55,AF55), AG55)</f>
        <v>0.87638574489925802</v>
      </c>
      <c r="AI55" s="22">
        <f>AH55-$AH$152+1</f>
        <v>1.8759659103071988</v>
      </c>
      <c r="AJ55" s="22">
        <f>PERCENTILE($M$2:$M$151, 0.02)</f>
        <v>-0.85468361603739185</v>
      </c>
      <c r="AK55" s="22">
        <f>PERCENTILE($M$2:$M$151, 0.98)</f>
        <v>1.261554317403208</v>
      </c>
      <c r="AL55" s="22">
        <f>MIN(MAX(M55,AJ55), AK55)</f>
        <v>3.84824315509016E-2</v>
      </c>
      <c r="AM55" s="22">
        <f>AL55-$AL$152 + 1</f>
        <v>1.8931660475882934</v>
      </c>
      <c r="AN55" s="46">
        <v>0</v>
      </c>
      <c r="AO55" s="51">
        <v>1</v>
      </c>
      <c r="AP55" s="51">
        <v>1</v>
      </c>
      <c r="AQ55" s="21">
        <v>2</v>
      </c>
      <c r="AR55" s="17">
        <f>(AI55^4)*AB55*AE55*AN55</f>
        <v>0</v>
      </c>
      <c r="AS55" s="17">
        <f>(AM55^4) *Z55*AC55*AO55*(M55 &gt; 0)</f>
        <v>12.845612843090828</v>
      </c>
      <c r="AT55" s="17">
        <f>(AM55^4)*AA55*AP55*AQ55</f>
        <v>25.691225686181657</v>
      </c>
      <c r="AU55" s="17">
        <f>MIN(AR55, 0.05*AR$152)</f>
        <v>0</v>
      </c>
      <c r="AV55" s="17">
        <f>MIN(AS55, 0.05*AS$152)</f>
        <v>12.845612843090828</v>
      </c>
      <c r="AW55" s="17">
        <f>MIN(AT55, 0.05*AT$152)</f>
        <v>25.691225686181657</v>
      </c>
      <c r="AX55" s="14">
        <f>AU55/$AU$152</f>
        <v>0</v>
      </c>
      <c r="AY55" s="14">
        <f>AV55/$AV$152</f>
        <v>4.9395919818918561E-3</v>
      </c>
      <c r="AZ55" s="67">
        <f>AW55/$AW$152</f>
        <v>6.9543912095265791E-3</v>
      </c>
      <c r="BA55" s="21">
        <f>N55</f>
        <v>0</v>
      </c>
      <c r="BB55" s="66">
        <v>0</v>
      </c>
      <c r="BC55" s="15">
        <f>$D$158*AX55</f>
        <v>0</v>
      </c>
      <c r="BD55" s="19">
        <f>BC55-BB55</f>
        <v>0</v>
      </c>
      <c r="BE55" s="63">
        <f>(IF(BD55 &gt; 0, V55, W55))</f>
        <v>54.769140622707432</v>
      </c>
      <c r="BF55" s="63">
        <f>IF(BD55&gt;0, S55*(T55^(2-N55)), S55*(U55^(N55 + 2)))</f>
        <v>55.953343226985531</v>
      </c>
      <c r="BG55" s="46">
        <f>BD55/BE55</f>
        <v>0</v>
      </c>
      <c r="BH55" s="64" t="e">
        <f>BB55/BC55</f>
        <v>#DIV/0!</v>
      </c>
      <c r="BI55" s="66">
        <v>0</v>
      </c>
      <c r="BJ55" s="66">
        <v>0</v>
      </c>
      <c r="BK55" s="66">
        <v>0</v>
      </c>
      <c r="BL55" s="10">
        <f>SUM(BI55:BK55)</f>
        <v>0</v>
      </c>
      <c r="BM55" s="15">
        <f>AY55*$D$157</f>
        <v>951.70624755912206</v>
      </c>
      <c r="BN55" s="9">
        <f>BM55-BL55</f>
        <v>951.70624755912206</v>
      </c>
      <c r="BO55" s="48">
        <f>IF(BN55&gt;0,V55,W55)</f>
        <v>51.993431139478488</v>
      </c>
      <c r="BP55" s="48">
        <f xml:space="preserve"> IF(BN55 &gt;0, S55*T55^(2-N55), S55*U55^(N55+2))</f>
        <v>50.425608111888565</v>
      </c>
      <c r="BQ55" s="46">
        <f>BN55/BO55</f>
        <v>18.30435550610342</v>
      </c>
      <c r="BR55" s="64">
        <f>BL55/BM55</f>
        <v>0</v>
      </c>
      <c r="BS55" s="16">
        <f>BB55+BL55+BU55</f>
        <v>0</v>
      </c>
      <c r="BT55" s="69">
        <f>BC55+BM55+BV55</f>
        <v>1022.6897186347599</v>
      </c>
      <c r="BU55" s="66">
        <v>0</v>
      </c>
      <c r="BV55" s="15">
        <f>AZ55*$D$160</f>
        <v>70.983471075637794</v>
      </c>
      <c r="BW55" s="37">
        <f>BV55-BU55</f>
        <v>70.983471075637794</v>
      </c>
      <c r="BX55" s="54">
        <f>BW55*(BW55&lt;&gt;0)</f>
        <v>70.983471075637794</v>
      </c>
      <c r="BY55" s="26">
        <f>BX55/$BX$152</f>
        <v>2.4226440640149435E-2</v>
      </c>
      <c r="BZ55" s="47">
        <f>BY55 * $BW$152</f>
        <v>70.983471075637794</v>
      </c>
      <c r="CA55" s="48">
        <f>IF(BZ55&gt;0, V55, W55)</f>
        <v>51.993431139478488</v>
      </c>
      <c r="CB55" s="48">
        <f>IF(BW55&gt;0, S55*T55^(2-N55), S55*U55^(N55+2))</f>
        <v>50.425608111888565</v>
      </c>
      <c r="CC55" s="65">
        <f>BZ55/CA55</f>
        <v>1.3652392142618226</v>
      </c>
      <c r="CD55" s="66">
        <v>0</v>
      </c>
      <c r="CE55" s="15">
        <f>AZ55*$CD$155</f>
        <v>64.696701422225772</v>
      </c>
      <c r="CF55" s="37">
        <f>CE55-CD55</f>
        <v>64.696701422225772</v>
      </c>
      <c r="CG55" s="54">
        <f>CF55*(CF55&lt;&gt;0)</f>
        <v>64.696701422225772</v>
      </c>
      <c r="CH55" s="26">
        <f>CG55/$CG$152</f>
        <v>1.0066392005947685E-2</v>
      </c>
      <c r="CI55" s="47">
        <f>CH55 * $CF$152</f>
        <v>64.696701422225772</v>
      </c>
      <c r="CJ55" s="48">
        <f>IF(BZ55&gt;0,V55,W55)</f>
        <v>51.993431139478488</v>
      </c>
      <c r="CK55" s="65">
        <f>CI55/CJ55</f>
        <v>1.2443245233935276</v>
      </c>
      <c r="CL55" s="70">
        <f>N55</f>
        <v>0</v>
      </c>
      <c r="CM55" s="1">
        <f>BS55+BU55</f>
        <v>0</v>
      </c>
    </row>
    <row r="56" spans="1:91" x14ac:dyDescent="0.2">
      <c r="A56" s="28" t="s">
        <v>275</v>
      </c>
      <c r="B56">
        <v>1</v>
      </c>
      <c r="C56">
        <v>1</v>
      </c>
      <c r="D56">
        <v>0.89732321214542499</v>
      </c>
      <c r="E56">
        <v>0.102676787854574</v>
      </c>
      <c r="F56">
        <v>0.95232419547079805</v>
      </c>
      <c r="G56">
        <v>0.95232419547079805</v>
      </c>
      <c r="H56">
        <v>0.89385708315921397</v>
      </c>
      <c r="I56">
        <v>0.99958211450062595</v>
      </c>
      <c r="J56">
        <v>0.94524258962747199</v>
      </c>
      <c r="K56">
        <v>0.94877678549367805</v>
      </c>
      <c r="L56">
        <v>0.74673741756789602</v>
      </c>
      <c r="M56">
        <v>1.2599266308452099</v>
      </c>
      <c r="N56" s="21">
        <v>-1</v>
      </c>
      <c r="O56">
        <v>1.0017971341715399</v>
      </c>
      <c r="P56">
        <v>0.99107463605264701</v>
      </c>
      <c r="Q56">
        <v>1.0046421693193901</v>
      </c>
      <c r="R56">
        <v>0.98784663248615801</v>
      </c>
      <c r="S56">
        <v>75.580001831054602</v>
      </c>
      <c r="T56" s="27">
        <f>IF(C56,P56,R56)</f>
        <v>0.99107463605264701</v>
      </c>
      <c r="U56" s="27">
        <f>IF(D56 = 0,O56,Q56)</f>
        <v>1.0046421693193901</v>
      </c>
      <c r="V56" s="39">
        <f>S56*T56^(1-N56)</f>
        <v>74.236864647382916</v>
      </c>
      <c r="W56" s="38">
        <f>S56*U56^(N56+1)</f>
        <v>75.580001831054602</v>
      </c>
      <c r="X56" s="44">
        <f>0.5 * (D56-MAX($D$3:$D$151))/(MIN($D$3:$D$151)-MAX($D$3:$D$151)) + 0.75</f>
        <v>0.8029133209800291</v>
      </c>
      <c r="Y56" s="44">
        <f>AVERAGE(D56, F56, G56, H56, I56, J56, K56)</f>
        <v>0.94134716798114426</v>
      </c>
      <c r="Z56" s="22">
        <f>AI56^N56</f>
        <v>0.57263352883152907</v>
      </c>
      <c r="AA56" s="22">
        <f>(Z56+AB56)/2</f>
        <v>0.44685049427825618</v>
      </c>
      <c r="AB56" s="22">
        <f>AM56^N56</f>
        <v>0.3210674597249833</v>
      </c>
      <c r="AC56" s="22">
        <v>1</v>
      </c>
      <c r="AD56" s="22">
        <v>1</v>
      </c>
      <c r="AE56" s="22">
        <v>1</v>
      </c>
      <c r="AF56" s="22">
        <f>PERCENTILE($L$2:$L$151, 0.05)</f>
        <v>4.1983459205926187E-4</v>
      </c>
      <c r="AG56" s="22">
        <f>PERCENTILE($L$2:$L$151, 0.95)</f>
        <v>0.98984537699831288</v>
      </c>
      <c r="AH56" s="22">
        <f>MIN(MAX(L56,AF56), AG56)</f>
        <v>0.74673741756789602</v>
      </c>
      <c r="AI56" s="22">
        <f>AH56-$AH$152+1</f>
        <v>1.7463175829758368</v>
      </c>
      <c r="AJ56" s="22">
        <f>PERCENTILE($M$2:$M$151, 0.02)</f>
        <v>-0.85468361603739185</v>
      </c>
      <c r="AK56" s="22">
        <f>PERCENTILE($M$2:$M$151, 0.98)</f>
        <v>1.261554317403208</v>
      </c>
      <c r="AL56" s="22">
        <f>MIN(MAX(M56,AJ56), AK56)</f>
        <v>1.2599266308452099</v>
      </c>
      <c r="AM56" s="22">
        <f>AL56-$AL$152 + 1</f>
        <v>3.1146102468826018</v>
      </c>
      <c r="AN56" s="46">
        <v>0</v>
      </c>
      <c r="AO56" s="74">
        <v>0.31</v>
      </c>
      <c r="AP56" s="51">
        <v>0.57999999999999996</v>
      </c>
      <c r="AQ56" s="50">
        <v>1</v>
      </c>
      <c r="AR56" s="17">
        <f>(AI56^4)*AB56*AE56*AN56</f>
        <v>0</v>
      </c>
      <c r="AS56" s="17">
        <f>(AM56^4) *Z56*AC56*AO56*(M56 &gt; 0)</f>
        <v>16.705262306856081</v>
      </c>
      <c r="AT56" s="17">
        <f>(AM56^4)*AA56*AP56*AQ56</f>
        <v>24.389621943651434</v>
      </c>
      <c r="AU56" s="17">
        <f>MIN(AR56, 0.05*AR$152)</f>
        <v>0</v>
      </c>
      <c r="AV56" s="17">
        <f>MIN(AS56, 0.05*AS$152)</f>
        <v>16.705262306856081</v>
      </c>
      <c r="AW56" s="17">
        <f>MIN(AT56, 0.05*AT$152)</f>
        <v>24.389621943651434</v>
      </c>
      <c r="AX56" s="14">
        <f>AU56/$AU$152</f>
        <v>0</v>
      </c>
      <c r="AY56" s="14">
        <f>AV56/$AV$152</f>
        <v>6.4237635645954753E-3</v>
      </c>
      <c r="AZ56" s="67">
        <f>AW56/$AW$152</f>
        <v>6.6020584039256491E-3</v>
      </c>
      <c r="BA56" s="21">
        <f>N56</f>
        <v>-1</v>
      </c>
      <c r="BB56" s="66">
        <v>0</v>
      </c>
      <c r="BC56" s="15">
        <f>$D$158*AX56</f>
        <v>0</v>
      </c>
      <c r="BD56" s="19">
        <f>BC56-BB56</f>
        <v>0</v>
      </c>
      <c r="BE56" s="63">
        <f>(IF(BD56 &gt; 0, V56, W56))</f>
        <v>75.580001831054602</v>
      </c>
      <c r="BF56" s="63">
        <f>IF(BD56&gt;0, S56*(T56^(2-N56)), S56*(U56^(N56 + 2)))</f>
        <v>75.930856996714169</v>
      </c>
      <c r="BG56" s="46">
        <f>BD56/BE56</f>
        <v>0</v>
      </c>
      <c r="BH56" s="64" t="e">
        <f>BB56/BC56</f>
        <v>#DIV/0!</v>
      </c>
      <c r="BI56" s="66">
        <v>0</v>
      </c>
      <c r="BJ56" s="66">
        <v>76</v>
      </c>
      <c r="BK56" s="66">
        <v>0</v>
      </c>
      <c r="BL56" s="10">
        <f>SUM(BI56:BK56)</f>
        <v>76</v>
      </c>
      <c r="BM56" s="15">
        <f>AY56*$D$157</f>
        <v>1237.6601022270456</v>
      </c>
      <c r="BN56" s="9">
        <f>BM56-BL56</f>
        <v>1161.6601022270456</v>
      </c>
      <c r="BO56" s="48">
        <f>IF(BN56&gt;0,V56,W56)</f>
        <v>74.236864647382916</v>
      </c>
      <c r="BP56" s="48">
        <f xml:space="preserve"> IF(BN56 &gt;0, S56*T56^(2-N56), S56*U56^(N56+2))</f>
        <v>73.574273612094629</v>
      </c>
      <c r="BQ56" s="46">
        <f>BN56/BO56</f>
        <v>15.648022148359923</v>
      </c>
      <c r="BR56" s="64">
        <f>BL56/BM56</f>
        <v>6.1406196954434902E-2</v>
      </c>
      <c r="BS56" s="16">
        <f>BB56+BL56+BU56</f>
        <v>76</v>
      </c>
      <c r="BT56" s="69">
        <f>BC56+BM56+BV56</f>
        <v>1305.0473123559148</v>
      </c>
      <c r="BU56" s="66">
        <v>0</v>
      </c>
      <c r="BV56" s="15">
        <f>AZ56*$D$160</f>
        <v>67.3872101288691</v>
      </c>
      <c r="BW56" s="37">
        <f>BV56-BU56</f>
        <v>67.3872101288691</v>
      </c>
      <c r="BX56" s="54">
        <f>BW56*(BW56&lt;&gt;0)</f>
        <v>67.3872101288691</v>
      </c>
      <c r="BY56" s="26">
        <f>BX56/$BX$152</f>
        <v>2.2999047825552611E-2</v>
      </c>
      <c r="BZ56" s="47">
        <f>BY56 * $BW$152</f>
        <v>67.3872101288691</v>
      </c>
      <c r="CA56" s="48">
        <f>IF(BZ56&gt;0, V56, W56)</f>
        <v>74.236864647382916</v>
      </c>
      <c r="CB56" s="48">
        <f>IF(BW56&gt;0, S56*T56^(2-N56), S56*U56^(N56+2))</f>
        <v>73.574273612094629</v>
      </c>
      <c r="CC56" s="65">
        <f>BZ56/CA56</f>
        <v>0.9077324379060332</v>
      </c>
      <c r="CD56" s="66">
        <v>0</v>
      </c>
      <c r="CE56" s="15">
        <f>AZ56*$CD$155</f>
        <v>61.418949331720313</v>
      </c>
      <c r="CF56" s="37">
        <f>CE56-CD56</f>
        <v>61.418949331720313</v>
      </c>
      <c r="CG56" s="54">
        <f>CF56*(CF56&lt;&gt;0)</f>
        <v>61.418949331720313</v>
      </c>
      <c r="CH56" s="26">
        <f>CG56/$CG$152</f>
        <v>9.5563947925502279E-3</v>
      </c>
      <c r="CI56" s="47">
        <f>CH56 * $CF$152</f>
        <v>61.418949331720313</v>
      </c>
      <c r="CJ56" s="48">
        <f>IF(BZ56&gt;0,V56,W56)</f>
        <v>74.236864647382916</v>
      </c>
      <c r="CK56" s="65">
        <f>CI56/CJ56</f>
        <v>0.82733759869107737</v>
      </c>
      <c r="CL56" s="70">
        <f>N56</f>
        <v>-1</v>
      </c>
      <c r="CM56" s="1">
        <f>BS56+BU56</f>
        <v>76</v>
      </c>
    </row>
    <row r="57" spans="1:91" x14ac:dyDescent="0.2">
      <c r="A57" s="28" t="s">
        <v>232</v>
      </c>
      <c r="B57">
        <v>1</v>
      </c>
      <c r="C57">
        <v>1</v>
      </c>
      <c r="D57">
        <v>0.83060327606871698</v>
      </c>
      <c r="E57">
        <v>0.169396723931282</v>
      </c>
      <c r="F57">
        <v>0.980929678188319</v>
      </c>
      <c r="G57">
        <v>0.980929678188319</v>
      </c>
      <c r="H57">
        <v>0.94860008357709902</v>
      </c>
      <c r="I57">
        <v>0.99707480150438699</v>
      </c>
      <c r="J57">
        <v>0.97253546981057803</v>
      </c>
      <c r="K57">
        <v>0.97672355629830898</v>
      </c>
      <c r="L57">
        <v>0.43630381768739002</v>
      </c>
      <c r="M57">
        <v>0.73234343346882302</v>
      </c>
      <c r="N57" s="21">
        <v>-1</v>
      </c>
      <c r="O57">
        <v>1.01181812736829</v>
      </c>
      <c r="P57">
        <v>1.0072017936986699</v>
      </c>
      <c r="Q57">
        <v>1.06525096775355</v>
      </c>
      <c r="R57">
        <v>0.97596156050467697</v>
      </c>
      <c r="S57">
        <v>3.0699999332427899</v>
      </c>
      <c r="T57" s="27">
        <f>IF(C57,P57,R57)</f>
        <v>1.0072017936986699</v>
      </c>
      <c r="U57" s="27">
        <f>IF(D57 = 0,O57,Q57)</f>
        <v>1.06525096775355</v>
      </c>
      <c r="V57" s="39">
        <f>S57*T57^(1-N57)</f>
        <v>3.1143781736933254</v>
      </c>
      <c r="W57" s="38">
        <f>S57*U57^(N57+1)</f>
        <v>3.0699999332427899</v>
      </c>
      <c r="X57" s="44">
        <f>0.5 * (D57-MAX($D$3:$D$151))/(MIN($D$3:$D$151)-MAX($D$3:$D$151)) + 0.75</f>
        <v>0.8372966851966237</v>
      </c>
      <c r="Y57" s="44">
        <f>AVERAGE(D57, F57, G57, H57, I57, J57, K57)</f>
        <v>0.95534236337653256</v>
      </c>
      <c r="Z57" s="22">
        <f>AI57^N57</f>
        <v>0.69643509627031497</v>
      </c>
      <c r="AA57" s="22">
        <f>(Z57+AB57)/2</f>
        <v>0.54148958991587048</v>
      </c>
      <c r="AB57" s="22">
        <f>AM57^N57</f>
        <v>0.38654408356142611</v>
      </c>
      <c r="AC57" s="22">
        <v>1</v>
      </c>
      <c r="AD57" s="22">
        <v>1</v>
      </c>
      <c r="AE57" s="22">
        <v>1</v>
      </c>
      <c r="AF57" s="22">
        <f>PERCENTILE($L$2:$L$151, 0.05)</f>
        <v>4.1983459205926187E-4</v>
      </c>
      <c r="AG57" s="22">
        <f>PERCENTILE($L$2:$L$151, 0.95)</f>
        <v>0.98984537699831288</v>
      </c>
      <c r="AH57" s="22">
        <f>MIN(MAX(L57,AF57), AG57)</f>
        <v>0.43630381768739002</v>
      </c>
      <c r="AI57" s="22">
        <f>AH57-$AH$152+1</f>
        <v>1.4358839830953307</v>
      </c>
      <c r="AJ57" s="22">
        <f>PERCENTILE($M$2:$M$151, 0.02)</f>
        <v>-0.85468361603739185</v>
      </c>
      <c r="AK57" s="22">
        <f>PERCENTILE($M$2:$M$151, 0.98)</f>
        <v>1.261554317403208</v>
      </c>
      <c r="AL57" s="22">
        <f>MIN(MAX(M57,AJ57), AK57)</f>
        <v>0.73234343346882302</v>
      </c>
      <c r="AM57" s="22">
        <f>AL57-$AL$152 + 1</f>
        <v>2.5870270495062151</v>
      </c>
      <c r="AN57" s="46">
        <v>0</v>
      </c>
      <c r="AO57" s="74">
        <v>0.31</v>
      </c>
      <c r="AP57" s="51">
        <v>0.57999999999999996</v>
      </c>
      <c r="AQ57" s="50">
        <v>1</v>
      </c>
      <c r="AR57" s="17">
        <f>(AI57^4)*AB57*AE57*AN57</f>
        <v>0</v>
      </c>
      <c r="AS57" s="17">
        <f>(AM57^4) *Z57*AC57*AO57*(M57 &gt; 0)</f>
        <v>9.6704397022524322</v>
      </c>
      <c r="AT57" s="17">
        <f>(AM57^4)*AA57*AP57*AQ57</f>
        <v>14.067663905837502</v>
      </c>
      <c r="AU57" s="17">
        <f>MIN(AR57, 0.05*AR$152)</f>
        <v>0</v>
      </c>
      <c r="AV57" s="17">
        <f>MIN(AS57, 0.05*AS$152)</f>
        <v>9.6704397022524322</v>
      </c>
      <c r="AW57" s="17">
        <f>MIN(AT57, 0.05*AT$152)</f>
        <v>14.067663905837502</v>
      </c>
      <c r="AX57" s="14">
        <f>AU57/$AU$152</f>
        <v>0</v>
      </c>
      <c r="AY57" s="14">
        <f>AV57/$AV$152</f>
        <v>3.7186257283401943E-3</v>
      </c>
      <c r="AZ57" s="67">
        <f>AW57/$AW$152</f>
        <v>3.8079941922720658E-3</v>
      </c>
      <c r="BA57" s="21">
        <f>N57</f>
        <v>-1</v>
      </c>
      <c r="BB57" s="66">
        <v>0</v>
      </c>
      <c r="BC57" s="15">
        <f>$D$158*AX57</f>
        <v>0</v>
      </c>
      <c r="BD57" s="19">
        <f>BC57-BB57</f>
        <v>0</v>
      </c>
      <c r="BE57" s="63">
        <f>(IF(BD57 &gt; 0, V57, W57))</f>
        <v>3.0699999332427899</v>
      </c>
      <c r="BF57" s="63">
        <f>IF(BD57&gt;0, S57*(T57^(2-N57)), S57*(U57^(N57 + 2)))</f>
        <v>3.2703203998902159</v>
      </c>
      <c r="BG57" s="46">
        <f>BD57/BE57</f>
        <v>0</v>
      </c>
      <c r="BH57" s="64" t="e">
        <f>BB57/BC57</f>
        <v>#DIV/0!</v>
      </c>
      <c r="BI57" s="66">
        <v>0</v>
      </c>
      <c r="BJ57" s="66">
        <v>15</v>
      </c>
      <c r="BK57" s="66">
        <v>0</v>
      </c>
      <c r="BL57" s="10">
        <f>SUM(BI57:BK57)</f>
        <v>15</v>
      </c>
      <c r="BM57" s="15">
        <f>AY57*$D$157</f>
        <v>716.46390045357691</v>
      </c>
      <c r="BN57" s="9">
        <f>BM57-BL57</f>
        <v>701.46390045357691</v>
      </c>
      <c r="BO57" s="48">
        <f>IF(BN57&gt;0,V57,W57)</f>
        <v>3.1143781736933254</v>
      </c>
      <c r="BP57" s="48">
        <f xml:space="preserve"> IF(BN57 &gt;0, S57*T57^(2-N57), S57*U57^(N57+2))</f>
        <v>3.136807282799905</v>
      </c>
      <c r="BQ57" s="46">
        <f>BN57/BO57</f>
        <v>225.23401505274308</v>
      </c>
      <c r="BR57" s="64">
        <f>BL57/BM57</f>
        <v>2.0936156016379669E-2</v>
      </c>
      <c r="BS57" s="16">
        <f>BB57+BL57+BU57</f>
        <v>15</v>
      </c>
      <c r="BT57" s="69">
        <f>BC57+BM57+BV57</f>
        <v>755.33209717409784</v>
      </c>
      <c r="BU57" s="66">
        <v>0</v>
      </c>
      <c r="BV57" s="15">
        <f>AZ57*$D$160</f>
        <v>38.868196720520977</v>
      </c>
      <c r="BW57" s="37">
        <f>BV57-BU57</f>
        <v>38.868196720520977</v>
      </c>
      <c r="BX57" s="54">
        <f>BW57*(BW57&lt;&gt;0)</f>
        <v>38.868196720520977</v>
      </c>
      <c r="BY57" s="26">
        <f>BX57/$BX$152</f>
        <v>1.3265596150348467E-2</v>
      </c>
      <c r="BZ57" s="47">
        <f>BY57 * $BW$152</f>
        <v>38.868196720520977</v>
      </c>
      <c r="CA57" s="48">
        <f>IF(BZ57&gt;0, V57, W57)</f>
        <v>3.1143781736933254</v>
      </c>
      <c r="CB57" s="48">
        <f>IF(BW57&gt;0, S57*T57^(2-N57), S57*U57^(N57+2))</f>
        <v>3.136807282799905</v>
      </c>
      <c r="CC57" s="65">
        <f>BZ57/CA57</f>
        <v>12.480243102406339</v>
      </c>
      <c r="CD57" s="66">
        <v>479</v>
      </c>
      <c r="CE57" s="15">
        <f>AZ57*$CD$155</f>
        <v>35.42576997070703</v>
      </c>
      <c r="CF57" s="37">
        <f>CE57-CD57</f>
        <v>-443.57423002929295</v>
      </c>
      <c r="CG57" s="54">
        <f>CF57*(CF57&lt;&gt;0)</f>
        <v>-443.57423002929295</v>
      </c>
      <c r="CH57" s="26">
        <f>CG57/$CG$152</f>
        <v>-6.9017306679522786E-2</v>
      </c>
      <c r="CI57" s="47">
        <f>CH57 * $CF$152</f>
        <v>-443.57423002929295</v>
      </c>
      <c r="CJ57" s="48">
        <f>IF(BZ57&gt;0,V57,W57)</f>
        <v>3.1143781736933254</v>
      </c>
      <c r="CK57" s="65">
        <f>CI57/CJ57</f>
        <v>-142.42786369879434</v>
      </c>
      <c r="CL57" s="70">
        <f>N57</f>
        <v>-1</v>
      </c>
      <c r="CM57" s="1">
        <f>BS57+BU57</f>
        <v>15</v>
      </c>
    </row>
    <row r="58" spans="1:91" x14ac:dyDescent="0.2">
      <c r="A58" s="28" t="s">
        <v>153</v>
      </c>
      <c r="B58">
        <v>1</v>
      </c>
      <c r="C58">
        <v>1</v>
      </c>
      <c r="D58">
        <v>0.74202898550724605</v>
      </c>
      <c r="E58">
        <v>0.257971014492753</v>
      </c>
      <c r="F58">
        <v>0.88941849380362203</v>
      </c>
      <c r="G58">
        <v>0.88941849380362203</v>
      </c>
      <c r="H58">
        <v>0.75675675675675602</v>
      </c>
      <c r="I58">
        <v>0.62486486486486403</v>
      </c>
      <c r="J58">
        <v>0.687655952163859</v>
      </c>
      <c r="K58">
        <v>0.78205749227833299</v>
      </c>
      <c r="L58">
        <v>0.52616346721802898</v>
      </c>
      <c r="M58">
        <v>0.13951986418697701</v>
      </c>
      <c r="N58" s="21">
        <v>0</v>
      </c>
      <c r="O58">
        <v>1.02974191709578</v>
      </c>
      <c r="P58">
        <v>0.98795504020883396</v>
      </c>
      <c r="Q58">
        <v>1.0128298274407199</v>
      </c>
      <c r="R58">
        <v>0.99180818955928296</v>
      </c>
      <c r="S58">
        <v>53.810001373291001</v>
      </c>
      <c r="T58" s="27">
        <f>IF(C58,P58,R58)</f>
        <v>0.98795504020883396</v>
      </c>
      <c r="U58" s="27">
        <f>IF(D58 = 0,O58,Q58)</f>
        <v>1.0128298274407199</v>
      </c>
      <c r="V58" s="39">
        <f>S58*T58^(1-N58)</f>
        <v>53.161862070387123</v>
      </c>
      <c r="W58" s="38">
        <f>S58*U58^(N58+1)</f>
        <v>54.500374405495229</v>
      </c>
      <c r="X58" s="44">
        <f>0.5 * (D58-MAX($D$3:$D$151))/(MIN($D$3:$D$151)-MAX($D$3:$D$151)) + 0.75</f>
        <v>0.88294244374621433</v>
      </c>
      <c r="Y58" s="44">
        <f>AVERAGE(D58, F58, G58, H58, I58, J58, K58)</f>
        <v>0.76745729131118601</v>
      </c>
      <c r="Z58" s="22">
        <f>AI58^N58</f>
        <v>1</v>
      </c>
      <c r="AA58" s="22">
        <f>(Z58+AB58)/2</f>
        <v>1</v>
      </c>
      <c r="AB58" s="22">
        <f>AM58^N58</f>
        <v>1</v>
      </c>
      <c r="AC58" s="22">
        <v>1</v>
      </c>
      <c r="AD58" s="22">
        <v>1</v>
      </c>
      <c r="AE58" s="22">
        <v>1</v>
      </c>
      <c r="AF58" s="22">
        <f>PERCENTILE($L$2:$L$151, 0.05)</f>
        <v>4.1983459205926187E-4</v>
      </c>
      <c r="AG58" s="22">
        <f>PERCENTILE($L$2:$L$151, 0.95)</f>
        <v>0.98984537699831288</v>
      </c>
      <c r="AH58" s="22">
        <f>MIN(MAX(L58,AF58), AG58)</f>
        <v>0.52616346721802898</v>
      </c>
      <c r="AI58" s="22">
        <f>AH58-$AH$152+1</f>
        <v>1.5257436326259697</v>
      </c>
      <c r="AJ58" s="22">
        <f>PERCENTILE($M$2:$M$151, 0.02)</f>
        <v>-0.85468361603739185</v>
      </c>
      <c r="AK58" s="22">
        <f>PERCENTILE($M$2:$M$151, 0.98)</f>
        <v>1.261554317403208</v>
      </c>
      <c r="AL58" s="22">
        <f>MIN(MAX(M58,AJ58), AK58)</f>
        <v>0.13951986418697701</v>
      </c>
      <c r="AM58" s="22">
        <f>AL58-$AL$152 + 1</f>
        <v>1.9942034802243689</v>
      </c>
      <c r="AN58" s="46">
        <v>1</v>
      </c>
      <c r="AO58" s="51">
        <v>1</v>
      </c>
      <c r="AP58" s="51">
        <v>1</v>
      </c>
      <c r="AQ58" s="21">
        <v>1</v>
      </c>
      <c r="AR58" s="17">
        <f>(AI58^4)*AB58*AE58*AN58</f>
        <v>5.4190887642279453</v>
      </c>
      <c r="AS58" s="17">
        <f>(AM58^4) *Z58*AC58*AO58*(M58 &gt; 0)</f>
        <v>15.815316201617069</v>
      </c>
      <c r="AT58" s="17">
        <f>(AM58^4)*AA58*AP58*AQ58</f>
        <v>15.815316201617069</v>
      </c>
      <c r="AU58" s="17">
        <f>MIN(AR58, 0.05*AR$152)</f>
        <v>5.4190887642279453</v>
      </c>
      <c r="AV58" s="17">
        <f>MIN(AS58, 0.05*AS$152)</f>
        <v>15.815316201617069</v>
      </c>
      <c r="AW58" s="17">
        <f>MIN(AT58, 0.05*AT$152)</f>
        <v>15.815316201617069</v>
      </c>
      <c r="AX58" s="14">
        <f>AU58/$AU$152</f>
        <v>1.0431053541424708E-2</v>
      </c>
      <c r="AY58" s="14">
        <f>AV58/$AV$152</f>
        <v>6.0815478447655774E-3</v>
      </c>
      <c r="AZ58" s="67">
        <f>AW58/$AW$152</f>
        <v>4.2810684593988175E-3</v>
      </c>
      <c r="BA58" s="21">
        <f>N58</f>
        <v>0</v>
      </c>
      <c r="BB58" s="66">
        <v>1668</v>
      </c>
      <c r="BC58" s="15">
        <f>$D$158*AX58</f>
        <v>1400.2333342402285</v>
      </c>
      <c r="BD58" s="19">
        <f>BC58-BB58</f>
        <v>-267.76666575977151</v>
      </c>
      <c r="BE58" s="63">
        <f>(IF(BD58 &gt; 0, V58, W58))</f>
        <v>54.500374405495229</v>
      </c>
      <c r="BF58" s="63">
        <f>IF(BD58&gt;0, S58*(T58^(2-N58)), S58*(U58^(N58 + 2)))</f>
        <v>55.19960480457236</v>
      </c>
      <c r="BG58" s="46">
        <f>BD58/BE58</f>
        <v>-4.9131160782039105</v>
      </c>
      <c r="BH58" s="64">
        <f>BB58/BC58</f>
        <v>1.1912300323181941</v>
      </c>
      <c r="BI58" s="66">
        <v>0</v>
      </c>
      <c r="BJ58" s="66">
        <v>0</v>
      </c>
      <c r="BK58" s="66">
        <v>0</v>
      </c>
      <c r="BL58" s="10">
        <f>SUM(BI58:BK58)</f>
        <v>0</v>
      </c>
      <c r="BM58" s="15">
        <f>AY58*$D$157</f>
        <v>1171.725741703139</v>
      </c>
      <c r="BN58" s="9">
        <f>BM58-BL58</f>
        <v>1171.725741703139</v>
      </c>
      <c r="BO58" s="48">
        <f>IF(BN58&gt;0,V58,W58)</f>
        <v>53.161862070387123</v>
      </c>
      <c r="BP58" s="48">
        <f xml:space="preserve"> IF(BN58 &gt;0, S58*T58^(2-N58), S58*U58^(N58+2))</f>
        <v>52.521529579325794</v>
      </c>
      <c r="BQ58" s="46">
        <f>BN58/BO58</f>
        <v>22.040720472728289</v>
      </c>
      <c r="BR58" s="64">
        <f>BL58/BM58</f>
        <v>0</v>
      </c>
      <c r="BS58" s="16">
        <f>BB58+BL58+BU58</f>
        <v>1668</v>
      </c>
      <c r="BT58" s="69">
        <f>BC58+BM58+BV58</f>
        <v>2615.6559417084513</v>
      </c>
      <c r="BU58" s="66">
        <v>0</v>
      </c>
      <c r="BV58" s="15">
        <f>AZ58*$D$160</f>
        <v>43.696865765083729</v>
      </c>
      <c r="BW58" s="37">
        <f>BV58-BU58</f>
        <v>43.696865765083729</v>
      </c>
      <c r="BX58" s="54">
        <f>BW58*(BW58&lt;&gt;0)</f>
        <v>43.696865765083729</v>
      </c>
      <c r="BY58" s="26">
        <f>BX58/$BX$152</f>
        <v>1.491360606316852E-2</v>
      </c>
      <c r="BZ58" s="47">
        <f>BY58 * $BW$152</f>
        <v>43.696865765083729</v>
      </c>
      <c r="CA58" s="48">
        <f>IF(BZ58&gt;0, V58, W58)</f>
        <v>53.161862070387123</v>
      </c>
      <c r="CB58" s="48">
        <f>IF(BW58&gt;0, S58*T58^(2-N58), S58*U58^(N58+2))</f>
        <v>52.521529579325794</v>
      </c>
      <c r="CC58" s="65">
        <f>BZ58/CA58</f>
        <v>0.82195890180122744</v>
      </c>
      <c r="CD58" s="66">
        <v>0</v>
      </c>
      <c r="CE58" s="15">
        <f>AZ58*$CD$155</f>
        <v>39.826779877787196</v>
      </c>
      <c r="CF58" s="37">
        <f>CE58-CD58</f>
        <v>39.826779877787196</v>
      </c>
      <c r="CG58" s="54">
        <f>CF58*(CF58&lt;&gt;0)</f>
        <v>39.826779877787196</v>
      </c>
      <c r="CH58" s="26">
        <f>CG58/$CG$152</f>
        <v>6.1967916411680719E-3</v>
      </c>
      <c r="CI58" s="47">
        <f>CH58 * $CF$152</f>
        <v>39.826779877787196</v>
      </c>
      <c r="CJ58" s="48">
        <f>IF(BZ58&gt;0,V58,W58)</f>
        <v>53.161862070387123</v>
      </c>
      <c r="CK58" s="65">
        <f>CI58/CJ58</f>
        <v>0.74916073904740066</v>
      </c>
      <c r="CL58" s="70">
        <f>N58</f>
        <v>0</v>
      </c>
      <c r="CM58" s="1">
        <f>BS58+BU58</f>
        <v>1668</v>
      </c>
    </row>
    <row r="59" spans="1:91" x14ac:dyDescent="0.2">
      <c r="A59" s="28" t="s">
        <v>310</v>
      </c>
      <c r="B59">
        <v>0</v>
      </c>
      <c r="C59">
        <v>1</v>
      </c>
      <c r="D59">
        <v>0.99960047942468999</v>
      </c>
      <c r="E59">
        <v>3.99520575309675E-4</v>
      </c>
      <c r="F59">
        <v>0.98251192368839402</v>
      </c>
      <c r="G59">
        <v>0.98251192368839402</v>
      </c>
      <c r="H59">
        <v>0.97241955704136995</v>
      </c>
      <c r="I59">
        <v>0.86627664020058504</v>
      </c>
      <c r="J59">
        <v>0.91781498502646996</v>
      </c>
      <c r="K59">
        <v>0.94961264025306202</v>
      </c>
      <c r="L59">
        <v>0.371585586245051</v>
      </c>
      <c r="M59">
        <v>0.80546153077344995</v>
      </c>
      <c r="N59" s="21">
        <v>-1</v>
      </c>
      <c r="O59">
        <v>1.02743494996636</v>
      </c>
      <c r="P59">
        <v>0.99845360055057397</v>
      </c>
      <c r="Q59">
        <v>1.0240964348594099</v>
      </c>
      <c r="R59">
        <v>1</v>
      </c>
      <c r="S59">
        <v>1.54999995231628</v>
      </c>
      <c r="T59" s="27">
        <f>IF(C59,P59,R59)</f>
        <v>0.99845360055057397</v>
      </c>
      <c r="U59" s="27">
        <f>IF(D59 = 0,O59,Q59)</f>
        <v>1.0240964348594099</v>
      </c>
      <c r="V59" s="39">
        <f>S59*T59^(1-N59)</f>
        <v>1.5452098207648701</v>
      </c>
      <c r="W59" s="38">
        <f>S59*U59^(N59+1)</f>
        <v>1.54999995231628</v>
      </c>
      <c r="X59" s="44">
        <f>0.5 * (D59-MAX($D$3:$D$151))/(MIN($D$3:$D$151)-MAX($D$3:$D$151)) + 0.75</f>
        <v>0.75020588840848279</v>
      </c>
      <c r="Y59" s="44">
        <f>AVERAGE(D59, F59, G59, H59, I59, J59, K59)</f>
        <v>0.95296402133185221</v>
      </c>
      <c r="Z59" s="22">
        <f>AI59^N59</f>
        <v>0.72930643052779176</v>
      </c>
      <c r="AA59" s="22">
        <f>(Z59+AB59)/2</f>
        <v>0.55261288378026729</v>
      </c>
      <c r="AB59" s="22">
        <f>AM59^N59</f>
        <v>0.37591933703274283</v>
      </c>
      <c r="AC59" s="22">
        <v>1</v>
      </c>
      <c r="AD59" s="22">
        <v>1</v>
      </c>
      <c r="AE59" s="22">
        <v>1</v>
      </c>
      <c r="AF59" s="22">
        <f>PERCENTILE($L$2:$L$151, 0.05)</f>
        <v>4.1983459205926187E-4</v>
      </c>
      <c r="AG59" s="22">
        <f>PERCENTILE($L$2:$L$151, 0.95)</f>
        <v>0.98984537699831288</v>
      </c>
      <c r="AH59" s="22">
        <f>MIN(MAX(L59,AF59), AG59)</f>
        <v>0.371585586245051</v>
      </c>
      <c r="AI59" s="22">
        <f>AH59-$AH$152+1</f>
        <v>1.3711657516529918</v>
      </c>
      <c r="AJ59" s="22">
        <f>PERCENTILE($M$2:$M$151, 0.02)</f>
        <v>-0.85468361603739185</v>
      </c>
      <c r="AK59" s="22">
        <f>PERCENTILE($M$2:$M$151, 0.98)</f>
        <v>1.261554317403208</v>
      </c>
      <c r="AL59" s="22">
        <f>MIN(MAX(M59,AJ59), AK59)</f>
        <v>0.80546153077344995</v>
      </c>
      <c r="AM59" s="22">
        <f>AL59-$AL$152 + 1</f>
        <v>2.6601451468108417</v>
      </c>
      <c r="AN59" s="46">
        <v>0</v>
      </c>
      <c r="AO59" s="74">
        <v>0.31</v>
      </c>
      <c r="AP59" s="51">
        <v>0.57999999999999996</v>
      </c>
      <c r="AQ59" s="50">
        <v>1</v>
      </c>
      <c r="AR59" s="17">
        <f>(AI59^4)*AB59*AE59*AN59</f>
        <v>0</v>
      </c>
      <c r="AS59" s="17">
        <f>(AM59^4) *Z59*AC59*AO59*(M59 &gt; 0)</f>
        <v>11.321215892035179</v>
      </c>
      <c r="AT59" s="17">
        <f>(AM59^4)*AA59*AP59*AQ59</f>
        <v>16.049826246172174</v>
      </c>
      <c r="AU59" s="17">
        <f>MIN(AR59, 0.05*AR$152)</f>
        <v>0</v>
      </c>
      <c r="AV59" s="17">
        <f>MIN(AS59, 0.05*AS$152)</f>
        <v>11.321215892035179</v>
      </c>
      <c r="AW59" s="17">
        <f>MIN(AT59, 0.05*AT$152)</f>
        <v>16.049826246172174</v>
      </c>
      <c r="AX59" s="14">
        <f>AU59/$AU$152</f>
        <v>0</v>
      </c>
      <c r="AY59" s="14">
        <f>AV59/$AV$152</f>
        <v>4.3534074962910058E-3</v>
      </c>
      <c r="AZ59" s="67">
        <f>AW59/$AW$152</f>
        <v>4.344548287582994E-3</v>
      </c>
      <c r="BA59" s="21">
        <f>N59</f>
        <v>-1</v>
      </c>
      <c r="BB59" s="66">
        <v>0</v>
      </c>
      <c r="BC59" s="15">
        <f>$D$158*AX59</f>
        <v>0</v>
      </c>
      <c r="BD59" s="19">
        <f>BC59-BB59</f>
        <v>0</v>
      </c>
      <c r="BE59" s="63">
        <f>(IF(BD59 &gt; 0, V59, W59))</f>
        <v>1.54999995231628</v>
      </c>
      <c r="BF59" s="63">
        <f>IF(BD59&gt;0, S59*(T59^(2-N59)), S59*(U59^(N59 + 2)))</f>
        <v>1.5873494251993576</v>
      </c>
      <c r="BG59" s="46">
        <f>BD59/BE59</f>
        <v>0</v>
      </c>
      <c r="BH59" s="64" t="e">
        <f>BB59/BC59</f>
        <v>#DIV/0!</v>
      </c>
      <c r="BI59" s="66">
        <v>0</v>
      </c>
      <c r="BJ59" s="66">
        <v>0</v>
      </c>
      <c r="BK59" s="66">
        <v>0</v>
      </c>
      <c r="BL59" s="10">
        <f>SUM(BI59:BK59)</f>
        <v>0</v>
      </c>
      <c r="BM59" s="15">
        <f>AY59*$D$157</f>
        <v>838.76666890289175</v>
      </c>
      <c r="BN59" s="9">
        <f>BM59-BL59</f>
        <v>838.76666890289175</v>
      </c>
      <c r="BO59" s="48">
        <f>IF(BN59&gt;0,V59,W59)</f>
        <v>1.5452098207648701</v>
      </c>
      <c r="BP59" s="48">
        <f xml:space="preserve"> IF(BN59 &gt;0, S59*T59^(2-N59), S59*U59^(N59+2))</f>
        <v>1.5428203091487915</v>
      </c>
      <c r="BQ59" s="46">
        <f>BN59/BO59</f>
        <v>542.81732980942809</v>
      </c>
      <c r="BR59" s="64">
        <f>BL59/BM59</f>
        <v>0</v>
      </c>
      <c r="BS59" s="16">
        <f>BB59+BL59+BU59</f>
        <v>0</v>
      </c>
      <c r="BT59" s="69">
        <f>BC59+BM59+BV59</f>
        <v>883.11147327425135</v>
      </c>
      <c r="BU59" s="66">
        <v>0</v>
      </c>
      <c r="BV59" s="15">
        <f>AZ59*$D$160</f>
        <v>44.344804371359622</v>
      </c>
      <c r="BW59" s="37">
        <f>BV59-BU59</f>
        <v>44.344804371359622</v>
      </c>
      <c r="BX59" s="54">
        <f>BW59*(BW59&lt;&gt;0)</f>
        <v>44.344804371359622</v>
      </c>
      <c r="BY59" s="26">
        <f>BX59/$BX$152</f>
        <v>1.5134745519235378E-2</v>
      </c>
      <c r="BZ59" s="47">
        <f>BY59 * $BW$152</f>
        <v>44.344804371359622</v>
      </c>
      <c r="CA59" s="48">
        <f>IF(BZ59&gt;0, V59, W59)</f>
        <v>1.5452098207648701</v>
      </c>
      <c r="CB59" s="48">
        <f>IF(BW59&gt;0, S59*T59^(2-N59), S59*U59^(N59+2))</f>
        <v>1.5428203091487915</v>
      </c>
      <c r="CC59" s="65">
        <f>BZ59/CA59</f>
        <v>28.698241349132246</v>
      </c>
      <c r="CD59" s="66">
        <v>0</v>
      </c>
      <c r="CE59" s="15">
        <f>AZ59*$CD$155</f>
        <v>40.417332719384596</v>
      </c>
      <c r="CF59" s="37">
        <f>CE59-CD59</f>
        <v>40.417332719384596</v>
      </c>
      <c r="CG59" s="54">
        <f>CF59*(CF59&lt;&gt;0)</f>
        <v>40.417332719384596</v>
      </c>
      <c r="CH59" s="26">
        <f>CG59/$CG$152</f>
        <v>6.2886778776076856E-3</v>
      </c>
      <c r="CI59" s="47">
        <f>CH59 * $CF$152</f>
        <v>40.417332719384596</v>
      </c>
      <c r="CJ59" s="48">
        <f>IF(BZ59&gt;0,V59,W59)</f>
        <v>1.5452098207648701</v>
      </c>
      <c r="CK59" s="65">
        <f>CI59/CJ59</f>
        <v>26.156533679923317</v>
      </c>
      <c r="CL59" s="70">
        <f>N59</f>
        <v>-1</v>
      </c>
      <c r="CM59" s="1">
        <f>BS59+BU59</f>
        <v>0</v>
      </c>
    </row>
    <row r="60" spans="1:91" x14ac:dyDescent="0.2">
      <c r="A60" s="28" t="s">
        <v>203</v>
      </c>
      <c r="B60">
        <v>1</v>
      </c>
      <c r="C60">
        <v>1</v>
      </c>
      <c r="D60">
        <v>0.67199360767079497</v>
      </c>
      <c r="E60">
        <v>0.32800639232920398</v>
      </c>
      <c r="F60">
        <v>0.88756456098530001</v>
      </c>
      <c r="G60">
        <v>0.88756456098530001</v>
      </c>
      <c r="H60">
        <v>0.23986627664019999</v>
      </c>
      <c r="I60">
        <v>0.424989552862515</v>
      </c>
      <c r="J60">
        <v>0.31928147715787603</v>
      </c>
      <c r="K60">
        <v>0.53233722780242199</v>
      </c>
      <c r="L60">
        <v>0.62512205604291704</v>
      </c>
      <c r="M60">
        <v>0.47757995183454</v>
      </c>
      <c r="N60" s="21">
        <v>0</v>
      </c>
      <c r="O60">
        <v>1.00797114330396</v>
      </c>
      <c r="P60">
        <v>0.97924747698026005</v>
      </c>
      <c r="Q60">
        <v>1.02548085129133</v>
      </c>
      <c r="R60">
        <v>0.99508276065551304</v>
      </c>
      <c r="S60">
        <v>27.520000457763601</v>
      </c>
      <c r="T60" s="27">
        <f>IF(C60,P60,R60)</f>
        <v>0.97924747698026005</v>
      </c>
      <c r="U60" s="27">
        <f>IF(D60 = 0,O60,Q60)</f>
        <v>1.02548085129133</v>
      </c>
      <c r="V60" s="39">
        <f>S60*T60^(1-N60)</f>
        <v>26.948891014760608</v>
      </c>
      <c r="W60" s="38">
        <f>S60*U60^(N60+1)</f>
        <v>28.221233496965208</v>
      </c>
      <c r="X60" s="44">
        <f>0.5 * (D60-MAX($D$3:$D$151))/(MIN($D$3:$D$151)-MAX($D$3:$D$151)) + 0.75</f>
        <v>0.91903438336421661</v>
      </c>
      <c r="Y60" s="44">
        <f>AVERAGE(D60, F60, G60, H60, I60, J60, K60)</f>
        <v>0.56622818058634394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v>1</v>
      </c>
      <c r="AD60" s="22">
        <v>1</v>
      </c>
      <c r="AE60" s="22">
        <v>1</v>
      </c>
      <c r="AF60" s="22">
        <f>PERCENTILE($L$2:$L$151, 0.05)</f>
        <v>4.1983459205926187E-4</v>
      </c>
      <c r="AG60" s="22">
        <f>PERCENTILE($L$2:$L$151, 0.95)</f>
        <v>0.98984537699831288</v>
      </c>
      <c r="AH60" s="22">
        <f>MIN(MAX(L60,AF60), AG60)</f>
        <v>0.62512205604291704</v>
      </c>
      <c r="AI60" s="22">
        <f>AH60-$AH$152+1</f>
        <v>1.6247022214508577</v>
      </c>
      <c r="AJ60" s="22">
        <f>PERCENTILE($M$2:$M$151, 0.02)</f>
        <v>-0.85468361603739185</v>
      </c>
      <c r="AK60" s="22">
        <f>PERCENTILE($M$2:$M$151, 0.98)</f>
        <v>1.261554317403208</v>
      </c>
      <c r="AL60" s="22">
        <f>MIN(MAX(M60,AJ60), AK60)</f>
        <v>0.47757995183454</v>
      </c>
      <c r="AM60" s="22">
        <f>AL60-$AL$152 + 1</f>
        <v>2.3322635678719319</v>
      </c>
      <c r="AN60" s="46">
        <v>0</v>
      </c>
      <c r="AO60" s="74">
        <v>0.31</v>
      </c>
      <c r="AP60" s="51">
        <v>0.57999999999999996</v>
      </c>
      <c r="AQ60" s="50">
        <v>1</v>
      </c>
      <c r="AR60" s="17">
        <f>(AI60^4)*AB60*AE60*AN60</f>
        <v>0</v>
      </c>
      <c r="AS60" s="17">
        <f>(AM60^4) *Z60*AC60*AO60*(M60 &gt; 0)</f>
        <v>9.172172351592728</v>
      </c>
      <c r="AT60" s="17">
        <f>(AM60^4)*AA60*AP60*AQ60</f>
        <v>17.160838593302522</v>
      </c>
      <c r="AU60" s="17">
        <f>MIN(AR60, 0.05*AR$152)</f>
        <v>0</v>
      </c>
      <c r="AV60" s="17">
        <f>MIN(AS60, 0.05*AS$152)</f>
        <v>9.172172351592728</v>
      </c>
      <c r="AW60" s="17">
        <f>MIN(AT60, 0.05*AT$152)</f>
        <v>17.160838593302522</v>
      </c>
      <c r="AX60" s="14">
        <f>AU60/$AU$152</f>
        <v>0</v>
      </c>
      <c r="AY60" s="14">
        <f>AV60/$AV$152</f>
        <v>3.5270243279071291E-3</v>
      </c>
      <c r="AZ60" s="67">
        <f>AW60/$AW$152</f>
        <v>4.6452896611140562E-3</v>
      </c>
      <c r="BA60" s="21">
        <f>N60</f>
        <v>0</v>
      </c>
      <c r="BB60" s="66">
        <v>0</v>
      </c>
      <c r="BC60" s="15">
        <f>$D$158*AX60</f>
        <v>0</v>
      </c>
      <c r="BD60" s="19">
        <f>BC60-BB60</f>
        <v>0</v>
      </c>
      <c r="BE60" s="63">
        <f>(IF(BD60 &gt; 0, V60, W60))</f>
        <v>28.221233496965208</v>
      </c>
      <c r="BF60" s="63">
        <f>IF(BD60&gt;0, S60*(T60^(2-N60)), S60*(U60^(N60 + 2)))</f>
        <v>28.940334550959278</v>
      </c>
      <c r="BG60" s="46">
        <f>BD60/BE60</f>
        <v>0</v>
      </c>
      <c r="BH60" s="64" t="e">
        <f>BB60/BC60</f>
        <v>#DIV/0!</v>
      </c>
      <c r="BI60" s="66">
        <v>83</v>
      </c>
      <c r="BJ60" s="66">
        <v>991</v>
      </c>
      <c r="BK60" s="66">
        <v>0</v>
      </c>
      <c r="BL60" s="10">
        <f>SUM(BI60:BK60)</f>
        <v>1074</v>
      </c>
      <c r="BM60" s="15">
        <f>AY60*$D$157</f>
        <v>679.54825023353862</v>
      </c>
      <c r="BN60" s="9">
        <f>BM60-BL60</f>
        <v>-394.45174976646138</v>
      </c>
      <c r="BO60" s="48">
        <f>IF(BN60&gt;0,V60,W60)</f>
        <v>28.221233496965208</v>
      </c>
      <c r="BP60" s="48">
        <f xml:space="preserve"> IF(BN60 &gt;0, S60*T60^(2-N60), S60*U60^(N60+2))</f>
        <v>28.940334550959278</v>
      </c>
      <c r="BQ60" s="46">
        <f>BN60/BO60</f>
        <v>-13.977126471416604</v>
      </c>
      <c r="BR60" s="64">
        <f>BL60/BM60</f>
        <v>1.5804617253166366</v>
      </c>
      <c r="BS60" s="16">
        <f>BB60+BL60+BU60</f>
        <v>1129</v>
      </c>
      <c r="BT60" s="69">
        <f>BC60+BM60+BV60</f>
        <v>726.96272180452979</v>
      </c>
      <c r="BU60" s="66">
        <v>55</v>
      </c>
      <c r="BV60" s="15">
        <f>AZ60*$D$160</f>
        <v>47.414471570991175</v>
      </c>
      <c r="BW60" s="37">
        <f>BV60-BU60</f>
        <v>-7.585528429008825</v>
      </c>
      <c r="BX60" s="54">
        <f>BW60*(BW60&lt;&gt;0)</f>
        <v>-7.585528429008825</v>
      </c>
      <c r="BY60" s="26">
        <f>BX60/$BX$152</f>
        <v>-2.5889175525627408E-3</v>
      </c>
      <c r="BZ60" s="47">
        <f>BY60 * $BW$152</f>
        <v>-7.585528429008825</v>
      </c>
      <c r="CA60" s="48">
        <f>IF(BZ60&gt;0, V60, W60)</f>
        <v>28.221233496965208</v>
      </c>
      <c r="CB60" s="48">
        <f>IF(BW60&gt;0, S60*T60^(2-N60), S60*U60^(N60+2))</f>
        <v>28.940334550959278</v>
      </c>
      <c r="CC60" s="65">
        <f>BZ60/CA60</f>
        <v>-0.2687879829853837</v>
      </c>
      <c r="CD60" s="66">
        <v>0</v>
      </c>
      <c r="CE60" s="15">
        <f>AZ60*$CD$155</f>
        <v>43.215129717344062</v>
      </c>
      <c r="CF60" s="37">
        <f>CE60-CD60</f>
        <v>43.215129717344062</v>
      </c>
      <c r="CG60" s="54">
        <f>CF60*(CF60&lt;&gt;0)</f>
        <v>43.215129717344062</v>
      </c>
      <c r="CH60" s="26">
        <f>CG60/$CG$152</f>
        <v>6.7239971553359366E-3</v>
      </c>
      <c r="CI60" s="47">
        <f>CH60 * $CF$152</f>
        <v>43.215129717344062</v>
      </c>
      <c r="CJ60" s="48">
        <f>IF(BZ60&gt;0,V60,W60)</f>
        <v>28.221233496965208</v>
      </c>
      <c r="CK60" s="65">
        <f>CI60/CJ60</f>
        <v>1.5312984006170827</v>
      </c>
      <c r="CL60" s="70">
        <f>N60</f>
        <v>0</v>
      </c>
      <c r="CM60" s="1">
        <f>BS60+BU60</f>
        <v>1184</v>
      </c>
    </row>
    <row r="61" spans="1:91" x14ac:dyDescent="0.2">
      <c r="A61" s="28" t="s">
        <v>154</v>
      </c>
      <c r="B61">
        <v>1</v>
      </c>
      <c r="C61">
        <v>1</v>
      </c>
      <c r="D61">
        <v>0.91490211745904904</v>
      </c>
      <c r="E61">
        <v>8.5097882540950798E-2</v>
      </c>
      <c r="F61">
        <v>0.97735399284862901</v>
      </c>
      <c r="G61">
        <v>0.97735399284862901</v>
      </c>
      <c r="H61">
        <v>0.865022983702465</v>
      </c>
      <c r="I61">
        <v>0.86167989970748005</v>
      </c>
      <c r="J61">
        <v>0.86334982356018597</v>
      </c>
      <c r="K61">
        <v>0.91858499730929</v>
      </c>
      <c r="L61">
        <v>0.73148456692792596</v>
      </c>
      <c r="M61">
        <v>1.04671535920064</v>
      </c>
      <c r="N61" s="21">
        <v>0</v>
      </c>
      <c r="O61">
        <v>1.0048974154063699</v>
      </c>
      <c r="P61">
        <v>0.98763886948304402</v>
      </c>
      <c r="Q61">
        <v>1.0034446597229001</v>
      </c>
      <c r="R61">
        <v>0.99542527184565299</v>
      </c>
      <c r="S61">
        <v>74.949996948242102</v>
      </c>
      <c r="T61" s="27">
        <f>IF(C61,P61,R61)</f>
        <v>0.98763886948304402</v>
      </c>
      <c r="U61" s="27">
        <f>IF(D61 = 0,O61,Q61)</f>
        <v>1.0034446597229001</v>
      </c>
      <c r="V61" s="39">
        <f>S61*T61^(1-N61)</f>
        <v>74.023530253719429</v>
      </c>
      <c r="W61" s="38">
        <f>S61*U61^(N61+1)</f>
        <v>75.208174183961191</v>
      </c>
      <c r="X61" s="44">
        <f>0.5 * (D61-MAX($D$3:$D$151))/(MIN($D$3:$D$151)-MAX($D$3:$D$151)) + 0.75</f>
        <v>0.79385423100679442</v>
      </c>
      <c r="Y61" s="44">
        <f>AVERAGE(D61, F61, G61, H61, I61, J61, K61)</f>
        <v>0.91117825820510401</v>
      </c>
      <c r="Z61" s="22">
        <f>AI61^N61</f>
        <v>1</v>
      </c>
      <c r="AA61" s="22">
        <f>(Z61+AB61)/2</f>
        <v>1</v>
      </c>
      <c r="AB61" s="22">
        <f>AM61^N61</f>
        <v>1</v>
      </c>
      <c r="AC61" s="22">
        <v>1</v>
      </c>
      <c r="AD61" s="22">
        <v>1</v>
      </c>
      <c r="AE61" s="22">
        <v>1</v>
      </c>
      <c r="AF61" s="22">
        <f>PERCENTILE($L$2:$L$151, 0.05)</f>
        <v>4.1983459205926187E-4</v>
      </c>
      <c r="AG61" s="22">
        <f>PERCENTILE($L$2:$L$151, 0.95)</f>
        <v>0.98984537699831288</v>
      </c>
      <c r="AH61" s="22">
        <f>MIN(MAX(L61,AF61), AG61)</f>
        <v>0.73148456692792596</v>
      </c>
      <c r="AI61" s="22">
        <f>AH61-$AH$152+1</f>
        <v>1.7310647323358666</v>
      </c>
      <c r="AJ61" s="22">
        <f>PERCENTILE($M$2:$M$151, 0.02)</f>
        <v>-0.85468361603739185</v>
      </c>
      <c r="AK61" s="22">
        <f>PERCENTILE($M$2:$M$151, 0.98)</f>
        <v>1.261554317403208</v>
      </c>
      <c r="AL61" s="22">
        <f>MIN(MAX(M61,AJ61), AK61)</f>
        <v>1.04671535920064</v>
      </c>
      <c r="AM61" s="22">
        <f>AL61-$AL$152 + 1</f>
        <v>2.901398975238032</v>
      </c>
      <c r="AN61" s="46">
        <v>1</v>
      </c>
      <c r="AO61" s="51">
        <v>1</v>
      </c>
      <c r="AP61" s="51">
        <v>1</v>
      </c>
      <c r="AQ61" s="21">
        <v>1</v>
      </c>
      <c r="AR61" s="17">
        <f>(AI61^4)*AB61*AE61*AN61</f>
        <v>8.9795223067128038</v>
      </c>
      <c r="AS61" s="17">
        <f>(AM61^4) *Z61*AC61*AO61*(M61 &gt; 0)</f>
        <v>70.864677216952245</v>
      </c>
      <c r="AT61" s="17">
        <f>(AM61^4)*AA61*AP61*AQ61</f>
        <v>70.864677216952245</v>
      </c>
      <c r="AU61" s="17">
        <f>MIN(AR61, 0.05*AR$152)</f>
        <v>8.9795223067128038</v>
      </c>
      <c r="AV61" s="17">
        <f>MIN(AS61, 0.05*AS$152)</f>
        <v>70.864677216952245</v>
      </c>
      <c r="AW61" s="17">
        <f>MIN(AT61, 0.05*AT$152)</f>
        <v>70.864677216952245</v>
      </c>
      <c r="AX61" s="14">
        <f>AU61/$AU$152</f>
        <v>1.7284433238303542E-2</v>
      </c>
      <c r="AY61" s="14">
        <f>AV61/$AV$152</f>
        <v>2.7249972084320333E-2</v>
      </c>
      <c r="AZ61" s="67">
        <f>AW61/$AW$152</f>
        <v>1.9182451406690997E-2</v>
      </c>
      <c r="BA61" s="21">
        <f>N61</f>
        <v>0</v>
      </c>
      <c r="BB61" s="66">
        <v>375</v>
      </c>
      <c r="BC61" s="15">
        <f>$D$158*AX61</f>
        <v>2320.2104646101525</v>
      </c>
      <c r="BD61" s="19">
        <f>BC61-BB61</f>
        <v>1945.2104646101525</v>
      </c>
      <c r="BE61" s="63">
        <f>(IF(BD61 &gt; 0, V61, W61))</f>
        <v>74.023530253719429</v>
      </c>
      <c r="BF61" s="63">
        <f>IF(BD61&gt;0, S61*(T61^(2-N61)), S61*(U61^(N61 + 2)))</f>
        <v>73.108515734927366</v>
      </c>
      <c r="BG61" s="46">
        <f>BD61/BE61</f>
        <v>26.278272029756543</v>
      </c>
      <c r="BH61" s="64">
        <f>BB61/BC61</f>
        <v>0.16162326897487225</v>
      </c>
      <c r="BI61" s="66">
        <v>0</v>
      </c>
      <c r="BJ61" s="66">
        <v>1124</v>
      </c>
      <c r="BK61" s="66">
        <v>0</v>
      </c>
      <c r="BL61" s="10">
        <f>SUM(BI61:BK61)</f>
        <v>1124</v>
      </c>
      <c r="BM61" s="15">
        <f>AY61*$D$157</f>
        <v>5250.224871513914</v>
      </c>
      <c r="BN61" s="9">
        <f>BM61-BL61</f>
        <v>4126.224871513914</v>
      </c>
      <c r="BO61" s="48">
        <f>IF(BN61&gt;0,V61,W61)</f>
        <v>74.023530253719429</v>
      </c>
      <c r="BP61" s="48">
        <f xml:space="preserve"> IF(BN61 &gt;0, S61*T61^(2-N61), S61*U61^(N61+2))</f>
        <v>73.108515734927366</v>
      </c>
      <c r="BQ61" s="46">
        <f>BN61/BO61</f>
        <v>55.742070897876225</v>
      </c>
      <c r="BR61" s="64">
        <f>BL61/BM61</f>
        <v>0.21408606821747278</v>
      </c>
      <c r="BS61" s="16">
        <f>BB61+BL61+BU61</f>
        <v>1499</v>
      </c>
      <c r="BT61" s="69">
        <f>BC61+BM61+BV61</f>
        <v>7766.2306176321617</v>
      </c>
      <c r="BU61" s="66">
        <v>0</v>
      </c>
      <c r="BV61" s="15">
        <f>AZ61*$D$160</f>
        <v>195.795281508095</v>
      </c>
      <c r="BW61" s="37">
        <f>BV61-BU61</f>
        <v>195.795281508095</v>
      </c>
      <c r="BX61" s="54">
        <f>BW61*(BW61&lt;&gt;0)</f>
        <v>195.795281508095</v>
      </c>
      <c r="BY61" s="26">
        <f>BX61/$BX$152</f>
        <v>6.6824328159759444E-2</v>
      </c>
      <c r="BZ61" s="47">
        <f>BY61 * $BW$152</f>
        <v>195.79528150809503</v>
      </c>
      <c r="CA61" s="48">
        <f>IF(BZ61&gt;0, V61, W61)</f>
        <v>74.023530253719429</v>
      </c>
      <c r="CB61" s="48">
        <f>IF(BW61&gt;0, S61*T61^(2-N61), S61*U61^(N61+2))</f>
        <v>73.108515734927366</v>
      </c>
      <c r="CC61" s="65">
        <f>BZ61/CA61</f>
        <v>2.6450411218837675</v>
      </c>
      <c r="CD61" s="66">
        <v>0</v>
      </c>
      <c r="CE61" s="15">
        <f>AZ61*$CD$155</f>
        <v>178.45434543644635</v>
      </c>
      <c r="CF61" s="37">
        <f>CE61-CD61</f>
        <v>178.45434543644635</v>
      </c>
      <c r="CG61" s="54">
        <f>CF61*(CF61&lt;&gt;0)</f>
        <v>178.45434543644635</v>
      </c>
      <c r="CH61" s="26">
        <f>CG61/$CG$152</f>
        <v>2.7766352176201391E-2</v>
      </c>
      <c r="CI61" s="47">
        <f>CH61 * $CF$152</f>
        <v>178.45434543644635</v>
      </c>
      <c r="CJ61" s="48">
        <f>IF(BZ61&gt;0,V61,W61)</f>
        <v>74.023530253719429</v>
      </c>
      <c r="CK61" s="65">
        <f>CI61/CJ61</f>
        <v>2.4107786378842642</v>
      </c>
      <c r="CL61" s="70">
        <f>N61</f>
        <v>0</v>
      </c>
      <c r="CM61" s="1">
        <f>BS61+BU61</f>
        <v>1499</v>
      </c>
    </row>
    <row r="62" spans="1:91" x14ac:dyDescent="0.2">
      <c r="A62" s="28" t="s">
        <v>163</v>
      </c>
      <c r="B62">
        <v>1</v>
      </c>
      <c r="C62">
        <v>1</v>
      </c>
      <c r="D62">
        <v>0.63483819416699905</v>
      </c>
      <c r="E62">
        <v>0.36516180583300001</v>
      </c>
      <c r="F62">
        <v>0.95868096940802505</v>
      </c>
      <c r="G62">
        <v>0.95868096940802505</v>
      </c>
      <c r="H62">
        <v>8.0651901379022103E-2</v>
      </c>
      <c r="I62">
        <v>0.62348516506477203</v>
      </c>
      <c r="J62">
        <v>0.22424376032364199</v>
      </c>
      <c r="K62">
        <v>0.46365744416624</v>
      </c>
      <c r="L62">
        <v>0.79179434120368297</v>
      </c>
      <c r="M62">
        <v>0.55071250553536</v>
      </c>
      <c r="N62" s="21">
        <v>0</v>
      </c>
      <c r="O62">
        <v>1.0083445117612899</v>
      </c>
      <c r="P62">
        <v>0.98051803816071403</v>
      </c>
      <c r="Q62">
        <v>1.01978136470283</v>
      </c>
      <c r="R62">
        <v>0.99382632293695405</v>
      </c>
      <c r="S62">
        <v>100.83000183105401</v>
      </c>
      <c r="T62" s="27">
        <f>IF(C62,P62,R62)</f>
        <v>0.98051803816071403</v>
      </c>
      <c r="U62" s="27">
        <f>IF(D62 = 0,O62,Q62)</f>
        <v>1.01978136470283</v>
      </c>
      <c r="V62" s="39">
        <f>S62*T62^(1-N62)</f>
        <v>98.865635583126277</v>
      </c>
      <c r="W62" s="38">
        <f>S62*U62^(N62+1)</f>
        <v>102.82455687026111</v>
      </c>
      <c r="X62" s="44">
        <f>0.5 * (D62-MAX($D$3:$D$151))/(MIN($D$3:$D$151)-MAX($D$3:$D$151)) + 0.75</f>
        <v>0.93818200535309892</v>
      </c>
      <c r="Y62" s="44">
        <f>AVERAGE(D62, F62, G62, H62, I62, J62, K62)</f>
        <v>0.56346262913096079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PERCENTILE($L$2:$L$151, 0.05)</f>
        <v>4.1983459205926187E-4</v>
      </c>
      <c r="AG62" s="22">
        <f>PERCENTILE($L$2:$L$151, 0.95)</f>
        <v>0.98984537699831288</v>
      </c>
      <c r="AH62" s="22">
        <f>MIN(MAX(L62,AF62), AG62)</f>
        <v>0.79179434120368297</v>
      </c>
      <c r="AI62" s="22">
        <f>AH62-$AH$152+1</f>
        <v>1.7913745066116236</v>
      </c>
      <c r="AJ62" s="22">
        <f>PERCENTILE($M$2:$M$151, 0.02)</f>
        <v>-0.85468361603739185</v>
      </c>
      <c r="AK62" s="22">
        <f>PERCENTILE($M$2:$M$151, 0.98)</f>
        <v>1.261554317403208</v>
      </c>
      <c r="AL62" s="22">
        <f>MIN(MAX(M62,AJ62), AK62)</f>
        <v>0.55071250553536</v>
      </c>
      <c r="AM62" s="22">
        <f>AL62-$AL$152 + 1</f>
        <v>2.405396121572752</v>
      </c>
      <c r="AN62" s="46">
        <v>1</v>
      </c>
      <c r="AO62" s="51">
        <v>1</v>
      </c>
      <c r="AP62" s="51">
        <v>1</v>
      </c>
      <c r="AQ62" s="21">
        <v>1</v>
      </c>
      <c r="AR62" s="17">
        <f>(AI62^4)*AB62*AE62*AN62</f>
        <v>10.297826194528122</v>
      </c>
      <c r="AS62" s="17">
        <f>(AM62^4) *Z62*AC62*AO62*(M62 &gt; 0)</f>
        <v>33.476991770239003</v>
      </c>
      <c r="AT62" s="17">
        <f>(AM62^4)*AA62*AP62*AQ62</f>
        <v>33.476991770239003</v>
      </c>
      <c r="AU62" s="17">
        <f>MIN(AR62, 0.05*AR$152)</f>
        <v>10.297826194528122</v>
      </c>
      <c r="AV62" s="17">
        <f>MIN(AS62, 0.05*AS$152)</f>
        <v>33.476991770239003</v>
      </c>
      <c r="AW62" s="17">
        <f>MIN(AT62, 0.05*AT$152)</f>
        <v>33.476991770239003</v>
      </c>
      <c r="AX62" s="14">
        <f>AU62/$AU$152</f>
        <v>1.9821999799021998E-2</v>
      </c>
      <c r="AY62" s="14">
        <f>AV62/$AV$152</f>
        <v>1.2873086099202702E-2</v>
      </c>
      <c r="AZ62" s="67">
        <f>AW62/$AW$152</f>
        <v>9.0619303310843832E-3</v>
      </c>
      <c r="BA62" s="21">
        <f>N62</f>
        <v>0</v>
      </c>
      <c r="BB62" s="66">
        <v>2319</v>
      </c>
      <c r="BC62" s="15">
        <f>$D$158*AX62</f>
        <v>2660.845787021316</v>
      </c>
      <c r="BD62" s="19">
        <f>BC62-BB62</f>
        <v>341.84578702131603</v>
      </c>
      <c r="BE62" s="63">
        <f>(IF(BD62 &gt; 0, V62, W62))</f>
        <v>98.865635583126277</v>
      </c>
      <c r="BF62" s="63">
        <f>IF(BD62&gt;0, S62*(T62^(2-N62)), S62*(U62^(N62 + 2)))</f>
        <v>96.939539043479058</v>
      </c>
      <c r="BG62" s="46">
        <f>BD62/BE62</f>
        <v>3.4576805682282994</v>
      </c>
      <c r="BH62" s="64">
        <f>BB62/BC62</f>
        <v>0.87152739602996865</v>
      </c>
      <c r="BI62" s="66">
        <v>0</v>
      </c>
      <c r="BJ62" s="66">
        <v>1210</v>
      </c>
      <c r="BK62" s="66">
        <v>101</v>
      </c>
      <c r="BL62" s="10">
        <f>SUM(BI62:BK62)</f>
        <v>1311</v>
      </c>
      <c r="BM62" s="15">
        <f>AY62*$D$157</f>
        <v>2480.2446256472854</v>
      </c>
      <c r="BN62" s="9">
        <f>BM62-BL62</f>
        <v>1169.2446256472854</v>
      </c>
      <c r="BO62" s="48">
        <f>IF(BN62&gt;0,V62,W62)</f>
        <v>98.865635583126277</v>
      </c>
      <c r="BP62" s="48">
        <f xml:space="preserve"> IF(BN62 &gt;0, S62*T62^(2-N62), S62*U62^(N62+2))</f>
        <v>96.939539043479058</v>
      </c>
      <c r="BQ62" s="46">
        <f>BN62/BO62</f>
        <v>11.826603033004162</v>
      </c>
      <c r="BR62" s="64">
        <f>BL62/BM62</f>
        <v>0.5285768937642028</v>
      </c>
      <c r="BS62" s="16">
        <f>BB62+BL62+BU62</f>
        <v>3630</v>
      </c>
      <c r="BT62" s="69">
        <f>BC62+BM62+BV62</f>
        <v>5233.5855355579797</v>
      </c>
      <c r="BU62" s="66">
        <v>0</v>
      </c>
      <c r="BV62" s="15">
        <f>AZ62*$D$160</f>
        <v>92.495122889378294</v>
      </c>
      <c r="BW62" s="37">
        <f>BV62-BU62</f>
        <v>92.495122889378294</v>
      </c>
      <c r="BX62" s="54">
        <f>BW62*(BW62&lt;&gt;0)</f>
        <v>92.495122889378294</v>
      </c>
      <c r="BY62" s="26">
        <f>BX62/$BX$152</f>
        <v>3.1568301327432886E-2</v>
      </c>
      <c r="BZ62" s="47">
        <f>BY62 * $BW$152</f>
        <v>92.49512288937828</v>
      </c>
      <c r="CA62" s="48">
        <f>IF(BZ62&gt;0, V62, W62)</f>
        <v>98.865635583126277</v>
      </c>
      <c r="CB62" s="48">
        <f>IF(BW62&gt;0, S62*T62^(2-N62), S62*U62^(N62+2))</f>
        <v>96.939539043479058</v>
      </c>
      <c r="CC62" s="65">
        <f>BZ62/CA62</f>
        <v>0.93556393324967124</v>
      </c>
      <c r="CD62" s="66">
        <v>0</v>
      </c>
      <c r="CE62" s="15">
        <f>AZ62*$CD$155</f>
        <v>84.303137870078018</v>
      </c>
      <c r="CF62" s="37">
        <f>CE62-CD62</f>
        <v>84.303137870078018</v>
      </c>
      <c r="CG62" s="54">
        <f>CF62*(CF62&lt;&gt;0)</f>
        <v>84.303137870078018</v>
      </c>
      <c r="CH62" s="26">
        <f>CG62/$CG$152</f>
        <v>1.3117027831037501E-2</v>
      </c>
      <c r="CI62" s="47">
        <f>CH62 * $CF$152</f>
        <v>84.303137870078018</v>
      </c>
      <c r="CJ62" s="48">
        <f>IF(BZ62&gt;0,V62,W62)</f>
        <v>98.865635583126277</v>
      </c>
      <c r="CK62" s="65">
        <f>CI62/CJ62</f>
        <v>0.85270415117289056</v>
      </c>
      <c r="CL62" s="70">
        <f>N62</f>
        <v>0</v>
      </c>
      <c r="CM62" s="1">
        <f>BS62+BU62</f>
        <v>3630</v>
      </c>
    </row>
    <row r="63" spans="1:91" x14ac:dyDescent="0.2">
      <c r="A63" s="28" t="s">
        <v>284</v>
      </c>
      <c r="B63">
        <v>1</v>
      </c>
      <c r="C63">
        <v>1</v>
      </c>
      <c r="D63">
        <v>0.928485817019576</v>
      </c>
      <c r="E63">
        <v>7.1514182980423405E-2</v>
      </c>
      <c r="F63">
        <v>0.95272149384187499</v>
      </c>
      <c r="G63">
        <v>0.95272149384187499</v>
      </c>
      <c r="H63">
        <v>0.85415796071876304</v>
      </c>
      <c r="I63">
        <v>0.81863769327204305</v>
      </c>
      <c r="J63">
        <v>0.83620924573503697</v>
      </c>
      <c r="K63">
        <v>0.89256625623035502</v>
      </c>
      <c r="L63">
        <v>0.226332949699383</v>
      </c>
      <c r="M63">
        <v>0.75637448242913596</v>
      </c>
      <c r="N63" s="21">
        <v>0</v>
      </c>
      <c r="O63">
        <v>1.04118095682489</v>
      </c>
      <c r="P63">
        <v>0.98367022249093405</v>
      </c>
      <c r="Q63">
        <v>1.0174843603728001</v>
      </c>
      <c r="R63">
        <v>0.98827946131720201</v>
      </c>
      <c r="S63">
        <v>5.8499999046325604</v>
      </c>
      <c r="T63" s="27">
        <f>IF(C63,P63,R63)</f>
        <v>0.98367022249093405</v>
      </c>
      <c r="U63" s="27">
        <f>IF(D63 = 0,O63,Q63)</f>
        <v>1.0174843603728001</v>
      </c>
      <c r="V63" s="39">
        <f>S63*T63^(1-N63)</f>
        <v>5.754470707761854</v>
      </c>
      <c r="W63" s="38">
        <f>S63*U63^(N63+1)</f>
        <v>5.9522834111460021</v>
      </c>
      <c r="X63" s="44">
        <f>0.5 * (D63-MAX($D$3:$D$151))/(MIN($D$3:$D$151)-MAX($D$3:$D$151)) + 0.75</f>
        <v>0.78685402511838609</v>
      </c>
      <c r="Y63" s="44">
        <f>AVERAGE(D63, F63, G63, H63, I63, J63, K63)</f>
        <v>0.89078570866564621</v>
      </c>
      <c r="Z63" s="22">
        <f>AI63^N63</f>
        <v>1</v>
      </c>
      <c r="AA63" s="22">
        <f>(Z63+AB63)/2</f>
        <v>1</v>
      </c>
      <c r="AB63" s="22">
        <f>AM63^N63</f>
        <v>1</v>
      </c>
      <c r="AC63" s="22">
        <v>1</v>
      </c>
      <c r="AD63" s="22">
        <v>1</v>
      </c>
      <c r="AE63" s="22">
        <v>1</v>
      </c>
      <c r="AF63" s="22">
        <f>PERCENTILE($L$2:$L$151, 0.05)</f>
        <v>4.1983459205926187E-4</v>
      </c>
      <c r="AG63" s="22">
        <f>PERCENTILE($L$2:$L$151, 0.95)</f>
        <v>0.98984537699831288</v>
      </c>
      <c r="AH63" s="22">
        <f>MIN(MAX(L63,AF63), AG63)</f>
        <v>0.226332949699383</v>
      </c>
      <c r="AI63" s="22">
        <f>AH63-$AH$152+1</f>
        <v>1.2259131151073237</v>
      </c>
      <c r="AJ63" s="22">
        <f>PERCENTILE($M$2:$M$151, 0.02)</f>
        <v>-0.85468361603739185</v>
      </c>
      <c r="AK63" s="22">
        <f>PERCENTILE($M$2:$M$151, 0.98)</f>
        <v>1.261554317403208</v>
      </c>
      <c r="AL63" s="22">
        <f>MIN(MAX(M63,AJ63), AK63)</f>
        <v>0.75637448242913596</v>
      </c>
      <c r="AM63" s="22">
        <f>AL63-$AL$152 + 1</f>
        <v>2.6110580984665277</v>
      </c>
      <c r="AN63" s="46">
        <v>0</v>
      </c>
      <c r="AO63" s="74">
        <v>0.31</v>
      </c>
      <c r="AP63" s="51">
        <v>0.57999999999999996</v>
      </c>
      <c r="AQ63" s="50">
        <v>1</v>
      </c>
      <c r="AR63" s="17">
        <f>(AI63^4)*AB63*AE63*AN63</f>
        <v>0</v>
      </c>
      <c r="AS63" s="17">
        <f>(AM63^4) *Z63*AC63*AO63*(M63 &gt; 0)</f>
        <v>14.408800735248242</v>
      </c>
      <c r="AT63" s="17">
        <f>(AM63^4)*AA63*AP63*AQ63</f>
        <v>26.958401375625741</v>
      </c>
      <c r="AU63" s="17">
        <f>MIN(AR63, 0.05*AR$152)</f>
        <v>0</v>
      </c>
      <c r="AV63" s="17">
        <f>MIN(AS63, 0.05*AS$152)</f>
        <v>14.408800735248242</v>
      </c>
      <c r="AW63" s="17">
        <f>MIN(AT63, 0.05*AT$152)</f>
        <v>26.958401375625741</v>
      </c>
      <c r="AX63" s="14">
        <f>AU63/$AU$152</f>
        <v>0</v>
      </c>
      <c r="AY63" s="14">
        <f>AV63/$AV$152</f>
        <v>5.5406929548551124E-3</v>
      </c>
      <c r="AZ63" s="67">
        <f>AW63/$AW$152</f>
        <v>7.2974046407750385E-3</v>
      </c>
      <c r="BA63" s="21">
        <f>N63</f>
        <v>0</v>
      </c>
      <c r="BB63" s="66">
        <v>0</v>
      </c>
      <c r="BC63" s="15">
        <f>$D$158*AX63</f>
        <v>0</v>
      </c>
      <c r="BD63" s="19">
        <f>BC63-BB63</f>
        <v>0</v>
      </c>
      <c r="BE63" s="63">
        <f>(IF(BD63 &gt; 0, V63, W63))</f>
        <v>5.9522834111460021</v>
      </c>
      <c r="BF63" s="63">
        <f>IF(BD63&gt;0, S63*(T63^(2-N63)), S63*(U63^(N63 + 2)))</f>
        <v>6.0563552793475184</v>
      </c>
      <c r="BG63" s="46">
        <f>BD63/BE63</f>
        <v>0</v>
      </c>
      <c r="BH63" s="64" t="e">
        <f>BB63/BC63</f>
        <v>#DIV/0!</v>
      </c>
      <c r="BI63" s="66">
        <v>0</v>
      </c>
      <c r="BJ63" s="66">
        <v>6</v>
      </c>
      <c r="BK63" s="66">
        <v>0</v>
      </c>
      <c r="BL63" s="10">
        <f>SUM(BI63:BK63)</f>
        <v>6</v>
      </c>
      <c r="BM63" s="15">
        <f>AY63*$D$157</f>
        <v>1067.5197709189797</v>
      </c>
      <c r="BN63" s="9">
        <f>BM63-BL63</f>
        <v>1061.5197709189797</v>
      </c>
      <c r="BO63" s="48">
        <f>IF(BN63&gt;0,V63,W63)</f>
        <v>5.754470707761854</v>
      </c>
      <c r="BP63" s="48">
        <f xml:space="preserve"> IF(BN63 &gt;0, S63*T63^(2-N63), S63*U63^(N63+2))</f>
        <v>5.6605014814216652</v>
      </c>
      <c r="BQ63" s="46">
        <f>BN63/BO63</f>
        <v>184.46870699804944</v>
      </c>
      <c r="BR63" s="64">
        <f>BL63/BM63</f>
        <v>5.6205048032364497E-3</v>
      </c>
      <c r="BS63" s="16">
        <f>BB63+BL63+BU63</f>
        <v>6</v>
      </c>
      <c r="BT63" s="69">
        <f>BC63+BM63+BV63</f>
        <v>1142.0043800873705</v>
      </c>
      <c r="BU63" s="66">
        <v>0</v>
      </c>
      <c r="BV63" s="15">
        <f>AZ63*$D$160</f>
        <v>74.484609168390818</v>
      </c>
      <c r="BW63" s="37">
        <f>BV63-BU63</f>
        <v>74.484609168390818</v>
      </c>
      <c r="BX63" s="54">
        <f>BW63*(BW63&lt;&gt;0)</f>
        <v>74.484609168390818</v>
      </c>
      <c r="BY63" s="26">
        <f>BX63/$BX$152</f>
        <v>2.5421368316856954E-2</v>
      </c>
      <c r="BZ63" s="47">
        <f>BY63 * $BW$152</f>
        <v>74.484609168390818</v>
      </c>
      <c r="CA63" s="48">
        <f>IF(BZ63&gt;0, V63, W63)</f>
        <v>5.754470707761854</v>
      </c>
      <c r="CB63" s="48">
        <f>IF(BW63&gt;0, S63*T63^(2-N63), S63*U63^(N63+2))</f>
        <v>5.6605014814216652</v>
      </c>
      <c r="CC63" s="65">
        <f>BZ63/CA63</f>
        <v>12.943781096656393</v>
      </c>
      <c r="CD63" s="66">
        <v>0</v>
      </c>
      <c r="CE63" s="15">
        <f>AZ63*$CD$155</f>
        <v>67.887755373130176</v>
      </c>
      <c r="CF63" s="37">
        <f>CE63-CD63</f>
        <v>67.887755373130176</v>
      </c>
      <c r="CG63" s="54">
        <f>CF63*(CF63&lt;&gt;0)</f>
        <v>67.887755373130176</v>
      </c>
      <c r="CH63" s="26">
        <f>CG63/$CG$152</f>
        <v>1.0562899544597817E-2</v>
      </c>
      <c r="CI63" s="47">
        <f>CH63 * $CF$152</f>
        <v>67.887755373130176</v>
      </c>
      <c r="CJ63" s="48">
        <f>IF(BZ63&gt;0,V63,W63)</f>
        <v>5.754470707761854</v>
      </c>
      <c r="CK63" s="65">
        <f>CI63/CJ63</f>
        <v>11.797393508591595</v>
      </c>
      <c r="CL63" s="70">
        <f>N63</f>
        <v>0</v>
      </c>
      <c r="CM63" s="1">
        <f>BS63+BU63</f>
        <v>6</v>
      </c>
    </row>
    <row r="64" spans="1:91" x14ac:dyDescent="0.2">
      <c r="A64" s="28" t="s">
        <v>248</v>
      </c>
      <c r="B64">
        <v>1</v>
      </c>
      <c r="C64">
        <v>1</v>
      </c>
      <c r="D64">
        <v>0.83379944067119405</v>
      </c>
      <c r="E64">
        <v>0.16620055932880501</v>
      </c>
      <c r="F64">
        <v>0.83114819229241099</v>
      </c>
      <c r="G64">
        <v>0.83114819229241099</v>
      </c>
      <c r="H64">
        <v>0.92937735060593396</v>
      </c>
      <c r="I64">
        <v>0.84454659423318001</v>
      </c>
      <c r="J64">
        <v>0.88594721976633395</v>
      </c>
      <c r="K64">
        <v>0.85811038344450496</v>
      </c>
      <c r="L64">
        <v>0.22308703533232299</v>
      </c>
      <c r="M64">
        <v>0.91227965069086803</v>
      </c>
      <c r="N64" s="21">
        <v>0</v>
      </c>
      <c r="O64">
        <v>1.04189305212339</v>
      </c>
      <c r="P64">
        <v>0.98499508483396503</v>
      </c>
      <c r="Q64">
        <v>1.06066822590661</v>
      </c>
      <c r="R64">
        <v>0.96218668158190401</v>
      </c>
      <c r="S64">
        <v>3.5199999809265101</v>
      </c>
      <c r="T64" s="27">
        <f>IF(C64,P64,R64)</f>
        <v>0.98499508483396503</v>
      </c>
      <c r="U64" s="27">
        <f>IF(D64 = 0,O64,Q64)</f>
        <v>1.06066822590661</v>
      </c>
      <c r="V64" s="39">
        <f>S64*T64^(1-N64)</f>
        <v>3.4671826798282632</v>
      </c>
      <c r="W64" s="38">
        <f>S64*U64^(N64+1)</f>
        <v>3.7335521349606227</v>
      </c>
      <c r="X64" s="44">
        <f>0.5 * (D64-MAX($D$3:$D$151))/(MIN($D$3:$D$151)-MAX($D$3:$D$151)) + 0.75</f>
        <v>0.83564957792876293</v>
      </c>
      <c r="Y64" s="44">
        <f>AVERAGE(D64, F64, G64, H64, I64, J64, K64)</f>
        <v>0.8591539104722814</v>
      </c>
      <c r="Z64" s="22">
        <f>AI64^N64</f>
        <v>1</v>
      </c>
      <c r="AA64" s="22">
        <f>(Z64+AB64)/2</f>
        <v>1</v>
      </c>
      <c r="AB64" s="22">
        <f>AM64^N64</f>
        <v>1</v>
      </c>
      <c r="AC64" s="22">
        <v>1</v>
      </c>
      <c r="AD64" s="22">
        <v>1</v>
      </c>
      <c r="AE64" s="22">
        <v>1</v>
      </c>
      <c r="AF64" s="22">
        <f>PERCENTILE($L$2:$L$151, 0.05)</f>
        <v>4.1983459205926187E-4</v>
      </c>
      <c r="AG64" s="22">
        <f>PERCENTILE($L$2:$L$151, 0.95)</f>
        <v>0.98984537699831288</v>
      </c>
      <c r="AH64" s="22">
        <f>MIN(MAX(L64,AF64), AG64)</f>
        <v>0.22308703533232299</v>
      </c>
      <c r="AI64" s="22">
        <f>AH64-$AH$152+1</f>
        <v>1.2226672007402637</v>
      </c>
      <c r="AJ64" s="22">
        <f>PERCENTILE($M$2:$M$151, 0.02)</f>
        <v>-0.85468361603739185</v>
      </c>
      <c r="AK64" s="22">
        <f>PERCENTILE($M$2:$M$151, 0.98)</f>
        <v>1.261554317403208</v>
      </c>
      <c r="AL64" s="22">
        <f>MIN(MAX(M64,AJ64), AK64)</f>
        <v>0.91227965069086803</v>
      </c>
      <c r="AM64" s="22">
        <f>AL64-$AL$152 + 1</f>
        <v>2.76696326672826</v>
      </c>
      <c r="AN64" s="46">
        <v>0</v>
      </c>
      <c r="AO64" s="74">
        <v>0.31</v>
      </c>
      <c r="AP64" s="51">
        <v>0.57999999999999996</v>
      </c>
      <c r="AQ64" s="50">
        <v>1</v>
      </c>
      <c r="AR64" s="17">
        <f>(AI64^4)*AB64*AE64*AN64</f>
        <v>0</v>
      </c>
      <c r="AS64" s="17">
        <f>(AM64^4) *Z64*AC64*AO64*(M64 &gt; 0)</f>
        <v>18.170851048379856</v>
      </c>
      <c r="AT64" s="17">
        <f>(AM64^4)*AA64*AP64*AQ64</f>
        <v>33.997076155033277</v>
      </c>
      <c r="AU64" s="17">
        <f>MIN(AR64, 0.05*AR$152)</f>
        <v>0</v>
      </c>
      <c r="AV64" s="17">
        <f>MIN(AS64, 0.05*AS$152)</f>
        <v>18.170851048379856</v>
      </c>
      <c r="AW64" s="17">
        <f>MIN(AT64, 0.05*AT$152)</f>
        <v>33.997076155033277</v>
      </c>
      <c r="AX64" s="14">
        <f>AU64/$AU$152</f>
        <v>0</v>
      </c>
      <c r="AY64" s="14">
        <f>AV64/$AV$152</f>
        <v>6.987334215899638E-3</v>
      </c>
      <c r="AZ64" s="67">
        <f>AW64/$AW$152</f>
        <v>9.2027126478957891E-3</v>
      </c>
      <c r="BA64" s="21">
        <f>N64</f>
        <v>0</v>
      </c>
      <c r="BB64" s="66">
        <v>0</v>
      </c>
      <c r="BC64" s="15">
        <f>$D$158*AX64</f>
        <v>0</v>
      </c>
      <c r="BD64" s="19">
        <f>BC64-BB64</f>
        <v>0</v>
      </c>
      <c r="BE64" s="63">
        <f>(IF(BD64 &gt; 0, V64, W64))</f>
        <v>3.7335521349606227</v>
      </c>
      <c r="BF64" s="63">
        <f>IF(BD64&gt;0, S64*(T64^(2-N64)), S64*(U64^(N64 + 2)))</f>
        <v>3.9600601193185203</v>
      </c>
      <c r="BG64" s="46">
        <f>BD64/BE64</f>
        <v>0</v>
      </c>
      <c r="BH64" s="64" t="e">
        <f>BB64/BC64</f>
        <v>#DIV/0!</v>
      </c>
      <c r="BI64" s="66">
        <v>0</v>
      </c>
      <c r="BJ64" s="66">
        <v>1383</v>
      </c>
      <c r="BK64" s="66">
        <v>0</v>
      </c>
      <c r="BL64" s="10">
        <f>SUM(BI64:BK64)</f>
        <v>1383</v>
      </c>
      <c r="BM64" s="15">
        <f>AY64*$D$157</f>
        <v>1346.2426960431674</v>
      </c>
      <c r="BN64" s="9">
        <f>BM64-BL64</f>
        <v>-36.757303956832629</v>
      </c>
      <c r="BO64" s="48">
        <f>IF(BN64&gt;0,V64,W64)</f>
        <v>3.7335521349606227</v>
      </c>
      <c r="BP64" s="48">
        <f xml:space="preserve"> IF(BN64 &gt;0, S64*T64^(2-N64), S64*U64^(N64+2))</f>
        <v>3.9600601193185203</v>
      </c>
      <c r="BQ64" s="46">
        <f>BN64/BO64</f>
        <v>-9.8451294178111972</v>
      </c>
      <c r="BR64" s="64">
        <f>BL64/BM64</f>
        <v>1.0273036236815758</v>
      </c>
      <c r="BS64" s="16">
        <f>BB64+BL64+BU64</f>
        <v>1609</v>
      </c>
      <c r="BT64" s="69">
        <f>BC64+BM64+BV64</f>
        <v>1440.1747840402397</v>
      </c>
      <c r="BU64" s="66">
        <v>226</v>
      </c>
      <c r="BV64" s="15">
        <f>AZ64*$D$160</f>
        <v>93.932087997072315</v>
      </c>
      <c r="BW64" s="37">
        <f>BV64-BU64</f>
        <v>-132.0679120029277</v>
      </c>
      <c r="BX64" s="54">
        <f>BW64*(BW64&lt;&gt;0)</f>
        <v>-132.0679120029277</v>
      </c>
      <c r="BY64" s="26">
        <f>BX64/$BX$152</f>
        <v>-4.5074372697244985E-2</v>
      </c>
      <c r="BZ64" s="47">
        <f>BY64 * $BW$152</f>
        <v>-132.0679120029277</v>
      </c>
      <c r="CA64" s="48">
        <f>IF(BZ64&gt;0, V64, W64)</f>
        <v>3.7335521349606227</v>
      </c>
      <c r="CB64" s="48">
        <f>IF(BW64&gt;0, S64*T64^(2-N64), S64*U64^(N64+2))</f>
        <v>3.9600601193185203</v>
      </c>
      <c r="CC64" s="65">
        <f>BZ64/CA64</f>
        <v>-35.373260431066832</v>
      </c>
      <c r="CD64" s="66">
        <v>0</v>
      </c>
      <c r="CE64" s="15">
        <f>AZ64*$CD$155</f>
        <v>85.61283576337452</v>
      </c>
      <c r="CF64" s="37">
        <f>CE64-CD64</f>
        <v>85.61283576337452</v>
      </c>
      <c r="CG64" s="54">
        <f>CF64*(CF64&lt;&gt;0)</f>
        <v>85.61283576337452</v>
      </c>
      <c r="CH64" s="26">
        <f>CG64/$CG$152</f>
        <v>1.3320808427473864E-2</v>
      </c>
      <c r="CI64" s="47">
        <f>CH64 * $CF$152</f>
        <v>85.61283576337452</v>
      </c>
      <c r="CJ64" s="48">
        <f>IF(BZ64&gt;0,V64,W64)</f>
        <v>3.7335521349606227</v>
      </c>
      <c r="CK64" s="65">
        <f>CI64/CJ64</f>
        <v>22.93066566868162</v>
      </c>
      <c r="CL64" s="70">
        <f>N64</f>
        <v>0</v>
      </c>
      <c r="CM64" s="1">
        <f>BS64+BU64</f>
        <v>1835</v>
      </c>
    </row>
    <row r="65" spans="1:91" x14ac:dyDescent="0.2">
      <c r="A65" s="28" t="s">
        <v>266</v>
      </c>
      <c r="B65">
        <v>1</v>
      </c>
      <c r="C65">
        <v>1</v>
      </c>
      <c r="D65">
        <v>0.96324410707151398</v>
      </c>
      <c r="E65">
        <v>3.67558929284858E-2</v>
      </c>
      <c r="F65">
        <v>0.96265395311879198</v>
      </c>
      <c r="G65">
        <v>0.96265395311879198</v>
      </c>
      <c r="H65">
        <v>0.95152528207271203</v>
      </c>
      <c r="I65">
        <v>0.87463435018804803</v>
      </c>
      <c r="J65">
        <v>0.91227007885448297</v>
      </c>
      <c r="K65">
        <v>0.93712346983802497</v>
      </c>
      <c r="L65">
        <v>0.36992856237558402</v>
      </c>
      <c r="M65">
        <v>0.68951508596452804</v>
      </c>
      <c r="N65" s="21">
        <v>0</v>
      </c>
      <c r="O65">
        <v>0.99403552526248096</v>
      </c>
      <c r="P65">
        <v>0.99987654038998897</v>
      </c>
      <c r="Q65">
        <v>1.00956417351651</v>
      </c>
      <c r="R65">
        <v>0.99047341464196903</v>
      </c>
      <c r="S65">
        <v>10.119999885559</v>
      </c>
      <c r="T65" s="27">
        <f>IF(C65,P65,R65)</f>
        <v>0.99987654038998897</v>
      </c>
      <c r="U65" s="27">
        <f>IF(D65 = 0,O65,Q65)</f>
        <v>1.00956417351651</v>
      </c>
      <c r="V65" s="39">
        <f>S65*T65^(1-N65)</f>
        <v>10.118750474319818</v>
      </c>
      <c r="W65" s="38">
        <f>S65*U65^(N65+1)</f>
        <v>10.216789320451548</v>
      </c>
      <c r="X65" s="44">
        <f>0.5 * (D65-MAX($D$3:$D$151))/(MIN($D$3:$D$151)-MAX($D$3:$D$151)) + 0.75</f>
        <v>0.76894173358039952</v>
      </c>
      <c r="Y65" s="44">
        <f>AVERAGE(D65, F65, G65, H65, I65, J65, K65)</f>
        <v>0.93772931346605237</v>
      </c>
      <c r="Z65" s="22">
        <f>AI65^N65</f>
        <v>1</v>
      </c>
      <c r="AA65" s="22">
        <f>(Z65+AB65)/2</f>
        <v>1</v>
      </c>
      <c r="AB65" s="22">
        <f>AM65^N65</f>
        <v>1</v>
      </c>
      <c r="AC65" s="22">
        <v>1</v>
      </c>
      <c r="AD65" s="22">
        <v>1</v>
      </c>
      <c r="AE65" s="22">
        <v>1</v>
      </c>
      <c r="AF65" s="22">
        <f>PERCENTILE($L$2:$L$151, 0.05)</f>
        <v>4.1983459205926187E-4</v>
      </c>
      <c r="AG65" s="22">
        <f>PERCENTILE($L$2:$L$151, 0.95)</f>
        <v>0.98984537699831288</v>
      </c>
      <c r="AH65" s="22">
        <f>MIN(MAX(L65,AF65), AG65)</f>
        <v>0.36992856237558402</v>
      </c>
      <c r="AI65" s="22">
        <f>AH65-$AH$152+1</f>
        <v>1.3695087277835247</v>
      </c>
      <c r="AJ65" s="22">
        <f>PERCENTILE($M$2:$M$151, 0.02)</f>
        <v>-0.85468361603739185</v>
      </c>
      <c r="AK65" s="22">
        <f>PERCENTILE($M$2:$M$151, 0.98)</f>
        <v>1.261554317403208</v>
      </c>
      <c r="AL65" s="22">
        <f>MIN(MAX(M65,AJ65), AK65)</f>
        <v>0.68951508596452804</v>
      </c>
      <c r="AM65" s="22">
        <f>AL65-$AL$152 + 1</f>
        <v>2.5441987020019199</v>
      </c>
      <c r="AN65" s="46">
        <v>0</v>
      </c>
      <c r="AO65" s="74">
        <v>0.31</v>
      </c>
      <c r="AP65" s="51">
        <v>0.57999999999999996</v>
      </c>
      <c r="AQ65" s="50">
        <v>1</v>
      </c>
      <c r="AR65" s="17">
        <f>(AI65^4)*AB65*AE65*AN65</f>
        <v>0</v>
      </c>
      <c r="AS65" s="17">
        <f>(AM65^4) *Z65*AC65*AO65*(M65 &gt; 0)</f>
        <v>12.988703429630304</v>
      </c>
      <c r="AT65" s="17">
        <f>(AM65^4)*AA65*AP65*AQ65</f>
        <v>24.301445126405085</v>
      </c>
      <c r="AU65" s="17">
        <f>MIN(AR65, 0.05*AR$152)</f>
        <v>0</v>
      </c>
      <c r="AV65" s="17">
        <f>MIN(AS65, 0.05*AS$152)</f>
        <v>12.988703429630304</v>
      </c>
      <c r="AW65" s="17">
        <f>MIN(AT65, 0.05*AT$152)</f>
        <v>24.301445126405085</v>
      </c>
      <c r="AX65" s="14">
        <f>AU65/$AU$152</f>
        <v>0</v>
      </c>
      <c r="AY65" s="14">
        <f>AV65/$AV$152</f>
        <v>4.9946153678982908E-3</v>
      </c>
      <c r="AZ65" s="67">
        <f>AW65/$AW$152</f>
        <v>6.5781897068758277E-3</v>
      </c>
      <c r="BA65" s="21">
        <f>N65</f>
        <v>0</v>
      </c>
      <c r="BB65" s="66">
        <v>0</v>
      </c>
      <c r="BC65" s="15">
        <f>$D$158*AX65</f>
        <v>0</v>
      </c>
      <c r="BD65" s="19">
        <f>BC65-BB65</f>
        <v>0</v>
      </c>
      <c r="BE65" s="63">
        <f>(IF(BD65 &gt; 0, V65, W65))</f>
        <v>10.216789320451548</v>
      </c>
      <c r="BF65" s="63">
        <f>IF(BD65&gt;0, S65*(T65^(2-N65)), S65*(U65^(N65 + 2)))</f>
        <v>10.314504466293972</v>
      </c>
      <c r="BG65" s="46">
        <f>BD65/BE65</f>
        <v>0</v>
      </c>
      <c r="BH65" s="64" t="e">
        <f>BB65/BC65</f>
        <v>#DIV/0!</v>
      </c>
      <c r="BI65" s="66">
        <v>0</v>
      </c>
      <c r="BJ65" s="66">
        <v>0</v>
      </c>
      <c r="BK65" s="66">
        <v>0</v>
      </c>
      <c r="BL65" s="10">
        <f>SUM(BI65:BK65)</f>
        <v>0</v>
      </c>
      <c r="BM65" s="15">
        <f>AY65*$D$157</f>
        <v>962.30754831759577</v>
      </c>
      <c r="BN65" s="9">
        <f>BM65-BL65</f>
        <v>962.30754831759577</v>
      </c>
      <c r="BO65" s="48">
        <f>IF(BN65&gt;0,V65,W65)</f>
        <v>10.118750474319818</v>
      </c>
      <c r="BP65" s="48">
        <f xml:space="preserve"> IF(BN65 &gt;0, S65*T65^(2-N65), S65*U65^(N65+2))</f>
        <v>10.117501217332459</v>
      </c>
      <c r="BQ65" s="46">
        <f>BN65/BO65</f>
        <v>95.101420947163149</v>
      </c>
      <c r="BR65" s="64">
        <f>BL65/BM65</f>
        <v>0</v>
      </c>
      <c r="BS65" s="16">
        <f>BB65+BL65+BU65</f>
        <v>61</v>
      </c>
      <c r="BT65" s="69">
        <f>BC65+BM65+BV65</f>
        <v>1029.4511306556774</v>
      </c>
      <c r="BU65" s="66">
        <v>61</v>
      </c>
      <c r="BV65" s="15">
        <f>AZ65*$D$160</f>
        <v>67.143582338081572</v>
      </c>
      <c r="BW65" s="37">
        <f>BV65-BU65</f>
        <v>6.1435823380815719</v>
      </c>
      <c r="BX65" s="54">
        <f>BW65*(BW65&lt;&gt;0)</f>
        <v>6.1435823380815719</v>
      </c>
      <c r="BY65" s="26">
        <f>BX65/$BX$152</f>
        <v>2.0967857809152139E-3</v>
      </c>
      <c r="BZ65" s="47">
        <f>BY65 * $BW$152</f>
        <v>6.1435823380815719</v>
      </c>
      <c r="CA65" s="48">
        <f>IF(BZ65&gt;0, V65, W65)</f>
        <v>10.118750474319818</v>
      </c>
      <c r="CB65" s="48">
        <f>IF(BW65&gt;0, S65*T65^(2-N65), S65*U65^(N65+2))</f>
        <v>10.117501217332459</v>
      </c>
      <c r="CC65" s="65">
        <f>BZ65/CA65</f>
        <v>0.60714831872504926</v>
      </c>
      <c r="CD65" s="66">
        <v>0</v>
      </c>
      <c r="CE65" s="15">
        <f>AZ65*$CD$155</f>
        <v>61.196898843065824</v>
      </c>
      <c r="CF65" s="37">
        <f>CE65-CD65</f>
        <v>61.196898843065824</v>
      </c>
      <c r="CG65" s="54">
        <f>CF65*(CF65&lt;&gt;0)</f>
        <v>61.196898843065824</v>
      </c>
      <c r="CH65" s="26">
        <f>CG65/$CG$152</f>
        <v>9.5218451599604521E-3</v>
      </c>
      <c r="CI65" s="47">
        <f>CH65 * $CF$152</f>
        <v>61.196898843065824</v>
      </c>
      <c r="CJ65" s="48">
        <f>IF(BZ65&gt;0,V65,W65)</f>
        <v>10.118750474319818</v>
      </c>
      <c r="CK65" s="65">
        <f>CI65/CJ65</f>
        <v>6.0478711278014279</v>
      </c>
      <c r="CL65" s="70">
        <f>N65</f>
        <v>0</v>
      </c>
      <c r="CM65" s="1">
        <f>BS65+BU65</f>
        <v>122</v>
      </c>
    </row>
    <row r="66" spans="1:91" x14ac:dyDescent="0.2">
      <c r="A66" s="28" t="s">
        <v>276</v>
      </c>
      <c r="B66">
        <v>1</v>
      </c>
      <c r="C66">
        <v>1</v>
      </c>
      <c r="D66">
        <v>0.85657211346384299</v>
      </c>
      <c r="E66">
        <v>0.14342788653615601</v>
      </c>
      <c r="F66">
        <v>0.78426698450536303</v>
      </c>
      <c r="G66">
        <v>0.78426698450536303</v>
      </c>
      <c r="H66">
        <v>0.25282072712076797</v>
      </c>
      <c r="I66">
        <v>0.48307563727538599</v>
      </c>
      <c r="J66">
        <v>0.34947322339528603</v>
      </c>
      <c r="K66">
        <v>0.52352680072522595</v>
      </c>
      <c r="L66">
        <v>0.72494357575370105</v>
      </c>
      <c r="M66">
        <v>0.64714179277832595</v>
      </c>
      <c r="N66" s="21">
        <v>0</v>
      </c>
      <c r="O66">
        <v>1.0052929396150201</v>
      </c>
      <c r="P66">
        <v>0.99229852006326003</v>
      </c>
      <c r="Q66">
        <v>1.01404228329444</v>
      </c>
      <c r="R66">
        <v>1.00164210670872</v>
      </c>
      <c r="S66">
        <v>6.0500001907348597</v>
      </c>
      <c r="T66" s="27">
        <f>IF(C66,P66,R66)</f>
        <v>0.99229852006326003</v>
      </c>
      <c r="U66" s="27">
        <f>IF(D66 = 0,O66,Q66)</f>
        <v>1.01404228329444</v>
      </c>
      <c r="V66" s="39">
        <f>S66*T66^(1-N66)</f>
        <v>6.003406235648642</v>
      </c>
      <c r="W66" s="38">
        <f>S66*U66^(N66+1)</f>
        <v>6.1349560073445746</v>
      </c>
      <c r="X66" s="44">
        <f>0.5 * (D66-MAX($D$3:$D$151))/(MIN($D$3:$D$151)-MAX($D$3:$D$151)) + 0.75</f>
        <v>0.82391393864525453</v>
      </c>
      <c r="Y66" s="44">
        <f>AVERAGE(D66, F66, G66, H66, I66, J66, K66)</f>
        <v>0.57628606728446208</v>
      </c>
      <c r="Z66" s="22">
        <f>AI66^N66</f>
        <v>1</v>
      </c>
      <c r="AA66" s="22">
        <f>(Z66+AB66)/2</f>
        <v>1</v>
      </c>
      <c r="AB66" s="22">
        <f>AM66^N66</f>
        <v>1</v>
      </c>
      <c r="AC66" s="22">
        <v>1</v>
      </c>
      <c r="AD66" s="22">
        <v>1</v>
      </c>
      <c r="AE66" s="22">
        <v>1</v>
      </c>
      <c r="AF66" s="22">
        <f>PERCENTILE($L$2:$L$151, 0.05)</f>
        <v>4.1983459205926187E-4</v>
      </c>
      <c r="AG66" s="22">
        <f>PERCENTILE($L$2:$L$151, 0.95)</f>
        <v>0.98984537699831288</v>
      </c>
      <c r="AH66" s="22">
        <f>MIN(MAX(L66,AF66), AG66)</f>
        <v>0.72494357575370105</v>
      </c>
      <c r="AI66" s="22">
        <f>AH66-$AH$152+1</f>
        <v>1.7245237411616419</v>
      </c>
      <c r="AJ66" s="22">
        <f>PERCENTILE($M$2:$M$151, 0.02)</f>
        <v>-0.85468361603739185</v>
      </c>
      <c r="AK66" s="22">
        <f>PERCENTILE($M$2:$M$151, 0.98)</f>
        <v>1.261554317403208</v>
      </c>
      <c r="AL66" s="22">
        <f>MIN(MAX(M66,AJ66), AK66)</f>
        <v>0.64714179277832595</v>
      </c>
      <c r="AM66" s="22">
        <f>AL66-$AL$152 + 1</f>
        <v>2.5018254088157179</v>
      </c>
      <c r="AN66" s="46">
        <v>0</v>
      </c>
      <c r="AO66" s="74">
        <v>0.31</v>
      </c>
      <c r="AP66" s="51">
        <v>0.57999999999999996</v>
      </c>
      <c r="AQ66" s="50">
        <v>1</v>
      </c>
      <c r="AR66" s="17">
        <f>(AI66^4)*AB66*AE66*AN66</f>
        <v>0</v>
      </c>
      <c r="AS66" s="17">
        <f>(AM66^4) *Z66*AC66*AO66*(M66 &gt; 0)</f>
        <v>12.144781050527783</v>
      </c>
      <c r="AT66" s="17">
        <f>(AM66^4)*AA66*AP66*AQ66</f>
        <v>22.722493578406816</v>
      </c>
      <c r="AU66" s="17">
        <f>MIN(AR66, 0.05*AR$152)</f>
        <v>0</v>
      </c>
      <c r="AV66" s="17">
        <f>MIN(AS66, 0.05*AS$152)</f>
        <v>12.144781050527783</v>
      </c>
      <c r="AW66" s="17">
        <f>MIN(AT66, 0.05*AT$152)</f>
        <v>22.722493578406816</v>
      </c>
      <c r="AX66" s="14">
        <f>AU66/$AU$152</f>
        <v>0</v>
      </c>
      <c r="AY66" s="14">
        <f>AV66/$AV$152</f>
        <v>4.670097396815575E-3</v>
      </c>
      <c r="AZ66" s="67">
        <f>AW66/$AW$152</f>
        <v>6.1507812640169248E-3</v>
      </c>
      <c r="BA66" s="21">
        <f>N66</f>
        <v>0</v>
      </c>
      <c r="BB66" s="66">
        <v>0</v>
      </c>
      <c r="BC66" s="15">
        <f>$D$158*AX66</f>
        <v>0</v>
      </c>
      <c r="BD66" s="19">
        <f>BC66-BB66</f>
        <v>0</v>
      </c>
      <c r="BE66" s="63">
        <f>(IF(BD66 &gt; 0, V66, W66))</f>
        <v>6.1349560073445746</v>
      </c>
      <c r="BF66" s="63">
        <f>IF(BD66&gt;0, S66*(T66^(2-N66)), S66*(U66^(N66 + 2)))</f>
        <v>6.2211047975986338</v>
      </c>
      <c r="BG66" s="46">
        <f>BD66/BE66</f>
        <v>0</v>
      </c>
      <c r="BH66" s="64" t="e">
        <f>BB66/BC66</f>
        <v>#DIV/0!</v>
      </c>
      <c r="BI66" s="66">
        <v>0</v>
      </c>
      <c r="BJ66" s="66">
        <v>1107</v>
      </c>
      <c r="BK66" s="66">
        <v>0</v>
      </c>
      <c r="BL66" s="10">
        <f>SUM(BI66:BK66)</f>
        <v>1107</v>
      </c>
      <c r="BM66" s="15">
        <f>AY66*$D$157</f>
        <v>899.78299534706002</v>
      </c>
      <c r="BN66" s="9">
        <f>BM66-BL66</f>
        <v>-207.21700465293998</v>
      </c>
      <c r="BO66" s="48">
        <f>IF(BN66&gt;0,V66,W66)</f>
        <v>6.1349560073445746</v>
      </c>
      <c r="BP66" s="48">
        <f xml:space="preserve"> IF(BN66 &gt;0, S66*T66^(2-N66), S66*U66^(N66+2))</f>
        <v>6.2211047975986338</v>
      </c>
      <c r="BQ66" s="46">
        <f>BN66/BO66</f>
        <v>-33.776445080431934</v>
      </c>
      <c r="BR66" s="64">
        <f>BL66/BM66</f>
        <v>1.2302966445515158</v>
      </c>
      <c r="BS66" s="16">
        <f>BB66+BL66+BU66</f>
        <v>1240</v>
      </c>
      <c r="BT66" s="69">
        <f>BC66+BM66+BV66</f>
        <v>962.56401970888078</v>
      </c>
      <c r="BU66" s="66">
        <v>133</v>
      </c>
      <c r="BV66" s="15">
        <f>AZ66*$D$160</f>
        <v>62.781024361820748</v>
      </c>
      <c r="BW66" s="37">
        <f>BV66-BU66</f>
        <v>-70.218975638179245</v>
      </c>
      <c r="BX66" s="54">
        <f>BW66*(BW66&lt;&gt;0)</f>
        <v>-70.218975638179245</v>
      </c>
      <c r="BY66" s="26">
        <f>BX66/$BX$152</f>
        <v>-2.3965520695624333E-2</v>
      </c>
      <c r="BZ66" s="47">
        <f>BY66 * $BW$152</f>
        <v>-70.218975638179245</v>
      </c>
      <c r="CA66" s="48">
        <f>IF(BZ66&gt;0, V66, W66)</f>
        <v>6.1349560073445746</v>
      </c>
      <c r="CB66" s="48">
        <f>IF(BW66&gt;0, S66*T66^(2-N66), S66*U66^(N66+2))</f>
        <v>6.2211047975986338</v>
      </c>
      <c r="CC66" s="65">
        <f>BZ66/CA66</f>
        <v>-11.445717875420023</v>
      </c>
      <c r="CD66" s="66">
        <v>0</v>
      </c>
      <c r="CE66" s="15">
        <f>AZ66*$CD$155</f>
        <v>57.220718099149451</v>
      </c>
      <c r="CF66" s="37">
        <f>CE66-CD66</f>
        <v>57.220718099149451</v>
      </c>
      <c r="CG66" s="54">
        <f>CF66*(CF66&lt;&gt;0)</f>
        <v>57.220718099149451</v>
      </c>
      <c r="CH66" s="26">
        <f>CG66/$CG$152</f>
        <v>8.9031769253383308E-3</v>
      </c>
      <c r="CI66" s="47">
        <f>CH66 * $CF$152</f>
        <v>57.220718099149451</v>
      </c>
      <c r="CJ66" s="48">
        <f>IF(BZ66&gt;0,V66,W66)</f>
        <v>6.1349560073445746</v>
      </c>
      <c r="CK66" s="65">
        <f>CI66/CJ66</f>
        <v>9.3269972972335289</v>
      </c>
      <c r="CL66" s="70">
        <f>N66</f>
        <v>0</v>
      </c>
      <c r="CM66" s="1">
        <f>BS66+BU66</f>
        <v>1373</v>
      </c>
    </row>
    <row r="67" spans="1:91" x14ac:dyDescent="0.2">
      <c r="A67" s="28" t="s">
        <v>160</v>
      </c>
      <c r="B67">
        <v>1</v>
      </c>
      <c r="C67">
        <v>1</v>
      </c>
      <c r="D67">
        <v>0.75868957251298397</v>
      </c>
      <c r="E67">
        <v>0.24131042748701501</v>
      </c>
      <c r="F67">
        <v>0.949145808502185</v>
      </c>
      <c r="G67">
        <v>0.949145808502185</v>
      </c>
      <c r="H67">
        <v>0.75595486836606696</v>
      </c>
      <c r="I67">
        <v>0.67613873798579105</v>
      </c>
      <c r="J67">
        <v>0.71493382258167604</v>
      </c>
      <c r="K67">
        <v>0.82375751350736903</v>
      </c>
      <c r="L67">
        <v>0.90266470817128197</v>
      </c>
      <c r="M67">
        <v>0.887270321135332</v>
      </c>
      <c r="N67" s="21">
        <v>0</v>
      </c>
      <c r="O67">
        <v>1.01112228939702</v>
      </c>
      <c r="P67">
        <v>0.98922271807608297</v>
      </c>
      <c r="Q67">
        <v>1.01804995405678</v>
      </c>
      <c r="R67">
        <v>0.99484155389640105</v>
      </c>
      <c r="S67">
        <v>435.29998779296801</v>
      </c>
      <c r="T67" s="27">
        <f>IF(C67,P67,R67)</f>
        <v>0.98922271807608297</v>
      </c>
      <c r="U67" s="27">
        <f>IF(D67 = 0,O67,Q67)</f>
        <v>1.01804995405678</v>
      </c>
      <c r="V67" s="39">
        <f>S67*T67^(1-N67)</f>
        <v>430.60863710304557</v>
      </c>
      <c r="W67" s="38">
        <f>S67*U67^(N67+1)</f>
        <v>443.15713257354798</v>
      </c>
      <c r="X67" s="44">
        <f>0.5 * (D67-MAX($D$3:$D$151))/(MIN($D$3:$D$151)-MAX($D$3:$D$151)) + 0.75</f>
        <v>0.87435659872349214</v>
      </c>
      <c r="Y67" s="44">
        <f>AVERAGE(D67, F67, G67, H67, I67, J67, K67)</f>
        <v>0.80396659027975104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v>1</v>
      </c>
      <c r="AD67" s="22">
        <v>1</v>
      </c>
      <c r="AE67" s="22">
        <v>1</v>
      </c>
      <c r="AF67" s="22">
        <f>PERCENTILE($L$2:$L$151, 0.05)</f>
        <v>4.1983459205926187E-4</v>
      </c>
      <c r="AG67" s="22">
        <f>PERCENTILE($L$2:$L$151, 0.95)</f>
        <v>0.98984537699831288</v>
      </c>
      <c r="AH67" s="22">
        <f>MIN(MAX(L67,AF67), AG67)</f>
        <v>0.90266470817128197</v>
      </c>
      <c r="AI67" s="22">
        <f>AH67-$AH$152+1</f>
        <v>1.9022448735792228</v>
      </c>
      <c r="AJ67" s="22">
        <f>PERCENTILE($M$2:$M$151, 0.02)</f>
        <v>-0.85468361603739185</v>
      </c>
      <c r="AK67" s="22">
        <f>PERCENTILE($M$2:$M$151, 0.98)</f>
        <v>1.261554317403208</v>
      </c>
      <c r="AL67" s="22">
        <f>MIN(MAX(M67,AJ67), AK67)</f>
        <v>0.887270321135332</v>
      </c>
      <c r="AM67" s="22">
        <f>AL67-$AL$152 + 1</f>
        <v>2.741953937172724</v>
      </c>
      <c r="AN67" s="46">
        <v>1</v>
      </c>
      <c r="AO67" s="51">
        <v>1</v>
      </c>
      <c r="AP67" s="51">
        <v>1</v>
      </c>
      <c r="AQ67" s="21">
        <v>1</v>
      </c>
      <c r="AR67" s="17">
        <f>(AI67^4)*AB67*AE67*AN67</f>
        <v>13.093799592170329</v>
      </c>
      <c r="AS67" s="17">
        <f>(AM67^4) *Z67*AC67*AO67*(M67 &gt; 0)</f>
        <v>56.525006210789762</v>
      </c>
      <c r="AT67" s="17">
        <f>(AM67^4)*AA67*AP67*AQ67</f>
        <v>56.525006210789762</v>
      </c>
      <c r="AU67" s="17">
        <f>MIN(AR67, 0.05*AR$152)</f>
        <v>13.093799592170329</v>
      </c>
      <c r="AV67" s="17">
        <f>MIN(AS67, 0.05*AS$152)</f>
        <v>56.525006210789762</v>
      </c>
      <c r="AW67" s="17">
        <f>MIN(AT67, 0.05*AT$152)</f>
        <v>56.525006210789762</v>
      </c>
      <c r="AX67" s="14">
        <f>AU67/$AU$152</f>
        <v>2.5203891382663574E-2</v>
      </c>
      <c r="AY67" s="14">
        <f>AV67/$AV$152</f>
        <v>2.1735861952696271E-2</v>
      </c>
      <c r="AZ67" s="67">
        <f>AW67/$AW$152</f>
        <v>1.5300827259564486E-2</v>
      </c>
      <c r="BA67" s="21">
        <f>N67</f>
        <v>0</v>
      </c>
      <c r="BB67" s="66">
        <v>3482</v>
      </c>
      <c r="BC67" s="15">
        <f>$D$158*AX67</f>
        <v>3383.2947675346099</v>
      </c>
      <c r="BD67" s="19">
        <f>BC67-BB67</f>
        <v>-98.705232465390054</v>
      </c>
      <c r="BE67" s="63">
        <f>(IF(BD67 &gt; 0, V67, W67))</f>
        <v>443.15713257354798</v>
      </c>
      <c r="BF67" s="63">
        <f>IF(BD67&gt;0, S67*(T67^(2-N67)), S67*(U67^(N67 + 2)))</f>
        <v>451.1560984564349</v>
      </c>
      <c r="BG67" s="46">
        <f>BD67/BE67</f>
        <v>-0.22273190525486708</v>
      </c>
      <c r="BH67" s="64">
        <f>BB67/BC67</f>
        <v>1.0291742928853096</v>
      </c>
      <c r="BI67" s="66">
        <v>1741</v>
      </c>
      <c r="BJ67" s="66">
        <v>2176</v>
      </c>
      <c r="BK67" s="66">
        <v>0</v>
      </c>
      <c r="BL67" s="10">
        <f>SUM(BI67:BK67)</f>
        <v>3917</v>
      </c>
      <c r="BM67" s="15">
        <f>AY67*$D$157</f>
        <v>4187.8267865640382</v>
      </c>
      <c r="BN67" s="9">
        <f>BM67-BL67</f>
        <v>270.82678656403823</v>
      </c>
      <c r="BO67" s="48">
        <f>IF(BN67&gt;0,V67,W67)</f>
        <v>430.60863710304557</v>
      </c>
      <c r="BP67" s="48">
        <f xml:space="preserve"> IF(BN67 &gt;0, S67*T67^(2-N67), S67*U67^(N67+2))</f>
        <v>425.96784642211236</v>
      </c>
      <c r="BQ67" s="46">
        <f>BN67/BO67</f>
        <v>0.62893951311810037</v>
      </c>
      <c r="BR67" s="64">
        <f>BL67/BM67</f>
        <v>0.9353299932478244</v>
      </c>
      <c r="BS67" s="16">
        <f>BB67+BL67+BU67</f>
        <v>7399</v>
      </c>
      <c r="BT67" s="69">
        <f>BC67+BM67+BV67</f>
        <v>7727.297097937023</v>
      </c>
      <c r="BU67" s="66">
        <v>0</v>
      </c>
      <c r="BV67" s="15">
        <f>AZ67*$D$160</f>
        <v>156.17554383837469</v>
      </c>
      <c r="BW67" s="37">
        <f>BV67-BU67</f>
        <v>156.17554383837469</v>
      </c>
      <c r="BX67" s="54">
        <f>BW67*(BW67&lt;&gt;0)</f>
        <v>156.17554383837469</v>
      </c>
      <c r="BY67" s="26">
        <f>BX67/$BX$152</f>
        <v>5.33022333919368E-2</v>
      </c>
      <c r="BZ67" s="47">
        <f>BY67 * $BW$152</f>
        <v>156.17554383837469</v>
      </c>
      <c r="CA67" s="48">
        <f>IF(BZ67&gt;0, V67, W67)</f>
        <v>430.60863710304557</v>
      </c>
      <c r="CB67" s="48">
        <f>IF(BW67&gt;0, S67*T67^(2-N67), S67*U67^(N67+2))</f>
        <v>425.96784642211236</v>
      </c>
      <c r="CC67" s="65">
        <f>BZ67/CA67</f>
        <v>0.36268558124857481</v>
      </c>
      <c r="CD67" s="66">
        <v>0</v>
      </c>
      <c r="CE67" s="15">
        <f>AZ67*$CD$155</f>
        <v>142.34359599572841</v>
      </c>
      <c r="CF67" s="37">
        <f>CE67-CD67</f>
        <v>142.34359599572841</v>
      </c>
      <c r="CG67" s="54">
        <f>CF67*(CF67&lt;&gt;0)</f>
        <v>142.34359599572841</v>
      </c>
      <c r="CH67" s="26">
        <f>CG67/$CG$152</f>
        <v>2.2147751049592098E-2</v>
      </c>
      <c r="CI67" s="47">
        <f>CH67 * $CF$152</f>
        <v>142.34359599572841</v>
      </c>
      <c r="CJ67" s="48">
        <f>IF(BZ67&gt;0,V67,W67)</f>
        <v>430.60863710304557</v>
      </c>
      <c r="CK67" s="65">
        <f>CI67/CJ67</f>
        <v>0.3305637270848919</v>
      </c>
      <c r="CL67" s="70">
        <f>N67</f>
        <v>0</v>
      </c>
      <c r="CM67" s="1">
        <f>BS67+BU67</f>
        <v>7399</v>
      </c>
    </row>
    <row r="68" spans="1:91" x14ac:dyDescent="0.2">
      <c r="A68" s="28" t="s">
        <v>249</v>
      </c>
      <c r="B68">
        <v>1</v>
      </c>
      <c r="C68">
        <v>1</v>
      </c>
      <c r="D68">
        <v>0.96084698361965604</v>
      </c>
      <c r="E68">
        <v>3.9153016380343603E-2</v>
      </c>
      <c r="F68">
        <v>0.99960270162892295</v>
      </c>
      <c r="G68">
        <v>0.99960270162892295</v>
      </c>
      <c r="H68">
        <v>0.106560802340158</v>
      </c>
      <c r="I68">
        <v>0.87672377768491405</v>
      </c>
      <c r="J68">
        <v>0.30565403511290201</v>
      </c>
      <c r="K68">
        <v>0.55275003325430805</v>
      </c>
      <c r="L68">
        <v>0.22816864164876899</v>
      </c>
      <c r="M68">
        <v>-0.112320496492648</v>
      </c>
      <c r="N68" s="21">
        <v>-2</v>
      </c>
      <c r="O68">
        <v>1.0013420010519301</v>
      </c>
      <c r="P68">
        <v>0.99766964067303099</v>
      </c>
      <c r="Q68">
        <v>1.0035419968270001</v>
      </c>
      <c r="R68">
        <v>0.99609080190142696</v>
      </c>
      <c r="S68">
        <v>116.52999877929599</v>
      </c>
      <c r="T68" s="27">
        <f>IF(C68,P68,R68)</f>
        <v>0.99766964067303099</v>
      </c>
      <c r="U68" s="27">
        <f>IF(D68 = 0,O68,Q68)</f>
        <v>1.0035419968270001</v>
      </c>
      <c r="V68" s="39">
        <f>S68*T68^(1-N68)</f>
        <v>115.71722547055765</v>
      </c>
      <c r="W68" s="38">
        <f>S68*U68^(N68+1)</f>
        <v>116.11870668864944</v>
      </c>
      <c r="X68" s="44">
        <f>0.5 * (D68-MAX($D$3:$D$151))/(MIN($D$3:$D$151)-MAX($D$3:$D$151)) + 0.75</f>
        <v>0.77017706403129527</v>
      </c>
      <c r="Y68" s="44">
        <f>AVERAGE(D68, F68, G68, H68, I68, J68, K68)</f>
        <v>0.68596300503854057</v>
      </c>
      <c r="Z68" s="22">
        <f>AI68^N68</f>
        <v>0.66340838801343571</v>
      </c>
      <c r="AA68" s="22">
        <f>(Z68+AB68)/2</f>
        <v>0.49640383961076573</v>
      </c>
      <c r="AB68" s="22">
        <f>AM68^N68</f>
        <v>0.32939929120809569</v>
      </c>
      <c r="AC68" s="22">
        <v>1</v>
      </c>
      <c r="AD68" s="22">
        <v>1</v>
      </c>
      <c r="AE68" s="22">
        <v>1</v>
      </c>
      <c r="AF68" s="22">
        <f>PERCENTILE($L$2:$L$151, 0.05)</f>
        <v>4.1983459205926187E-4</v>
      </c>
      <c r="AG68" s="22">
        <f>PERCENTILE($L$2:$L$151, 0.95)</f>
        <v>0.98984537699831288</v>
      </c>
      <c r="AH68" s="22">
        <f>MIN(MAX(L68,AF68), AG68)</f>
        <v>0.22816864164876899</v>
      </c>
      <c r="AI68" s="22">
        <f>AH68-$AH$152+1</f>
        <v>1.2277488070567097</v>
      </c>
      <c r="AJ68" s="22">
        <f>PERCENTILE($M$2:$M$151, 0.02)</f>
        <v>-0.85468361603739185</v>
      </c>
      <c r="AK68" s="22">
        <f>PERCENTILE($M$2:$M$151, 0.98)</f>
        <v>1.261554317403208</v>
      </c>
      <c r="AL68" s="22">
        <f>MIN(MAX(M68,AJ68), AK68)</f>
        <v>-0.112320496492648</v>
      </c>
      <c r="AM68" s="22">
        <f>AL68-$AL$152 + 1</f>
        <v>1.742363119544744</v>
      </c>
      <c r="AN68" s="46">
        <v>0</v>
      </c>
      <c r="AO68" s="74">
        <v>0.31</v>
      </c>
      <c r="AP68" s="51">
        <v>0.57999999999999996</v>
      </c>
      <c r="AQ68" s="50">
        <v>1</v>
      </c>
      <c r="AR68" s="17">
        <f>(AI68^4)*AB68*AE68*AN68</f>
        <v>0</v>
      </c>
      <c r="AS68" s="17">
        <f>(AM68^4) *Z68*AC68*AO68*(M68 &gt; 0)</f>
        <v>0</v>
      </c>
      <c r="AT68" s="17">
        <f>(AM68^4)*AA68*AP68*AQ68</f>
        <v>2.6534921364141852</v>
      </c>
      <c r="AU68" s="17">
        <f>MIN(AR68, 0.05*AR$152)</f>
        <v>0</v>
      </c>
      <c r="AV68" s="17">
        <f>MIN(AS68, 0.05*AS$152)</f>
        <v>0</v>
      </c>
      <c r="AW68" s="17">
        <f>MIN(AT68, 0.05*AT$152)</f>
        <v>2.6534921364141852</v>
      </c>
      <c r="AX68" s="14">
        <f>AU68/$AU$152</f>
        <v>0</v>
      </c>
      <c r="AY68" s="14">
        <f>AV68/$AV$152</f>
        <v>0</v>
      </c>
      <c r="AZ68" s="67">
        <f>AW68/$AW$152</f>
        <v>7.1827722870972696E-4</v>
      </c>
      <c r="BA68" s="21">
        <f>N68</f>
        <v>-2</v>
      </c>
      <c r="BB68" s="66">
        <v>0</v>
      </c>
      <c r="BC68" s="15">
        <f>$D$158*AX68</f>
        <v>0</v>
      </c>
      <c r="BD68" s="19">
        <f>BC68-BB68</f>
        <v>0</v>
      </c>
      <c r="BE68" s="63">
        <f>(IF(BD68 &gt; 0, V68, W68))</f>
        <v>116.11870668864944</v>
      </c>
      <c r="BF68" s="63">
        <f>IF(BD68&gt;0, S68*(T68^(2-N68)), S68*(U68^(N68 + 2)))</f>
        <v>116.52999877929599</v>
      </c>
      <c r="BG68" s="46">
        <f>BD68/BE68</f>
        <v>0</v>
      </c>
      <c r="BH68" s="64" t="e">
        <f>BB68/BC68</f>
        <v>#DIV/0!</v>
      </c>
      <c r="BI68" s="66">
        <v>0</v>
      </c>
      <c r="BJ68" s="66">
        <v>0</v>
      </c>
      <c r="BK68" s="66">
        <v>0</v>
      </c>
      <c r="BL68" s="10">
        <f>SUM(BI68:BK68)</f>
        <v>0</v>
      </c>
      <c r="BM68" s="15">
        <f>AY68*$D$157</f>
        <v>0</v>
      </c>
      <c r="BN68" s="9">
        <f>BM68-BL68</f>
        <v>0</v>
      </c>
      <c r="BO68" s="48">
        <f>IF(BN68&gt;0,V68,W68)</f>
        <v>116.11870668864944</v>
      </c>
      <c r="BP68" s="48">
        <f xml:space="preserve"> IF(BN68 &gt;0, S68*T68^(2-N68), S68*U68^(N68+2))</f>
        <v>116.52999877929599</v>
      </c>
      <c r="BQ68" s="46">
        <f>BN68/BO68</f>
        <v>0</v>
      </c>
      <c r="BR68" s="64" t="e">
        <f>BL68/BM68</f>
        <v>#DIV/0!</v>
      </c>
      <c r="BS68" s="16">
        <f>BB68+BL68+BU68</f>
        <v>0</v>
      </c>
      <c r="BT68" s="69">
        <f>BC68+BM68+BV68</f>
        <v>7.3314556734401828</v>
      </c>
      <c r="BU68" s="66">
        <v>0</v>
      </c>
      <c r="BV68" s="15">
        <f>AZ68*$D$160</f>
        <v>7.3314556734401828</v>
      </c>
      <c r="BW68" s="37">
        <f>BV68-BU68</f>
        <v>7.3314556734401828</v>
      </c>
      <c r="BX68" s="54">
        <f>BW68*(BW68&lt;&gt;0)</f>
        <v>7.3314556734401828</v>
      </c>
      <c r="BY68" s="26">
        <f>BX68/$BX$152</f>
        <v>2.5022033015154226E-3</v>
      </c>
      <c r="BZ68" s="47">
        <f>BY68 * $BW$152</f>
        <v>7.3314556734401828</v>
      </c>
      <c r="CA68" s="48">
        <f>IF(BZ68&gt;0, V68, W68)</f>
        <v>115.71722547055765</v>
      </c>
      <c r="CB68" s="48">
        <f>IF(BW68&gt;0, S68*T68^(2-N68), S68*U68^(N68+2))</f>
        <v>115.44756275489135</v>
      </c>
      <c r="CC68" s="65">
        <f>BZ68/CA68</f>
        <v>6.3356649311519755E-2</v>
      </c>
      <c r="CD68" s="66">
        <v>0</v>
      </c>
      <c r="CE68" s="15">
        <f>AZ68*$CD$155</f>
        <v>6.6821330586865901</v>
      </c>
      <c r="CF68" s="37">
        <f>CE68-CD68</f>
        <v>6.6821330586865901</v>
      </c>
      <c r="CG68" s="54">
        <f>CF68*(CF68&lt;&gt;0)</f>
        <v>6.6821330586865901</v>
      </c>
      <c r="CH68" s="26">
        <f>CG68/$CG$152</f>
        <v>1.0396970684124149E-3</v>
      </c>
      <c r="CI68" s="47">
        <f>CH68 * $CF$152</f>
        <v>6.6821330586865901</v>
      </c>
      <c r="CJ68" s="48">
        <f>IF(BZ68&gt;0,V68,W68)</f>
        <v>115.71722547055765</v>
      </c>
      <c r="CK68" s="65">
        <f>CI68/CJ68</f>
        <v>5.7745361863923615E-2</v>
      </c>
      <c r="CL68" s="70">
        <f>N68</f>
        <v>-2</v>
      </c>
      <c r="CM68" s="1">
        <f>BS68+BU68</f>
        <v>0</v>
      </c>
    </row>
    <row r="69" spans="1:91" x14ac:dyDescent="0.2">
      <c r="A69" s="28" t="s">
        <v>158</v>
      </c>
      <c r="B69">
        <v>0</v>
      </c>
      <c r="C69">
        <v>0</v>
      </c>
      <c r="D69">
        <v>0.28705553335996797</v>
      </c>
      <c r="E69">
        <v>0.71294446664003197</v>
      </c>
      <c r="F69">
        <v>0.34286849423917298</v>
      </c>
      <c r="G69">
        <v>0.34286849423917298</v>
      </c>
      <c r="H69">
        <v>0.48161303802757999</v>
      </c>
      <c r="I69">
        <v>0.52298370246552395</v>
      </c>
      <c r="J69">
        <v>0.50187226440931498</v>
      </c>
      <c r="K69">
        <v>0.41482066920348298</v>
      </c>
      <c r="L69">
        <v>0.40722985935476802</v>
      </c>
      <c r="M69">
        <v>0.159808445370418</v>
      </c>
      <c r="N69" s="21">
        <v>0</v>
      </c>
      <c r="O69">
        <v>1</v>
      </c>
      <c r="P69">
        <v>0.98265893064704102</v>
      </c>
      <c r="Q69">
        <v>1.02615498809227</v>
      </c>
      <c r="R69">
        <v>0.97363662251533201</v>
      </c>
      <c r="S69">
        <v>47.51</v>
      </c>
      <c r="T69" s="27">
        <f>IF(C69,P69,R69)</f>
        <v>0.97363662251533201</v>
      </c>
      <c r="U69" s="27">
        <f>IF(D69 = 0,O69,Q69)</f>
        <v>1.02615498809227</v>
      </c>
      <c r="V69" s="39">
        <f>S69*T69^(1-N69)</f>
        <v>46.257475935703418</v>
      </c>
      <c r="W69" s="38">
        <f>S69*U69^(N69+1)</f>
        <v>48.752623484263744</v>
      </c>
      <c r="X69" s="44">
        <f>0.5 * (D69-MAX($D$3:$D$151))/(MIN($D$3:$D$151)-MAX($D$3:$D$151)) + 0.75</f>
        <v>1.1174078649372041</v>
      </c>
      <c r="Y69" s="44">
        <f>AVERAGE(D69, F69, G69, H69, I69, J69, K69)</f>
        <v>0.41344031370631656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v>1</v>
      </c>
      <c r="AD69" s="22">
        <v>1</v>
      </c>
      <c r="AE69" s="22">
        <v>1</v>
      </c>
      <c r="AF69" s="22">
        <f>PERCENTILE($L$2:$L$151, 0.05)</f>
        <v>4.1983459205926187E-4</v>
      </c>
      <c r="AG69" s="22">
        <f>PERCENTILE($L$2:$L$151, 0.95)</f>
        <v>0.98984537699831288</v>
      </c>
      <c r="AH69" s="22">
        <f>MIN(MAX(L69,AF69), AG69)</f>
        <v>0.40722985935476802</v>
      </c>
      <c r="AI69" s="22">
        <f>AH69-$AH$152+1</f>
        <v>1.4068100247627089</v>
      </c>
      <c r="AJ69" s="22">
        <f>PERCENTILE($M$2:$M$151, 0.02)</f>
        <v>-0.85468361603739185</v>
      </c>
      <c r="AK69" s="22">
        <f>PERCENTILE($M$2:$M$151, 0.98)</f>
        <v>1.261554317403208</v>
      </c>
      <c r="AL69" s="22">
        <f>MIN(MAX(M69,AJ69), AK69)</f>
        <v>0.159808445370418</v>
      </c>
      <c r="AM69" s="22">
        <f>AL69-$AL$152 + 1</f>
        <v>2.0144920614078101</v>
      </c>
      <c r="AN69" s="46">
        <v>1</v>
      </c>
      <c r="AO69" s="51">
        <v>1</v>
      </c>
      <c r="AP69" s="51">
        <v>1</v>
      </c>
      <c r="AQ69" s="21">
        <v>1</v>
      </c>
      <c r="AR69" s="17">
        <f>(AI69^4)*AB69*AE69*AN69</f>
        <v>3.9168939894667893</v>
      </c>
      <c r="AS69" s="17">
        <f>(AM69^4) *Z69*AC69*AO69*(M69 &gt; 0)</f>
        <v>16.468810834374395</v>
      </c>
      <c r="AT69" s="17">
        <f>(AM69^4)*AA69*AP69*AQ69</f>
        <v>16.468810834374395</v>
      </c>
      <c r="AU69" s="17">
        <f>MIN(AR69, 0.05*AR$152)</f>
        <v>3.9168939894667893</v>
      </c>
      <c r="AV69" s="17">
        <f>MIN(AS69, 0.05*AS$152)</f>
        <v>16.468810834374395</v>
      </c>
      <c r="AW69" s="17">
        <f>MIN(AT69, 0.05*AT$152)</f>
        <v>16.468810834374395</v>
      </c>
      <c r="AX69" s="14">
        <f>AU69/$AU$152</f>
        <v>7.5395205167918351E-3</v>
      </c>
      <c r="AY69" s="14">
        <f>AV69/$AV$152</f>
        <v>6.3328396194444062E-3</v>
      </c>
      <c r="AZ69" s="67">
        <f>AW69/$AW$152</f>
        <v>4.4579637693008571E-3</v>
      </c>
      <c r="BA69" s="21">
        <f>N69</f>
        <v>0</v>
      </c>
      <c r="BB69" s="66">
        <v>1188</v>
      </c>
      <c r="BC69" s="15">
        <f>$D$158*AX69</f>
        <v>1012.0826156125855</v>
      </c>
      <c r="BD69" s="19">
        <f>BC69-BB69</f>
        <v>-175.91738438741447</v>
      </c>
      <c r="BE69" s="63">
        <f>(IF(BD69 &gt; 0, V69, W69))</f>
        <v>48.752623484263744</v>
      </c>
      <c r="BF69" s="63">
        <f>IF(BD69&gt;0, S69*(T69^(2-N69)), S69*(U69^(N69 + 2)))</f>
        <v>50.027747770961582</v>
      </c>
      <c r="BG69" s="46">
        <f>BD69/BE69</f>
        <v>-3.608367546501301</v>
      </c>
      <c r="BH69" s="64">
        <f>BB69/BC69</f>
        <v>1.1738172177583908</v>
      </c>
      <c r="BI69" s="66">
        <v>0</v>
      </c>
      <c r="BJ69" s="66">
        <v>0</v>
      </c>
      <c r="BK69" s="66">
        <v>0</v>
      </c>
      <c r="BL69" s="10">
        <f>SUM(BI69:BK69)</f>
        <v>0</v>
      </c>
      <c r="BM69" s="15">
        <f>AY69*$D$157</f>
        <v>1220.1418766387344</v>
      </c>
      <c r="BN69" s="9">
        <f>BM69-BL69</f>
        <v>1220.1418766387344</v>
      </c>
      <c r="BO69" s="48">
        <f>IF(BN69&gt;0,V69,W69)</f>
        <v>46.257475935703418</v>
      </c>
      <c r="BP69" s="48">
        <f xml:space="preserve"> IF(BN69 &gt;0, S69*T69^(2-N69), S69*U69^(N69+2))</f>
        <v>45.037972636122532</v>
      </c>
      <c r="BQ69" s="46">
        <f>BN69/BO69</f>
        <v>26.377182324748912</v>
      </c>
      <c r="BR69" s="64">
        <f>BL69/BM69</f>
        <v>0</v>
      </c>
      <c r="BS69" s="16">
        <f>BB69+BL69+BU69</f>
        <v>1236</v>
      </c>
      <c r="BT69" s="69">
        <f>BC69+BM69+BV69</f>
        <v>2277.7269284445738</v>
      </c>
      <c r="BU69" s="66">
        <v>48</v>
      </c>
      <c r="BV69" s="15">
        <f>AZ69*$D$160</f>
        <v>45.50243619325385</v>
      </c>
      <c r="BW69" s="37">
        <f>BV69-BU69</f>
        <v>-2.4975638067461503</v>
      </c>
      <c r="BX69" s="54">
        <f>BW69*(BW69&lt;&gt;0)</f>
        <v>-2.4975638067461503</v>
      </c>
      <c r="BY69" s="26">
        <f>BX69/$BX$152</f>
        <v>-8.5241085554476183E-4</v>
      </c>
      <c r="BZ69" s="47">
        <f>BY69 * $BW$152</f>
        <v>-2.4975638067461503</v>
      </c>
      <c r="CA69" s="48">
        <f>IF(BZ69&gt;0, V69, W69)</f>
        <v>48.752623484263744</v>
      </c>
      <c r="CB69" s="48">
        <f>IF(BW69&gt;0, S69*T69^(2-N69), S69*U69^(N69+2))</f>
        <v>50.027747770961582</v>
      </c>
      <c r="CC69" s="65">
        <f>BZ69/CA69</f>
        <v>-5.1229321178014306E-2</v>
      </c>
      <c r="CD69" s="66">
        <v>0</v>
      </c>
      <c r="CE69" s="15">
        <f>AZ69*$CD$155</f>
        <v>41.472436945805875</v>
      </c>
      <c r="CF69" s="37">
        <f>CE69-CD69</f>
        <v>41.472436945805875</v>
      </c>
      <c r="CG69" s="54">
        <f>CF69*(CF69&lt;&gt;0)</f>
        <v>41.472436945805875</v>
      </c>
      <c r="CH69" s="26">
        <f>CG69/$CG$152</f>
        <v>6.4528453315397345E-3</v>
      </c>
      <c r="CI69" s="47">
        <f>CH69 * $CF$152</f>
        <v>41.472436945805875</v>
      </c>
      <c r="CJ69" s="48">
        <f>IF(BZ69&gt;0,V69,W69)</f>
        <v>48.752623484263744</v>
      </c>
      <c r="CK69" s="65">
        <f>CI69/CJ69</f>
        <v>0.85067087639278016</v>
      </c>
      <c r="CL69" s="70">
        <f>N69</f>
        <v>0</v>
      </c>
      <c r="CM69" s="1">
        <f>BS69+BU69</f>
        <v>1284</v>
      </c>
    </row>
    <row r="70" spans="1:91" x14ac:dyDescent="0.2">
      <c r="A70" s="28" t="s">
        <v>204</v>
      </c>
      <c r="B70">
        <v>0</v>
      </c>
      <c r="C70">
        <v>0</v>
      </c>
      <c r="D70">
        <v>0.12984418697562899</v>
      </c>
      <c r="E70">
        <v>0.87015581302436995</v>
      </c>
      <c r="F70">
        <v>4.8073102900278102E-2</v>
      </c>
      <c r="G70">
        <v>4.8073102900278102E-2</v>
      </c>
      <c r="H70">
        <v>0.18052653572921001</v>
      </c>
      <c r="I70">
        <v>2.5699958211449998E-2</v>
      </c>
      <c r="J70">
        <v>6.8114054528405105E-2</v>
      </c>
      <c r="K70">
        <v>5.7222844671504798E-2</v>
      </c>
      <c r="L70">
        <v>0.73258691963650402</v>
      </c>
      <c r="M70">
        <v>0.31098653098878298</v>
      </c>
      <c r="N70" s="21">
        <v>0</v>
      </c>
      <c r="O70">
        <v>0.995544105515767</v>
      </c>
      <c r="P70">
        <v>0.994827632132949</v>
      </c>
      <c r="Q70">
        <v>1.0076131632434799</v>
      </c>
      <c r="R70">
        <v>0.99000363496618504</v>
      </c>
      <c r="S70">
        <v>2.9900000095367401</v>
      </c>
      <c r="T70" s="27">
        <f>IF(C70,P70,R70)</f>
        <v>0.99000363496618504</v>
      </c>
      <c r="U70" s="27">
        <f>IF(D70 = 0,O70,Q70)</f>
        <v>1.0076131632434799</v>
      </c>
      <c r="V70" s="39">
        <f>S70*T70^(1-N70)</f>
        <v>2.9601108779903007</v>
      </c>
      <c r="W70" s="38">
        <f>S70*U70^(N70+1)</f>
        <v>3.01276336770735</v>
      </c>
      <c r="X70" s="44">
        <f>0.5 * (D70-MAX($D$3:$D$151))/(MIN($D$3:$D$151)-MAX($D$3:$D$151)) + 0.75</f>
        <v>1.1984249536751082</v>
      </c>
      <c r="Y70" s="44">
        <f>AVERAGE(D70, F70, G70, H70, I70, J70, K70)</f>
        <v>7.9650540845250736E-2</v>
      </c>
      <c r="Z70" s="22">
        <f>AI70^N70</f>
        <v>1</v>
      </c>
      <c r="AA70" s="22">
        <f>(Z70+AB70)/2</f>
        <v>1</v>
      </c>
      <c r="AB70" s="22">
        <f>AM70^N70</f>
        <v>1</v>
      </c>
      <c r="AC70" s="22">
        <v>1</v>
      </c>
      <c r="AD70" s="22">
        <v>1</v>
      </c>
      <c r="AE70" s="22">
        <v>1</v>
      </c>
      <c r="AF70" s="22">
        <f>PERCENTILE($L$2:$L$151, 0.05)</f>
        <v>4.1983459205926187E-4</v>
      </c>
      <c r="AG70" s="22">
        <f>PERCENTILE($L$2:$L$151, 0.95)</f>
        <v>0.98984537699831288</v>
      </c>
      <c r="AH70" s="22">
        <f>MIN(MAX(L70,AF70), AG70)</f>
        <v>0.73258691963650402</v>
      </c>
      <c r="AI70" s="22">
        <f>AH70-$AH$152+1</f>
        <v>1.7321670850444448</v>
      </c>
      <c r="AJ70" s="22">
        <f>PERCENTILE($M$2:$M$151, 0.02)</f>
        <v>-0.85468361603739185</v>
      </c>
      <c r="AK70" s="22">
        <f>PERCENTILE($M$2:$M$151, 0.98)</f>
        <v>1.261554317403208</v>
      </c>
      <c r="AL70" s="22">
        <f>MIN(MAX(M70,AJ70), AK70)</f>
        <v>0.31098653098878298</v>
      </c>
      <c r="AM70" s="22">
        <f>AL70-$AL$152 + 1</f>
        <v>2.1656701470261748</v>
      </c>
      <c r="AN70" s="46">
        <v>0</v>
      </c>
      <c r="AO70" s="74">
        <v>0.31</v>
      </c>
      <c r="AP70" s="51">
        <v>0.57999999999999996</v>
      </c>
      <c r="AQ70" s="50">
        <v>1</v>
      </c>
      <c r="AR70" s="17">
        <f>(AI70^4)*AB70*AE70*AN70</f>
        <v>0</v>
      </c>
      <c r="AS70" s="17">
        <f>(AM70^4) *Z70*AC70*AO70*(M70 &gt; 0)</f>
        <v>6.8191608356523261</v>
      </c>
      <c r="AT70" s="17">
        <f>(AM70^4)*AA70*AP70*AQ70</f>
        <v>12.758429950575319</v>
      </c>
      <c r="AU70" s="17">
        <f>MIN(AR70, 0.05*AR$152)</f>
        <v>0</v>
      </c>
      <c r="AV70" s="17">
        <f>MIN(AS70, 0.05*AS$152)</f>
        <v>6.8191608356523261</v>
      </c>
      <c r="AW70" s="17">
        <f>MIN(AT70, 0.05*AT$152)</f>
        <v>12.758429950575319</v>
      </c>
      <c r="AX70" s="14">
        <f>AU70/$AU$152</f>
        <v>0</v>
      </c>
      <c r="AY70" s="14">
        <f>AV70/$AV$152</f>
        <v>2.6222082666251686E-3</v>
      </c>
      <c r="AZ70" s="67">
        <f>AW70/$AW$152</f>
        <v>3.4535959544882517E-3</v>
      </c>
      <c r="BA70" s="21">
        <f>N70</f>
        <v>0</v>
      </c>
      <c r="BB70" s="66">
        <v>0</v>
      </c>
      <c r="BC70" s="15">
        <f>$D$158*AX70</f>
        <v>0</v>
      </c>
      <c r="BD70" s="19">
        <f>BC70-BB70</f>
        <v>0</v>
      </c>
      <c r="BE70" s="63">
        <f>(IF(BD70 &gt; 0, V70, W70))</f>
        <v>3.01276336770735</v>
      </c>
      <c r="BF70" s="63">
        <f>IF(BD70&gt;0, S70*(T70^(2-N70)), S70*(U70^(N70 + 2)))</f>
        <v>3.0357000270396823</v>
      </c>
      <c r="BG70" s="46">
        <f>BD70/BE70</f>
        <v>0</v>
      </c>
      <c r="BH70" s="64" t="e">
        <f>BB70/BC70</f>
        <v>#DIV/0!</v>
      </c>
      <c r="BI70" s="66">
        <v>0</v>
      </c>
      <c r="BJ70" s="66">
        <v>583</v>
      </c>
      <c r="BK70" s="66">
        <v>0</v>
      </c>
      <c r="BL70" s="10">
        <f>SUM(BI70:BK70)</f>
        <v>583</v>
      </c>
      <c r="BM70" s="15">
        <f>AY70*$D$157</f>
        <v>505.21824452240458</v>
      </c>
      <c r="BN70" s="9">
        <f>BM70-BL70</f>
        <v>-77.781755477595425</v>
      </c>
      <c r="BO70" s="48">
        <f>IF(BN70&gt;0,V70,W70)</f>
        <v>3.01276336770735</v>
      </c>
      <c r="BP70" s="48">
        <f xml:space="preserve"> IF(BN70 &gt;0, S70*T70^(2-N70), S70*U70^(N70+2))</f>
        <v>3.0357000270396823</v>
      </c>
      <c r="BQ70" s="46">
        <f>BN70/BO70</f>
        <v>-25.817412781670178</v>
      </c>
      <c r="BR70" s="64">
        <f>BL70/BM70</f>
        <v>1.153956743092531</v>
      </c>
      <c r="BS70" s="16">
        <f>BB70+BL70+BU70</f>
        <v>715</v>
      </c>
      <c r="BT70" s="69">
        <f>BC70+BM70+BV70</f>
        <v>540.46909842986611</v>
      </c>
      <c r="BU70" s="66">
        <v>132</v>
      </c>
      <c r="BV70" s="15">
        <f>AZ70*$D$160</f>
        <v>35.250853907461583</v>
      </c>
      <c r="BW70" s="37">
        <f>BV70-BU70</f>
        <v>-96.74914609253841</v>
      </c>
      <c r="BX70" s="54">
        <f>BW70*(BW70&lt;&gt;0)</f>
        <v>-96.74914609253841</v>
      </c>
      <c r="BY70" s="26">
        <f>BX70/$BX$152</f>
        <v>-3.3020186379705968E-2</v>
      </c>
      <c r="BZ70" s="47">
        <f>BY70 * $BW$152</f>
        <v>-96.74914609253841</v>
      </c>
      <c r="CA70" s="48">
        <f>IF(BZ70&gt;0, V70, W70)</f>
        <v>3.01276336770735</v>
      </c>
      <c r="CB70" s="48">
        <f>IF(BW70&gt;0, S70*T70^(2-N70), S70*U70^(N70+2))</f>
        <v>3.0357000270396823</v>
      </c>
      <c r="CC70" s="65">
        <f>BZ70/CA70</f>
        <v>-32.113091631940044</v>
      </c>
      <c r="CD70" s="66">
        <v>0</v>
      </c>
      <c r="CE70" s="15">
        <f>AZ70*$CD$155</f>
        <v>32.128803164604207</v>
      </c>
      <c r="CF70" s="37">
        <f>CE70-CD70</f>
        <v>32.128803164604207</v>
      </c>
      <c r="CG70" s="54">
        <f>CF70*(CF70&lt;&gt;0)</f>
        <v>32.128803164604207</v>
      </c>
      <c r="CH70" s="26">
        <f>CG70/$CG$152</f>
        <v>4.9990358121369547E-3</v>
      </c>
      <c r="CI70" s="47">
        <f>CH70 * $CF$152</f>
        <v>32.128803164604207</v>
      </c>
      <c r="CJ70" s="48">
        <f>IF(BZ70&gt;0,V70,W70)</f>
        <v>3.01276336770735</v>
      </c>
      <c r="CK70" s="65">
        <f>CI70/CJ70</f>
        <v>10.664230556233015</v>
      </c>
      <c r="CL70" s="70">
        <f>N70</f>
        <v>0</v>
      </c>
      <c r="CM70" s="1">
        <f>BS70+BU70</f>
        <v>847</v>
      </c>
    </row>
    <row r="71" spans="1:91" x14ac:dyDescent="0.2">
      <c r="A71" s="28" t="s">
        <v>156</v>
      </c>
      <c r="B71">
        <v>1</v>
      </c>
      <c r="C71">
        <v>1</v>
      </c>
      <c r="D71">
        <v>0.87694766280463399</v>
      </c>
      <c r="E71">
        <v>0.123052337195365</v>
      </c>
      <c r="F71">
        <v>0.95748907429479502</v>
      </c>
      <c r="G71">
        <v>0.95748907429479502</v>
      </c>
      <c r="H71">
        <v>0.81696615127454997</v>
      </c>
      <c r="I71">
        <v>0.94692854157960704</v>
      </c>
      <c r="J71">
        <v>0.87955020672290996</v>
      </c>
      <c r="K71">
        <v>0.91769260279840703</v>
      </c>
      <c r="L71">
        <v>0.64183808518971797</v>
      </c>
      <c r="M71">
        <v>0.73504582533436003</v>
      </c>
      <c r="N71" s="21">
        <v>0</v>
      </c>
      <c r="O71">
        <v>1.03240732503847</v>
      </c>
      <c r="P71">
        <v>0.994980198091306</v>
      </c>
      <c r="Q71">
        <v>1.01461437881164</v>
      </c>
      <c r="R71">
        <v>0.98969439393376701</v>
      </c>
      <c r="S71">
        <v>272.25</v>
      </c>
      <c r="T71" s="27">
        <f>IF(C71,P71,R71)</f>
        <v>0.994980198091306</v>
      </c>
      <c r="U71" s="27">
        <f>IF(D71 = 0,O71,Q71)</f>
        <v>1.01461437881164</v>
      </c>
      <c r="V71" s="39">
        <f>S71*T71^(1-N71)</f>
        <v>270.88335893035804</v>
      </c>
      <c r="W71" s="38">
        <f>S71*U71^(N71+1)</f>
        <v>276.22876463146901</v>
      </c>
      <c r="X71" s="44">
        <f>0.5 * (D71-MAX($D$3:$D$151))/(MIN($D$3:$D$151)-MAX($D$3:$D$151)) + 0.75</f>
        <v>0.81341362981264176</v>
      </c>
      <c r="Y71" s="44">
        <f>AVERAGE(D71, F71, G71, H71, I71, J71, K71)</f>
        <v>0.90758047339567116</v>
      </c>
      <c r="Z71" s="22">
        <f>AI71^N71</f>
        <v>1</v>
      </c>
      <c r="AA71" s="22">
        <f>(Z71+AB71)/2</f>
        <v>1</v>
      </c>
      <c r="AB71" s="22">
        <f>AM71^N71</f>
        <v>1</v>
      </c>
      <c r="AC71" s="22">
        <v>1</v>
      </c>
      <c r="AD71" s="22">
        <v>1</v>
      </c>
      <c r="AE71" s="22">
        <v>1</v>
      </c>
      <c r="AF71" s="22">
        <f>PERCENTILE($L$2:$L$151, 0.05)</f>
        <v>4.1983459205926187E-4</v>
      </c>
      <c r="AG71" s="22">
        <f>PERCENTILE($L$2:$L$151, 0.95)</f>
        <v>0.98984537699831288</v>
      </c>
      <c r="AH71" s="22">
        <f>MIN(MAX(L71,AF71), AG71)</f>
        <v>0.64183808518971797</v>
      </c>
      <c r="AI71" s="22">
        <f>AH71-$AH$152+1</f>
        <v>1.6414182505976587</v>
      </c>
      <c r="AJ71" s="22">
        <f>PERCENTILE($M$2:$M$151, 0.02)</f>
        <v>-0.85468361603739185</v>
      </c>
      <c r="AK71" s="22">
        <f>PERCENTILE($M$2:$M$151, 0.98)</f>
        <v>1.261554317403208</v>
      </c>
      <c r="AL71" s="22">
        <f>MIN(MAX(M71,AJ71), AK71)</f>
        <v>0.73504582533436003</v>
      </c>
      <c r="AM71" s="22">
        <f>AL71-$AL$152 + 1</f>
        <v>2.5897294413717518</v>
      </c>
      <c r="AN71" s="46">
        <v>1</v>
      </c>
      <c r="AO71" s="51">
        <v>1</v>
      </c>
      <c r="AP71" s="51">
        <v>1</v>
      </c>
      <c r="AQ71" s="21">
        <v>1</v>
      </c>
      <c r="AR71" s="17">
        <f>(AI71^4)*AB71*AE71*AN71</f>
        <v>7.2590039343043822</v>
      </c>
      <c r="AS71" s="17">
        <f>(AM71^4) *Z71*AC71*AO71*(M71 &gt; 0)</f>
        <v>44.97980583636987</v>
      </c>
      <c r="AT71" s="17">
        <f>(AM71^4)*AA71*AP71*AQ71</f>
        <v>44.97980583636987</v>
      </c>
      <c r="AU71" s="17">
        <f>MIN(AR71, 0.05*AR$152)</f>
        <v>7.2590039343043822</v>
      </c>
      <c r="AV71" s="17">
        <f>MIN(AS71, 0.05*AS$152)</f>
        <v>44.97980583636987</v>
      </c>
      <c r="AW71" s="17">
        <f>MIN(AT71, 0.05*AT$152)</f>
        <v>44.97980583636987</v>
      </c>
      <c r="AX71" s="14">
        <f>AU71/$AU$152</f>
        <v>1.3972655180696097E-2</v>
      </c>
      <c r="AY71" s="14">
        <f>AV71/$AV$152</f>
        <v>1.7296324509413222E-2</v>
      </c>
      <c r="AZ71" s="67">
        <f>AW71/$AW$152</f>
        <v>1.217564199293575E-2</v>
      </c>
      <c r="BA71" s="21">
        <f>N71</f>
        <v>0</v>
      </c>
      <c r="BB71" s="66">
        <v>817</v>
      </c>
      <c r="BC71" s="15">
        <f>$D$158*AX71</f>
        <v>1875.6473134911021</v>
      </c>
      <c r="BD71" s="19">
        <f>BC71-BB71</f>
        <v>1058.6473134911021</v>
      </c>
      <c r="BE71" s="63">
        <f>(IF(BD71 &gt; 0, V71, W71))</f>
        <v>270.88335893035804</v>
      </c>
      <c r="BF71" s="63">
        <f>IF(BD71&gt;0, S71*(T71^(2-N71)), S71*(U71^(N71 + 2)))</f>
        <v>269.52357812816598</v>
      </c>
      <c r="BG71" s="46">
        <f>BD71/BE71</f>
        <v>3.9081297488018518</v>
      </c>
      <c r="BH71" s="64">
        <f>BB71/BC71</f>
        <v>0.43558295534747171</v>
      </c>
      <c r="BI71" s="66">
        <v>0</v>
      </c>
      <c r="BJ71" s="66">
        <v>1089</v>
      </c>
      <c r="BK71" s="66">
        <v>0</v>
      </c>
      <c r="BL71" s="10">
        <f>SUM(BI71:BK71)</f>
        <v>1089</v>
      </c>
      <c r="BM71" s="15">
        <f>AY71*$D$157</f>
        <v>3332.4655469041359</v>
      </c>
      <c r="BN71" s="9">
        <f>BM71-BL71</f>
        <v>2243.4655469041359</v>
      </c>
      <c r="BO71" s="48">
        <f>IF(BN71&gt;0,V71,W71)</f>
        <v>270.88335893035804</v>
      </c>
      <c r="BP71" s="48">
        <f xml:space="preserve"> IF(BN71 &gt;0, S71*T71^(2-N71), S71*U71^(N71+2))</f>
        <v>269.52357812816598</v>
      </c>
      <c r="BQ71" s="46">
        <f>BN71/BO71</f>
        <v>8.2820353223725096</v>
      </c>
      <c r="BR71" s="64">
        <f>BL71/BM71</f>
        <v>0.32678507389571732</v>
      </c>
      <c r="BS71" s="16">
        <f>BB71+BL71+BU71</f>
        <v>1906</v>
      </c>
      <c r="BT71" s="69">
        <f>BC71+BM71+BV71</f>
        <v>5332.3896382171333</v>
      </c>
      <c r="BU71" s="66">
        <v>0</v>
      </c>
      <c r="BV71" s="15">
        <f>AZ71*$D$160</f>
        <v>124.27677782189521</v>
      </c>
      <c r="BW71" s="37">
        <f>BV71-BU71</f>
        <v>124.27677782189521</v>
      </c>
      <c r="BX71" s="54">
        <f>BW71*(BW71&lt;&gt;0)</f>
        <v>124.27677782189521</v>
      </c>
      <c r="BY71" s="26">
        <f>BX71/$BX$152</f>
        <v>4.2415282533070073E-2</v>
      </c>
      <c r="BZ71" s="47">
        <f>BY71 * $BW$152</f>
        <v>124.27677782189522</v>
      </c>
      <c r="CA71" s="48">
        <f>IF(BZ71&gt;0, V71, W71)</f>
        <v>270.88335893035804</v>
      </c>
      <c r="CB71" s="48">
        <f>IF(BW71&gt;0, S71*T71^(2-N71), S71*U71^(N71+2))</f>
        <v>269.52357812816598</v>
      </c>
      <c r="CC71" s="65">
        <f>BZ71/CA71</f>
        <v>0.45878336089979521</v>
      </c>
      <c r="CD71" s="66">
        <v>247</v>
      </c>
      <c r="CE71" s="15">
        <f>AZ71*$CD$155</f>
        <v>113.26999746028129</v>
      </c>
      <c r="CF71" s="37">
        <f>CE71-CD71</f>
        <v>-133.73000253971873</v>
      </c>
      <c r="CG71" s="54">
        <f>CF71*(CF71&lt;&gt;0)</f>
        <v>-133.73000253971873</v>
      </c>
      <c r="CH71" s="26">
        <f>CG71/$CG$152</f>
        <v>-2.0807531124897888E-2</v>
      </c>
      <c r="CI71" s="47">
        <f>CH71 * $CF$152</f>
        <v>-133.73000253971873</v>
      </c>
      <c r="CJ71" s="48">
        <f>IF(BZ71&gt;0,V71,W71)</f>
        <v>270.88335893035804</v>
      </c>
      <c r="CK71" s="65">
        <f>CI71/CJ71</f>
        <v>-0.4936811292793355</v>
      </c>
      <c r="CL71" s="70">
        <f>N71</f>
        <v>0</v>
      </c>
      <c r="CM71" s="1">
        <f>BS71+BU71</f>
        <v>1906</v>
      </c>
    </row>
    <row r="72" spans="1:91" x14ac:dyDescent="0.2">
      <c r="A72" s="28" t="s">
        <v>116</v>
      </c>
      <c r="B72">
        <v>1</v>
      </c>
      <c r="C72">
        <v>1</v>
      </c>
      <c r="D72">
        <v>0.84784644194756498</v>
      </c>
      <c r="E72">
        <v>0.152153558052434</v>
      </c>
      <c r="F72">
        <v>0.99488372093023203</v>
      </c>
      <c r="G72">
        <v>0.99488372093023203</v>
      </c>
      <c r="H72">
        <v>0.550345508390918</v>
      </c>
      <c r="I72">
        <v>0.91609081934846903</v>
      </c>
      <c r="J72">
        <v>0.71004680670121001</v>
      </c>
      <c r="K72">
        <v>0.84048438955493399</v>
      </c>
      <c r="L72">
        <v>0.49392464886015103</v>
      </c>
      <c r="M72">
        <v>0.13745500139686401</v>
      </c>
      <c r="N72" s="21">
        <v>-2</v>
      </c>
      <c r="O72">
        <v>1.06431575023615</v>
      </c>
      <c r="P72">
        <v>0.95905482187234603</v>
      </c>
      <c r="Q72">
        <v>1.01974234608846</v>
      </c>
      <c r="R72">
        <v>0.95985187635740299</v>
      </c>
      <c r="S72">
        <v>58.639999389648402</v>
      </c>
      <c r="T72" s="27">
        <f>IF(C72,P72,R72)</f>
        <v>0.95905482187234603</v>
      </c>
      <c r="U72" s="27">
        <f>IF(D72 = 0,O72,Q72)</f>
        <v>1.01974234608846</v>
      </c>
      <c r="V72" s="39">
        <f>S72*T72^(1-N72)</f>
        <v>51.727829607362587</v>
      </c>
      <c r="W72" s="38">
        <f>S72*U72^(N72+1)</f>
        <v>57.504721280410116</v>
      </c>
      <c r="X72" s="44">
        <f>0.5 * (D72-MAX($D$3:$D$151))/(MIN($D$3:$D$151)-MAX($D$3:$D$151)) + 0.75</f>
        <v>0.82841061474268995</v>
      </c>
      <c r="Y72" s="44">
        <f>AVERAGE(D72, F72, G72, H72, I72, J72, K72)</f>
        <v>0.83636877254336572</v>
      </c>
      <c r="Z72" s="22">
        <f>AI72^N72</f>
        <v>0.44831858848233835</v>
      </c>
      <c r="AA72" s="22">
        <f>(Z72+AB72)/2</f>
        <v>0.35014779145227165</v>
      </c>
      <c r="AB72" s="22">
        <f>AM72^N72</f>
        <v>0.25197699442220495</v>
      </c>
      <c r="AC72" s="22">
        <v>1</v>
      </c>
      <c r="AD72" s="22">
        <v>1</v>
      </c>
      <c r="AE72" s="22">
        <v>1</v>
      </c>
      <c r="AF72" s="22">
        <f>PERCENTILE($L$2:$L$151, 0.05)</f>
        <v>4.1983459205926187E-4</v>
      </c>
      <c r="AG72" s="22">
        <f>PERCENTILE($L$2:$L$151, 0.95)</f>
        <v>0.98984537699831288</v>
      </c>
      <c r="AH72" s="22">
        <f>MIN(MAX(L72,AF72), AG72)</f>
        <v>0.49392464886015103</v>
      </c>
      <c r="AI72" s="22">
        <f>AH72-$AH$152+1</f>
        <v>1.4935048142680918</v>
      </c>
      <c r="AJ72" s="22">
        <f>PERCENTILE($M$2:$M$151, 0.02)</f>
        <v>-0.85468361603739185</v>
      </c>
      <c r="AK72" s="22">
        <f>PERCENTILE($M$2:$M$151, 0.98)</f>
        <v>1.261554317403208</v>
      </c>
      <c r="AL72" s="22">
        <f>MIN(MAX(M72,AJ72), AK72)</f>
        <v>0.13745500139686401</v>
      </c>
      <c r="AM72" s="22">
        <f>AL72-$AL$152 + 1</f>
        <v>1.9921386174342559</v>
      </c>
      <c r="AN72" s="46">
        <v>1</v>
      </c>
      <c r="AO72" s="51">
        <v>1</v>
      </c>
      <c r="AP72" s="51">
        <v>1</v>
      </c>
      <c r="AQ72" s="21">
        <v>1</v>
      </c>
      <c r="AR72" s="17">
        <f>(AI72^4)*AB72*AE72*AN72</f>
        <v>1.2536820243826106</v>
      </c>
      <c r="AS72" s="17">
        <f>(AM72^4) *Z72*AC72*AO72*(M72 &gt; 0)</f>
        <v>7.0609797094977997</v>
      </c>
      <c r="AT72" s="17">
        <f>(AM72^4)*AA72*AP72*AQ72</f>
        <v>5.5147979902853344</v>
      </c>
      <c r="AU72" s="17">
        <f>MIN(AR72, 0.05*AR$152)</f>
        <v>1.2536820243826106</v>
      </c>
      <c r="AV72" s="17">
        <f>MIN(AS72, 0.05*AS$152)</f>
        <v>7.0609797094977997</v>
      </c>
      <c r="AW72" s="17">
        <f>MIN(AT72, 0.05*AT$152)</f>
        <v>5.5147979902853344</v>
      </c>
      <c r="AX72" s="14">
        <f>AU72/$AU$152</f>
        <v>2.4131777295439507E-3</v>
      </c>
      <c r="AY72" s="14">
        <f>AV72/$AV$152</f>
        <v>2.7151961672343392E-3</v>
      </c>
      <c r="AZ72" s="67">
        <f>AW72/$AW$152</f>
        <v>1.4928078221890092E-3</v>
      </c>
      <c r="BA72" s="21">
        <f>N72</f>
        <v>-2</v>
      </c>
      <c r="BB72" s="66">
        <v>410</v>
      </c>
      <c r="BC72" s="15">
        <f>$D$158*AX72</f>
        <v>323.9377388807913</v>
      </c>
      <c r="BD72" s="19">
        <f>BC72-BB72</f>
        <v>-86.062261119208699</v>
      </c>
      <c r="BE72" s="63">
        <f>(IF(BD72 &gt; 0, V72, W72))</f>
        <v>57.504721280410116</v>
      </c>
      <c r="BF72" s="63">
        <f>IF(BD72&gt;0, S72*(T72^(2-N72)), S72*(U72^(N72 + 2)))</f>
        <v>58.639999389648402</v>
      </c>
      <c r="BG72" s="46">
        <f>BD72/BE72</f>
        <v>-1.4966120903280886</v>
      </c>
      <c r="BH72" s="64">
        <f>BB72/BC72</f>
        <v>1.265675315931249</v>
      </c>
      <c r="BI72" s="66">
        <v>1701</v>
      </c>
      <c r="BJ72" s="66">
        <v>0</v>
      </c>
      <c r="BK72" s="66">
        <v>0</v>
      </c>
      <c r="BL72" s="10">
        <f>SUM(BI72:BK72)</f>
        <v>1701</v>
      </c>
      <c r="BM72" s="15">
        <f>AY72*$D$157</f>
        <v>523.13413034487291</v>
      </c>
      <c r="BN72" s="9">
        <f>BM72-BL72</f>
        <v>-1177.865869655127</v>
      </c>
      <c r="BO72" s="48">
        <f>IF(BN72&gt;0,V72,W72)</f>
        <v>57.504721280410116</v>
      </c>
      <c r="BP72" s="48">
        <f xml:space="preserve"> IF(BN72 &gt;0, S72*T72^(2-N72), S72*U72^(N72+2))</f>
        <v>58.639999389648402</v>
      </c>
      <c r="BQ72" s="46">
        <f>BN72/BO72</f>
        <v>-20.482941981607091</v>
      </c>
      <c r="BR72" s="64">
        <f>BL72/BM72</f>
        <v>3.2515561522981233</v>
      </c>
      <c r="BS72" s="16">
        <f>BB72+BL72+BU72</f>
        <v>2111</v>
      </c>
      <c r="BT72" s="69">
        <f>BC72+BM72+BV72</f>
        <v>862.30895866674734</v>
      </c>
      <c r="BU72" s="66">
        <v>0</v>
      </c>
      <c r="BV72" s="15">
        <f>AZ72*$D$160</f>
        <v>15.237089441083217</v>
      </c>
      <c r="BW72" s="37">
        <f>BV72-BU72</f>
        <v>15.237089441083217</v>
      </c>
      <c r="BX72" s="54">
        <f>BW72*(BW72&lt;&gt;0)</f>
        <v>15.237089441083217</v>
      </c>
      <c r="BY72" s="26">
        <f>BX72/$BX$152</f>
        <v>5.2003718228953002E-3</v>
      </c>
      <c r="BZ72" s="47">
        <f>BY72 * $BW$152</f>
        <v>15.237089441083217</v>
      </c>
      <c r="CA72" s="48">
        <f>IF(BZ72&gt;0, V72, W72)</f>
        <v>51.727829607362587</v>
      </c>
      <c r="CB72" s="48">
        <f>IF(BW72&gt;0, S72*T72^(2-N72), S72*U72^(N72+2))</f>
        <v>49.609824409932187</v>
      </c>
      <c r="CC72" s="65">
        <f>BZ72/CA72</f>
        <v>0.2945627055443763</v>
      </c>
      <c r="CD72" s="66">
        <v>0</v>
      </c>
      <c r="CE72" s="15">
        <f>AZ72*$CD$155</f>
        <v>13.887591169824352</v>
      </c>
      <c r="CF72" s="37">
        <f>CE72-CD72</f>
        <v>13.887591169824352</v>
      </c>
      <c r="CG72" s="54">
        <f>CF72*(CF72&lt;&gt;0)</f>
        <v>13.887591169824352</v>
      </c>
      <c r="CH72" s="26">
        <f>CG72/$CG$152</f>
        <v>2.1608201602340677E-3</v>
      </c>
      <c r="CI72" s="47">
        <f>CH72 * $CF$152</f>
        <v>13.887591169824352</v>
      </c>
      <c r="CJ72" s="48">
        <f>IF(BZ72&gt;0,V72,W72)</f>
        <v>51.727829607362587</v>
      </c>
      <c r="CK72" s="65">
        <f>CI72/CJ72</f>
        <v>0.268474267628033</v>
      </c>
      <c r="CL72" s="70">
        <f>N72</f>
        <v>-2</v>
      </c>
      <c r="CM72" s="1">
        <f>BS72+BU72</f>
        <v>2111</v>
      </c>
    </row>
    <row r="73" spans="1:91" x14ac:dyDescent="0.2">
      <c r="A73" s="28" t="s">
        <v>217</v>
      </c>
      <c r="B73">
        <v>0</v>
      </c>
      <c r="C73">
        <v>0</v>
      </c>
      <c r="D73">
        <v>0.13721264367816</v>
      </c>
      <c r="E73">
        <v>0.86278735632183901</v>
      </c>
      <c r="F73">
        <v>0.91963015647226098</v>
      </c>
      <c r="G73">
        <v>0.91963015647226098</v>
      </c>
      <c r="H73">
        <v>9.1263650546021799E-2</v>
      </c>
      <c r="I73">
        <v>3.9781591263650502E-2</v>
      </c>
      <c r="J73">
        <v>6.0254570310064197E-2</v>
      </c>
      <c r="K73">
        <v>0.23539736600568201</v>
      </c>
      <c r="L73">
        <v>0.25230669185823701</v>
      </c>
      <c r="M73">
        <v>1.06686396750422</v>
      </c>
      <c r="N73" s="21">
        <v>0</v>
      </c>
      <c r="O73">
        <v>0.99913530317181398</v>
      </c>
      <c r="P73">
        <v>0.99384949482158402</v>
      </c>
      <c r="Q73">
        <v>1.01393885384038</v>
      </c>
      <c r="R73">
        <v>0.98984249322041595</v>
      </c>
      <c r="S73">
        <v>16.110000610351499</v>
      </c>
      <c r="T73" s="27">
        <f>IF(C73,P73,R73)</f>
        <v>0.98984249322041595</v>
      </c>
      <c r="U73" s="27">
        <f>IF(D73 = 0,O73,Q73)</f>
        <v>1.01393885384038</v>
      </c>
      <c r="V73" s="39">
        <f>S73*T73^(1-N73)</f>
        <v>15.94636316993275</v>
      </c>
      <c r="W73" s="38">
        <f>S73*U73^(N73+1)</f>
        <v>16.33455555422762</v>
      </c>
      <c r="X73" s="44">
        <f>0.5 * (D73-MAX($D$3:$D$151))/(MIN($D$3:$D$151)-MAX($D$3:$D$151)) + 0.75</f>
        <v>1.1946277028769952</v>
      </c>
      <c r="Y73" s="44">
        <f>AVERAGE(D73, F73, G73, H73, I73, J73, K73)</f>
        <v>0.34331001924972865</v>
      </c>
      <c r="Z73" s="22">
        <f>AI73^N73</f>
        <v>1</v>
      </c>
      <c r="AA73" s="22">
        <f>(Z73+AB73)/2</f>
        <v>1</v>
      </c>
      <c r="AB73" s="22">
        <f>AM73^N73</f>
        <v>1</v>
      </c>
      <c r="AC73" s="22">
        <v>1</v>
      </c>
      <c r="AD73" s="22">
        <v>1</v>
      </c>
      <c r="AE73" s="22">
        <v>1</v>
      </c>
      <c r="AF73" s="22">
        <f>PERCENTILE($L$2:$L$151, 0.05)</f>
        <v>4.1983459205926187E-4</v>
      </c>
      <c r="AG73" s="22">
        <f>PERCENTILE($L$2:$L$151, 0.95)</f>
        <v>0.98984537699831288</v>
      </c>
      <c r="AH73" s="22">
        <f>MIN(MAX(L73,AF73), AG73)</f>
        <v>0.25230669185823701</v>
      </c>
      <c r="AI73" s="22">
        <f>AH73-$AH$152+1</f>
        <v>1.2518868572661779</v>
      </c>
      <c r="AJ73" s="22">
        <f>PERCENTILE($M$2:$M$151, 0.02)</f>
        <v>-0.85468361603739185</v>
      </c>
      <c r="AK73" s="22">
        <f>PERCENTILE($M$2:$M$151, 0.98)</f>
        <v>1.261554317403208</v>
      </c>
      <c r="AL73" s="22">
        <f>MIN(MAX(M73,AJ73), AK73)</f>
        <v>1.06686396750422</v>
      </c>
      <c r="AM73" s="22">
        <f>AL73-$AL$152 + 1</f>
        <v>2.9215475835416118</v>
      </c>
      <c r="AN73" s="46">
        <v>0</v>
      </c>
      <c r="AO73" s="74">
        <v>0.31</v>
      </c>
      <c r="AP73" s="51">
        <v>0.57999999999999996</v>
      </c>
      <c r="AQ73" s="50">
        <v>1</v>
      </c>
      <c r="AR73" s="17">
        <f>(AI73^4)*AB73*AE73*AN73</f>
        <v>0</v>
      </c>
      <c r="AS73" s="17">
        <f>(AM73^4) *Z73*AC73*AO73*(M73 &gt; 0)</f>
        <v>22.58465965510365</v>
      </c>
      <c r="AT73" s="17">
        <f>(AM73^4)*AA73*AP73*AQ73</f>
        <v>42.255169677290695</v>
      </c>
      <c r="AU73" s="17">
        <f>MIN(AR73, 0.05*AR$152)</f>
        <v>0</v>
      </c>
      <c r="AV73" s="17">
        <f>MIN(AS73, 0.05*AS$152)</f>
        <v>22.58465965510365</v>
      </c>
      <c r="AW73" s="17">
        <f>MIN(AT73, 0.05*AT$152)</f>
        <v>42.255169677290695</v>
      </c>
      <c r="AX73" s="14">
        <f>AU73/$AU$152</f>
        <v>0</v>
      </c>
      <c r="AY73" s="14">
        <f>AV73/$AV$152</f>
        <v>8.6845995678680194E-3</v>
      </c>
      <c r="AZ73" s="67">
        <f>AW73/$AW$152</f>
        <v>1.1438106696437616E-2</v>
      </c>
      <c r="BA73" s="21">
        <f>N73</f>
        <v>0</v>
      </c>
      <c r="BB73" s="66">
        <v>0</v>
      </c>
      <c r="BC73" s="15">
        <f>$D$158*AX73</f>
        <v>0</v>
      </c>
      <c r="BD73" s="19">
        <f>BC73-BB73</f>
        <v>0</v>
      </c>
      <c r="BE73" s="63">
        <f>(IF(BD73 &gt; 0, V73, W73))</f>
        <v>16.33455555422762</v>
      </c>
      <c r="BF73" s="63">
        <f>IF(BD73&gt;0, S73*(T73^(2-N73)), S73*(U73^(N73 + 2)))</f>
        <v>16.562240536645565</v>
      </c>
      <c r="BG73" s="46">
        <f>BD73/BE73</f>
        <v>0</v>
      </c>
      <c r="BH73" s="64" t="e">
        <f>BB73/BC73</f>
        <v>#DIV/0!</v>
      </c>
      <c r="BI73" s="66">
        <v>0</v>
      </c>
      <c r="BJ73" s="66">
        <v>0</v>
      </c>
      <c r="BK73" s="66">
        <v>0</v>
      </c>
      <c r="BL73" s="10">
        <f>SUM(BI73:BK73)</f>
        <v>0</v>
      </c>
      <c r="BM73" s="15">
        <f>AY73*$D$157</f>
        <v>1673.2531141415634</v>
      </c>
      <c r="BN73" s="9">
        <f>BM73-BL73</f>
        <v>1673.2531141415634</v>
      </c>
      <c r="BO73" s="48">
        <f>IF(BN73&gt;0,V73,W73)</f>
        <v>15.94636316993275</v>
      </c>
      <c r="BP73" s="48">
        <f xml:space="preserve"> IF(BN73 &gt;0, S73*T73^(2-N73), S73*U73^(N73+2))</f>
        <v>15.784387877924448</v>
      </c>
      <c r="BQ73" s="46">
        <f>BN73/BO73</f>
        <v>104.93007692791809</v>
      </c>
      <c r="BR73" s="64">
        <f>BL73/BM73</f>
        <v>0</v>
      </c>
      <c r="BS73" s="16">
        <f>BB73+BL73+BU73</f>
        <v>145</v>
      </c>
      <c r="BT73" s="69">
        <f>BC73+BM73+BV73</f>
        <v>1790.001869192102</v>
      </c>
      <c r="BU73" s="66">
        <v>145</v>
      </c>
      <c r="BV73" s="15">
        <f>AZ73*$D$160</f>
        <v>116.74875505053875</v>
      </c>
      <c r="BW73" s="37">
        <f>BV73-BU73</f>
        <v>-28.251244949461253</v>
      </c>
      <c r="BX73" s="54">
        <f>BW73*(BW73&lt;&gt;0)</f>
        <v>-28.251244949461253</v>
      </c>
      <c r="BY73" s="26">
        <f>BX73/$BX$152</f>
        <v>-9.642063122683028E-3</v>
      </c>
      <c r="BZ73" s="47">
        <f>BY73 * $BW$152</f>
        <v>-28.251244949461249</v>
      </c>
      <c r="CA73" s="48">
        <f>IF(BZ73&gt;0, V73, W73)</f>
        <v>16.33455555422762</v>
      </c>
      <c r="CB73" s="48">
        <f>IF(BW73&gt;0, S73*T73^(2-N73), S73*U73^(N73+2))</f>
        <v>16.562240536645565</v>
      </c>
      <c r="CC73" s="65">
        <f>BZ73/CA73</f>
        <v>-1.7295386370123438</v>
      </c>
      <c r="CD73" s="66">
        <v>0</v>
      </c>
      <c r="CE73" s="15">
        <f>AZ73*$CD$155</f>
        <v>106.40870659695914</v>
      </c>
      <c r="CF73" s="37">
        <f>CE73-CD73</f>
        <v>106.40870659695914</v>
      </c>
      <c r="CG73" s="54">
        <f>CF73*(CF73&lt;&gt;0)</f>
        <v>106.40870659695914</v>
      </c>
      <c r="CH73" s="26">
        <f>CG73/$CG$152</f>
        <v>1.6556512618166971E-2</v>
      </c>
      <c r="CI73" s="47">
        <f>CH73 * $CF$152</f>
        <v>106.40870659695912</v>
      </c>
      <c r="CJ73" s="48">
        <f>IF(BZ73&gt;0,V73,W73)</f>
        <v>16.33455555422762</v>
      </c>
      <c r="CK73" s="65">
        <f>CI73/CJ73</f>
        <v>6.5143313048036378</v>
      </c>
      <c r="CL73" s="70">
        <f>N73</f>
        <v>0</v>
      </c>
      <c r="CM73" s="1">
        <f>BS73+BU73</f>
        <v>290</v>
      </c>
    </row>
    <row r="74" spans="1:91" x14ac:dyDescent="0.2">
      <c r="A74" s="28" t="s">
        <v>219</v>
      </c>
      <c r="B74">
        <v>1</v>
      </c>
      <c r="C74">
        <v>1</v>
      </c>
      <c r="D74">
        <v>0.90331602077506901</v>
      </c>
      <c r="E74">
        <v>9.6683979224930106E-2</v>
      </c>
      <c r="F74">
        <v>0.76758045292014299</v>
      </c>
      <c r="G74">
        <v>0.76758045292014299</v>
      </c>
      <c r="H74">
        <v>0.84412870873380697</v>
      </c>
      <c r="I74">
        <v>0.45465942331801001</v>
      </c>
      <c r="J74">
        <v>0.61950873433640097</v>
      </c>
      <c r="K74">
        <v>0.68958160857865003</v>
      </c>
      <c r="L74">
        <v>0.86168003055765097</v>
      </c>
      <c r="M74">
        <v>1.0568740565885</v>
      </c>
      <c r="N74" s="21">
        <v>0</v>
      </c>
      <c r="O74">
        <v>1.0060530520740101</v>
      </c>
      <c r="P74">
        <v>0.98921015675493096</v>
      </c>
      <c r="Q74">
        <v>1.0085427053799301</v>
      </c>
      <c r="R74">
        <v>1.0014084492853399</v>
      </c>
      <c r="S74">
        <v>2.6099998950958199</v>
      </c>
      <c r="T74" s="27">
        <f>IF(C74,P74,R74)</f>
        <v>0.98921015675493096</v>
      </c>
      <c r="U74" s="27">
        <f>IF(D74 = 0,O74,Q74)</f>
        <v>1.0085427053799301</v>
      </c>
      <c r="V74" s="39">
        <f>S74*T74^(1-N74)</f>
        <v>2.5818384053580892</v>
      </c>
      <c r="W74" s="38">
        <f>S74*U74^(N74+1)</f>
        <v>2.6322963552412717</v>
      </c>
      <c r="X74" s="44">
        <f>0.5 * (D74-MAX($D$3:$D$151))/(MIN($D$3:$D$151)-MAX($D$3:$D$151)) + 0.75</f>
        <v>0.79982499485279024</v>
      </c>
      <c r="Y74" s="44">
        <f>AVERAGE(D74, F74, G74, H74, I74, J74, K74)</f>
        <v>0.72090791451174607</v>
      </c>
      <c r="Z74" s="22">
        <f>AI74^N74</f>
        <v>1</v>
      </c>
      <c r="AA74" s="22">
        <f>(Z74+AB74)/2</f>
        <v>1</v>
      </c>
      <c r="AB74" s="22">
        <f>AM74^N74</f>
        <v>1</v>
      </c>
      <c r="AC74" s="22">
        <v>1</v>
      </c>
      <c r="AD74" s="22">
        <v>1</v>
      </c>
      <c r="AE74" s="22">
        <v>1</v>
      </c>
      <c r="AF74" s="22">
        <f>PERCENTILE($L$2:$L$151, 0.05)</f>
        <v>4.1983459205926187E-4</v>
      </c>
      <c r="AG74" s="22">
        <f>PERCENTILE($L$2:$L$151, 0.95)</f>
        <v>0.98984537699831288</v>
      </c>
      <c r="AH74" s="22">
        <f>MIN(MAX(L74,AF74), AG74)</f>
        <v>0.86168003055765097</v>
      </c>
      <c r="AI74" s="22">
        <f>AH74-$AH$152+1</f>
        <v>1.8612601959655917</v>
      </c>
      <c r="AJ74" s="22">
        <f>PERCENTILE($M$2:$M$151, 0.02)</f>
        <v>-0.85468361603739185</v>
      </c>
      <c r="AK74" s="22">
        <f>PERCENTILE($M$2:$M$151, 0.98)</f>
        <v>1.261554317403208</v>
      </c>
      <c r="AL74" s="22">
        <f>MIN(MAX(M74,AJ74), AK74)</f>
        <v>1.0568740565885</v>
      </c>
      <c r="AM74" s="22">
        <f>AL74-$AL$152 + 1</f>
        <v>2.911557672625892</v>
      </c>
      <c r="AN74" s="46">
        <v>0</v>
      </c>
      <c r="AO74" s="74">
        <v>0.31</v>
      </c>
      <c r="AP74" s="51">
        <v>0.57999999999999996</v>
      </c>
      <c r="AQ74" s="50">
        <v>1</v>
      </c>
      <c r="AR74" s="17">
        <f>(AI74^4)*AB74*AE74*AN74</f>
        <v>0</v>
      </c>
      <c r="AS74" s="17">
        <f>(AM74^4) *Z74*AC74*AO74*(M74 &gt; 0)</f>
        <v>22.277337388933155</v>
      </c>
      <c r="AT74" s="17">
        <f>(AM74^4)*AA74*AP74*AQ74</f>
        <v>41.68017963090719</v>
      </c>
      <c r="AU74" s="17">
        <f>MIN(AR74, 0.05*AR$152)</f>
        <v>0</v>
      </c>
      <c r="AV74" s="17">
        <f>MIN(AS74, 0.05*AS$152)</f>
        <v>22.277337388933155</v>
      </c>
      <c r="AW74" s="17">
        <f>MIN(AT74, 0.05*AT$152)</f>
        <v>41.68017963090719</v>
      </c>
      <c r="AX74" s="14">
        <f>AU74/$AU$152</f>
        <v>0</v>
      </c>
      <c r="AY74" s="14">
        <f>AV74/$AV$152</f>
        <v>8.5664232986331027E-3</v>
      </c>
      <c r="AZ74" s="67">
        <f>AW74/$AW$152</f>
        <v>1.1282461894862988E-2</v>
      </c>
      <c r="BA74" s="21">
        <f>N74</f>
        <v>0</v>
      </c>
      <c r="BB74" s="66">
        <v>0</v>
      </c>
      <c r="BC74" s="15">
        <f>$D$158*AX74</f>
        <v>0</v>
      </c>
      <c r="BD74" s="19">
        <f>BC74-BB74</f>
        <v>0</v>
      </c>
      <c r="BE74" s="63">
        <f>(IF(BD74 &gt; 0, V74, W74))</f>
        <v>2.6322963552412717</v>
      </c>
      <c r="BF74" s="63">
        <f>IF(BD74&gt;0, S74*(T74^(2-N74)), S74*(U74^(N74 + 2)))</f>
        <v>2.6547832874767616</v>
      </c>
      <c r="BG74" s="46">
        <f>BD74/BE74</f>
        <v>0</v>
      </c>
      <c r="BH74" s="64" t="e">
        <f>BB74/BC74</f>
        <v>#DIV/0!</v>
      </c>
      <c r="BI74" s="66">
        <v>0</v>
      </c>
      <c r="BJ74" s="66">
        <v>467</v>
      </c>
      <c r="BK74" s="66">
        <v>0</v>
      </c>
      <c r="BL74" s="10">
        <f>SUM(BI74:BK74)</f>
        <v>467</v>
      </c>
      <c r="BM74" s="15">
        <f>AY74*$D$157</f>
        <v>1650.4842105243413</v>
      </c>
      <c r="BN74" s="9">
        <f>BM74-BL74</f>
        <v>1183.4842105243413</v>
      </c>
      <c r="BO74" s="48">
        <f>IF(BN74&gt;0,V74,W74)</f>
        <v>2.5818384053580892</v>
      </c>
      <c r="BP74" s="48">
        <f xml:space="preserve"> IF(BN74 &gt;0, S74*T74^(2-N74), S74*U74^(N74+2))</f>
        <v>2.5539807736801765</v>
      </c>
      <c r="BQ74" s="46">
        <f>BN74/BO74</f>
        <v>458.38818109927274</v>
      </c>
      <c r="BR74" s="64">
        <f>BL74/BM74</f>
        <v>0.28294726906332479</v>
      </c>
      <c r="BS74" s="16">
        <f>BB74+BL74+BU74</f>
        <v>571</v>
      </c>
      <c r="BT74" s="69">
        <f>BC74+BM74+BV74</f>
        <v>1765.6442990852079</v>
      </c>
      <c r="BU74" s="66">
        <v>104</v>
      </c>
      <c r="BV74" s="15">
        <f>AZ74*$D$160</f>
        <v>115.16008856086653</v>
      </c>
      <c r="BW74" s="37">
        <f>BV74-BU74</f>
        <v>11.160088560866527</v>
      </c>
      <c r="BX74" s="54">
        <f>BW74*(BW74&lt;&gt;0)</f>
        <v>11.160088560866527</v>
      </c>
      <c r="BY74" s="26">
        <f>BX74/$BX$152</f>
        <v>3.8089039456882371E-3</v>
      </c>
      <c r="BZ74" s="47">
        <f>BY74 * $BW$152</f>
        <v>11.160088560866527</v>
      </c>
      <c r="CA74" s="48">
        <f>IF(BZ74&gt;0, V74, W74)</f>
        <v>2.5818384053580892</v>
      </c>
      <c r="CB74" s="48">
        <f>IF(BW74&gt;0, S74*T74^(2-N74), S74*U74^(N74+2))</f>
        <v>2.5539807736801765</v>
      </c>
      <c r="CC74" s="65">
        <f>BZ74/CA74</f>
        <v>4.3225356543252262</v>
      </c>
      <c r="CD74" s="66">
        <v>0</v>
      </c>
      <c r="CE74" s="15">
        <f>AZ74*$CD$155</f>
        <v>104.96074300791038</v>
      </c>
      <c r="CF74" s="37">
        <f>CE74-CD74</f>
        <v>104.96074300791038</v>
      </c>
      <c r="CG74" s="54">
        <f>CF74*(CF74&lt;&gt;0)</f>
        <v>104.96074300791038</v>
      </c>
      <c r="CH74" s="26">
        <f>CG74/$CG$152</f>
        <v>1.6331218765817702E-2</v>
      </c>
      <c r="CI74" s="47">
        <f>CH74 * $CF$152</f>
        <v>104.96074300791037</v>
      </c>
      <c r="CJ74" s="48">
        <f>IF(BZ74&gt;0,V74,W74)</f>
        <v>2.5818384053580892</v>
      </c>
      <c r="CK74" s="65">
        <f>CI74/CJ74</f>
        <v>40.653490470234445</v>
      </c>
      <c r="CL74" s="70">
        <f>N74</f>
        <v>0</v>
      </c>
      <c r="CM74" s="1">
        <f>BS74+BU74</f>
        <v>675</v>
      </c>
    </row>
    <row r="75" spans="1:91" x14ac:dyDescent="0.2">
      <c r="A75" s="28" t="s">
        <v>224</v>
      </c>
      <c r="B75">
        <v>1</v>
      </c>
      <c r="C75">
        <v>1</v>
      </c>
      <c r="D75">
        <v>0.51098681582101402</v>
      </c>
      <c r="E75">
        <v>0.48901318417898498</v>
      </c>
      <c r="F75">
        <v>0.89670242352006302</v>
      </c>
      <c r="G75">
        <v>0.89670242352006302</v>
      </c>
      <c r="H75">
        <v>0.25532804011700699</v>
      </c>
      <c r="I75">
        <v>0.79022147931466702</v>
      </c>
      <c r="J75">
        <v>0.44918337187809698</v>
      </c>
      <c r="K75">
        <v>0.63465251765671205</v>
      </c>
      <c r="L75">
        <v>0.88446870977342495</v>
      </c>
      <c r="M75">
        <v>0.83482749069179296</v>
      </c>
      <c r="N75" s="21">
        <v>0</v>
      </c>
      <c r="O75">
        <v>1.01468382143142</v>
      </c>
      <c r="P75">
        <v>0.99391456396781097</v>
      </c>
      <c r="Q75">
        <v>1.01262647234001</v>
      </c>
      <c r="R75">
        <v>0.97937126181007805</v>
      </c>
      <c r="S75">
        <v>457.67001342773398</v>
      </c>
      <c r="T75" s="27">
        <f>IF(C75,P75,R75)</f>
        <v>0.99391456396781097</v>
      </c>
      <c r="U75" s="27">
        <f>IF(D75 = 0,O75,Q75)</f>
        <v>1.01262647234001</v>
      </c>
      <c r="V75" s="39">
        <f>S75*T75^(1-N75)</f>
        <v>454.88489183716842</v>
      </c>
      <c r="W75" s="38">
        <f>S75*U75^(N75+1)</f>
        <v>463.44877119313128</v>
      </c>
      <c r="X75" s="44">
        <f>0.5 * (D75-MAX($D$3:$D$151))/(MIN($D$3:$D$151)-MAX($D$3:$D$151)) + 0.75</f>
        <v>1.0020074119827058</v>
      </c>
      <c r="Y75" s="44">
        <f>AVERAGE(D75, F75, G75, H75, I75, J75, K75)</f>
        <v>0.63339672454680329</v>
      </c>
      <c r="Z75" s="22">
        <f>AI75^N75</f>
        <v>1</v>
      </c>
      <c r="AA75" s="22">
        <f>(Z75+AB75)/2</f>
        <v>1</v>
      </c>
      <c r="AB75" s="22">
        <f>AM75^N75</f>
        <v>1</v>
      </c>
      <c r="AC75" s="22">
        <v>1</v>
      </c>
      <c r="AD75" s="22">
        <v>1</v>
      </c>
      <c r="AE75" s="22">
        <v>1</v>
      </c>
      <c r="AF75" s="22">
        <f>PERCENTILE($L$2:$L$151, 0.05)</f>
        <v>4.1983459205926187E-4</v>
      </c>
      <c r="AG75" s="22">
        <f>PERCENTILE($L$2:$L$151, 0.95)</f>
        <v>0.98984537699831288</v>
      </c>
      <c r="AH75" s="22">
        <f>MIN(MAX(L75,AF75), AG75)</f>
        <v>0.88446870977342495</v>
      </c>
      <c r="AI75" s="22">
        <f>AH75-$AH$152+1</f>
        <v>1.8840488751813655</v>
      </c>
      <c r="AJ75" s="22">
        <f>PERCENTILE($M$2:$M$151, 0.02)</f>
        <v>-0.85468361603739185</v>
      </c>
      <c r="AK75" s="22">
        <f>PERCENTILE($M$2:$M$151, 0.98)</f>
        <v>1.261554317403208</v>
      </c>
      <c r="AL75" s="22">
        <f>MIN(MAX(M75,AJ75), AK75)</f>
        <v>0.83482749069179296</v>
      </c>
      <c r="AM75" s="22">
        <f>AL75-$AL$152 + 1</f>
        <v>2.689511106729185</v>
      </c>
      <c r="AN75" s="46">
        <v>1</v>
      </c>
      <c r="AO75" s="75">
        <v>1</v>
      </c>
      <c r="AP75" s="51">
        <v>1</v>
      </c>
      <c r="AQ75" s="21">
        <v>1</v>
      </c>
      <c r="AR75" s="17">
        <f>(AI75^4)*AB75*AE75*AN75</f>
        <v>12.599945294394294</v>
      </c>
      <c r="AS75" s="17">
        <f>(AM75^4) *Z75*AC75*AO75*(M75 &gt; 0)</f>
        <v>52.32308814280902</v>
      </c>
      <c r="AT75" s="17">
        <f>(AM75^4)*AA75*AP75*AQ75</f>
        <v>52.32308814280902</v>
      </c>
      <c r="AU75" s="17">
        <f>MIN(AR75, 0.05*AR$152)</f>
        <v>12.599945294394294</v>
      </c>
      <c r="AV75" s="17">
        <f>MIN(AS75, 0.05*AS$152)</f>
        <v>52.32308814280902</v>
      </c>
      <c r="AW75" s="17">
        <f>MIN(AT75, 0.05*AT$152)</f>
        <v>52.32308814280902</v>
      </c>
      <c r="AX75" s="14">
        <f>AU75/$AU$152</f>
        <v>2.4253284953079015E-2</v>
      </c>
      <c r="AY75" s="14">
        <f>AV75/$AV$152</f>
        <v>2.0120075999102944E-2</v>
      </c>
      <c r="AZ75" s="67">
        <f>AW75/$AW$152</f>
        <v>1.4163404606707815E-2</v>
      </c>
      <c r="BA75" s="21">
        <f>N75</f>
        <v>0</v>
      </c>
      <c r="BB75" s="66">
        <v>1831</v>
      </c>
      <c r="BC75" s="15">
        <f>$D$158*AX75</f>
        <v>3255.6882122464676</v>
      </c>
      <c r="BD75" s="19">
        <f>BC75-BB75</f>
        <v>1424.6882122464676</v>
      </c>
      <c r="BE75" s="63">
        <f>(IF(BD75 &gt; 0, V75, W75))</f>
        <v>454.88489183716842</v>
      </c>
      <c r="BF75" s="63">
        <f>IF(BD75&gt;0, S75*(T75^(2-N75)), S75*(U75^(N75 + 2)))</f>
        <v>452.11671892588407</v>
      </c>
      <c r="BG75" s="46">
        <f>BD75/BE75</f>
        <v>3.1319752267271435</v>
      </c>
      <c r="BH75" s="64">
        <f>BB75/BC75</f>
        <v>0.56240029162269989</v>
      </c>
      <c r="BI75" s="66">
        <v>2288</v>
      </c>
      <c r="BJ75" s="66">
        <v>0</v>
      </c>
      <c r="BK75" s="66">
        <v>0</v>
      </c>
      <c r="BL75" s="10">
        <f>SUM(BI75:BK75)</f>
        <v>2288</v>
      </c>
      <c r="BM75" s="15">
        <f>AY75*$D$157</f>
        <v>3876.5149226711651</v>
      </c>
      <c r="BN75" s="9">
        <f>BM75-BL75</f>
        <v>1588.5149226711651</v>
      </c>
      <c r="BO75" s="48">
        <f>IF(BN75&gt;0,V75,W75)</f>
        <v>454.88489183716842</v>
      </c>
      <c r="BP75" s="48">
        <f xml:space="preserve"> IF(BN75 &gt;0, S75*T75^(2-N75), S75*U75^(N75+2))</f>
        <v>452.11671892588407</v>
      </c>
      <c r="BQ75" s="46">
        <f>BN75/BO75</f>
        <v>3.4921250434489992</v>
      </c>
      <c r="BR75" s="64">
        <f>BL75/BM75</f>
        <v>0.59022086736181645</v>
      </c>
      <c r="BS75" s="16">
        <f>BB75+BL75+BU75</f>
        <v>4119</v>
      </c>
      <c r="BT75" s="69">
        <f>BC75+BM75+BV75</f>
        <v>7276.7690057382988</v>
      </c>
      <c r="BU75" s="66">
        <v>0</v>
      </c>
      <c r="BV75" s="15">
        <f>AZ75*$D$160</f>
        <v>144.56587082066667</v>
      </c>
      <c r="BW75" s="37">
        <f>BV75-BU75</f>
        <v>144.56587082066667</v>
      </c>
      <c r="BX75" s="54">
        <f>BW75*(BW75&lt;&gt;0)</f>
        <v>144.56587082066667</v>
      </c>
      <c r="BY75" s="26">
        <f>BX75/$BX$152</f>
        <v>4.9339887652104703E-2</v>
      </c>
      <c r="BZ75" s="47">
        <f>BY75 * $BW$152</f>
        <v>144.56587082066667</v>
      </c>
      <c r="CA75" s="48">
        <f>IF(BZ75&gt;0, V75, W75)</f>
        <v>454.88489183716842</v>
      </c>
      <c r="CB75" s="48">
        <f>IF(BW75&gt;0, S75*T75^(2-N75), S75*U75^(N75+2))</f>
        <v>452.11671892588407</v>
      </c>
      <c r="CC75" s="65">
        <f>BZ75/CA75</f>
        <v>0.31780758916129442</v>
      </c>
      <c r="CD75" s="66">
        <v>825</v>
      </c>
      <c r="CE75" s="15">
        <f>AZ75*$CD$155</f>
        <v>131.76215305620281</v>
      </c>
      <c r="CF75" s="37">
        <f>CE75-CD75</f>
        <v>-693.23784694379719</v>
      </c>
      <c r="CG75" s="54">
        <f>CF75*(CF75&lt;&gt;0)</f>
        <v>-693.23784694379719</v>
      </c>
      <c r="CH75" s="26">
        <f>CG75/$CG$152</f>
        <v>-0.10786336501381627</v>
      </c>
      <c r="CI75" s="47">
        <f>CH75 * $CF$152</f>
        <v>-693.23784694379719</v>
      </c>
      <c r="CJ75" s="48">
        <f>IF(BZ75&gt;0,V75,W75)</f>
        <v>454.88489183716842</v>
      </c>
      <c r="CK75" s="65">
        <f>CI75/CJ75</f>
        <v>-1.5239852089700752</v>
      </c>
      <c r="CL75" s="70">
        <f>N75</f>
        <v>0</v>
      </c>
      <c r="CM75" s="1">
        <f>BS75+BU75</f>
        <v>4119</v>
      </c>
    </row>
    <row r="76" spans="1:91" x14ac:dyDescent="0.2">
      <c r="A76" s="28" t="s">
        <v>117</v>
      </c>
      <c r="B76">
        <v>1</v>
      </c>
      <c r="C76">
        <v>1</v>
      </c>
      <c r="D76">
        <v>0.61861313868613099</v>
      </c>
      <c r="E76">
        <v>0.38138686131386801</v>
      </c>
      <c r="F76">
        <v>0.80071174377224197</v>
      </c>
      <c r="G76">
        <v>0.80071174377224197</v>
      </c>
      <c r="H76">
        <v>0.54109589041095896</v>
      </c>
      <c r="I76">
        <v>0.38356164383561597</v>
      </c>
      <c r="J76">
        <v>0.45556956570728402</v>
      </c>
      <c r="K76">
        <v>0.60397011628642905</v>
      </c>
      <c r="L76">
        <v>6.9011887122592902E-2</v>
      </c>
      <c r="M76">
        <v>-0.399927306205491</v>
      </c>
      <c r="N76" s="21">
        <v>0</v>
      </c>
      <c r="O76">
        <v>1.0071902190992901</v>
      </c>
      <c r="P76">
        <v>0.97927068401407502</v>
      </c>
      <c r="Q76">
        <v>1.03802303435899</v>
      </c>
      <c r="R76">
        <v>0.99070379594220004</v>
      </c>
      <c r="S76">
        <v>17.2399997711181</v>
      </c>
      <c r="T76" s="27">
        <f>IF(C76,P76,R76)</f>
        <v>0.97927068401407502</v>
      </c>
      <c r="U76" s="27">
        <f>IF(D76 = 0,O76,Q76)</f>
        <v>1.03802303435899</v>
      </c>
      <c r="V76" s="39">
        <f>S76*T76^(1-N76)</f>
        <v>16.882626368265317</v>
      </c>
      <c r="W76" s="38">
        <f>S76*U76^(N76+1)</f>
        <v>17.895516874764304</v>
      </c>
      <c r="X76" s="44">
        <f>0.5 * (D76-MAX($D$3:$D$151))/(MIN($D$3:$D$151)-MAX($D$3:$D$151)) + 0.75</f>
        <v>0.94654340413189497</v>
      </c>
      <c r="Y76" s="44">
        <f>AVERAGE(D76, F76, G76, H76, I76, J76, K76)</f>
        <v>0.6006048346387004</v>
      </c>
      <c r="Z76" s="22">
        <f>AI76^N76</f>
        <v>1</v>
      </c>
      <c r="AA76" s="22">
        <f>(Z76+AB76)/2</f>
        <v>1</v>
      </c>
      <c r="AB76" s="22">
        <f>AM76^N76</f>
        <v>1</v>
      </c>
      <c r="AC76" s="22">
        <v>1</v>
      </c>
      <c r="AD76" s="22">
        <v>1</v>
      </c>
      <c r="AE76" s="22">
        <v>1</v>
      </c>
      <c r="AF76" s="22">
        <f>PERCENTILE($L$2:$L$151, 0.05)</f>
        <v>4.1983459205926187E-4</v>
      </c>
      <c r="AG76" s="22">
        <f>PERCENTILE($L$2:$L$151, 0.95)</f>
        <v>0.98984537699831288</v>
      </c>
      <c r="AH76" s="22">
        <f>MIN(MAX(L76,AF76), AG76)</f>
        <v>6.9011887122592902E-2</v>
      </c>
      <c r="AI76" s="22">
        <f>AH76-$AH$152+1</f>
        <v>1.0685920525305337</v>
      </c>
      <c r="AJ76" s="22">
        <f>PERCENTILE($M$2:$M$151, 0.02)</f>
        <v>-0.85468361603739185</v>
      </c>
      <c r="AK76" s="22">
        <f>PERCENTILE($M$2:$M$151, 0.98)</f>
        <v>1.261554317403208</v>
      </c>
      <c r="AL76" s="22">
        <f>MIN(MAX(M76,AJ76), AK76)</f>
        <v>-0.399927306205491</v>
      </c>
      <c r="AM76" s="22">
        <f>AL76-$AL$152 + 1</f>
        <v>1.4547563098319007</v>
      </c>
      <c r="AN76" s="46">
        <v>1</v>
      </c>
      <c r="AO76" s="51">
        <v>1</v>
      </c>
      <c r="AP76" s="51">
        <v>1</v>
      </c>
      <c r="AQ76" s="21">
        <v>1</v>
      </c>
      <c r="AR76" s="17">
        <f>(AI76^4)*AB76*AE76*AN76</f>
        <v>1.303910430613171</v>
      </c>
      <c r="AS76" s="17">
        <f>(AM76^4) *Z76*AC76*AO76*(M76 &gt; 0)</f>
        <v>0</v>
      </c>
      <c r="AT76" s="17">
        <f>(AM76^4)*AA76*AP76*AQ76</f>
        <v>4.4787930774600015</v>
      </c>
      <c r="AU76" s="17">
        <f>MIN(AR76, 0.05*AR$152)</f>
        <v>1.303910430613171</v>
      </c>
      <c r="AV76" s="17">
        <f>MIN(AS76, 0.05*AS$152)</f>
        <v>0</v>
      </c>
      <c r="AW76" s="17">
        <f>MIN(AT76, 0.05*AT$152)</f>
        <v>4.4787930774600015</v>
      </c>
      <c r="AX76" s="14">
        <f>AU76/$AU$152</f>
        <v>2.5098609944777099E-3</v>
      </c>
      <c r="AY76" s="14">
        <f>AV76/$AV$152</f>
        <v>0</v>
      </c>
      <c r="AZ76" s="67">
        <f>AW76/$AW$152</f>
        <v>1.2123703083550925E-3</v>
      </c>
      <c r="BA76" s="21">
        <f>N76</f>
        <v>0</v>
      </c>
      <c r="BB76" s="66">
        <v>310</v>
      </c>
      <c r="BC76" s="15">
        <f>$D$158*AX76</f>
        <v>336.91621031570435</v>
      </c>
      <c r="BD76" s="19">
        <f>BC76-BB76</f>
        <v>26.916210315704348</v>
      </c>
      <c r="BE76" s="63">
        <f>(IF(BD76 &gt; 0, V76, W76))</f>
        <v>16.882626368265317</v>
      </c>
      <c r="BF76" s="63">
        <f>IF(BD76&gt;0, S76*(T76^(2-N76)), S76*(U76^(N76 + 2)))</f>
        <v>16.53266107160524</v>
      </c>
      <c r="BG76" s="46">
        <f>BD76/BE76</f>
        <v>1.5943141622976034</v>
      </c>
      <c r="BH76" s="64">
        <f>BB76/BC76</f>
        <v>0.9201100763585025</v>
      </c>
      <c r="BI76" s="66">
        <v>310</v>
      </c>
      <c r="BJ76" s="66">
        <v>276</v>
      </c>
      <c r="BK76" s="66">
        <v>0</v>
      </c>
      <c r="BL76" s="10">
        <f>SUM(BI76:BK76)</f>
        <v>586</v>
      </c>
      <c r="BM76" s="15">
        <f>AY76*$D$157</f>
        <v>0</v>
      </c>
      <c r="BN76" s="9">
        <f>BM76-BL76</f>
        <v>-586</v>
      </c>
      <c r="BO76" s="48">
        <f>IF(BN76&gt;0,V76,W76)</f>
        <v>17.895516874764304</v>
      </c>
      <c r="BP76" s="48">
        <f xml:space="preserve"> IF(BN76 &gt;0, S76*T76^(2-N76), S76*U76^(N76+2))</f>
        <v>18.57595872776535</v>
      </c>
      <c r="BQ76" s="46">
        <f>BN76/BO76</f>
        <v>-32.745631439478501</v>
      </c>
      <c r="BR76" s="64" t="e">
        <f>BL76/BM76</f>
        <v>#DIV/0!</v>
      </c>
      <c r="BS76" s="16">
        <f>BB76+BL76+BU76</f>
        <v>896</v>
      </c>
      <c r="BT76" s="69">
        <f>BC76+BM76+BV76</f>
        <v>349.29087405308479</v>
      </c>
      <c r="BU76" s="66">
        <v>0</v>
      </c>
      <c r="BV76" s="15">
        <f>AZ76*$D$160</f>
        <v>12.374663737380429</v>
      </c>
      <c r="BW76" s="37">
        <f>BV76-BU76</f>
        <v>12.374663737380429</v>
      </c>
      <c r="BX76" s="54">
        <f>BW76*(BW76&lt;&gt;0)</f>
        <v>12.374663737380429</v>
      </c>
      <c r="BY76" s="26">
        <f>BX76/$BX$152</f>
        <v>4.2234347226554397E-3</v>
      </c>
      <c r="BZ76" s="47">
        <f>BY76 * $BW$152</f>
        <v>12.374663737380429</v>
      </c>
      <c r="CA76" s="48">
        <f>IF(BZ76&gt;0, V76, W76)</f>
        <v>16.882626368265317</v>
      </c>
      <c r="CB76" s="48">
        <f>IF(BW76&gt;0, S76*T76^(2-N76), S76*U76^(N76+2))</f>
        <v>16.53266107160524</v>
      </c>
      <c r="CC76" s="65">
        <f>BZ76/CA76</f>
        <v>0.73298214788674021</v>
      </c>
      <c r="CD76" s="66">
        <v>0</v>
      </c>
      <c r="CE76" s="15">
        <f>AZ76*$CD$155</f>
        <v>11.278680978627426</v>
      </c>
      <c r="CF76" s="37">
        <f>CE76-CD76</f>
        <v>11.278680978627426</v>
      </c>
      <c r="CG76" s="54">
        <f>CF76*(CF76&lt;&gt;0)</f>
        <v>11.278680978627426</v>
      </c>
      <c r="CH76" s="26">
        <f>CG76/$CG$152</f>
        <v>1.7548904587875254E-3</v>
      </c>
      <c r="CI76" s="47">
        <f>CH76 * $CF$152</f>
        <v>11.278680978627426</v>
      </c>
      <c r="CJ76" s="48">
        <f>IF(BZ76&gt;0,V76,W76)</f>
        <v>16.882626368265317</v>
      </c>
      <c r="CK76" s="65">
        <f>CI76/CJ76</f>
        <v>0.66806435992851421</v>
      </c>
      <c r="CL76" s="70">
        <f>N76</f>
        <v>0</v>
      </c>
      <c r="CM76" s="1">
        <f>BS76+BU76</f>
        <v>896</v>
      </c>
    </row>
    <row r="77" spans="1:91" x14ac:dyDescent="0.2">
      <c r="A77" s="29" t="s">
        <v>157</v>
      </c>
      <c r="B77">
        <v>1</v>
      </c>
      <c r="C77">
        <v>1</v>
      </c>
      <c r="D77">
        <v>0.964043148222133</v>
      </c>
      <c r="E77">
        <v>3.5956851777866498E-2</v>
      </c>
      <c r="F77">
        <v>0.96742153357171201</v>
      </c>
      <c r="G77">
        <v>0.96742153357171201</v>
      </c>
      <c r="H77">
        <v>0.95424153781863696</v>
      </c>
      <c r="I77">
        <v>0.79774341830338402</v>
      </c>
      <c r="J77">
        <v>0.87249063391334902</v>
      </c>
      <c r="K77">
        <v>0.91873076964223199</v>
      </c>
      <c r="L77">
        <v>0.63973256118724098</v>
      </c>
      <c r="M77">
        <v>0.32166004530776099</v>
      </c>
      <c r="N77" s="21">
        <v>0</v>
      </c>
      <c r="O77">
        <v>1.0114963657662399</v>
      </c>
      <c r="P77">
        <v>0.99592968723470399</v>
      </c>
      <c r="Q77">
        <v>1.0116648795052701</v>
      </c>
      <c r="R77">
        <v>0.98600869875892605</v>
      </c>
      <c r="S77">
        <v>385.989990234375</v>
      </c>
      <c r="T77" s="27">
        <f>IF(C77,P77,R77)</f>
        <v>0.99592968723470399</v>
      </c>
      <c r="U77" s="27">
        <f>IF(D77 = 0,O77,Q77)</f>
        <v>1.0116648795052701</v>
      </c>
      <c r="V77" s="39">
        <f>S77*T77^(1-N77)</f>
        <v>384.41889024984755</v>
      </c>
      <c r="W77" s="38">
        <f>S77*U77^(N77+1)</f>
        <v>390.49251696069933</v>
      </c>
      <c r="X77" s="44">
        <f>0.5 * (D77-MAX($D$3:$D$151))/(MIN($D$3:$D$151)-MAX($D$3:$D$151)) + 0.75</f>
        <v>0.7685299567634345</v>
      </c>
      <c r="Y77" s="44">
        <f>AVERAGE(D77, F77, G77, H77, I77, J77, K77)</f>
        <v>0.92029893929187989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PERCENTILE($L$2:$L$151, 0.05)</f>
        <v>4.1983459205926187E-4</v>
      </c>
      <c r="AG77" s="22">
        <f>PERCENTILE($L$2:$L$151, 0.95)</f>
        <v>0.98984537699831288</v>
      </c>
      <c r="AH77" s="22">
        <f>MIN(MAX(L77,AF77), AG77)</f>
        <v>0.63973256118724098</v>
      </c>
      <c r="AI77" s="22">
        <f>AH77-$AH$152+1</f>
        <v>1.6393127265951817</v>
      </c>
      <c r="AJ77" s="22">
        <f>PERCENTILE($M$2:$M$151, 0.02)</f>
        <v>-0.85468361603739185</v>
      </c>
      <c r="AK77" s="22">
        <f>PERCENTILE($M$2:$M$151, 0.98)</f>
        <v>1.261554317403208</v>
      </c>
      <c r="AL77" s="22">
        <f>MIN(MAX(M77,AJ77), AK77)</f>
        <v>0.32166004530776099</v>
      </c>
      <c r="AM77" s="22">
        <f>AL77-$AL$152 + 1</f>
        <v>2.176343661345153</v>
      </c>
      <c r="AN77" s="46">
        <v>1</v>
      </c>
      <c r="AO77" s="51">
        <v>1</v>
      </c>
      <c r="AP77" s="51">
        <v>1</v>
      </c>
      <c r="AQ77" s="21">
        <v>1</v>
      </c>
      <c r="AR77" s="17">
        <f>(AI77^4)*AB77*AE77*AN77</f>
        <v>7.2218296823756418</v>
      </c>
      <c r="AS77" s="17">
        <f>(AM77^4) *Z77*AC77*AO77*(M77 &gt; 0)</f>
        <v>22.43416447066123</v>
      </c>
      <c r="AT77" s="17">
        <f>(AM77^4)*AA77*AP77*AQ77</f>
        <v>22.43416447066123</v>
      </c>
      <c r="AU77" s="17">
        <f>MIN(AR77, 0.05*AR$152)</f>
        <v>7.2218296823756418</v>
      </c>
      <c r="AV77" s="17">
        <f>MIN(AS77, 0.05*AS$152)</f>
        <v>22.43416447066123</v>
      </c>
      <c r="AW77" s="17">
        <f>MIN(AT77, 0.05*AT$152)</f>
        <v>22.43416447066123</v>
      </c>
      <c r="AX77" s="14">
        <f>AU77/$AU$152</f>
        <v>1.3901099495026065E-2</v>
      </c>
      <c r="AY77" s="14">
        <f>AV77/$AV$152</f>
        <v>8.6267288523587202E-3</v>
      </c>
      <c r="AZ77" s="67">
        <f>AW77/$AW$152</f>
        <v>6.0727330837996984E-3</v>
      </c>
      <c r="BA77" s="21">
        <f>N77</f>
        <v>0</v>
      </c>
      <c r="BB77" s="66">
        <v>1930</v>
      </c>
      <c r="BC77" s="15">
        <f>$D$158*AX77</f>
        <v>1866.0418929138139</v>
      </c>
      <c r="BD77" s="19">
        <f>BC77-BB77</f>
        <v>-63.958107086186146</v>
      </c>
      <c r="BE77" s="63">
        <f>(IF(BD77 &gt; 0, V77, W77))</f>
        <v>390.49251696069933</v>
      </c>
      <c r="BF77" s="63">
        <f>IF(BD77&gt;0, S77*(T77^(2-N77)), S77*(U77^(N77 + 2)))</f>
        <v>395.04756511875559</v>
      </c>
      <c r="BG77" s="46">
        <f>BD77/BE77</f>
        <v>-0.16378830402177241</v>
      </c>
      <c r="BH77" s="64">
        <f>BB77/BC77</f>
        <v>1.0342747434176389</v>
      </c>
      <c r="BI77" s="66">
        <v>1158</v>
      </c>
      <c r="BJ77" s="66">
        <v>0</v>
      </c>
      <c r="BK77" s="66">
        <v>0</v>
      </c>
      <c r="BL77" s="10">
        <f>SUM(BI77:BK77)</f>
        <v>1158</v>
      </c>
      <c r="BM77" s="15">
        <f>AY77*$D$157</f>
        <v>1662.1032212551022</v>
      </c>
      <c r="BN77" s="9">
        <f>BM77-BL77</f>
        <v>504.1032212551022</v>
      </c>
      <c r="BO77" s="48">
        <f>IF(BN77&gt;0,V77,W77)</f>
        <v>384.41889024984755</v>
      </c>
      <c r="BP77" s="48">
        <f xml:space="preserve"> IF(BN77 &gt;0, S77*T77^(2-N77), S77*U77^(N77+2))</f>
        <v>382.85418513364266</v>
      </c>
      <c r="BQ77" s="46">
        <f>BN77/BO77</f>
        <v>1.3113383187997538</v>
      </c>
      <c r="BR77" s="64">
        <f>BL77/BM77</f>
        <v>0.69670763234882649</v>
      </c>
      <c r="BS77" s="16">
        <f>BB77+BL77+BU77</f>
        <v>3088</v>
      </c>
      <c r="BT77" s="69">
        <f>BC77+BM77+BV77</f>
        <v>3590.1295007552594</v>
      </c>
      <c r="BU77" s="66">
        <v>0</v>
      </c>
      <c r="BV77" s="15">
        <f>AZ77*$D$160</f>
        <v>61.984386586343518</v>
      </c>
      <c r="BW77" s="37">
        <f>BV77-BU77</f>
        <v>61.984386586343518</v>
      </c>
      <c r="BX77" s="54">
        <f>BW77*(BW77&lt;&gt;0)</f>
        <v>61.984386586343518</v>
      </c>
      <c r="BY77" s="26">
        <f>BX77/$BX$152</f>
        <v>2.1155080746192344E-2</v>
      </c>
      <c r="BZ77" s="47">
        <f>BY77 * $BW$152</f>
        <v>61.984386586343518</v>
      </c>
      <c r="CA77" s="48">
        <f>IF(BZ77&gt;0, V77, W77)</f>
        <v>384.41889024984755</v>
      </c>
      <c r="CB77" s="48">
        <f>IF(BW77&gt;0, S77*T77^(2-N77), S77*U77^(N77+2))</f>
        <v>382.85418513364266</v>
      </c>
      <c r="CC77" s="65">
        <f>BZ77/CA77</f>
        <v>0.16124178118837409</v>
      </c>
      <c r="CD77" s="66">
        <v>0</v>
      </c>
      <c r="CE77" s="15">
        <f>AZ77*$CD$155</f>
        <v>56.494635878588596</v>
      </c>
      <c r="CF77" s="37">
        <f>CE77-CD77</f>
        <v>56.494635878588596</v>
      </c>
      <c r="CG77" s="54">
        <f>CF77*(CF77&lt;&gt;0)</f>
        <v>56.494635878588596</v>
      </c>
      <c r="CH77" s="26">
        <f>CG77/$CG$152</f>
        <v>8.7902031863371088E-3</v>
      </c>
      <c r="CI77" s="47">
        <f>CH77 * $CF$152</f>
        <v>56.494635878588596</v>
      </c>
      <c r="CJ77" s="48">
        <f>IF(BZ77&gt;0,V77,W77)</f>
        <v>384.41889024984755</v>
      </c>
      <c r="CK77" s="65">
        <f>CI77/CJ77</f>
        <v>0.14696113357455123</v>
      </c>
      <c r="CL77" s="70">
        <f>N77</f>
        <v>0</v>
      </c>
      <c r="CM77" s="1">
        <f>BS77+BU77</f>
        <v>3088</v>
      </c>
    </row>
    <row r="78" spans="1:91" x14ac:dyDescent="0.2">
      <c r="A78" s="29" t="s">
        <v>278</v>
      </c>
      <c r="B78">
        <v>1</v>
      </c>
      <c r="C78">
        <v>1</v>
      </c>
      <c r="D78">
        <v>0.86775868957251301</v>
      </c>
      <c r="E78">
        <v>0.13224131042748699</v>
      </c>
      <c r="F78">
        <v>0.98768375049662205</v>
      </c>
      <c r="G78">
        <v>0.98768375049662205</v>
      </c>
      <c r="H78">
        <v>0.77308817384036699</v>
      </c>
      <c r="I78">
        <v>0.75386544086920104</v>
      </c>
      <c r="J78">
        <v>0.76341630648220604</v>
      </c>
      <c r="K78">
        <v>0.868339726591283</v>
      </c>
      <c r="L78">
        <v>0.89748260753807796</v>
      </c>
      <c r="M78">
        <v>0.69958899456563595</v>
      </c>
      <c r="N78" s="21">
        <v>0</v>
      </c>
      <c r="O78">
        <v>1.00793409279253</v>
      </c>
      <c r="P78">
        <v>0.99255165569062398</v>
      </c>
      <c r="Q78">
        <v>1.00775147461648</v>
      </c>
      <c r="R78">
        <v>0.99359321699531999</v>
      </c>
      <c r="S78">
        <v>360.05999755859301</v>
      </c>
      <c r="T78" s="27">
        <f>IF(C78,P78,R78)</f>
        <v>0.99255165569062398</v>
      </c>
      <c r="U78" s="27">
        <f>IF(D78 = 0,O78,Q78)</f>
        <v>1.00775147461648</v>
      </c>
      <c r="V78" s="39">
        <f>S78*T78^(1-N78)</f>
        <v>357.37814672474354</v>
      </c>
      <c r="W78" s="38">
        <f>S78*U78^(N78+1)</f>
        <v>362.85099349007828</v>
      </c>
      <c r="X78" s="44">
        <f>0.5 * (D78-MAX($D$3:$D$151))/(MIN($D$3:$D$151)-MAX($D$3:$D$151)) + 0.75</f>
        <v>0.81814906320774139</v>
      </c>
      <c r="Y78" s="44">
        <f>AVERAGE(D78, F78, G78, H78, I78, J78, K78)</f>
        <v>0.85740511976411626</v>
      </c>
      <c r="Z78" s="22">
        <f>AI78^N78</f>
        <v>1</v>
      </c>
      <c r="AA78" s="22">
        <f>(Z78+AB78)/2</f>
        <v>1</v>
      </c>
      <c r="AB78" s="22">
        <f>AM78^N78</f>
        <v>1</v>
      </c>
      <c r="AC78" s="22">
        <v>1</v>
      </c>
      <c r="AD78" s="22">
        <v>1</v>
      </c>
      <c r="AE78" s="22">
        <v>1</v>
      </c>
      <c r="AF78" s="22">
        <f>PERCENTILE($L$2:$L$151, 0.05)</f>
        <v>4.1983459205926187E-4</v>
      </c>
      <c r="AG78" s="22">
        <f>PERCENTILE($L$2:$L$151, 0.95)</f>
        <v>0.98984537699831288</v>
      </c>
      <c r="AH78" s="22">
        <f>MIN(MAX(L78,AF78), AG78)</f>
        <v>0.89748260753807796</v>
      </c>
      <c r="AI78" s="22">
        <f>AH78-$AH$152+1</f>
        <v>1.8970627729460188</v>
      </c>
      <c r="AJ78" s="22">
        <f>PERCENTILE($M$2:$M$151, 0.02)</f>
        <v>-0.85468361603739185</v>
      </c>
      <c r="AK78" s="22">
        <f>PERCENTILE($M$2:$M$151, 0.98)</f>
        <v>1.261554317403208</v>
      </c>
      <c r="AL78" s="22">
        <f>MIN(MAX(M78,AJ78), AK78)</f>
        <v>0.69958899456563595</v>
      </c>
      <c r="AM78" s="22">
        <f>AL78-$AL$152 + 1</f>
        <v>2.5542726106030278</v>
      </c>
      <c r="AN78" s="46">
        <v>0</v>
      </c>
      <c r="AO78" s="51">
        <v>1</v>
      </c>
      <c r="AP78" s="51">
        <v>1</v>
      </c>
      <c r="AQ78" s="21">
        <v>2</v>
      </c>
      <c r="AR78" s="17">
        <f>(AI78^4)*AB78*AE78*AN78</f>
        <v>0</v>
      </c>
      <c r="AS78" s="17">
        <f>(AM78^4) *Z78*AC78*AO78*(M78 &gt; 0)</f>
        <v>42.566602307138773</v>
      </c>
      <c r="AT78" s="17">
        <f>(AM78^4)*AA78*AP78*AQ78</f>
        <v>85.133204614277545</v>
      </c>
      <c r="AU78" s="17">
        <f>MIN(AR78, 0.05*AR$152)</f>
        <v>0</v>
      </c>
      <c r="AV78" s="17">
        <f>MIN(AS78, 0.05*AS$152)</f>
        <v>42.566602307138773</v>
      </c>
      <c r="AW78" s="17">
        <f>MIN(AT78, 0.05*AT$152)</f>
        <v>85.133204614277545</v>
      </c>
      <c r="AX78" s="14">
        <f>AU78/$AU$152</f>
        <v>0</v>
      </c>
      <c r="AY78" s="14">
        <f>AV78/$AV$152</f>
        <v>1.6368362492398633E-2</v>
      </c>
      <c r="AZ78" s="67">
        <f>AW78/$AW$152</f>
        <v>2.3044817598048682E-2</v>
      </c>
      <c r="BA78" s="21">
        <f>N78</f>
        <v>0</v>
      </c>
      <c r="BB78" s="66">
        <v>0</v>
      </c>
      <c r="BC78" s="15">
        <f>$D$158*AX78</f>
        <v>0</v>
      </c>
      <c r="BD78" s="19">
        <f>BC78-BB78</f>
        <v>0</v>
      </c>
      <c r="BE78" s="63">
        <f>(IF(BD78 &gt; 0, V78, W78))</f>
        <v>362.85099349007828</v>
      </c>
      <c r="BF78" s="63">
        <f>IF(BD78&gt;0, S78*(T78^(2-N78)), S78*(U78^(N78 + 2)))</f>
        <v>365.66362375568121</v>
      </c>
      <c r="BG78" s="46">
        <f>BD78/BE78</f>
        <v>0</v>
      </c>
      <c r="BH78" s="64" t="e">
        <f>BB78/BC78</f>
        <v>#DIV/0!</v>
      </c>
      <c r="BI78" s="66">
        <v>0</v>
      </c>
      <c r="BJ78" s="66">
        <v>0</v>
      </c>
      <c r="BK78" s="66">
        <v>0</v>
      </c>
      <c r="BL78" s="10">
        <f>SUM(BI78:BK78)</f>
        <v>0</v>
      </c>
      <c r="BM78" s="15">
        <f>AY78*$D$157</f>
        <v>3153.6760330479524</v>
      </c>
      <c r="BN78" s="9">
        <f>BM78-BL78</f>
        <v>3153.6760330479524</v>
      </c>
      <c r="BO78" s="48">
        <f>IF(BN78&gt;0,V78,W78)</f>
        <v>357.37814672474354</v>
      </c>
      <c r="BP78" s="48">
        <f xml:space="preserve"> IF(BN78 &gt;0, S78*T78^(2-N78), S78*U78^(N78+2))</f>
        <v>354.7162712392909</v>
      </c>
      <c r="BQ78" s="46">
        <f>BN78/BO78</f>
        <v>8.8244792300547328</v>
      </c>
      <c r="BR78" s="64">
        <f>BL78/BM78</f>
        <v>0</v>
      </c>
      <c r="BS78" s="16">
        <f>BB78+BL78+BU78</f>
        <v>0</v>
      </c>
      <c r="BT78" s="69">
        <f>BC78+BM78+BV78</f>
        <v>3388.8944862712351</v>
      </c>
      <c r="BU78" s="66">
        <v>0</v>
      </c>
      <c r="BV78" s="15">
        <f>AZ78*$D$160</f>
        <v>235.21845322328289</v>
      </c>
      <c r="BW78" s="37">
        <f>BV78-BU78</f>
        <v>235.21845322328289</v>
      </c>
      <c r="BX78" s="54">
        <f>BW78*(BW78&lt;&gt;0)</f>
        <v>235.21845322328289</v>
      </c>
      <c r="BY78" s="26">
        <f>BX78/$BX$152</f>
        <v>8.027933557108638E-2</v>
      </c>
      <c r="BZ78" s="47">
        <f>BY78 * $BW$152</f>
        <v>235.21845322328292</v>
      </c>
      <c r="CA78" s="48">
        <f>IF(BZ78&gt;0, V78, W78)</f>
        <v>357.37814672474354</v>
      </c>
      <c r="CB78" s="48">
        <f>IF(BW78&gt;0, S78*T78^(2-N78), S78*U78^(N78+2))</f>
        <v>354.7162712392909</v>
      </c>
      <c r="CC78" s="65">
        <f>BZ78/CA78</f>
        <v>0.65817805419549247</v>
      </c>
      <c r="CD78" s="66">
        <v>0</v>
      </c>
      <c r="CE78" s="15">
        <f>AZ78*$CD$155</f>
        <v>214.38593811464688</v>
      </c>
      <c r="CF78" s="37">
        <f>CE78-CD78</f>
        <v>214.38593811464688</v>
      </c>
      <c r="CG78" s="54">
        <f>CF78*(CF78&lt;&gt;0)</f>
        <v>214.38593811464688</v>
      </c>
      <c r="CH78" s="26">
        <f>CG78/$CG$152</f>
        <v>3.3357077659039502E-2</v>
      </c>
      <c r="CI78" s="47">
        <f>CH78 * $CF$152</f>
        <v>214.38593811464688</v>
      </c>
      <c r="CJ78" s="48">
        <f>IF(BZ78&gt;0,V78,W78)</f>
        <v>357.37814672474354</v>
      </c>
      <c r="CK78" s="65">
        <f>CI78/CJ78</f>
        <v>0.5998854157128114</v>
      </c>
      <c r="CL78" s="70">
        <f>N78</f>
        <v>0</v>
      </c>
      <c r="CM78" s="1">
        <f>BS78+BU78</f>
        <v>0</v>
      </c>
    </row>
    <row r="79" spans="1:91" x14ac:dyDescent="0.2">
      <c r="A79" s="29" t="s">
        <v>291</v>
      </c>
      <c r="B79">
        <v>1</v>
      </c>
      <c r="C79">
        <v>1</v>
      </c>
      <c r="D79">
        <v>0.66879744306831801</v>
      </c>
      <c r="E79">
        <v>0.33120255693168199</v>
      </c>
      <c r="F79">
        <v>0.96861342868494205</v>
      </c>
      <c r="G79">
        <v>0.96861342868494205</v>
      </c>
      <c r="H79">
        <v>0.245298788132051</v>
      </c>
      <c r="I79">
        <v>0.63142498955286197</v>
      </c>
      <c r="J79">
        <v>0.39355785436655999</v>
      </c>
      <c r="K79">
        <v>0.61741835306693205</v>
      </c>
      <c r="L79">
        <v>0.75405242291006302</v>
      </c>
      <c r="M79">
        <v>-0.28133592145394998</v>
      </c>
      <c r="N79" s="21">
        <v>0</v>
      </c>
      <c r="O79">
        <v>1.01193709876029</v>
      </c>
      <c r="P79">
        <v>0.98400274042020297</v>
      </c>
      <c r="Q79">
        <v>1.01076989598806</v>
      </c>
      <c r="R79">
        <v>0.98904755519585397</v>
      </c>
      <c r="S79">
        <v>145.5</v>
      </c>
      <c r="T79" s="27">
        <f>IF(C79,P79,R79)</f>
        <v>0.98400274042020297</v>
      </c>
      <c r="U79" s="27">
        <f>IF(D79 = 0,O79,Q79)</f>
        <v>1.01076989598806</v>
      </c>
      <c r="V79" s="39">
        <f>S79*T79^(1-N79)</f>
        <v>143.17239873113954</v>
      </c>
      <c r="W79" s="38">
        <f>S79*U79^(N79+1)</f>
        <v>147.06701986626274</v>
      </c>
      <c r="X79" s="44">
        <f>0.5 * (D79-MAX($D$3:$D$151))/(MIN($D$3:$D$151)-MAX($D$3:$D$151)) + 0.75</f>
        <v>0.92068149063207738</v>
      </c>
      <c r="Y79" s="44">
        <f>AVERAGE(D79, F79, G79, H79, I79, J79, K79)</f>
        <v>0.64196061222237244</v>
      </c>
      <c r="Z79" s="22">
        <f>AI79^N79</f>
        <v>1</v>
      </c>
      <c r="AA79" s="22">
        <f>(Z79+AB79)/2</f>
        <v>1</v>
      </c>
      <c r="AB79" s="22">
        <f>AM79^N79</f>
        <v>1</v>
      </c>
      <c r="AC79" s="22">
        <v>1</v>
      </c>
      <c r="AD79" s="22">
        <v>1</v>
      </c>
      <c r="AE79" s="22">
        <v>1</v>
      </c>
      <c r="AF79" s="22">
        <f>PERCENTILE($L$2:$L$151, 0.05)</f>
        <v>4.1983459205926187E-4</v>
      </c>
      <c r="AG79" s="22">
        <f>PERCENTILE($L$2:$L$151, 0.95)</f>
        <v>0.98984537699831288</v>
      </c>
      <c r="AH79" s="22">
        <f>MIN(MAX(L79,AF79), AG79)</f>
        <v>0.75405242291006302</v>
      </c>
      <c r="AI79" s="22">
        <f>AH79-$AH$152+1</f>
        <v>1.7536325883180037</v>
      </c>
      <c r="AJ79" s="22">
        <f>PERCENTILE($M$2:$M$151, 0.02)</f>
        <v>-0.85468361603739185</v>
      </c>
      <c r="AK79" s="22">
        <f>PERCENTILE($M$2:$M$151, 0.98)</f>
        <v>1.261554317403208</v>
      </c>
      <c r="AL79" s="22">
        <f>MIN(MAX(M79,AJ79), AK79)</f>
        <v>-0.28133592145394998</v>
      </c>
      <c r="AM79" s="22">
        <f>AL79-$AL$152 + 1</f>
        <v>1.5733476945834419</v>
      </c>
      <c r="AN79" s="46">
        <v>0</v>
      </c>
      <c r="AO79" s="51">
        <v>1</v>
      </c>
      <c r="AP79" s="51">
        <v>1</v>
      </c>
      <c r="AQ79" s="21">
        <v>2</v>
      </c>
      <c r="AR79" s="17">
        <f>(AI79^4)*AB79*AE79*AN79</f>
        <v>0</v>
      </c>
      <c r="AS79" s="17">
        <f>(AM79^4) *Z79*AC79*AO79*(M79 &gt; 0)</f>
        <v>0</v>
      </c>
      <c r="AT79" s="17">
        <f>(AM79^4)*AA79*AP79*AQ79</f>
        <v>12.255437741509159</v>
      </c>
      <c r="AU79" s="17">
        <f>MIN(AR79, 0.05*AR$152)</f>
        <v>0</v>
      </c>
      <c r="AV79" s="17">
        <f>MIN(AS79, 0.05*AS$152)</f>
        <v>0</v>
      </c>
      <c r="AW79" s="17">
        <f>MIN(AT79, 0.05*AT$152)</f>
        <v>12.255437741509159</v>
      </c>
      <c r="AX79" s="14">
        <f>AU79/$AU$152</f>
        <v>0</v>
      </c>
      <c r="AY79" s="14">
        <f>AV79/$AV$152</f>
        <v>0</v>
      </c>
      <c r="AZ79" s="67">
        <f>AW79/$AW$152</f>
        <v>3.3174403408979081E-3</v>
      </c>
      <c r="BA79" s="21">
        <f>N79</f>
        <v>0</v>
      </c>
      <c r="BB79" s="66">
        <v>0</v>
      </c>
      <c r="BC79" s="15">
        <f>$D$158*AX79</f>
        <v>0</v>
      </c>
      <c r="BD79" s="19">
        <f>BC79-BB79</f>
        <v>0</v>
      </c>
      <c r="BE79" s="63">
        <f>(IF(BD79 &gt; 0, V79, W79))</f>
        <v>147.06701986626274</v>
      </c>
      <c r="BF79" s="63">
        <f>IF(BD79&gt;0, S79*(T79^(2-N79)), S79*(U79^(N79 + 2)))</f>
        <v>148.65091637349633</v>
      </c>
      <c r="BG79" s="46">
        <f>BD79/BE79</f>
        <v>0</v>
      </c>
      <c r="BH79" s="64" t="e">
        <f>BB79/BC79</f>
        <v>#DIV/0!</v>
      </c>
      <c r="BI79" s="66">
        <v>0</v>
      </c>
      <c r="BJ79" s="66">
        <v>0</v>
      </c>
      <c r="BK79" s="66">
        <v>0</v>
      </c>
      <c r="BL79" s="10">
        <f>SUM(BI79:BK79)</f>
        <v>0</v>
      </c>
      <c r="BM79" s="15">
        <f>AY79*$D$157</f>
        <v>0</v>
      </c>
      <c r="BN79" s="9">
        <f>BM79-BL79</f>
        <v>0</v>
      </c>
      <c r="BO79" s="48">
        <f>IF(BN79&gt;0,V79,W79)</f>
        <v>147.06701986626274</v>
      </c>
      <c r="BP79" s="48">
        <f xml:space="preserve"> IF(BN79 &gt;0, S79*T79^(2-N79), S79*U79^(N79+2))</f>
        <v>148.65091637349633</v>
      </c>
      <c r="BQ79" s="46">
        <f>BN79/BO79</f>
        <v>0</v>
      </c>
      <c r="BR79" s="64" t="e">
        <f>BL79/BM79</f>
        <v>#DIV/0!</v>
      </c>
      <c r="BS79" s="16">
        <f>BB79+BL79+BU79</f>
        <v>0</v>
      </c>
      <c r="BT79" s="69">
        <f>BC79+BM79+BV79</f>
        <v>33.861113559544947</v>
      </c>
      <c r="BU79" s="66">
        <v>0</v>
      </c>
      <c r="BV79" s="15">
        <f>AZ79*$D$160</f>
        <v>33.861113559544947</v>
      </c>
      <c r="BW79" s="37">
        <f>BV79-BU79</f>
        <v>33.861113559544947</v>
      </c>
      <c r="BX79" s="54">
        <f>BW79*(BW79&lt;&gt;0)</f>
        <v>33.861113559544947</v>
      </c>
      <c r="BY79" s="26">
        <f>BX79/$BX$152</f>
        <v>1.155669404762627E-2</v>
      </c>
      <c r="BZ79" s="47">
        <f>BY79 * $BW$152</f>
        <v>33.861113559544947</v>
      </c>
      <c r="CA79" s="48">
        <f>IF(BZ79&gt;0, V79, W79)</f>
        <v>143.17239873113954</v>
      </c>
      <c r="CB79" s="48">
        <f>IF(BW79&gt;0, S79*T79^(2-N79), S79*U79^(N79+2))</f>
        <v>140.88203270397528</v>
      </c>
      <c r="CC79" s="65">
        <f>BZ79/CA79</f>
        <v>0.23650587585063812</v>
      </c>
      <c r="CD79" s="66">
        <v>0</v>
      </c>
      <c r="CE79" s="15">
        <f>AZ79*$CD$155</f>
        <v>30.862147491373239</v>
      </c>
      <c r="CF79" s="37">
        <f>CE79-CD79</f>
        <v>30.862147491373239</v>
      </c>
      <c r="CG79" s="54">
        <f>CF79*(CF79&lt;&gt;0)</f>
        <v>30.862147491373239</v>
      </c>
      <c r="CH79" s="26">
        <f>CG79/$CG$152</f>
        <v>4.8019523092225364E-3</v>
      </c>
      <c r="CI79" s="47">
        <f>CH79 * $CF$152</f>
        <v>30.862147491373243</v>
      </c>
      <c r="CJ79" s="48">
        <f>IF(BZ79&gt;0,V79,W79)</f>
        <v>143.17239873113954</v>
      </c>
      <c r="CK79" s="65">
        <f>CI79/CJ79</f>
        <v>0.21555933800710167</v>
      </c>
      <c r="CL79" s="70">
        <f>N79</f>
        <v>0</v>
      </c>
      <c r="CM79" s="1">
        <f>BS79+BU79</f>
        <v>0</v>
      </c>
    </row>
    <row r="80" spans="1:91" x14ac:dyDescent="0.2">
      <c r="A80" s="29" t="s">
        <v>205</v>
      </c>
      <c r="B80">
        <v>1</v>
      </c>
      <c r="C80">
        <v>1</v>
      </c>
      <c r="D80">
        <v>0.52783340008009605</v>
      </c>
      <c r="E80">
        <v>0.47216659991990301</v>
      </c>
      <c r="F80">
        <v>8.8506207448938695E-2</v>
      </c>
      <c r="G80">
        <v>8.8506207448938695E-2</v>
      </c>
      <c r="H80">
        <v>8.3159214375261095E-2</v>
      </c>
      <c r="I80">
        <v>0.241537818637693</v>
      </c>
      <c r="J80">
        <v>0.141725421995578</v>
      </c>
      <c r="K80">
        <v>0.111998123198244</v>
      </c>
      <c r="L80">
        <v>0.68139612402095595</v>
      </c>
      <c r="M80">
        <v>0.53478720428036397</v>
      </c>
      <c r="N80" s="21">
        <v>0</v>
      </c>
      <c r="O80">
        <v>1.0036945778094299</v>
      </c>
      <c r="P80">
        <v>0.97179683905678504</v>
      </c>
      <c r="Q80">
        <v>1.0294448038558</v>
      </c>
      <c r="R80">
        <v>0.99418182373046804</v>
      </c>
      <c r="S80">
        <v>1.9800000190734801</v>
      </c>
      <c r="T80" s="27">
        <f>IF(C80,P80,R80)</f>
        <v>0.97179683905678504</v>
      </c>
      <c r="U80" s="27">
        <f>IF(D80 = 0,O80,Q80)</f>
        <v>1.0294448038558</v>
      </c>
      <c r="V80" s="39">
        <f>S80*T80^(1-N80)</f>
        <v>1.924157759867982</v>
      </c>
      <c r="W80" s="38">
        <f>S80*U80^(N80+1)</f>
        <v>2.0383007312695791</v>
      </c>
      <c r="X80" s="44">
        <f>0.5 * (D80-MAX($D$3:$D$151))/(MIN($D$3:$D$151)-MAX($D$3:$D$151)) + 0.75</f>
        <v>0.99332571537976522</v>
      </c>
      <c r="Y80" s="44">
        <f>AVERAGE(D80, F80, G80, H80, I80, J80, K80)</f>
        <v>0.1833237704549642</v>
      </c>
      <c r="Z80" s="22">
        <f>AI80^N80</f>
        <v>1</v>
      </c>
      <c r="AA80" s="22">
        <f>(Z80+AB80)/2</f>
        <v>1</v>
      </c>
      <c r="AB80" s="22">
        <f>AM80^N80</f>
        <v>1</v>
      </c>
      <c r="AC80" s="22">
        <v>1</v>
      </c>
      <c r="AD80" s="22">
        <v>1</v>
      </c>
      <c r="AE80" s="22">
        <v>1</v>
      </c>
      <c r="AF80" s="22">
        <f>PERCENTILE($L$2:$L$151, 0.05)</f>
        <v>4.1983459205926187E-4</v>
      </c>
      <c r="AG80" s="22">
        <f>PERCENTILE($L$2:$L$151, 0.95)</f>
        <v>0.98984537699831288</v>
      </c>
      <c r="AH80" s="22">
        <f>MIN(MAX(L80,AF80), AG80)</f>
        <v>0.68139612402095595</v>
      </c>
      <c r="AI80" s="22">
        <f>AH80-$AH$152+1</f>
        <v>1.6809762894288967</v>
      </c>
      <c r="AJ80" s="22">
        <f>PERCENTILE($M$2:$M$151, 0.02)</f>
        <v>-0.85468361603739185</v>
      </c>
      <c r="AK80" s="22">
        <f>PERCENTILE($M$2:$M$151, 0.98)</f>
        <v>1.261554317403208</v>
      </c>
      <c r="AL80" s="22">
        <f>MIN(MAX(M80,AJ80), AK80)</f>
        <v>0.53478720428036397</v>
      </c>
      <c r="AM80" s="22">
        <f>AL80-$AL$152 + 1</f>
        <v>2.3894708203177557</v>
      </c>
      <c r="AN80" s="46">
        <v>0</v>
      </c>
      <c r="AO80" s="74">
        <v>0.31</v>
      </c>
      <c r="AP80" s="51">
        <v>0.57999999999999996</v>
      </c>
      <c r="AQ80" s="50">
        <v>1</v>
      </c>
      <c r="AR80" s="17">
        <f>(AI80^4)*AB80*AE80*AN80</f>
        <v>0</v>
      </c>
      <c r="AS80" s="17">
        <f>(AM80^4) *Z80*AC80*AO80*(M80 &gt; 0)</f>
        <v>10.105751607336874</v>
      </c>
      <c r="AT80" s="17">
        <f>(AM80^4)*AA80*AP80*AQ80</f>
        <v>18.907535265339959</v>
      </c>
      <c r="AU80" s="17">
        <f>MIN(AR80, 0.05*AR$152)</f>
        <v>0</v>
      </c>
      <c r="AV80" s="17">
        <f>MIN(AS80, 0.05*AS$152)</f>
        <v>10.105751607336874</v>
      </c>
      <c r="AW80" s="17">
        <f>MIN(AT80, 0.05*AT$152)</f>
        <v>18.907535265339959</v>
      </c>
      <c r="AX80" s="14">
        <f>AU80/$AU$152</f>
        <v>0</v>
      </c>
      <c r="AY80" s="14">
        <f>AV80/$AV$152</f>
        <v>3.8860185356933852E-3</v>
      </c>
      <c r="AZ80" s="67">
        <f>AW80/$AW$152</f>
        <v>5.1181052492103463E-3</v>
      </c>
      <c r="BA80" s="21">
        <f>N80</f>
        <v>0</v>
      </c>
      <c r="BB80" s="66">
        <v>0</v>
      </c>
      <c r="BC80" s="15">
        <f>$D$158*AX80</f>
        <v>0</v>
      </c>
      <c r="BD80" s="19">
        <f>BC80-BB80</f>
        <v>0</v>
      </c>
      <c r="BE80" s="63">
        <f>(IF(BD80 &gt; 0, V80, W80))</f>
        <v>2.0383007312695791</v>
      </c>
      <c r="BF80" s="63">
        <f>IF(BD80&gt;0, S80*(T80^(2-N80)), S80*(U80^(N80 + 2)))</f>
        <v>2.0983180965009454</v>
      </c>
      <c r="BG80" s="46">
        <f>BD80/BE80</f>
        <v>0</v>
      </c>
      <c r="BH80" s="64" t="e">
        <f>BB80/BC80</f>
        <v>#DIV/0!</v>
      </c>
      <c r="BI80" s="66">
        <v>2</v>
      </c>
      <c r="BJ80" s="66">
        <v>495</v>
      </c>
      <c r="BK80" s="66">
        <v>0</v>
      </c>
      <c r="BL80" s="10">
        <f>SUM(BI80:BK80)</f>
        <v>497</v>
      </c>
      <c r="BM80" s="15">
        <f>AY80*$D$157</f>
        <v>748.71530525350886</v>
      </c>
      <c r="BN80" s="9">
        <f>BM80-BL80</f>
        <v>251.71530525350886</v>
      </c>
      <c r="BO80" s="48">
        <f>IF(BN80&gt;0,V80,W80)</f>
        <v>1.924157759867982</v>
      </c>
      <c r="BP80" s="48">
        <f xml:space="preserve"> IF(BN80 &gt;0, S80*T80^(2-N80), S80*U80^(N80+2))</f>
        <v>1.8698904288862894</v>
      </c>
      <c r="BQ80" s="46">
        <f>BN80/BO80</f>
        <v>130.81843417598941</v>
      </c>
      <c r="BR80" s="64">
        <f>BL80/BM80</f>
        <v>0.66380371352462186</v>
      </c>
      <c r="BS80" s="16">
        <f>BB80+BL80+BU80</f>
        <v>596</v>
      </c>
      <c r="BT80" s="69">
        <f>BC80+BM80+BV80</f>
        <v>800.95580553219884</v>
      </c>
      <c r="BU80" s="66">
        <v>99</v>
      </c>
      <c r="BV80" s="15">
        <f>AZ80*$D$160</f>
        <v>52.240500278690007</v>
      </c>
      <c r="BW80" s="37">
        <f>BV80-BU80</f>
        <v>-46.759499721309993</v>
      </c>
      <c r="BX80" s="54">
        <f>BW80*(BW80&lt;&gt;0)</f>
        <v>-46.759499721309993</v>
      </c>
      <c r="BY80" s="26">
        <f>BX80/$BX$152</f>
        <v>-1.5958873625020489E-2</v>
      </c>
      <c r="BZ80" s="47">
        <f>BY80 * $BW$152</f>
        <v>-46.759499721309993</v>
      </c>
      <c r="CA80" s="48">
        <f>IF(BZ80&gt;0, V80, W80)</f>
        <v>2.0383007312695791</v>
      </c>
      <c r="CB80" s="48">
        <f>IF(BW80&gt;0, S80*T80^(2-N80), S80*U80^(N80+2))</f>
        <v>2.0983180965009454</v>
      </c>
      <c r="CC80" s="65">
        <f>BZ80/CA80</f>
        <v>-22.940432196276209</v>
      </c>
      <c r="CD80" s="66">
        <v>0</v>
      </c>
      <c r="CE80" s="15">
        <f>AZ80*$CD$155</f>
        <v>47.613733133403855</v>
      </c>
      <c r="CF80" s="37">
        <f>CE80-CD80</f>
        <v>47.613733133403855</v>
      </c>
      <c r="CG80" s="54">
        <f>CF80*(CF80&lt;&gt;0)</f>
        <v>47.613733133403855</v>
      </c>
      <c r="CH80" s="26">
        <f>CG80/$CG$152</f>
        <v>7.4083916498216672E-3</v>
      </c>
      <c r="CI80" s="47">
        <f>CH80 * $CF$152</f>
        <v>47.613733133403855</v>
      </c>
      <c r="CJ80" s="48">
        <f>IF(BZ80&gt;0,V80,W80)</f>
        <v>2.0383007312695791</v>
      </c>
      <c r="CK80" s="65">
        <f>CI80/CJ80</f>
        <v>23.359523157187454</v>
      </c>
      <c r="CL80" s="70">
        <f>N80</f>
        <v>0</v>
      </c>
      <c r="CM80" s="1">
        <f>BS80+BU80</f>
        <v>695</v>
      </c>
    </row>
    <row r="81" spans="1:91" x14ac:dyDescent="0.2">
      <c r="A81" s="29" t="s">
        <v>159</v>
      </c>
      <c r="B81">
        <v>1</v>
      </c>
      <c r="C81">
        <v>1</v>
      </c>
      <c r="D81">
        <v>0.34090909090909</v>
      </c>
      <c r="E81">
        <v>0.65909090909090895</v>
      </c>
      <c r="F81">
        <v>0.50155038759689896</v>
      </c>
      <c r="G81">
        <v>0.50155038759689896</v>
      </c>
      <c r="H81">
        <v>2.14408233276157E-2</v>
      </c>
      <c r="I81">
        <v>0.16809605488850701</v>
      </c>
      <c r="J81">
        <v>6.0034305317324101E-2</v>
      </c>
      <c r="K81">
        <v>0.17352299300385099</v>
      </c>
      <c r="L81">
        <v>0.80269629990703695</v>
      </c>
      <c r="M81">
        <v>0.41018155095808601</v>
      </c>
      <c r="N81" s="21">
        <v>0</v>
      </c>
      <c r="O81">
        <v>1.00262289580065</v>
      </c>
      <c r="P81">
        <v>0.95906129888963199</v>
      </c>
      <c r="Q81">
        <v>1.02998509034847</v>
      </c>
      <c r="R81">
        <v>0.98420807569295998</v>
      </c>
      <c r="S81">
        <v>160.169998168945</v>
      </c>
      <c r="T81" s="27">
        <f>IF(C81,P81,R81)</f>
        <v>0.95906129888963199</v>
      </c>
      <c r="U81" s="27">
        <f>IF(D81 = 0,O81,Q81)</f>
        <v>1.02998509034847</v>
      </c>
      <c r="V81" s="39">
        <f>S81*T81^(1-N81)</f>
        <v>153.61284648705836</v>
      </c>
      <c r="W81" s="38">
        <f>S81*U81^(N81+1)</f>
        <v>164.97271003515507</v>
      </c>
      <c r="X81" s="44">
        <f>0.5 * (D81-MAX($D$3:$D$151))/(MIN($D$3:$D$151)-MAX($D$3:$D$151)) + 0.75</f>
        <v>1.089655043330152</v>
      </c>
      <c r="Y81" s="44">
        <f>AVERAGE(D81, F81, G81, H81, I81, J81, K81)</f>
        <v>0.25244343466288371</v>
      </c>
      <c r="Z81" s="22">
        <f>AI81^N81</f>
        <v>1</v>
      </c>
      <c r="AA81" s="22">
        <f>(Z81+AB81)/2</f>
        <v>1</v>
      </c>
      <c r="AB81" s="22">
        <f>AM81^N81</f>
        <v>1</v>
      </c>
      <c r="AC81" s="22">
        <v>1</v>
      </c>
      <c r="AD81" s="22">
        <v>1</v>
      </c>
      <c r="AE81" s="22">
        <v>1</v>
      </c>
      <c r="AF81" s="22">
        <f>PERCENTILE($L$2:$L$151, 0.05)</f>
        <v>4.1983459205926187E-4</v>
      </c>
      <c r="AG81" s="22">
        <f>PERCENTILE($L$2:$L$151, 0.95)</f>
        <v>0.98984537699831288</v>
      </c>
      <c r="AH81" s="22">
        <f>MIN(MAX(L81,AF81), AG81)</f>
        <v>0.80269629990703695</v>
      </c>
      <c r="AI81" s="22">
        <f>AH81-$AH$152+1</f>
        <v>1.8022764653149776</v>
      </c>
      <c r="AJ81" s="22">
        <f>PERCENTILE($M$2:$M$151, 0.02)</f>
        <v>-0.85468361603739185</v>
      </c>
      <c r="AK81" s="22">
        <f>PERCENTILE($M$2:$M$151, 0.98)</f>
        <v>1.261554317403208</v>
      </c>
      <c r="AL81" s="22">
        <f>MIN(MAX(M81,AJ81), AK81)</f>
        <v>0.41018155095808601</v>
      </c>
      <c r="AM81" s="22">
        <f>AL81-$AL$152 + 1</f>
        <v>2.2648651669954778</v>
      </c>
      <c r="AN81" s="46">
        <v>1</v>
      </c>
      <c r="AO81" s="51">
        <v>1</v>
      </c>
      <c r="AP81" s="51">
        <v>1</v>
      </c>
      <c r="AQ81" s="21">
        <v>1</v>
      </c>
      <c r="AR81" s="17">
        <f>(AI81^4)*AB81*AE81*AN81</f>
        <v>10.55080621163709</v>
      </c>
      <c r="AS81" s="17">
        <f>(AM81^4) *Z81*AC81*AO81*(M81 &gt; 0)</f>
        <v>26.312942093931202</v>
      </c>
      <c r="AT81" s="17">
        <f>(AM81^4)*AA81*AP81*AQ81</f>
        <v>26.312942093931202</v>
      </c>
      <c r="AU81" s="17">
        <f>MIN(AR81, 0.05*AR$152)</f>
        <v>10.55080621163709</v>
      </c>
      <c r="AV81" s="17">
        <f>MIN(AS81, 0.05*AS$152)</f>
        <v>26.312942093931202</v>
      </c>
      <c r="AW81" s="17">
        <f>MIN(AT81, 0.05*AT$152)</f>
        <v>26.312942093931202</v>
      </c>
      <c r="AX81" s="14">
        <f>AU81/$AU$152</f>
        <v>2.0308954011839755E-2</v>
      </c>
      <c r="AY81" s="14">
        <f>AV81/$AV$152</f>
        <v>1.0118255888202022E-2</v>
      </c>
      <c r="AZ81" s="67">
        <f>AW81/$AW$152</f>
        <v>7.1226844304762291E-3</v>
      </c>
      <c r="BA81" s="21">
        <f>N81</f>
        <v>0</v>
      </c>
      <c r="BB81" s="66">
        <v>2883</v>
      </c>
      <c r="BC81" s="15">
        <f>$D$158*AX81</f>
        <v>2726.213059687333</v>
      </c>
      <c r="BD81" s="19">
        <f>BC81-BB81</f>
        <v>-156.78694031266696</v>
      </c>
      <c r="BE81" s="63">
        <f>(IF(BD81 &gt; 0, V81, W81))</f>
        <v>164.97271003515507</v>
      </c>
      <c r="BF81" s="63">
        <f>IF(BD81&gt;0, S81*(T81^(2-N81)), S81*(U81^(N81 + 2)))</f>
        <v>169.91943165059115</v>
      </c>
      <c r="BG81" s="46">
        <f>BD81/BE81</f>
        <v>-0.95038106774906128</v>
      </c>
      <c r="BH81" s="64">
        <f>BB81/BC81</f>
        <v>1.0575108903376205</v>
      </c>
      <c r="BI81" s="66">
        <v>160</v>
      </c>
      <c r="BJ81" s="66">
        <v>801</v>
      </c>
      <c r="BK81" s="66">
        <v>0</v>
      </c>
      <c r="BL81" s="10">
        <f>SUM(BI81:BK81)</f>
        <v>961</v>
      </c>
      <c r="BM81" s="15">
        <f>AY81*$D$157</f>
        <v>1949.4742437239954</v>
      </c>
      <c r="BN81" s="9">
        <f>BM81-BL81</f>
        <v>988.47424372399541</v>
      </c>
      <c r="BO81" s="48">
        <f>IF(BN81&gt;0,V81,W81)</f>
        <v>153.61284648705836</v>
      </c>
      <c r="BP81" s="48">
        <f xml:space="preserve"> IF(BN81 &gt;0, S81*T81^(2-N81), S81*U81^(N81+2))</f>
        <v>147.32413607801183</v>
      </c>
      <c r="BQ81" s="46">
        <f>BN81/BO81</f>
        <v>6.434841006655474</v>
      </c>
      <c r="BR81" s="64">
        <f>BL81/BM81</f>
        <v>0.49295342223359861</v>
      </c>
      <c r="BS81" s="16">
        <f>BB81+BL81+BU81</f>
        <v>3844</v>
      </c>
      <c r="BT81" s="69">
        <f>BC81+BM81+BV81</f>
        <v>4748.3885433931991</v>
      </c>
      <c r="BU81" s="66">
        <v>0</v>
      </c>
      <c r="BV81" s="15">
        <f>AZ81*$D$160</f>
        <v>72.70123998187087</v>
      </c>
      <c r="BW81" s="37">
        <f>BV81-BU81</f>
        <v>72.70123998187087</v>
      </c>
      <c r="BX81" s="54">
        <f>BW81*(BW81&lt;&gt;0)</f>
        <v>72.70123998187087</v>
      </c>
      <c r="BY81" s="26">
        <f>BX81/$BX$152</f>
        <v>2.4812709891423524E-2</v>
      </c>
      <c r="BZ81" s="47">
        <f>BY81 * $BW$152</f>
        <v>72.70123998187087</v>
      </c>
      <c r="CA81" s="48">
        <f>IF(BZ81&gt;0, V81, W81)</f>
        <v>153.61284648705836</v>
      </c>
      <c r="CB81" s="48">
        <f>IF(BW81&gt;0, S81*T81^(2-N81), S81*U81^(N81+2))</f>
        <v>147.32413607801183</v>
      </c>
      <c r="CC81" s="65">
        <f>BZ81/CA81</f>
        <v>0.47327578157986827</v>
      </c>
      <c r="CD81" s="66">
        <v>0</v>
      </c>
      <c r="CE81" s="15">
        <f>AZ81*$CD$155</f>
        <v>66.262333256720353</v>
      </c>
      <c r="CF81" s="37">
        <f>CE81-CD81</f>
        <v>66.262333256720353</v>
      </c>
      <c r="CG81" s="54">
        <f>CF81*(CF81&lt;&gt;0)</f>
        <v>66.262333256720353</v>
      </c>
      <c r="CH81" s="26">
        <f>CG81/$CG$152</f>
        <v>1.0309994282981228E-2</v>
      </c>
      <c r="CI81" s="47">
        <f>CH81 * $CF$152</f>
        <v>66.262333256720353</v>
      </c>
      <c r="CJ81" s="48">
        <f>IF(BZ81&gt;0,V81,W81)</f>
        <v>153.61284648705836</v>
      </c>
      <c r="CK81" s="65">
        <f>CI81/CJ81</f>
        <v>0.43135932164568574</v>
      </c>
      <c r="CL81" s="70">
        <f>N81</f>
        <v>0</v>
      </c>
      <c r="CM81" s="1">
        <f>BS81+BU81</f>
        <v>3844</v>
      </c>
    </row>
    <row r="82" spans="1:91" x14ac:dyDescent="0.2">
      <c r="A82" s="29" t="s">
        <v>143</v>
      </c>
      <c r="B82">
        <v>0</v>
      </c>
      <c r="C82">
        <v>0</v>
      </c>
      <c r="D82">
        <v>0.47662804634438599</v>
      </c>
      <c r="E82">
        <v>0.52337195365561295</v>
      </c>
      <c r="F82">
        <v>0.55383392928088904</v>
      </c>
      <c r="G82">
        <v>0.55383392928088904</v>
      </c>
      <c r="H82">
        <v>0.49101546176347599</v>
      </c>
      <c r="I82">
        <v>0.74634350188048404</v>
      </c>
      <c r="J82">
        <v>0.60536451763381005</v>
      </c>
      <c r="K82">
        <v>0.57902625972261701</v>
      </c>
      <c r="L82">
        <v>0.768894585673216</v>
      </c>
      <c r="M82">
        <v>0.37837053279234201</v>
      </c>
      <c r="N82" s="21">
        <v>0</v>
      </c>
      <c r="O82">
        <v>1.0332803080598001</v>
      </c>
      <c r="P82">
        <v>0.97596735726272499</v>
      </c>
      <c r="Q82">
        <v>1.02128665970648</v>
      </c>
      <c r="R82">
        <v>0.98176623532061202</v>
      </c>
      <c r="S82">
        <v>945.07000732421795</v>
      </c>
      <c r="T82" s="27">
        <f>IF(C82,P82,R82)</f>
        <v>0.98176623532061202</v>
      </c>
      <c r="U82" s="27">
        <f>IF(D82 = 0,O82,Q82)</f>
        <v>1.02128665970648</v>
      </c>
      <c r="V82" s="39">
        <f>S82*T82^(1-N82)</f>
        <v>927.83782320512069</v>
      </c>
      <c r="W82" s="38">
        <f>S82*U82^(N82+1)</f>
        <v>965.18739096892921</v>
      </c>
      <c r="X82" s="44">
        <f>0.5 * (D82-MAX($D$3:$D$151))/(MIN($D$3:$D$151)-MAX($D$3:$D$151)) + 0.75</f>
        <v>1.0197138151122096</v>
      </c>
      <c r="Y82" s="44">
        <f>AVERAGE(D82, F82, G82, H82, I82, J82, K82)</f>
        <v>0.57229223512950733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v>1</v>
      </c>
      <c r="AD82" s="22">
        <v>1</v>
      </c>
      <c r="AE82" s="22">
        <v>1</v>
      </c>
      <c r="AF82" s="22">
        <f>PERCENTILE($L$2:$L$151, 0.05)</f>
        <v>4.1983459205926187E-4</v>
      </c>
      <c r="AG82" s="22">
        <f>PERCENTILE($L$2:$L$151, 0.95)</f>
        <v>0.98984537699831288</v>
      </c>
      <c r="AH82" s="22">
        <f>MIN(MAX(L82,AF82), AG82)</f>
        <v>0.768894585673216</v>
      </c>
      <c r="AI82" s="22">
        <f>AH82-$AH$152+1</f>
        <v>1.7684747510811567</v>
      </c>
      <c r="AJ82" s="22">
        <f>PERCENTILE($M$2:$M$151, 0.02)</f>
        <v>-0.85468361603739185</v>
      </c>
      <c r="AK82" s="22">
        <f>PERCENTILE($M$2:$M$151, 0.98)</f>
        <v>1.261554317403208</v>
      </c>
      <c r="AL82" s="22">
        <f>MIN(MAX(M82,AJ82), AK82)</f>
        <v>0.37837053279234201</v>
      </c>
      <c r="AM82" s="22">
        <f>AL82-$AL$152 + 1</f>
        <v>2.233054148829734</v>
      </c>
      <c r="AN82" s="46">
        <v>1</v>
      </c>
      <c r="AO82" s="51">
        <v>1</v>
      </c>
      <c r="AP82" s="51">
        <v>1</v>
      </c>
      <c r="AQ82" s="21">
        <v>1</v>
      </c>
      <c r="AR82" s="17">
        <f>(AI82^4)*AB82*AE82*AN82</f>
        <v>9.7812746723069761</v>
      </c>
      <c r="AS82" s="17">
        <f>(AM82^4) *Z82*AC82*AO82*(M82 &gt; 0)</f>
        <v>24.86548973455411</v>
      </c>
      <c r="AT82" s="17">
        <f>(AM82^4)*AA82*AP82*AQ82</f>
        <v>24.86548973455411</v>
      </c>
      <c r="AU82" s="17">
        <f>MIN(AR82, 0.05*AR$152)</f>
        <v>9.7812746723069761</v>
      </c>
      <c r="AV82" s="17">
        <f>MIN(AS82, 0.05*AS$152)</f>
        <v>24.86548973455411</v>
      </c>
      <c r="AW82" s="17">
        <f>MIN(AT82, 0.05*AT$152)</f>
        <v>24.86548973455411</v>
      </c>
      <c r="AX82" s="14">
        <f>AU82/$AU$152</f>
        <v>1.8827704112123266E-2</v>
      </c>
      <c r="AY82" s="14">
        <f>AV82/$AV$152</f>
        <v>9.5616593166032472E-3</v>
      </c>
      <c r="AZ82" s="67">
        <f>AW82/$AW$152</f>
        <v>6.7308716735755428E-3</v>
      </c>
      <c r="BA82" s="21">
        <f>N82</f>
        <v>0</v>
      </c>
      <c r="BB82" s="66">
        <v>1890</v>
      </c>
      <c r="BC82" s="15">
        <f>$D$158*AX82</f>
        <v>2527.3745168990908</v>
      </c>
      <c r="BD82" s="19">
        <f>BC82-BB82</f>
        <v>637.37451689909085</v>
      </c>
      <c r="BE82" s="63">
        <f>(IF(BD82 &gt; 0, V82, W82))</f>
        <v>927.83782320512069</v>
      </c>
      <c r="BF82" s="63">
        <f>IF(BD82&gt;0, S82*(T82^(2-N82)), S82*(U82^(N82 + 2)))</f>
        <v>910.91984667616293</v>
      </c>
      <c r="BG82" s="46">
        <f>BD82/BE82</f>
        <v>0.6869460383683712</v>
      </c>
      <c r="BH82" s="64">
        <f>BB82/BC82</f>
        <v>0.74781160740628816</v>
      </c>
      <c r="BI82" s="66">
        <v>0</v>
      </c>
      <c r="BJ82" s="66">
        <v>945</v>
      </c>
      <c r="BK82" s="66">
        <v>0</v>
      </c>
      <c r="BL82" s="10">
        <f>SUM(BI82:BK82)</f>
        <v>945</v>
      </c>
      <c r="BM82" s="15">
        <f>AY82*$D$157</f>
        <v>1842.235338870631</v>
      </c>
      <c r="BN82" s="9">
        <f>BM82-BL82</f>
        <v>897.23533887063104</v>
      </c>
      <c r="BO82" s="48">
        <f>IF(BN82&gt;0,V82,W82)</f>
        <v>927.83782320512069</v>
      </c>
      <c r="BP82" s="48">
        <f xml:space="preserve"> IF(BN82 &gt;0, S82*T82^(2-N82), S82*U82^(N82+2))</f>
        <v>910.91984667616293</v>
      </c>
      <c r="BQ82" s="46">
        <f>BN82/BO82</f>
        <v>0.9670174209661162</v>
      </c>
      <c r="BR82" s="64">
        <f>BL82/BM82</f>
        <v>0.51296377832993112</v>
      </c>
      <c r="BS82" s="16">
        <f>BB82+BL82+BU82</f>
        <v>2835</v>
      </c>
      <c r="BT82" s="69">
        <f>BC82+BM82+BV82</f>
        <v>4438.3118629419077</v>
      </c>
      <c r="BU82" s="66">
        <v>0</v>
      </c>
      <c r="BV82" s="15">
        <f>AZ82*$D$160</f>
        <v>68.70200717218556</v>
      </c>
      <c r="BW82" s="37">
        <f>BV82-BU82</f>
        <v>68.70200717218556</v>
      </c>
      <c r="BX82" s="54">
        <f>BW82*(BW82&lt;&gt;0)</f>
        <v>68.70200717218556</v>
      </c>
      <c r="BY82" s="26">
        <f>BX82/$BX$152</f>
        <v>2.344778401781079E-2</v>
      </c>
      <c r="BZ82" s="47">
        <f>BY82 * $BW$152</f>
        <v>68.70200717218556</v>
      </c>
      <c r="CA82" s="48">
        <f>IF(BZ82&gt;0, V82, W82)</f>
        <v>927.83782320512069</v>
      </c>
      <c r="CB82" s="48">
        <f>IF(BW82&gt;0, S82*T82^(2-N82), S82*U82^(N82+2))</f>
        <v>910.91984667616293</v>
      </c>
      <c r="CC82" s="65">
        <f>BZ82/CA82</f>
        <v>7.4045275428481147E-2</v>
      </c>
      <c r="CD82" s="66">
        <v>0</v>
      </c>
      <c r="CE82" s="15">
        <f>AZ82*$CD$155</f>
        <v>62.617299179273274</v>
      </c>
      <c r="CF82" s="37">
        <f>CE82-CD82</f>
        <v>62.617299179273274</v>
      </c>
      <c r="CG82" s="54">
        <f>CF82*(CF82&lt;&gt;0)</f>
        <v>62.617299179273274</v>
      </c>
      <c r="CH82" s="26">
        <f>CG82/$CG$152</f>
        <v>9.7428503468606313E-3</v>
      </c>
      <c r="CI82" s="47">
        <f>CH82 * $CF$152</f>
        <v>62.617299179273274</v>
      </c>
      <c r="CJ82" s="48">
        <f>IF(BZ82&gt;0,V82,W82)</f>
        <v>927.83782320512069</v>
      </c>
      <c r="CK82" s="65">
        <f>CI82/CJ82</f>
        <v>6.7487331959553268E-2</v>
      </c>
      <c r="CL82" s="70">
        <f>N82</f>
        <v>0</v>
      </c>
      <c r="CM82" s="1">
        <f>BS82+BU82</f>
        <v>2835</v>
      </c>
    </row>
    <row r="83" spans="1:91" x14ac:dyDescent="0.2">
      <c r="A83" s="29" t="s">
        <v>206</v>
      </c>
      <c r="B83">
        <v>1</v>
      </c>
      <c r="C83">
        <v>1</v>
      </c>
      <c r="D83">
        <v>0.46464242908509701</v>
      </c>
      <c r="E83">
        <v>0.53535757091490199</v>
      </c>
      <c r="F83">
        <v>5.5268389662027802E-2</v>
      </c>
      <c r="G83">
        <v>5.5268389662027802E-2</v>
      </c>
      <c r="H83">
        <v>0.13038027580442901</v>
      </c>
      <c r="I83">
        <v>0.60133723359799396</v>
      </c>
      <c r="J83">
        <v>0.28000448990682097</v>
      </c>
      <c r="K83">
        <v>0.12440014973981101</v>
      </c>
      <c r="L83">
        <v>0.63678873246678802</v>
      </c>
      <c r="M83">
        <v>0.84216386047159597</v>
      </c>
      <c r="N83" s="21">
        <v>0</v>
      </c>
      <c r="O83">
        <v>1</v>
      </c>
      <c r="P83">
        <v>0.92442999682036298</v>
      </c>
      <c r="Q83">
        <v>1.01916549037806</v>
      </c>
      <c r="R83">
        <v>0.99489855886581102</v>
      </c>
      <c r="S83">
        <v>5.1399998664855904</v>
      </c>
      <c r="T83" s="27">
        <f>IF(C83,P83,R83)</f>
        <v>0.92442999682036298</v>
      </c>
      <c r="U83" s="27">
        <f>IF(D83 = 0,O83,Q83)</f>
        <v>1.01916549037806</v>
      </c>
      <c r="V83" s="39">
        <f>S83*T83^(1-N83)</f>
        <v>4.7515700602319404</v>
      </c>
      <c r="W83" s="38">
        <f>S83*U83^(N83+1)</f>
        <v>5.2385104844699502</v>
      </c>
      <c r="X83" s="44">
        <f>0.5 * (D83-MAX($D$3:$D$151))/(MIN($D$3:$D$151)-MAX($D$3:$D$151)) + 0.75</f>
        <v>1.0258904673666878</v>
      </c>
      <c r="Y83" s="44">
        <f>AVERAGE(D83, F83, G83, H83, I83, J83, K83)</f>
        <v>0.24447162249402968</v>
      </c>
      <c r="Z83" s="22">
        <f>AI83^N83</f>
        <v>1</v>
      </c>
      <c r="AA83" s="22">
        <f>(Z83+AB83)/2</f>
        <v>1</v>
      </c>
      <c r="AB83" s="22">
        <f>AM83^N83</f>
        <v>1</v>
      </c>
      <c r="AC83" s="22">
        <v>1</v>
      </c>
      <c r="AD83" s="22">
        <v>1</v>
      </c>
      <c r="AE83" s="22">
        <v>1</v>
      </c>
      <c r="AF83" s="22">
        <f>PERCENTILE($L$2:$L$151, 0.05)</f>
        <v>4.1983459205926187E-4</v>
      </c>
      <c r="AG83" s="22">
        <f>PERCENTILE($L$2:$L$151, 0.95)</f>
        <v>0.98984537699831288</v>
      </c>
      <c r="AH83" s="22">
        <f>MIN(MAX(L83,AF83), AG83)</f>
        <v>0.63678873246678802</v>
      </c>
      <c r="AI83" s="22">
        <f>AH83-$AH$152+1</f>
        <v>1.6363688978747288</v>
      </c>
      <c r="AJ83" s="22">
        <f>PERCENTILE($M$2:$M$151, 0.02)</f>
        <v>-0.85468361603739185</v>
      </c>
      <c r="AK83" s="22">
        <f>PERCENTILE($M$2:$M$151, 0.98)</f>
        <v>1.261554317403208</v>
      </c>
      <c r="AL83" s="22">
        <f>MIN(MAX(M83,AJ83), AK83)</f>
        <v>0.84216386047159597</v>
      </c>
      <c r="AM83" s="22">
        <f>AL83-$AL$152 + 1</f>
        <v>2.6968474765089878</v>
      </c>
      <c r="AN83" s="46">
        <v>0</v>
      </c>
      <c r="AO83" s="74">
        <v>0.31</v>
      </c>
      <c r="AP83" s="51">
        <v>0.57999999999999996</v>
      </c>
      <c r="AQ83" s="50">
        <v>1</v>
      </c>
      <c r="AR83" s="17">
        <f>(AI83^4)*AB83*AE83*AN83</f>
        <v>0</v>
      </c>
      <c r="AS83" s="17">
        <f>(AM83^4) *Z83*AC83*AO83*(M83 &gt; 0)</f>
        <v>16.397862265291096</v>
      </c>
      <c r="AT83" s="17">
        <f>(AM83^4)*AA83*AP83*AQ83</f>
        <v>30.67987133506076</v>
      </c>
      <c r="AU83" s="17">
        <f>MIN(AR83, 0.05*AR$152)</f>
        <v>0</v>
      </c>
      <c r="AV83" s="17">
        <f>MIN(AS83, 0.05*AS$152)</f>
        <v>16.397862265291096</v>
      </c>
      <c r="AW83" s="17">
        <f>MIN(AT83, 0.05*AT$152)</f>
        <v>30.67987133506076</v>
      </c>
      <c r="AX83" s="14">
        <f>AU83/$AU$152</f>
        <v>0</v>
      </c>
      <c r="AY83" s="14">
        <f>AV83/$AV$152</f>
        <v>6.3055573879735221E-3</v>
      </c>
      <c r="AZ83" s="67">
        <f>AW83/$AW$152</f>
        <v>8.3047741718570954E-3</v>
      </c>
      <c r="BA83" s="21">
        <f>N83</f>
        <v>0</v>
      </c>
      <c r="BB83" s="66">
        <v>0</v>
      </c>
      <c r="BC83" s="15">
        <f>$D$158*AX83</f>
        <v>0</v>
      </c>
      <c r="BD83" s="19">
        <f>BC83-BB83</f>
        <v>0</v>
      </c>
      <c r="BE83" s="63">
        <f>(IF(BD83 &gt; 0, V83, W83))</f>
        <v>5.2385104844699502</v>
      </c>
      <c r="BF83" s="63">
        <f>IF(BD83&gt;0, S83*(T83^(2-N83)), S83*(U83^(N83 + 2)))</f>
        <v>5.3389091067554251</v>
      </c>
      <c r="BG83" s="46">
        <f>BD83/BE83</f>
        <v>0</v>
      </c>
      <c r="BH83" s="64" t="e">
        <f>BB83/BC83</f>
        <v>#DIV/0!</v>
      </c>
      <c r="BI83" s="66">
        <v>0</v>
      </c>
      <c r="BJ83" s="66">
        <v>1007</v>
      </c>
      <c r="BK83" s="66">
        <v>113</v>
      </c>
      <c r="BL83" s="10">
        <f>SUM(BI83:BK83)</f>
        <v>1120</v>
      </c>
      <c r="BM83" s="15">
        <f>AY83*$D$157</f>
        <v>1214.8854363834705</v>
      </c>
      <c r="BN83" s="9">
        <f>BM83-BL83</f>
        <v>94.885436383470505</v>
      </c>
      <c r="BO83" s="48">
        <f>IF(BN83&gt;0,V83,W83)</f>
        <v>4.7515700602319404</v>
      </c>
      <c r="BP83" s="48">
        <f xml:space="preserve"> IF(BN83 &gt;0, S83*T83^(2-N83), S83*U83^(N83+2))</f>
        <v>4.3924938956719446</v>
      </c>
      <c r="BQ83" s="46">
        <f>BN83/BO83</f>
        <v>19.969280717885241</v>
      </c>
      <c r="BR83" s="64">
        <f>BL83/BM83</f>
        <v>0.92189762627665528</v>
      </c>
      <c r="BS83" s="16">
        <f>BB83+BL83+BU83</f>
        <v>1218</v>
      </c>
      <c r="BT83" s="69">
        <f>BC83+BM83+BV83</f>
        <v>1299.6522663556159</v>
      </c>
      <c r="BU83" s="66">
        <v>98</v>
      </c>
      <c r="BV83" s="15">
        <f>AZ83*$D$160</f>
        <v>84.766829972145374</v>
      </c>
      <c r="BW83" s="37">
        <f>BV83-BU83</f>
        <v>-13.233170027854626</v>
      </c>
      <c r="BX83" s="54">
        <f>BW83*(BW83&lt;&gt;0)</f>
        <v>-13.233170027854626</v>
      </c>
      <c r="BY83" s="26">
        <f>BX83/$BX$152</f>
        <v>-4.516440282544245E-3</v>
      </c>
      <c r="BZ83" s="47">
        <f>BY83 * $BW$152</f>
        <v>-13.233170027854628</v>
      </c>
      <c r="CA83" s="48">
        <f>IF(BZ83&gt;0, V83, W83)</f>
        <v>5.2385104844699502</v>
      </c>
      <c r="CB83" s="48">
        <f>IF(BW83&gt;0, S83*T83^(2-N83), S83*U83^(N83+2))</f>
        <v>5.3389091067554251</v>
      </c>
      <c r="CC83" s="65">
        <f>BZ83/CA83</f>
        <v>-2.5261322024811417</v>
      </c>
      <c r="CD83" s="66">
        <v>0</v>
      </c>
      <c r="CE83" s="15">
        <f>AZ83*$CD$155</f>
        <v>77.259314120786556</v>
      </c>
      <c r="CF83" s="37">
        <f>CE83-CD83</f>
        <v>77.259314120786556</v>
      </c>
      <c r="CG83" s="54">
        <f>CF83*(CF83&lt;&gt;0)</f>
        <v>77.259314120786556</v>
      </c>
      <c r="CH83" s="26">
        <f>CG83/$CG$152</f>
        <v>1.2021054009769185E-2</v>
      </c>
      <c r="CI83" s="47">
        <f>CH83 * $CF$152</f>
        <v>77.259314120786556</v>
      </c>
      <c r="CJ83" s="48">
        <f>IF(BZ83&gt;0,V83,W83)</f>
        <v>5.2385104844699502</v>
      </c>
      <c r="CK83" s="65">
        <f>CI83/CJ83</f>
        <v>14.748336258909656</v>
      </c>
      <c r="CL83" s="70">
        <f>N83</f>
        <v>0</v>
      </c>
      <c r="CM83" s="1">
        <f>BS83+BU83</f>
        <v>1316</v>
      </c>
    </row>
    <row r="84" spans="1:91" x14ac:dyDescent="0.2">
      <c r="A84" s="29" t="s">
        <v>260</v>
      </c>
      <c r="B84">
        <v>1</v>
      </c>
      <c r="C84">
        <v>1</v>
      </c>
      <c r="D84">
        <v>0.81422293248102195</v>
      </c>
      <c r="E84">
        <v>0.18577706751897699</v>
      </c>
      <c r="F84">
        <v>0.99721891140246299</v>
      </c>
      <c r="G84">
        <v>0.99721891140246299</v>
      </c>
      <c r="H84">
        <v>8.2114500626828194E-2</v>
      </c>
      <c r="I84">
        <v>0.70518178019222699</v>
      </c>
      <c r="J84">
        <v>0.24063592776562301</v>
      </c>
      <c r="K84">
        <v>0.48986395859540099</v>
      </c>
      <c r="L84">
        <v>0.21728756560201601</v>
      </c>
      <c r="M84">
        <v>0.42469723094968798</v>
      </c>
      <c r="N84" s="21">
        <v>-2</v>
      </c>
      <c r="O84">
        <v>1.00300118489781</v>
      </c>
      <c r="P84">
        <v>1.00303814796455</v>
      </c>
      <c r="Q84">
        <v>1.00068660698473</v>
      </c>
      <c r="R84">
        <v>0.994515935101697</v>
      </c>
      <c r="S84">
        <v>11.699999809265099</v>
      </c>
      <c r="T84" s="27">
        <f>IF(C84,P84,R84)</f>
        <v>1.00303814796455</v>
      </c>
      <c r="U84" s="27">
        <f>IF(D84 = 0,O84,Q84)</f>
        <v>1.00068660698473</v>
      </c>
      <c r="V84" s="39">
        <f>S84*T84^(1-N84)</f>
        <v>11.806963114223121</v>
      </c>
      <c r="W84" s="38">
        <f>S84*U84^(N84+1)</f>
        <v>11.691972019611166</v>
      </c>
      <c r="X84" s="44">
        <f>0.5 * (D84-MAX($D$3:$D$151))/(MIN($D$3:$D$151)-MAX($D$3:$D$151)) + 0.75</f>
        <v>0.84573810994441057</v>
      </c>
      <c r="Y84" s="44">
        <f>AVERAGE(D84, F84, G84, H84, I84, J84, K84)</f>
        <v>0.61806527463800387</v>
      </c>
      <c r="Z84" s="22">
        <f>AI84^N84</f>
        <v>0.67532565859696914</v>
      </c>
      <c r="AA84" s="22">
        <f>(Z84+AB84)/2</f>
        <v>0.43389853047480087</v>
      </c>
      <c r="AB84" s="22">
        <f>AM84^N84</f>
        <v>0.19247140235263255</v>
      </c>
      <c r="AC84" s="22">
        <v>1</v>
      </c>
      <c r="AD84" s="22">
        <v>1</v>
      </c>
      <c r="AE84" s="22">
        <v>1</v>
      </c>
      <c r="AF84" s="22">
        <f>PERCENTILE($L$2:$L$151, 0.05)</f>
        <v>4.1983459205926187E-4</v>
      </c>
      <c r="AG84" s="22">
        <f>PERCENTILE($L$2:$L$151, 0.95)</f>
        <v>0.98984537699831288</v>
      </c>
      <c r="AH84" s="22">
        <f>MIN(MAX(L84,AF84), AG84)</f>
        <v>0.21728756560201601</v>
      </c>
      <c r="AI84" s="22">
        <f>AH84-$AH$152+1</f>
        <v>1.2168677310099567</v>
      </c>
      <c r="AJ84" s="22">
        <f>PERCENTILE($M$2:$M$151, 0.02)</f>
        <v>-0.85468361603739185</v>
      </c>
      <c r="AK84" s="22">
        <f>PERCENTILE($M$2:$M$151, 0.98)</f>
        <v>1.261554317403208</v>
      </c>
      <c r="AL84" s="22">
        <f>MIN(MAX(M84,AJ84), AK84)</f>
        <v>0.42469723094968798</v>
      </c>
      <c r="AM84" s="22">
        <f>AL84-$AL$152 + 1</f>
        <v>2.2793808469870798</v>
      </c>
      <c r="AN84" s="46">
        <v>0</v>
      </c>
      <c r="AO84" s="74">
        <v>0.31</v>
      </c>
      <c r="AP84" s="51">
        <v>0.57999999999999996</v>
      </c>
      <c r="AQ84" s="50">
        <v>1</v>
      </c>
      <c r="AR84" s="17">
        <f>(AI84^4)*AB84*AE84*AN84</f>
        <v>0</v>
      </c>
      <c r="AS84" s="17">
        <f>(AM84^4) *Z84*AC84*AO84*(M84 &gt; 0)</f>
        <v>5.6512240189535046</v>
      </c>
      <c r="AT84" s="17">
        <f>(AM84^4)*AA84*AP84*AQ84</f>
        <v>6.7933462641838496</v>
      </c>
      <c r="AU84" s="17">
        <f>MIN(AR84, 0.05*AR$152)</f>
        <v>0</v>
      </c>
      <c r="AV84" s="17">
        <f>MIN(AS84, 0.05*AS$152)</f>
        <v>5.6512240189535046</v>
      </c>
      <c r="AW84" s="17">
        <f>MIN(AT84, 0.05*AT$152)</f>
        <v>6.7933462641838496</v>
      </c>
      <c r="AX84" s="14">
        <f>AU84/$AU$152</f>
        <v>0</v>
      </c>
      <c r="AY84" s="14">
        <f>AV84/$AV$152</f>
        <v>2.1730952966492129E-3</v>
      </c>
      <c r="AZ84" s="67">
        <f>AW84/$AW$152</f>
        <v>1.8388997130767855E-3</v>
      </c>
      <c r="BA84" s="21">
        <f>N84</f>
        <v>-2</v>
      </c>
      <c r="BB84" s="66">
        <v>0</v>
      </c>
      <c r="BC84" s="15">
        <f>$D$158*AX84</f>
        <v>0</v>
      </c>
      <c r="BD84" s="19">
        <f>BC84-BB84</f>
        <v>0</v>
      </c>
      <c r="BE84" s="63">
        <f>(IF(BD84 &gt; 0, V84, W84))</f>
        <v>11.691972019611166</v>
      </c>
      <c r="BF84" s="63">
        <f>IF(BD84&gt;0, S84*(T84^(2-N84)), S84*(U84^(N84 + 2)))</f>
        <v>11.699999809265099</v>
      </c>
      <c r="BG84" s="46">
        <f>BD84/BE84</f>
        <v>0</v>
      </c>
      <c r="BH84" s="64" t="e">
        <f>BB84/BC84</f>
        <v>#DIV/0!</v>
      </c>
      <c r="BI84" s="66">
        <v>0</v>
      </c>
      <c r="BJ84" s="66">
        <v>0</v>
      </c>
      <c r="BK84" s="66">
        <v>0</v>
      </c>
      <c r="BL84" s="10">
        <f>SUM(BI84:BK84)</f>
        <v>0</v>
      </c>
      <c r="BM84" s="15">
        <f>AY84*$D$157</f>
        <v>418.68809771010717</v>
      </c>
      <c r="BN84" s="9">
        <f>BM84-BL84</f>
        <v>418.68809771010717</v>
      </c>
      <c r="BO84" s="48">
        <f>IF(BN84&gt;0,V84,W84)</f>
        <v>11.806963114223121</v>
      </c>
      <c r="BP84" s="48">
        <f xml:space="preserve"> IF(BN84 &gt;0, S84*T84^(2-N84), S84*U84^(N84+2))</f>
        <v>11.842834415176116</v>
      </c>
      <c r="BQ84" s="46">
        <f>BN84/BO84</f>
        <v>35.461116771487106</v>
      </c>
      <c r="BR84" s="64">
        <f>BL84/BM84</f>
        <v>0</v>
      </c>
      <c r="BS84" s="16">
        <f>BB84+BL84+BU84</f>
        <v>35</v>
      </c>
      <c r="BT84" s="69">
        <f>BC84+BM84+BV84</f>
        <v>437.4577470814819</v>
      </c>
      <c r="BU84" s="66">
        <v>35</v>
      </c>
      <c r="BV84" s="15">
        <f>AZ84*$D$160</f>
        <v>18.769649371374751</v>
      </c>
      <c r="BW84" s="37">
        <f>BV84-BU84</f>
        <v>-16.230350628625249</v>
      </c>
      <c r="BX84" s="54">
        <f>BW84*(BW84&lt;&gt;0)</f>
        <v>-16.230350628625249</v>
      </c>
      <c r="BY84" s="26">
        <f>BX84/$BX$152</f>
        <v>-5.539368815230465E-3</v>
      </c>
      <c r="BZ84" s="47">
        <f>BY84 * $BW$152</f>
        <v>-16.230350628625249</v>
      </c>
      <c r="CA84" s="48">
        <f>IF(BZ84&gt;0, V84, W84)</f>
        <v>11.691972019611166</v>
      </c>
      <c r="CB84" s="48">
        <f>IF(BW84&gt;0, S84*T84^(2-N84), S84*U84^(N84+2))</f>
        <v>11.699999809265099</v>
      </c>
      <c r="CC84" s="65">
        <f>BZ84/CA84</f>
        <v>-1.388161945769437</v>
      </c>
      <c r="CD84" s="66">
        <v>0</v>
      </c>
      <c r="CE84" s="15">
        <f>AZ84*$CD$155</f>
        <v>17.107284030753334</v>
      </c>
      <c r="CF84" s="37">
        <f>CE84-CD84</f>
        <v>17.107284030753334</v>
      </c>
      <c r="CG84" s="54">
        <f>CF84*(CF84&lt;&gt;0)</f>
        <v>17.107284030753334</v>
      </c>
      <c r="CH84" s="26">
        <f>CG84/$CG$152</f>
        <v>2.6617837296955553E-3</v>
      </c>
      <c r="CI84" s="47">
        <f>CH84 * $CF$152</f>
        <v>17.107284030753334</v>
      </c>
      <c r="CJ84" s="48">
        <f>IF(BZ84&gt;0,V84,W84)</f>
        <v>11.691972019611166</v>
      </c>
      <c r="CK84" s="65">
        <f>CI84/CJ84</f>
        <v>1.4631649820970289</v>
      </c>
      <c r="CL84" s="70">
        <f>N84</f>
        <v>-2</v>
      </c>
      <c r="CM84" s="1">
        <f>BS84+BU84</f>
        <v>70</v>
      </c>
    </row>
    <row r="85" spans="1:91" x14ac:dyDescent="0.2">
      <c r="A85" s="29" t="s">
        <v>207</v>
      </c>
      <c r="B85">
        <v>1</v>
      </c>
      <c r="C85">
        <v>1</v>
      </c>
      <c r="D85">
        <v>0.234592445328031</v>
      </c>
      <c r="E85">
        <v>0.76540755467196797</v>
      </c>
      <c r="F85">
        <v>0.476690741956664</v>
      </c>
      <c r="G85">
        <v>0.476690741956664</v>
      </c>
      <c r="H85">
        <v>3.2165832737669701E-2</v>
      </c>
      <c r="I85">
        <v>0.245889921372408</v>
      </c>
      <c r="J85">
        <v>8.8933987219418295E-2</v>
      </c>
      <c r="K85">
        <v>0.20589805330014399</v>
      </c>
      <c r="L85">
        <v>0.51483115385073197</v>
      </c>
      <c r="M85">
        <v>1.20520566413214</v>
      </c>
      <c r="N85" s="21">
        <v>0</v>
      </c>
      <c r="O85">
        <v>1.0037940455596801</v>
      </c>
      <c r="P85">
        <v>0.99626293442748604</v>
      </c>
      <c r="Q85">
        <v>0.99950529282832201</v>
      </c>
      <c r="R85">
        <v>0.99110262601889698</v>
      </c>
      <c r="S85">
        <v>2.6500000953674299</v>
      </c>
      <c r="T85" s="27">
        <f>IF(C85,P85,R85)</f>
        <v>0.99626293442748604</v>
      </c>
      <c r="U85" s="27">
        <f>IF(D85 = 0,O85,Q85)</f>
        <v>0.99950529282832201</v>
      </c>
      <c r="V85" s="39">
        <f>S85*T85^(1-N85)</f>
        <v>2.6400968712438737</v>
      </c>
      <c r="W85" s="38">
        <f>S85*U85^(N85+1)</f>
        <v>2.6486891213153041</v>
      </c>
      <c r="X85" s="44">
        <f>0.5 * (D85-MAX($D$3:$D$151))/(MIN($D$3:$D$151)-MAX($D$3:$D$151)) + 0.75</f>
        <v>1.1444441238097465</v>
      </c>
      <c r="Y85" s="44">
        <f>AVERAGE(D85, F85, G85, H85, I85, J85, K85)</f>
        <v>0.25155167483871416</v>
      </c>
      <c r="Z85" s="22">
        <f>AI85^N85</f>
        <v>1</v>
      </c>
      <c r="AA85" s="22">
        <f>(Z85+AB85)/2</f>
        <v>1</v>
      </c>
      <c r="AB85" s="22">
        <f>AM85^N85</f>
        <v>1</v>
      </c>
      <c r="AC85" s="22">
        <v>1</v>
      </c>
      <c r="AD85" s="22">
        <v>1</v>
      </c>
      <c r="AE85" s="22">
        <v>1</v>
      </c>
      <c r="AF85" s="22">
        <f>PERCENTILE($L$2:$L$151, 0.05)</f>
        <v>4.1983459205926187E-4</v>
      </c>
      <c r="AG85" s="22">
        <f>PERCENTILE($L$2:$L$151, 0.95)</f>
        <v>0.98984537699831288</v>
      </c>
      <c r="AH85" s="22">
        <f>MIN(MAX(L85,AF85), AG85)</f>
        <v>0.51483115385073197</v>
      </c>
      <c r="AI85" s="22">
        <f>AH85-$AH$152+1</f>
        <v>1.5144113192586728</v>
      </c>
      <c r="AJ85" s="22">
        <f>PERCENTILE($M$2:$M$151, 0.02)</f>
        <v>-0.85468361603739185</v>
      </c>
      <c r="AK85" s="22">
        <f>PERCENTILE($M$2:$M$151, 0.98)</f>
        <v>1.261554317403208</v>
      </c>
      <c r="AL85" s="22">
        <f>MIN(MAX(M85,AJ85), AK85)</f>
        <v>1.20520566413214</v>
      </c>
      <c r="AM85" s="22">
        <f>AL85-$AL$152 + 1</f>
        <v>3.0598892801695321</v>
      </c>
      <c r="AN85" s="46">
        <v>0</v>
      </c>
      <c r="AO85" s="74">
        <v>0.31</v>
      </c>
      <c r="AP85" s="51">
        <v>0.57999999999999996</v>
      </c>
      <c r="AQ85" s="50">
        <v>1</v>
      </c>
      <c r="AR85" s="17">
        <f>(AI85^4)*AB85*AE85*AN85</f>
        <v>0</v>
      </c>
      <c r="AS85" s="17">
        <f>(AM85^4) *Z85*AC85*AO85*(M85 &gt; 0)</f>
        <v>27.175937959244532</v>
      </c>
      <c r="AT85" s="17">
        <f>(AM85^4)*AA85*AP85*AQ85</f>
        <v>50.845303278586542</v>
      </c>
      <c r="AU85" s="17">
        <f>MIN(AR85, 0.05*AR$152)</f>
        <v>0</v>
      </c>
      <c r="AV85" s="17">
        <f>MIN(AS85, 0.05*AS$152)</f>
        <v>27.175937959244532</v>
      </c>
      <c r="AW85" s="17">
        <f>MIN(AT85, 0.05*AT$152)</f>
        <v>50.845303278586542</v>
      </c>
      <c r="AX85" s="14">
        <f>AU85/$AU$152</f>
        <v>0</v>
      </c>
      <c r="AY85" s="14">
        <f>AV85/$AV$152</f>
        <v>1.0450108288611268E-2</v>
      </c>
      <c r="AZ85" s="67">
        <f>AW85/$AW$152</f>
        <v>1.3763381104720992E-2</v>
      </c>
      <c r="BA85" s="21">
        <f>N85</f>
        <v>0</v>
      </c>
      <c r="BB85" s="66">
        <v>0</v>
      </c>
      <c r="BC85" s="15">
        <f>$D$158*AX85</f>
        <v>0</v>
      </c>
      <c r="BD85" s="19">
        <f>BC85-BB85</f>
        <v>0</v>
      </c>
      <c r="BE85" s="63">
        <f>(IF(BD85 &gt; 0, V85, W85))</f>
        <v>2.6486891213153041</v>
      </c>
      <c r="BF85" s="63">
        <f>IF(BD85&gt;0, S85*(T85^(2-N85)), S85*(U85^(N85 + 2)))</f>
        <v>2.6473787958114441</v>
      </c>
      <c r="BG85" s="46">
        <f>BD85/BE85</f>
        <v>0</v>
      </c>
      <c r="BH85" s="64" t="e">
        <f>BB85/BC85</f>
        <v>#DIV/0!</v>
      </c>
      <c r="BI85" s="66">
        <v>0</v>
      </c>
      <c r="BJ85" s="66">
        <v>721</v>
      </c>
      <c r="BK85" s="66">
        <v>0</v>
      </c>
      <c r="BL85" s="10">
        <f>SUM(BI85:BK85)</f>
        <v>721</v>
      </c>
      <c r="BM85" s="15">
        <f>AY85*$D$157</f>
        <v>2013.4119138584444</v>
      </c>
      <c r="BN85" s="9">
        <f>BM85-BL85</f>
        <v>1292.4119138584444</v>
      </c>
      <c r="BO85" s="48">
        <f>IF(BN85&gt;0,V85,W85)</f>
        <v>2.6400968712438737</v>
      </c>
      <c r="BP85" s="48">
        <f xml:space="preserve"> IF(BN85 &gt;0, S85*T85^(2-N85), S85*U85^(N85+2))</f>
        <v>2.6302306561182465</v>
      </c>
      <c r="BQ85" s="46">
        <f>BN85/BO85</f>
        <v>489.53200465312034</v>
      </c>
      <c r="BR85" s="64">
        <f>BL85/BM85</f>
        <v>0.3580986061706054</v>
      </c>
      <c r="BS85" s="16">
        <f>BB85+BL85+BU85</f>
        <v>877</v>
      </c>
      <c r="BT85" s="69">
        <f>BC85+BM85+BV85</f>
        <v>2153.8947447943315</v>
      </c>
      <c r="BU85" s="66">
        <v>156</v>
      </c>
      <c r="BV85" s="15">
        <f>AZ85*$D$160</f>
        <v>140.48283093588716</v>
      </c>
      <c r="BW85" s="37">
        <f>BV85-BU85</f>
        <v>-15.517169064112835</v>
      </c>
      <c r="BX85" s="54">
        <f>BW85*(BW85&lt;&gt;0)</f>
        <v>-15.517169064112835</v>
      </c>
      <c r="BY85" s="26">
        <f>BX85/$BX$152</f>
        <v>-5.2959621379224733E-3</v>
      </c>
      <c r="BZ85" s="47">
        <f>BY85 * $BW$152</f>
        <v>-15.517169064112835</v>
      </c>
      <c r="CA85" s="48">
        <f>IF(BZ85&gt;0, V85, W85)</f>
        <v>2.6486891213153041</v>
      </c>
      <c r="CB85" s="48">
        <f>IF(BW85&gt;0, S85*T85^(2-N85), S85*U85^(N85+2))</f>
        <v>2.6473787958114441</v>
      </c>
      <c r="CC85" s="65">
        <f>BZ85/CA85</f>
        <v>-5.8584334942287279</v>
      </c>
      <c r="CD85" s="66">
        <v>0</v>
      </c>
      <c r="CE85" s="15">
        <f>AZ85*$CD$155</f>
        <v>128.0407344172194</v>
      </c>
      <c r="CF85" s="37">
        <f>CE85-CD85</f>
        <v>128.0407344172194</v>
      </c>
      <c r="CG85" s="54">
        <f>CF85*(CF85&lt;&gt;0)</f>
        <v>128.0407344172194</v>
      </c>
      <c r="CH85" s="26">
        <f>CG85/$CG$152</f>
        <v>1.9922317475839335E-2</v>
      </c>
      <c r="CI85" s="47">
        <f>CH85 * $CF$152</f>
        <v>128.0407344172194</v>
      </c>
      <c r="CJ85" s="48">
        <f>IF(BZ85&gt;0,V85,W85)</f>
        <v>2.6486891213153041</v>
      </c>
      <c r="CK85" s="65">
        <f>CI85/CJ85</f>
        <v>48.341171255929069</v>
      </c>
      <c r="CL85" s="70">
        <f>N85</f>
        <v>0</v>
      </c>
      <c r="CM85" s="1">
        <f>BS85+BU85</f>
        <v>1033</v>
      </c>
    </row>
    <row r="86" spans="1:91" x14ac:dyDescent="0.2">
      <c r="A86" s="29" t="s">
        <v>144</v>
      </c>
      <c r="B86">
        <v>1</v>
      </c>
      <c r="C86">
        <v>1</v>
      </c>
      <c r="D86">
        <v>0.79864163004394695</v>
      </c>
      <c r="E86">
        <v>0.201358369956052</v>
      </c>
      <c r="F86">
        <v>0.88319427890345603</v>
      </c>
      <c r="G86">
        <v>0.88319427890345603</v>
      </c>
      <c r="H86">
        <v>0.96030087755954796</v>
      </c>
      <c r="I86">
        <v>0.58503969912244003</v>
      </c>
      <c r="J86">
        <v>0.74954261818421897</v>
      </c>
      <c r="K86">
        <v>0.81362875574466997</v>
      </c>
      <c r="L86">
        <v>0.74367030487400598</v>
      </c>
      <c r="M86">
        <v>0.63783677052128296</v>
      </c>
      <c r="N86" s="21">
        <v>0</v>
      </c>
      <c r="O86">
        <v>1.00789768762676</v>
      </c>
      <c r="P86">
        <v>0.99813511172817204</v>
      </c>
      <c r="Q86">
        <v>1.0040505987936901</v>
      </c>
      <c r="R86">
        <v>1.0030365127894101</v>
      </c>
      <c r="S86">
        <v>104.040000915527</v>
      </c>
      <c r="T86" s="27">
        <f>IF(C86,P86,R86)</f>
        <v>0.99813511172817204</v>
      </c>
      <c r="U86" s="27">
        <f>IF(D86 = 0,O86,Q86)</f>
        <v>1.0040505987936901</v>
      </c>
      <c r="V86" s="39">
        <f>S86*T86^(1-N86)</f>
        <v>103.84597793801866</v>
      </c>
      <c r="W86" s="38">
        <f>S86*U86^(N86+1)</f>
        <v>104.46142521773095</v>
      </c>
      <c r="X86" s="44">
        <f>0.5 * (D86-MAX($D$3:$D$151))/(MIN($D$3:$D$151)-MAX($D$3:$D$151)) + 0.75</f>
        <v>0.85376775787523185</v>
      </c>
      <c r="Y86" s="44">
        <f>AVERAGE(D86, F86, G86, H86, I86, J86, K86)</f>
        <v>0.81050601978024805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PERCENTILE($L$2:$L$151, 0.05)</f>
        <v>4.1983459205926187E-4</v>
      </c>
      <c r="AG86" s="22">
        <f>PERCENTILE($L$2:$L$151, 0.95)</f>
        <v>0.98984537699831288</v>
      </c>
      <c r="AH86" s="22">
        <f>MIN(MAX(L86,AF86), AG86)</f>
        <v>0.74367030487400598</v>
      </c>
      <c r="AI86" s="22">
        <f>AH86-$AH$152+1</f>
        <v>1.7432504702819467</v>
      </c>
      <c r="AJ86" s="22">
        <f>PERCENTILE($M$2:$M$151, 0.02)</f>
        <v>-0.85468361603739185</v>
      </c>
      <c r="AK86" s="22">
        <f>PERCENTILE($M$2:$M$151, 0.98)</f>
        <v>1.261554317403208</v>
      </c>
      <c r="AL86" s="22">
        <f>MIN(MAX(M86,AJ86), AK86)</f>
        <v>0.63783677052128296</v>
      </c>
      <c r="AM86" s="22">
        <f>AL86-$AL$152 + 1</f>
        <v>2.4925203865586747</v>
      </c>
      <c r="AN86" s="46">
        <v>1</v>
      </c>
      <c r="AO86" s="51">
        <v>1</v>
      </c>
      <c r="AP86" s="51">
        <v>1</v>
      </c>
      <c r="AQ86" s="21">
        <v>1</v>
      </c>
      <c r="AR86" s="17">
        <f>(AI86^4)*AB86*AE86*AN86</f>
        <v>9.2350481506486588</v>
      </c>
      <c r="AS86" s="17">
        <f>(AM86^4) *Z86*AC86*AO86*(M86 &gt; 0)</f>
        <v>38.597117901752043</v>
      </c>
      <c r="AT86" s="17">
        <f>(AM86^4)*AA86*AP86*AQ86</f>
        <v>38.597117901752043</v>
      </c>
      <c r="AU86" s="17">
        <f>MIN(AR86, 0.05*AR$152)</f>
        <v>9.2350481506486588</v>
      </c>
      <c r="AV86" s="17">
        <f>MIN(AS86, 0.05*AS$152)</f>
        <v>38.597117901752043</v>
      </c>
      <c r="AW86" s="17">
        <f>MIN(AT86, 0.05*AT$152)</f>
        <v>38.597117901752043</v>
      </c>
      <c r="AX86" s="14">
        <f>AU86/$AU$152</f>
        <v>1.7776287842514362E-2</v>
      </c>
      <c r="AY86" s="14">
        <f>AV86/$AV$152</f>
        <v>1.484195549410277E-2</v>
      </c>
      <c r="AZ86" s="67">
        <f>AW86/$AW$152</f>
        <v>1.0447903915825164E-2</v>
      </c>
      <c r="BA86" s="21">
        <f>N86</f>
        <v>0</v>
      </c>
      <c r="BB86" s="66">
        <v>2809</v>
      </c>
      <c r="BC86" s="15">
        <f>$D$158*AX86</f>
        <v>2386.2355511156006</v>
      </c>
      <c r="BD86" s="19">
        <f>BC86-BB86</f>
        <v>-422.76444888439937</v>
      </c>
      <c r="BE86" s="63">
        <f>(IF(BD86 &gt; 0, V86, W86))</f>
        <v>104.46142521773095</v>
      </c>
      <c r="BF86" s="63">
        <f>IF(BD86&gt;0, S86*(T86^(2-N86)), S86*(U86^(N86 + 2)))</f>
        <v>104.88455654070505</v>
      </c>
      <c r="BG86" s="46">
        <f>BD86/BE86</f>
        <v>-4.0470867404233033</v>
      </c>
      <c r="BH86" s="64">
        <f>BB86/BC86</f>
        <v>1.1771679450030617</v>
      </c>
      <c r="BI86" s="66">
        <v>0</v>
      </c>
      <c r="BJ86" s="66">
        <v>2497</v>
      </c>
      <c r="BK86" s="66">
        <v>0</v>
      </c>
      <c r="BL86" s="10">
        <f>SUM(BI86:BK86)</f>
        <v>2497</v>
      </c>
      <c r="BM86" s="15">
        <f>AY86*$D$157</f>
        <v>2859.5847230932864</v>
      </c>
      <c r="BN86" s="9">
        <f>BM86-BL86</f>
        <v>362.58472309328636</v>
      </c>
      <c r="BO86" s="48">
        <f>IF(BN86&gt;0,V86,W86)</f>
        <v>103.84597793801866</v>
      </c>
      <c r="BP86" s="48">
        <f xml:space="preserve"> IF(BN86 &gt;0, S86*T86^(2-N86), S86*U86^(N86+2))</f>
        <v>103.65231679168555</v>
      </c>
      <c r="BQ86" s="46">
        <f>BN86/BO86</f>
        <v>3.4915625072133083</v>
      </c>
      <c r="BR86" s="64">
        <f>BL86/BM86</f>
        <v>0.87320371375425831</v>
      </c>
      <c r="BS86" s="16">
        <f>BB86+BL86+BU86</f>
        <v>5410</v>
      </c>
      <c r="BT86" s="69">
        <f>BC86+BM86+BV86</f>
        <v>5352.4620294777142</v>
      </c>
      <c r="BU86" s="66">
        <v>104</v>
      </c>
      <c r="BV86" s="15">
        <f>AZ86*$D$160</f>
        <v>106.64175526882745</v>
      </c>
      <c r="BW86" s="37">
        <f>BV86-BU86</f>
        <v>2.6417552688274526</v>
      </c>
      <c r="BX86" s="54">
        <f>BW86*(BW86&lt;&gt;0)</f>
        <v>2.6417552688274526</v>
      </c>
      <c r="BY86" s="26">
        <f>BX86/$BX$152</f>
        <v>9.0162295864418252E-4</v>
      </c>
      <c r="BZ86" s="47">
        <f>BY86 * $BW$152</f>
        <v>2.6417552688274526</v>
      </c>
      <c r="CA86" s="48">
        <f>IF(BZ86&gt;0, V86, W86)</f>
        <v>103.84597793801866</v>
      </c>
      <c r="CB86" s="48">
        <f>IF(BW86&gt;0, S86*T86^(2-N86), S86*U86^(N86+2))</f>
        <v>103.65231679168555</v>
      </c>
      <c r="CC86" s="65">
        <f>BZ86/CA86</f>
        <v>2.5439167903105561E-2</v>
      </c>
      <c r="CD86" s="66">
        <v>0</v>
      </c>
      <c r="CE86" s="15">
        <f>AZ86*$CD$155</f>
        <v>97.196850128921497</v>
      </c>
      <c r="CF86" s="37">
        <f>CE86-CD86</f>
        <v>97.196850128921497</v>
      </c>
      <c r="CG86" s="54">
        <f>CF86*(CF86&lt;&gt;0)</f>
        <v>97.196850128921497</v>
      </c>
      <c r="CH86" s="26">
        <f>CG86/$CG$152</f>
        <v>1.5123206803939863E-2</v>
      </c>
      <c r="CI86" s="47">
        <f>CH86 * $CF$152</f>
        <v>97.196850128921497</v>
      </c>
      <c r="CJ86" s="48">
        <f>IF(BZ86&gt;0,V86,W86)</f>
        <v>103.84597793801866</v>
      </c>
      <c r="CK86" s="65">
        <f>CI86/CJ86</f>
        <v>0.93597125337809661</v>
      </c>
      <c r="CL86" s="70">
        <f>N86</f>
        <v>0</v>
      </c>
      <c r="CM86" s="1">
        <f>BS86+BU86</f>
        <v>5514</v>
      </c>
    </row>
    <row r="87" spans="1:91" x14ac:dyDescent="0.2">
      <c r="A87" s="29" t="s">
        <v>252</v>
      </c>
      <c r="B87">
        <v>0</v>
      </c>
      <c r="C87">
        <v>0</v>
      </c>
      <c r="D87">
        <v>0.105872952457051</v>
      </c>
      <c r="E87">
        <v>0.89412704754294803</v>
      </c>
      <c r="F87">
        <v>6.4362336114421895E-2</v>
      </c>
      <c r="G87">
        <v>6.4362336114421895E-2</v>
      </c>
      <c r="H87">
        <v>0.29001253656498099</v>
      </c>
      <c r="I87">
        <v>0.18261596322607601</v>
      </c>
      <c r="J87">
        <v>0.23013239387893999</v>
      </c>
      <c r="K87">
        <v>0.121703978922847</v>
      </c>
      <c r="L87">
        <v>0.32683445422371099</v>
      </c>
      <c r="M87">
        <v>0.54272178645628699</v>
      </c>
      <c r="N87" s="21">
        <v>0</v>
      </c>
      <c r="O87">
        <v>0.98309884936703995</v>
      </c>
      <c r="P87">
        <v>0.984290337668001</v>
      </c>
      <c r="Q87">
        <v>1</v>
      </c>
      <c r="R87">
        <v>0.983626982755469</v>
      </c>
      <c r="S87">
        <v>0.92070001363754195</v>
      </c>
      <c r="T87" s="27">
        <f>IF(C87,P87,R87)</f>
        <v>0.983626982755469</v>
      </c>
      <c r="U87" s="27">
        <f>IF(D87 = 0,O87,Q87)</f>
        <v>1</v>
      </c>
      <c r="V87" s="39">
        <f>S87*T87^(1-N87)</f>
        <v>0.90562537643721452</v>
      </c>
      <c r="W87" s="38">
        <f>S87*U87^(N87+1)</f>
        <v>0.92070001363754195</v>
      </c>
      <c r="X87" s="44">
        <f>0.5 * (D87-MAX($D$3:$D$151))/(MIN($D$3:$D$151)-MAX($D$3:$D$151)) + 0.75</f>
        <v>1.2107782581840645</v>
      </c>
      <c r="Y87" s="44">
        <f>AVERAGE(D87, F87, G87, H87, I87, J87, K87)</f>
        <v>0.15129464246839125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v>1</v>
      </c>
      <c r="AD87" s="22">
        <v>1</v>
      </c>
      <c r="AE87" s="22">
        <v>1</v>
      </c>
      <c r="AF87" s="22">
        <f>PERCENTILE($L$2:$L$151, 0.05)</f>
        <v>4.1983459205926187E-4</v>
      </c>
      <c r="AG87" s="22">
        <f>PERCENTILE($L$2:$L$151, 0.95)</f>
        <v>0.98984537699831288</v>
      </c>
      <c r="AH87" s="22">
        <f>MIN(MAX(L87,AF87), AG87)</f>
        <v>0.32683445422371099</v>
      </c>
      <c r="AI87" s="22">
        <f>AH87-$AH$152+1</f>
        <v>1.3264146196316517</v>
      </c>
      <c r="AJ87" s="22">
        <f>PERCENTILE($M$2:$M$151, 0.02)</f>
        <v>-0.85468361603739185</v>
      </c>
      <c r="AK87" s="22">
        <f>PERCENTILE($M$2:$M$151, 0.98)</f>
        <v>1.261554317403208</v>
      </c>
      <c r="AL87" s="22">
        <f>MIN(MAX(M87,AJ87), AK87)</f>
        <v>0.54272178645628699</v>
      </c>
      <c r="AM87" s="22">
        <f>AL87-$AL$152 + 1</f>
        <v>2.3974054024936788</v>
      </c>
      <c r="AN87" s="46">
        <v>0</v>
      </c>
      <c r="AO87" s="74">
        <v>0.31</v>
      </c>
      <c r="AP87" s="51">
        <v>0.57999999999999996</v>
      </c>
      <c r="AQ87" s="50">
        <v>1</v>
      </c>
      <c r="AR87" s="17">
        <f>(AI87^4)*AB87*AE87*AN87</f>
        <v>0</v>
      </c>
      <c r="AS87" s="17">
        <f>(AM87^4) *Z87*AC87*AO87*(M87 &gt; 0)</f>
        <v>10.240652103555185</v>
      </c>
      <c r="AT87" s="17">
        <f>(AM87^4)*AA87*AP87*AQ87</f>
        <v>19.159929742135507</v>
      </c>
      <c r="AU87" s="17">
        <f>MIN(AR87, 0.05*AR$152)</f>
        <v>0</v>
      </c>
      <c r="AV87" s="17">
        <f>MIN(AS87, 0.05*AS$152)</f>
        <v>10.240652103555185</v>
      </c>
      <c r="AW87" s="17">
        <f>MIN(AT87, 0.05*AT$152)</f>
        <v>19.159929742135507</v>
      </c>
      <c r="AX87" s="14">
        <f>AU87/$AU$152</f>
        <v>0</v>
      </c>
      <c r="AY87" s="14">
        <f>AV87/$AV$152</f>
        <v>3.9378925426101982E-3</v>
      </c>
      <c r="AZ87" s="67">
        <f>AW87/$AW$152</f>
        <v>5.1864262375586794E-3</v>
      </c>
      <c r="BA87" s="21">
        <f>N87</f>
        <v>0</v>
      </c>
      <c r="BB87" s="66">
        <v>0</v>
      </c>
      <c r="BC87" s="15">
        <f>$D$158*AX87</f>
        <v>0</v>
      </c>
      <c r="BD87" s="19">
        <f>BC87-BB87</f>
        <v>0</v>
      </c>
      <c r="BE87" s="63">
        <f>(IF(BD87 &gt; 0, V87, W87))</f>
        <v>0.92070001363754195</v>
      </c>
      <c r="BF87" s="63">
        <f>IF(BD87&gt;0, S87*(T87^(2-N87)), S87*(U87^(N87 + 2)))</f>
        <v>0.92070001363754195</v>
      </c>
      <c r="BG87" s="46">
        <f>BD87/BE87</f>
        <v>0</v>
      </c>
      <c r="BH87" s="64" t="e">
        <f>BB87/BC87</f>
        <v>#DIV/0!</v>
      </c>
      <c r="BI87" s="66">
        <v>0</v>
      </c>
      <c r="BJ87" s="66">
        <v>527</v>
      </c>
      <c r="BK87" s="66">
        <v>0</v>
      </c>
      <c r="BL87" s="10">
        <f>SUM(BI87:BK87)</f>
        <v>527</v>
      </c>
      <c r="BM87" s="15">
        <f>AY87*$D$157</f>
        <v>758.7098182921643</v>
      </c>
      <c r="BN87" s="9">
        <f>BM87-BL87</f>
        <v>231.7098182921643</v>
      </c>
      <c r="BO87" s="48">
        <f>IF(BN87&gt;0,V87,W87)</f>
        <v>0.90562537643721452</v>
      </c>
      <c r="BP87" s="48">
        <f xml:space="preserve"> IF(BN87 &gt;0, S87*T87^(2-N87), S87*U87^(N87+2))</f>
        <v>0.8907975565317231</v>
      </c>
      <c r="BQ87" s="46">
        <f>BN87/BO87</f>
        <v>255.85614573183105</v>
      </c>
      <c r="BR87" s="64">
        <f>BL87/BM87</f>
        <v>0.69460021116671855</v>
      </c>
      <c r="BS87" s="16">
        <f>BB87+BL87+BU87</f>
        <v>637</v>
      </c>
      <c r="BT87" s="69">
        <f>BC87+BM87+BV87</f>
        <v>811.64767089892575</v>
      </c>
      <c r="BU87" s="66">
        <v>110</v>
      </c>
      <c r="BV87" s="15">
        <f>AZ87*$D$160</f>
        <v>52.937852606761439</v>
      </c>
      <c r="BW87" s="37">
        <f>BV87-BU87</f>
        <v>-57.062147393238561</v>
      </c>
      <c r="BX87" s="54">
        <f>BW87*(BW87&lt;&gt;0)</f>
        <v>-57.062147393238561</v>
      </c>
      <c r="BY87" s="26">
        <f>BX87/$BX$152</f>
        <v>-1.9475135629091676E-2</v>
      </c>
      <c r="BZ87" s="47">
        <f>BY87 * $BW$152</f>
        <v>-57.062147393238568</v>
      </c>
      <c r="CA87" s="48">
        <f>IF(BZ87&gt;0, V87, W87)</f>
        <v>0.92070001363754195</v>
      </c>
      <c r="CB87" s="48">
        <f>IF(BW87&gt;0, S87*T87^(2-N87), S87*U87^(N87+2))</f>
        <v>0.92070001363754195</v>
      </c>
      <c r="CC87" s="65">
        <f>BZ87/CA87</f>
        <v>-61.976915985691079</v>
      </c>
      <c r="CD87" s="66">
        <v>0</v>
      </c>
      <c r="CE87" s="15">
        <f>AZ87*$CD$155</f>
        <v>48.249323288008391</v>
      </c>
      <c r="CF87" s="37">
        <f>CE87-CD87</f>
        <v>48.249323288008391</v>
      </c>
      <c r="CG87" s="54">
        <f>CF87*(CF87&lt;&gt;0)</f>
        <v>48.249323288008391</v>
      </c>
      <c r="CH87" s="26">
        <f>CG87/$CG$152</f>
        <v>7.5072854034554833E-3</v>
      </c>
      <c r="CI87" s="47">
        <f>CH87 * $CF$152</f>
        <v>48.249323288008391</v>
      </c>
      <c r="CJ87" s="48">
        <f>IF(BZ87&gt;0,V87,W87)</f>
        <v>0.92070001363754195</v>
      </c>
      <c r="CK87" s="65">
        <f>CI87/CJ87</f>
        <v>52.405042438723171</v>
      </c>
      <c r="CL87" s="70">
        <f>N87</f>
        <v>0</v>
      </c>
      <c r="CM87" s="1">
        <f>BS87+BU87</f>
        <v>747</v>
      </c>
    </row>
    <row r="88" spans="1:91" x14ac:dyDescent="0.2">
      <c r="A88" s="29" t="s">
        <v>161</v>
      </c>
      <c r="B88">
        <v>1</v>
      </c>
      <c r="C88">
        <v>1</v>
      </c>
      <c r="D88">
        <v>0.71793847383140197</v>
      </c>
      <c r="E88">
        <v>0.28206152616859698</v>
      </c>
      <c r="F88">
        <v>0.99245133094954296</v>
      </c>
      <c r="G88">
        <v>0.99245133094954296</v>
      </c>
      <c r="H88">
        <v>0.105307145842039</v>
      </c>
      <c r="I88">
        <v>0.478896782281654</v>
      </c>
      <c r="J88">
        <v>0.22456903903926101</v>
      </c>
      <c r="K88">
        <v>0.47209516168308202</v>
      </c>
      <c r="L88">
        <v>1.0447639144834999</v>
      </c>
      <c r="M88">
        <v>0.45775822137991701</v>
      </c>
      <c r="N88" s="21">
        <v>-2</v>
      </c>
      <c r="O88">
        <v>0.99758595492065105</v>
      </c>
      <c r="P88">
        <v>0.97707080587720896</v>
      </c>
      <c r="Q88">
        <v>1.0237594656839399</v>
      </c>
      <c r="R88">
        <v>0.99626515872074795</v>
      </c>
      <c r="S88">
        <v>255.02000427246</v>
      </c>
      <c r="T88" s="27">
        <f>IF(C88,P88,R88)</f>
        <v>0.97707080587720896</v>
      </c>
      <c r="U88" s="27">
        <f>IF(D88 = 0,O88,Q88)</f>
        <v>1.0237594656839399</v>
      </c>
      <c r="V88" s="39">
        <f>S88*T88^(1-N88)</f>
        <v>237.87694919089176</v>
      </c>
      <c r="W88" s="38">
        <f>S88*U88^(N88+1)</f>
        <v>249.10148606253867</v>
      </c>
      <c r="X88" s="44">
        <f>0.5 * (D88-MAX($D$3:$D$151))/(MIN($D$3:$D$151)-MAX($D$3:$D$151)) + 0.75</f>
        <v>0.89535721638871746</v>
      </c>
      <c r="Y88" s="44">
        <f>AVERAGE(D88, F88, G88, H88, I88, J88, K88)</f>
        <v>0.56910132351093201</v>
      </c>
      <c r="Z88" s="22">
        <f>AI88^N88</f>
        <v>0.25266472927613537</v>
      </c>
      <c r="AA88" s="22">
        <f>(Z88+AB88)/2</f>
        <v>0.21983597237950209</v>
      </c>
      <c r="AB88" s="22">
        <f>AM88^N88</f>
        <v>0.18700721548286878</v>
      </c>
      <c r="AC88" s="22">
        <v>1</v>
      </c>
      <c r="AD88" s="22">
        <v>1</v>
      </c>
      <c r="AE88" s="22">
        <v>1</v>
      </c>
      <c r="AF88" s="22">
        <f>PERCENTILE($L$2:$L$151, 0.05)</f>
        <v>4.1983459205926187E-4</v>
      </c>
      <c r="AG88" s="22">
        <f>PERCENTILE($L$2:$L$151, 0.95)</f>
        <v>0.98984537699831288</v>
      </c>
      <c r="AH88" s="22">
        <f>MIN(MAX(L88,AF88), AG88)</f>
        <v>0.98984537699831288</v>
      </c>
      <c r="AI88" s="22">
        <f>AH88-$AH$152+1</f>
        <v>1.9894255424062535</v>
      </c>
      <c r="AJ88" s="22">
        <f>PERCENTILE($M$2:$M$151, 0.02)</f>
        <v>-0.85468361603739185</v>
      </c>
      <c r="AK88" s="22">
        <f>PERCENTILE($M$2:$M$151, 0.98)</f>
        <v>1.261554317403208</v>
      </c>
      <c r="AL88" s="22">
        <f>MIN(MAX(M88,AJ88), AK88)</f>
        <v>0.45775822137991701</v>
      </c>
      <c r="AM88" s="22">
        <f>AL88-$AL$152 + 1</f>
        <v>2.3124418374173086</v>
      </c>
      <c r="AN88" s="46">
        <v>1</v>
      </c>
      <c r="AO88" s="51">
        <v>1</v>
      </c>
      <c r="AP88" s="51">
        <v>1</v>
      </c>
      <c r="AQ88" s="21">
        <v>1</v>
      </c>
      <c r="AR88" s="17">
        <f>(AI88^4)*AB88*AE88*AN88</f>
        <v>2.9293355489744846</v>
      </c>
      <c r="AS88" s="17">
        <f>(AM88^4) *Z88*AC88*AO88*(M88 &gt; 0)</f>
        <v>7.2248343398439321</v>
      </c>
      <c r="AT88" s="17">
        <f>(AM88^4)*AA88*AP88*AQ88</f>
        <v>6.2861107956409352</v>
      </c>
      <c r="AU88" s="17">
        <f>MIN(AR88, 0.05*AR$152)</f>
        <v>2.9293355489744846</v>
      </c>
      <c r="AV88" s="17">
        <f>MIN(AS88, 0.05*AS$152)</f>
        <v>7.2248343398439321</v>
      </c>
      <c r="AW88" s="17">
        <f>MIN(AT88, 0.05*AT$152)</f>
        <v>6.2861107956409352</v>
      </c>
      <c r="AX88" s="14">
        <f>AU88/$AU$152</f>
        <v>5.638596686929319E-3</v>
      </c>
      <c r="AY88" s="14">
        <f>AV88/$AV$152</f>
        <v>2.7782040616913905E-3</v>
      </c>
      <c r="AZ88" s="67">
        <f>AW88/$AW$152</f>
        <v>1.7015954860740133E-3</v>
      </c>
      <c r="BA88" s="21">
        <f>N88</f>
        <v>-2</v>
      </c>
      <c r="BB88" s="66">
        <v>765</v>
      </c>
      <c r="BC88" s="15">
        <f>$D$158*AX88</f>
        <v>756.90830346333098</v>
      </c>
      <c r="BD88" s="19">
        <f>BC88-BB88</f>
        <v>-8.0916965366690192</v>
      </c>
      <c r="BE88" s="63">
        <f>(IF(BD88 &gt; 0, V88, W88))</f>
        <v>249.10148606253867</v>
      </c>
      <c r="BF88" s="63">
        <f>IF(BD88&gt;0, S88*(T88^(2-N88)), S88*(U88^(N88 + 2)))</f>
        <v>255.02000427246</v>
      </c>
      <c r="BG88" s="46">
        <f>BD88/BE88</f>
        <v>-3.2483533778026284E-2</v>
      </c>
      <c r="BH88" s="64">
        <f>BB88/BC88</f>
        <v>1.0106904581435352</v>
      </c>
      <c r="BI88" s="66">
        <v>0</v>
      </c>
      <c r="BJ88" s="66">
        <v>510</v>
      </c>
      <c r="BK88" s="66">
        <v>0</v>
      </c>
      <c r="BL88" s="10">
        <f>SUM(BI88:BK88)</f>
        <v>510</v>
      </c>
      <c r="BM88" s="15">
        <f>AY88*$D$157</f>
        <v>535.27379836201851</v>
      </c>
      <c r="BN88" s="9">
        <f>BM88-BL88</f>
        <v>25.27379836201851</v>
      </c>
      <c r="BO88" s="48">
        <f>IF(BN88&gt;0,V88,W88)</f>
        <v>237.87694919089176</v>
      </c>
      <c r="BP88" s="48">
        <f xml:space="preserve"> IF(BN88 &gt;0, S88*T88^(2-N88), S88*U88^(N88+2))</f>
        <v>232.4226224455565</v>
      </c>
      <c r="BQ88" s="46">
        <f>BN88/BO88</f>
        <v>0.10624736212560371</v>
      </c>
      <c r="BR88" s="64">
        <f>BL88/BM88</f>
        <v>0.95278341955209023</v>
      </c>
      <c r="BS88" s="16">
        <f>BB88+BL88+BU88</f>
        <v>1275</v>
      </c>
      <c r="BT88" s="69">
        <f>BC88+BM88+BV88</f>
        <v>1309.550286951707</v>
      </c>
      <c r="BU88" s="66">
        <v>0</v>
      </c>
      <c r="BV88" s="15">
        <f>AZ88*$D$160</f>
        <v>17.368185126357453</v>
      </c>
      <c r="BW88" s="37">
        <f>BV88-BU88</f>
        <v>17.368185126357453</v>
      </c>
      <c r="BX88" s="54">
        <f>BW88*(BW88&lt;&gt;0)</f>
        <v>17.368185126357453</v>
      </c>
      <c r="BY88" s="26">
        <f>BX88/$BX$152</f>
        <v>5.9277082342516947E-3</v>
      </c>
      <c r="BZ88" s="47">
        <f>BY88 * $BW$152</f>
        <v>17.368185126357453</v>
      </c>
      <c r="CA88" s="48">
        <f>IF(BZ88&gt;0, V88, W88)</f>
        <v>237.87694919089176</v>
      </c>
      <c r="CB88" s="48">
        <f>IF(BW88&gt;0, S88*T88^(2-N88), S88*U88^(N88+2))</f>
        <v>232.4226224455565</v>
      </c>
      <c r="CC88" s="65">
        <f>BZ88/CA88</f>
        <v>7.3013317118086174E-2</v>
      </c>
      <c r="CD88" s="66">
        <v>0</v>
      </c>
      <c r="CE88" s="15">
        <f>AZ88*$CD$155</f>
        <v>15.829942806946546</v>
      </c>
      <c r="CF88" s="37">
        <f>CE88-CD88</f>
        <v>15.829942806946546</v>
      </c>
      <c r="CG88" s="54">
        <f>CF88*(CF88&lt;&gt;0)</f>
        <v>15.829942806946546</v>
      </c>
      <c r="CH88" s="26">
        <f>CG88/$CG$152</f>
        <v>2.4630376236107897E-3</v>
      </c>
      <c r="CI88" s="47">
        <f>CH88 * $CF$152</f>
        <v>15.829942806946546</v>
      </c>
      <c r="CJ88" s="48">
        <f>IF(BZ88&gt;0,V88,W88)</f>
        <v>237.87694919089176</v>
      </c>
      <c r="CK88" s="65">
        <f>CI88/CJ88</f>
        <v>6.6546770760219046E-2</v>
      </c>
      <c r="CL88" s="70">
        <f>N88</f>
        <v>-2</v>
      </c>
      <c r="CM88" s="1">
        <f>BS88+BU88</f>
        <v>1275</v>
      </c>
    </row>
    <row r="89" spans="1:91" x14ac:dyDescent="0.2">
      <c r="A89" s="29" t="s">
        <v>277</v>
      </c>
      <c r="B89">
        <v>1</v>
      </c>
      <c r="C89">
        <v>1</v>
      </c>
      <c r="D89">
        <v>0.93647622852576895</v>
      </c>
      <c r="E89">
        <v>6.3523771474230897E-2</v>
      </c>
      <c r="F89">
        <v>0.91451292246520799</v>
      </c>
      <c r="G89">
        <v>0.91451292246520799</v>
      </c>
      <c r="H89">
        <v>0.975135812787296</v>
      </c>
      <c r="I89">
        <v>0.70037609694943503</v>
      </c>
      <c r="J89">
        <v>0.82641503771142799</v>
      </c>
      <c r="K89">
        <v>0.86934873975101301</v>
      </c>
      <c r="L89">
        <v>0.711257335879386</v>
      </c>
      <c r="M89">
        <v>0.55885232711991595</v>
      </c>
      <c r="N89" s="21">
        <v>0</v>
      </c>
      <c r="O89">
        <v>1.0196561888256801</v>
      </c>
      <c r="P89">
        <v>1.00140636971602</v>
      </c>
      <c r="Q89">
        <v>1.0201717475519601</v>
      </c>
      <c r="R89">
        <v>0.99132159346326498</v>
      </c>
      <c r="S89">
        <v>5.8000001907348597</v>
      </c>
      <c r="T89" s="27">
        <f>IF(C89,P89,R89)</f>
        <v>1.00140636971602</v>
      </c>
      <c r="U89" s="27">
        <f>IF(D89 = 0,O89,Q89)</f>
        <v>1.0201717475519601</v>
      </c>
      <c r="V89" s="39">
        <f>S89*T89^(1-N89)</f>
        <v>5.8081571353560193</v>
      </c>
      <c r="W89" s="38">
        <f>S89*U89^(N89+1)</f>
        <v>5.9169963303836832</v>
      </c>
      <c r="X89" s="44">
        <f>0.5 * (D89-MAX($D$3:$D$151))/(MIN($D$3:$D$151)-MAX($D$3:$D$151)) + 0.75</f>
        <v>0.78273625694873383</v>
      </c>
      <c r="Y89" s="44">
        <f>AVERAGE(D89, F89, G89, H89, I89, J89, K89)</f>
        <v>0.87668253723647938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PERCENTILE($L$2:$L$151, 0.05)</f>
        <v>4.1983459205926187E-4</v>
      </c>
      <c r="AG89" s="22">
        <f>PERCENTILE($L$2:$L$151, 0.95)</f>
        <v>0.98984537699831288</v>
      </c>
      <c r="AH89" s="22">
        <f>MIN(MAX(L89,AF89), AG89)</f>
        <v>0.711257335879386</v>
      </c>
      <c r="AI89" s="22">
        <f>AH89-$AH$152+1</f>
        <v>1.7108375012873267</v>
      </c>
      <c r="AJ89" s="22">
        <f>PERCENTILE($M$2:$M$151, 0.02)</f>
        <v>-0.85468361603739185</v>
      </c>
      <c r="AK89" s="22">
        <f>PERCENTILE($M$2:$M$151, 0.98)</f>
        <v>1.261554317403208</v>
      </c>
      <c r="AL89" s="22">
        <f>MIN(MAX(M89,AJ89), AK89)</f>
        <v>0.55885232711991595</v>
      </c>
      <c r="AM89" s="22">
        <f>AL89-$AL$152 + 1</f>
        <v>2.4135359431573078</v>
      </c>
      <c r="AN89" s="46">
        <v>0</v>
      </c>
      <c r="AO89" s="74">
        <v>0.31</v>
      </c>
      <c r="AP89" s="51">
        <v>0.57999999999999996</v>
      </c>
      <c r="AQ89" s="50">
        <v>1</v>
      </c>
      <c r="AR89" s="17">
        <f>(AI89^4)*AB89*AE89*AN89</f>
        <v>0</v>
      </c>
      <c r="AS89" s="17">
        <f>(AM89^4) *Z89*AC89*AO89*(M89 &gt; 0)</f>
        <v>10.519056244716431</v>
      </c>
      <c r="AT89" s="17">
        <f>(AM89^4)*AA89*AP89*AQ89</f>
        <v>19.680814909469451</v>
      </c>
      <c r="AU89" s="17">
        <f>MIN(AR89, 0.05*AR$152)</f>
        <v>0</v>
      </c>
      <c r="AV89" s="17">
        <f>MIN(AS89, 0.05*AS$152)</f>
        <v>10.519056244716431</v>
      </c>
      <c r="AW89" s="17">
        <f>MIN(AT89, 0.05*AT$152)</f>
        <v>19.680814909469451</v>
      </c>
      <c r="AX89" s="14">
        <f>AU89/$AU$152</f>
        <v>0</v>
      </c>
      <c r="AY89" s="14">
        <f>AV89/$AV$152</f>
        <v>4.0449487710831943E-3</v>
      </c>
      <c r="AZ89" s="67">
        <f>AW89/$AW$152</f>
        <v>5.3274253192345817E-3</v>
      </c>
      <c r="BA89" s="21">
        <f>N89</f>
        <v>0</v>
      </c>
      <c r="BB89" s="66">
        <v>0</v>
      </c>
      <c r="BC89" s="15">
        <f>$D$158*AX89</f>
        <v>0</v>
      </c>
      <c r="BD89" s="19">
        <f>BC89-BB89</f>
        <v>0</v>
      </c>
      <c r="BE89" s="63">
        <f>(IF(BD89 &gt; 0, V89, W89))</f>
        <v>5.9169963303836832</v>
      </c>
      <c r="BF89" s="63">
        <f>IF(BD89&gt;0, S89*(T89^(2-N89)), S89*(U89^(N89 + 2)))</f>
        <v>6.0363524866260576</v>
      </c>
      <c r="BG89" s="46">
        <f>BD89/BE89</f>
        <v>0</v>
      </c>
      <c r="BH89" s="64" t="e">
        <f>BB89/BC89</f>
        <v>#DIV/0!</v>
      </c>
      <c r="BI89" s="66">
        <v>0</v>
      </c>
      <c r="BJ89" s="66">
        <v>876</v>
      </c>
      <c r="BK89" s="66">
        <v>0</v>
      </c>
      <c r="BL89" s="10">
        <f>SUM(BI89:BK89)</f>
        <v>876</v>
      </c>
      <c r="BM89" s="15">
        <f>AY89*$D$157</f>
        <v>779.33623477582796</v>
      </c>
      <c r="BN89" s="9">
        <f>BM89-BL89</f>
        <v>-96.663765224172039</v>
      </c>
      <c r="BO89" s="48">
        <f>IF(BN89&gt;0,V89,W89)</f>
        <v>5.9169963303836832</v>
      </c>
      <c r="BP89" s="48">
        <f xml:space="preserve"> IF(BN89 &gt;0, S89*T89^(2-N89), S89*U89^(N89+2))</f>
        <v>6.0363524866260576</v>
      </c>
      <c r="BQ89" s="46">
        <f>BN89/BO89</f>
        <v>-16.336627543235934</v>
      </c>
      <c r="BR89" s="64">
        <f>BL89/BM89</f>
        <v>1.1240334542535122</v>
      </c>
      <c r="BS89" s="16">
        <f>BB89+BL89+BU89</f>
        <v>928</v>
      </c>
      <c r="BT89" s="69">
        <f>BC89+BM89+BV89</f>
        <v>833.71326500925534</v>
      </c>
      <c r="BU89" s="66">
        <v>52</v>
      </c>
      <c r="BV89" s="15">
        <f>AZ89*$D$160</f>
        <v>54.377030233427377</v>
      </c>
      <c r="BW89" s="37">
        <f>BV89-BU89</f>
        <v>2.3770302334273765</v>
      </c>
      <c r="BX89" s="54">
        <f>BW89*(BW89&lt;&gt;0)</f>
        <v>2.3770302334273765</v>
      </c>
      <c r="BY89" s="26">
        <f>BX89/$BX$152</f>
        <v>8.1127311721070929E-4</v>
      </c>
      <c r="BZ89" s="47">
        <f>BY89 * $BW$152</f>
        <v>2.3770302334273765</v>
      </c>
      <c r="CA89" s="48">
        <f>IF(BZ89&gt;0, V89, W89)</f>
        <v>5.8081571353560193</v>
      </c>
      <c r="CB89" s="48">
        <f>IF(BW89&gt;0, S89*T89^(2-N89), S89*U89^(N89+2))</f>
        <v>5.8163255516570693</v>
      </c>
      <c r="CC89" s="65">
        <f>BZ89/CA89</f>
        <v>0.40925721843124224</v>
      </c>
      <c r="CD89" s="66">
        <v>0</v>
      </c>
      <c r="CE89" s="15">
        <f>AZ89*$CD$155</f>
        <v>49.561037744839311</v>
      </c>
      <c r="CF89" s="37">
        <f>CE89-CD89</f>
        <v>49.561037744839311</v>
      </c>
      <c r="CG89" s="54">
        <f>CF89*(CF89&lt;&gt;0)</f>
        <v>49.561037744839311</v>
      </c>
      <c r="CH89" s="26">
        <f>CG89/$CG$152</f>
        <v>7.7113797642507096E-3</v>
      </c>
      <c r="CI89" s="47">
        <f>CH89 * $CF$152</f>
        <v>49.561037744839311</v>
      </c>
      <c r="CJ89" s="48">
        <f>IF(BZ89&gt;0,V89,W89)</f>
        <v>5.8081571353560193</v>
      </c>
      <c r="CK89" s="65">
        <f>CI89/CJ89</f>
        <v>8.5330056659703981</v>
      </c>
      <c r="CL89" s="70">
        <f>N89</f>
        <v>0</v>
      </c>
      <c r="CM89" s="1">
        <f>BS89+BU89</f>
        <v>980</v>
      </c>
    </row>
    <row r="90" spans="1:91" x14ac:dyDescent="0.2">
      <c r="A90" s="29" t="s">
        <v>118</v>
      </c>
      <c r="B90">
        <v>1</v>
      </c>
      <c r="C90">
        <v>1</v>
      </c>
      <c r="D90">
        <v>0.50459448661605999</v>
      </c>
      <c r="E90">
        <v>0.49540551338393901</v>
      </c>
      <c r="F90">
        <v>0.81326976559396102</v>
      </c>
      <c r="G90">
        <v>0.81326976559396102</v>
      </c>
      <c r="H90">
        <v>9.2352695361470893E-2</v>
      </c>
      <c r="I90">
        <v>0.34684496447973201</v>
      </c>
      <c r="J90">
        <v>0.17897504670276501</v>
      </c>
      <c r="K90">
        <v>0.38151670249037001</v>
      </c>
      <c r="L90">
        <v>0.55247203069083495</v>
      </c>
      <c r="M90">
        <v>-0.211154778851323</v>
      </c>
      <c r="N90" s="21">
        <v>0</v>
      </c>
      <c r="O90">
        <v>1.0373171277225399</v>
      </c>
      <c r="P90">
        <v>0.98248794023893404</v>
      </c>
      <c r="Q90">
        <v>1.0169808567723599</v>
      </c>
      <c r="R90">
        <v>0.98215576628810197</v>
      </c>
      <c r="S90">
        <v>48.669998168945298</v>
      </c>
      <c r="T90" s="27">
        <f>IF(C90,P90,R90)</f>
        <v>0.98248794023893404</v>
      </c>
      <c r="U90" s="27">
        <f>IF(D90 = 0,O90,Q90)</f>
        <v>1.0169808567723599</v>
      </c>
      <c r="V90" s="39">
        <f>S90*T90^(1-N90)</f>
        <v>47.817686252439756</v>
      </c>
      <c r="W90" s="38">
        <f>S90*U90^(N90+1)</f>
        <v>49.496456436963179</v>
      </c>
      <c r="X90" s="44">
        <f>0.5 * (D90-MAX($D$3:$D$151))/(MIN($D$3:$D$151)-MAX($D$3:$D$151)) + 0.75</f>
        <v>1.0053016265184274</v>
      </c>
      <c r="Y90" s="44">
        <f>AVERAGE(D90, F90, G90, H90, I90, J90, K90)</f>
        <v>0.44726048954833147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PERCENTILE($L$2:$L$151, 0.05)</f>
        <v>4.1983459205926187E-4</v>
      </c>
      <c r="AG90" s="22">
        <f>PERCENTILE($L$2:$L$151, 0.95)</f>
        <v>0.98984537699831288</v>
      </c>
      <c r="AH90" s="22">
        <f>MIN(MAX(L90,AF90), AG90)</f>
        <v>0.55247203069083495</v>
      </c>
      <c r="AI90" s="22">
        <f>AH90-$AH$152+1</f>
        <v>1.5520521960987756</v>
      </c>
      <c r="AJ90" s="22">
        <f>PERCENTILE($M$2:$M$151, 0.02)</f>
        <v>-0.85468361603739185</v>
      </c>
      <c r="AK90" s="22">
        <f>PERCENTILE($M$2:$M$151, 0.98)</f>
        <v>1.261554317403208</v>
      </c>
      <c r="AL90" s="22">
        <f>MIN(MAX(M90,AJ90), AK90)</f>
        <v>-0.211154778851323</v>
      </c>
      <c r="AM90" s="22">
        <f>AL90-$AL$152 + 1</f>
        <v>1.6435288371860688</v>
      </c>
      <c r="AN90" s="46">
        <v>1</v>
      </c>
      <c r="AO90" s="51">
        <v>1</v>
      </c>
      <c r="AP90" s="51">
        <v>1</v>
      </c>
      <c r="AQ90" s="21">
        <v>1</v>
      </c>
      <c r="AR90" s="17">
        <f>(AI90^4)*AB90*AE90*AN90</f>
        <v>5.802635499492423</v>
      </c>
      <c r="AS90" s="17">
        <f>(AM90^4) *Z90*AC90*AO90*(M90 &gt; 0)</f>
        <v>0</v>
      </c>
      <c r="AT90" s="17">
        <f>(AM90^4)*AA90*AP90*AQ90</f>
        <v>7.2964114178366186</v>
      </c>
      <c r="AU90" s="17">
        <f>MIN(AR90, 0.05*AR$152)</f>
        <v>5.802635499492423</v>
      </c>
      <c r="AV90" s="17">
        <f>MIN(AS90, 0.05*AS$152)</f>
        <v>0</v>
      </c>
      <c r="AW90" s="17">
        <f>MIN(AT90, 0.05*AT$152)</f>
        <v>7.2964114178366186</v>
      </c>
      <c r="AX90" s="14">
        <f>AU90/$AU$152</f>
        <v>1.1169332005802732E-2</v>
      </c>
      <c r="AY90" s="14">
        <f>AV90/$AV$152</f>
        <v>0</v>
      </c>
      <c r="AZ90" s="67">
        <f>AW90/$AW$152</f>
        <v>1.9750750721319074E-3</v>
      </c>
      <c r="BA90" s="21">
        <f>N90</f>
        <v>0</v>
      </c>
      <c r="BB90" s="66">
        <v>2044</v>
      </c>
      <c r="BC90" s="15">
        <f>$D$158*AX90</f>
        <v>1499.3376204629415</v>
      </c>
      <c r="BD90" s="19">
        <f>BC90-BB90</f>
        <v>-544.66237953705854</v>
      </c>
      <c r="BE90" s="63">
        <f>(IF(BD90 &gt; 0, V90, W90))</f>
        <v>49.496456436963179</v>
      </c>
      <c r="BF90" s="63">
        <f>IF(BD90&gt;0, S90*(T90^(2-N90)), S90*(U90^(N90 + 2)))</f>
        <v>50.336948674458604</v>
      </c>
      <c r="BG90" s="46">
        <f>BD90/BE90</f>
        <v>-11.004068144367466</v>
      </c>
      <c r="BH90" s="64">
        <f>BB90/BC90</f>
        <v>1.3632686675125822</v>
      </c>
      <c r="BI90" s="66">
        <v>925</v>
      </c>
      <c r="BJ90" s="66">
        <v>97</v>
      </c>
      <c r="BK90" s="66">
        <v>0</v>
      </c>
      <c r="BL90" s="10">
        <f>SUM(BI90:BK90)</f>
        <v>1022</v>
      </c>
      <c r="BM90" s="15">
        <f>AY90*$D$157</f>
        <v>0</v>
      </c>
      <c r="BN90" s="9">
        <f>BM90-BL90</f>
        <v>-1022</v>
      </c>
      <c r="BO90" s="48">
        <f>IF(BN90&gt;0,V90,W90)</f>
        <v>49.496456436963179</v>
      </c>
      <c r="BP90" s="48">
        <f xml:space="preserve"> IF(BN90 &gt;0, S90*T90^(2-N90), S90*U90^(N90+2))</f>
        <v>50.336948674458604</v>
      </c>
      <c r="BQ90" s="46">
        <f>BN90/BO90</f>
        <v>-20.647942773470675</v>
      </c>
      <c r="BR90" s="64" t="e">
        <f>BL90/BM90</f>
        <v>#DIV/0!</v>
      </c>
      <c r="BS90" s="16">
        <f>BB90+BL90+BU90</f>
        <v>3066</v>
      </c>
      <c r="BT90" s="69">
        <f>BC90+BM90+BV90</f>
        <v>1519.4972117241919</v>
      </c>
      <c r="BU90" s="66">
        <v>0</v>
      </c>
      <c r="BV90" s="15">
        <f>AZ90*$D$160</f>
        <v>20.15959126125038</v>
      </c>
      <c r="BW90" s="37">
        <f>BV90-BU90</f>
        <v>20.15959126125038</v>
      </c>
      <c r="BX90" s="54">
        <f>BW90*(BW90&lt;&gt;0)</f>
        <v>20.15959126125038</v>
      </c>
      <c r="BY90" s="26">
        <f>BX90/$BX$152</f>
        <v>6.8804065738055963E-3</v>
      </c>
      <c r="BZ90" s="47">
        <f>BY90 * $BW$152</f>
        <v>20.15959126125038</v>
      </c>
      <c r="CA90" s="48">
        <f>IF(BZ90&gt;0, V90, W90)</f>
        <v>47.817686252439756</v>
      </c>
      <c r="CB90" s="48">
        <f>IF(BW90&gt;0, S90*T90^(2-N90), S90*U90^(N90+2))</f>
        <v>46.980300073151128</v>
      </c>
      <c r="CC90" s="65">
        <f>BZ90/CA90</f>
        <v>0.42159277960091174</v>
      </c>
      <c r="CD90" s="66">
        <v>0</v>
      </c>
      <c r="CE90" s="15">
        <f>AZ90*$CD$155</f>
        <v>18.374123396043135</v>
      </c>
      <c r="CF90" s="37">
        <f>CE90-CD90</f>
        <v>18.374123396043135</v>
      </c>
      <c r="CG90" s="54">
        <f>CF90*(CF90&lt;&gt;0)</f>
        <v>18.374123396043135</v>
      </c>
      <c r="CH90" s="26">
        <f>CG90/$CG$152</f>
        <v>2.8588958139167783E-3</v>
      </c>
      <c r="CI90" s="47">
        <f>CH90 * $CF$152</f>
        <v>18.374123396043135</v>
      </c>
      <c r="CJ90" s="48">
        <f>IF(BZ90&gt;0,V90,W90)</f>
        <v>47.817686252439756</v>
      </c>
      <c r="CK90" s="65">
        <f>CI90/CJ90</f>
        <v>0.38425371104411499</v>
      </c>
      <c r="CL90" s="70">
        <f>N90</f>
        <v>0</v>
      </c>
      <c r="CM90" s="1">
        <f>BS90+BU90</f>
        <v>3066</v>
      </c>
    </row>
    <row r="91" spans="1:91" x14ac:dyDescent="0.2">
      <c r="A91" s="29" t="s">
        <v>254</v>
      </c>
      <c r="B91">
        <v>1</v>
      </c>
      <c r="C91">
        <v>1</v>
      </c>
      <c r="D91">
        <v>0.98202157411106605</v>
      </c>
      <c r="E91">
        <v>1.7978425888933201E-2</v>
      </c>
      <c r="F91">
        <v>0.99602701628923296</v>
      </c>
      <c r="G91">
        <v>0.99602701628923296</v>
      </c>
      <c r="H91">
        <v>0.25344755536982799</v>
      </c>
      <c r="I91">
        <v>0.88278311742582505</v>
      </c>
      <c r="J91">
        <v>0.47301080646569899</v>
      </c>
      <c r="K91">
        <v>0.68639022591860599</v>
      </c>
      <c r="L91">
        <v>0.14549758961742501</v>
      </c>
      <c r="M91">
        <v>-0.14631352291532199</v>
      </c>
      <c r="N91" s="21">
        <v>-2</v>
      </c>
      <c r="O91">
        <v>1.0081740933896399</v>
      </c>
      <c r="P91">
        <v>0.998331739040629</v>
      </c>
      <c r="Q91">
        <v>1.00029352079098</v>
      </c>
      <c r="R91">
        <v>0.99873261973640703</v>
      </c>
      <c r="S91">
        <v>10.9700002670288</v>
      </c>
      <c r="T91" s="27">
        <f>IF(C91,P91,R91)</f>
        <v>0.998331739040629</v>
      </c>
      <c r="U91" s="27">
        <f>IF(D91 = 0,O91,Q91)</f>
        <v>1.00029352079098</v>
      </c>
      <c r="V91" s="39">
        <f>S91*T91^(1-N91)</f>
        <v>10.915189338233011</v>
      </c>
      <c r="W91" s="38">
        <f>S91*U91^(N91+1)</f>
        <v>10.966781288710433</v>
      </c>
      <c r="X91" s="44">
        <f>0.5 * (D91-MAX($D$3:$D$151))/(MIN($D$3:$D$151)-MAX($D$3:$D$151)) + 0.75</f>
        <v>0.75926497838171747</v>
      </c>
      <c r="Y91" s="44">
        <f>AVERAGE(D91, F91, G91, H91, I91, J91, K91)</f>
        <v>0.75281533026706993</v>
      </c>
      <c r="Z91" s="22">
        <f>AI91^N91</f>
        <v>0.76265837584727481</v>
      </c>
      <c r="AA91" s="22">
        <f>(Z91+AB91)/2</f>
        <v>0.55264840629078371</v>
      </c>
      <c r="AB91" s="22">
        <f>AM91^N91</f>
        <v>0.34263843673429273</v>
      </c>
      <c r="AC91" s="22">
        <v>1</v>
      </c>
      <c r="AD91" s="22">
        <v>1</v>
      </c>
      <c r="AE91" s="22">
        <v>1</v>
      </c>
      <c r="AF91" s="22">
        <f>PERCENTILE($L$2:$L$151, 0.05)</f>
        <v>4.1983459205926187E-4</v>
      </c>
      <c r="AG91" s="22">
        <f>PERCENTILE($L$2:$L$151, 0.95)</f>
        <v>0.98984537699831288</v>
      </c>
      <c r="AH91" s="22">
        <f>MIN(MAX(L91,AF91), AG91)</f>
        <v>0.14549758961742501</v>
      </c>
      <c r="AI91" s="22">
        <f>AH91-$AH$152+1</f>
        <v>1.1450777550253657</v>
      </c>
      <c r="AJ91" s="22">
        <f>PERCENTILE($M$2:$M$151, 0.02)</f>
        <v>-0.85468361603739185</v>
      </c>
      <c r="AK91" s="22">
        <f>PERCENTILE($M$2:$M$151, 0.98)</f>
        <v>1.261554317403208</v>
      </c>
      <c r="AL91" s="22">
        <f>MIN(MAX(M91,AJ91), AK91)</f>
        <v>-0.14631352291532199</v>
      </c>
      <c r="AM91" s="22">
        <f>AL91-$AL$152 + 1</f>
        <v>1.70837009312207</v>
      </c>
      <c r="AN91" s="46">
        <v>0</v>
      </c>
      <c r="AO91" s="74">
        <v>0.31</v>
      </c>
      <c r="AP91" s="51">
        <v>0.57999999999999996</v>
      </c>
      <c r="AQ91" s="50">
        <v>1</v>
      </c>
      <c r="AR91" s="17">
        <f>(AI91^4)*AB91*AE91*AN91</f>
        <v>0</v>
      </c>
      <c r="AS91" s="17">
        <f>(AM91^4) *Z91*AC91*AO91*(M91 &gt; 0)</f>
        <v>0</v>
      </c>
      <c r="AT91" s="17">
        <f>(AM91^4)*AA91*AP91*AQ91</f>
        <v>2.7302647097379995</v>
      </c>
      <c r="AU91" s="17">
        <f>MIN(AR91, 0.05*AR$152)</f>
        <v>0</v>
      </c>
      <c r="AV91" s="17">
        <f>MIN(AS91, 0.05*AS$152)</f>
        <v>0</v>
      </c>
      <c r="AW91" s="17">
        <f>MIN(AT91, 0.05*AT$152)</f>
        <v>2.7302647097379995</v>
      </c>
      <c r="AX91" s="14">
        <f>AU91/$AU$152</f>
        <v>0</v>
      </c>
      <c r="AY91" s="14">
        <f>AV91/$AV$152</f>
        <v>0</v>
      </c>
      <c r="AZ91" s="67">
        <f>AW91/$AW$152</f>
        <v>7.3905889617773869E-4</v>
      </c>
      <c r="BA91" s="21">
        <f>N91</f>
        <v>-2</v>
      </c>
      <c r="BB91" s="66">
        <v>0</v>
      </c>
      <c r="BC91" s="15">
        <f>$D$158*AX91</f>
        <v>0</v>
      </c>
      <c r="BD91" s="19">
        <f>BC91-BB91</f>
        <v>0</v>
      </c>
      <c r="BE91" s="63">
        <f>(IF(BD91 &gt; 0, V91, W91))</f>
        <v>10.966781288710433</v>
      </c>
      <c r="BF91" s="63">
        <f>IF(BD91&gt;0, S91*(T91^(2-N91)), S91*(U91^(N91 + 2)))</f>
        <v>10.9700002670288</v>
      </c>
      <c r="BG91" s="46">
        <f>BD91/BE91</f>
        <v>0</v>
      </c>
      <c r="BH91" s="64" t="e">
        <f>BB91/BC91</f>
        <v>#DIV/0!</v>
      </c>
      <c r="BI91" s="66">
        <v>0</v>
      </c>
      <c r="BJ91" s="66">
        <v>0</v>
      </c>
      <c r="BK91" s="66">
        <v>0</v>
      </c>
      <c r="BL91" s="10">
        <f>SUM(BI91:BK91)</f>
        <v>0</v>
      </c>
      <c r="BM91" s="15">
        <f>AY91*$D$157</f>
        <v>0</v>
      </c>
      <c r="BN91" s="9">
        <f>BM91-BL91</f>
        <v>0</v>
      </c>
      <c r="BO91" s="48">
        <f>IF(BN91&gt;0,V91,W91)</f>
        <v>10.966781288710433</v>
      </c>
      <c r="BP91" s="48">
        <f xml:space="preserve"> IF(BN91 &gt;0, S91*T91^(2-N91), S91*U91^(N91+2))</f>
        <v>10.9700002670288</v>
      </c>
      <c r="BQ91" s="46">
        <f>BN91/BO91</f>
        <v>0</v>
      </c>
      <c r="BR91" s="64" t="e">
        <f>BL91/BM91</f>
        <v>#DIV/0!</v>
      </c>
      <c r="BS91" s="16">
        <f>BB91+BL91+BU91</f>
        <v>44</v>
      </c>
      <c r="BT91" s="69">
        <f>BC91+BM91+BV91</f>
        <v>7.5435741532861789</v>
      </c>
      <c r="BU91" s="66">
        <v>44</v>
      </c>
      <c r="BV91" s="15">
        <f>AZ91*$D$160</f>
        <v>7.5435741532861789</v>
      </c>
      <c r="BW91" s="37">
        <f>BV91-BU91</f>
        <v>-36.45642584671382</v>
      </c>
      <c r="BX91" s="54">
        <f>BW91*(BW91&lt;&gt;0)</f>
        <v>-36.45642584671382</v>
      </c>
      <c r="BY91" s="26">
        <f>BX91/$BX$152</f>
        <v>-1.2442466159288002E-2</v>
      </c>
      <c r="BZ91" s="47">
        <f>BY91 * $BW$152</f>
        <v>-36.45642584671382</v>
      </c>
      <c r="CA91" s="48">
        <f>IF(BZ91&gt;0, V91, W91)</f>
        <v>10.966781288710433</v>
      </c>
      <c r="CB91" s="48">
        <f>IF(BW91&gt;0, S91*T91^(2-N91), S91*U91^(N91+2))</f>
        <v>10.9700002670288</v>
      </c>
      <c r="CC91" s="65">
        <f>BZ91/CA91</f>
        <v>-3.3242594054687014</v>
      </c>
      <c r="CD91" s="66">
        <v>0</v>
      </c>
      <c r="CE91" s="15">
        <f>AZ91*$CD$155</f>
        <v>6.8754649111415027</v>
      </c>
      <c r="CF91" s="37">
        <f>CE91-CD91</f>
        <v>6.8754649111415027</v>
      </c>
      <c r="CG91" s="54">
        <f>CF91*(CF91&lt;&gt;0)</f>
        <v>6.8754649111415027</v>
      </c>
      <c r="CH91" s="26">
        <f>CG91/$CG$152</f>
        <v>1.0697782653090872E-3</v>
      </c>
      <c r="CI91" s="47">
        <f>CH91 * $CF$152</f>
        <v>6.8754649111415036</v>
      </c>
      <c r="CJ91" s="48">
        <f>IF(BZ91&gt;0,V91,W91)</f>
        <v>10.966781288710433</v>
      </c>
      <c r="CK91" s="65">
        <f>CI91/CJ91</f>
        <v>0.62693553652057732</v>
      </c>
      <c r="CL91" s="70">
        <f>N91</f>
        <v>-2</v>
      </c>
      <c r="CM91" s="1">
        <f>BS91+BU91</f>
        <v>88</v>
      </c>
    </row>
    <row r="92" spans="1:91" x14ac:dyDescent="0.2">
      <c r="A92" s="29" t="s">
        <v>279</v>
      </c>
      <c r="B92">
        <v>1</v>
      </c>
      <c r="C92">
        <v>1</v>
      </c>
      <c r="D92">
        <v>0.37296620775969902</v>
      </c>
      <c r="E92">
        <v>0.62703379224029998</v>
      </c>
      <c r="F92">
        <v>0.48585485854858501</v>
      </c>
      <c r="G92">
        <v>0.48585485854858501</v>
      </c>
      <c r="H92">
        <v>0.329462989840348</v>
      </c>
      <c r="I92">
        <v>0.18722786647314901</v>
      </c>
      <c r="J92">
        <v>0.24836395203344799</v>
      </c>
      <c r="K92">
        <v>0.34737419706100597</v>
      </c>
      <c r="L92">
        <v>0.77947181321026004</v>
      </c>
      <c r="M92">
        <v>0.70240535325957398</v>
      </c>
      <c r="N92" s="21">
        <v>0</v>
      </c>
      <c r="O92">
        <v>1.0159905253260599</v>
      </c>
      <c r="P92">
        <v>0.96080529116504498</v>
      </c>
      <c r="Q92">
        <v>1.04538734304672</v>
      </c>
      <c r="R92">
        <v>0.981772595675938</v>
      </c>
      <c r="S92">
        <v>48.369998931884702</v>
      </c>
      <c r="T92" s="27">
        <f>IF(C92,P92,R92)</f>
        <v>0.96080529116504498</v>
      </c>
      <c r="U92" s="27">
        <f>IF(D92 = 0,O92,Q92)</f>
        <v>1.04538734304672</v>
      </c>
      <c r="V92" s="39">
        <f>S92*T92^(1-N92)</f>
        <v>46.474150907402397</v>
      </c>
      <c r="W92" s="38">
        <f>S92*U92^(N92+1)</f>
        <v>50.565384666575632</v>
      </c>
      <c r="X92" s="44">
        <f>0.5 * (D92-MAX($D$3:$D$151))/(MIN($D$3:$D$151)-MAX($D$3:$D$151)) + 0.75</f>
        <v>1.0731347708415635</v>
      </c>
      <c r="Y92" s="44">
        <f>AVERAGE(D92, F92, G92, H92, I92, J92, K92)</f>
        <v>0.35101499003783143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v>1</v>
      </c>
      <c r="AD92" s="22">
        <v>1</v>
      </c>
      <c r="AE92" s="22">
        <v>1</v>
      </c>
      <c r="AF92" s="22">
        <f>PERCENTILE($L$2:$L$151, 0.05)</f>
        <v>4.1983459205926187E-4</v>
      </c>
      <c r="AG92" s="22">
        <f>PERCENTILE($L$2:$L$151, 0.95)</f>
        <v>0.98984537699831288</v>
      </c>
      <c r="AH92" s="22">
        <f>MIN(MAX(L92,AF92), AG92)</f>
        <v>0.77947181321026004</v>
      </c>
      <c r="AI92" s="22">
        <f>AH92-$AH$152+1</f>
        <v>1.7790519786182006</v>
      </c>
      <c r="AJ92" s="22">
        <f>PERCENTILE($M$2:$M$151, 0.02)</f>
        <v>-0.85468361603739185</v>
      </c>
      <c r="AK92" s="22">
        <f>PERCENTILE($M$2:$M$151, 0.98)</f>
        <v>1.261554317403208</v>
      </c>
      <c r="AL92" s="22">
        <f>MIN(MAX(M92,AJ92), AK92)</f>
        <v>0.70240535325957398</v>
      </c>
      <c r="AM92" s="22">
        <f>AL92-$AL$152 + 1</f>
        <v>2.5570889692969656</v>
      </c>
      <c r="AN92" s="46">
        <v>0</v>
      </c>
      <c r="AO92" s="51">
        <v>1</v>
      </c>
      <c r="AP92" s="51">
        <v>1</v>
      </c>
      <c r="AQ92" s="21">
        <v>2</v>
      </c>
      <c r="AR92" s="17">
        <f>(AI92^4)*AB92*AE92*AN92</f>
        <v>0</v>
      </c>
      <c r="AS92" s="17">
        <f>(AM92^4) *Z92*AC92*AO92*(M92 &gt; 0)</f>
        <v>42.75464995907889</v>
      </c>
      <c r="AT92" s="17">
        <f>(AM92^4)*AA92*AP92*AQ92</f>
        <v>85.50929991815778</v>
      </c>
      <c r="AU92" s="17">
        <f>MIN(AR92, 0.05*AR$152)</f>
        <v>0</v>
      </c>
      <c r="AV92" s="17">
        <f>MIN(AS92, 0.05*AS$152)</f>
        <v>42.75464995907889</v>
      </c>
      <c r="AW92" s="17">
        <f>MIN(AT92, 0.05*AT$152)</f>
        <v>85.50929991815778</v>
      </c>
      <c r="AX92" s="14">
        <f>AU92/$AU$152</f>
        <v>0</v>
      </c>
      <c r="AY92" s="14">
        <f>AV92/$AV$152</f>
        <v>1.6440673458413508E-2</v>
      </c>
      <c r="AZ92" s="67">
        <f>AW92/$AW$152</f>
        <v>2.3146623323754317E-2</v>
      </c>
      <c r="BA92" s="21">
        <f>N92</f>
        <v>0</v>
      </c>
      <c r="BB92" s="66">
        <v>145</v>
      </c>
      <c r="BC92" s="15">
        <f>$D$158*AX92</f>
        <v>0</v>
      </c>
      <c r="BD92" s="19">
        <f>BC92-BB92</f>
        <v>-145</v>
      </c>
      <c r="BE92" s="63">
        <f>(IF(BD92 &gt; 0, V92, W92))</f>
        <v>50.565384666575632</v>
      </c>
      <c r="BF92" s="63">
        <f>IF(BD92&gt;0, S92*(T92^(2-N92)), S92*(U92^(N92 + 2)))</f>
        <v>52.860413126726854</v>
      </c>
      <c r="BG92" s="46">
        <f>BD92/BE92</f>
        <v>-2.8675743486600402</v>
      </c>
      <c r="BH92" s="64" t="e">
        <f>BB92/BC92</f>
        <v>#DIV/0!</v>
      </c>
      <c r="BI92" s="66">
        <v>0</v>
      </c>
      <c r="BJ92" s="66">
        <v>919</v>
      </c>
      <c r="BK92" s="66">
        <v>97</v>
      </c>
      <c r="BL92" s="10">
        <f>SUM(BI92:BK92)</f>
        <v>1016</v>
      </c>
      <c r="BM92" s="15">
        <f>AY92*$D$157</f>
        <v>3167.608114559072</v>
      </c>
      <c r="BN92" s="9">
        <f>BM92-BL92</f>
        <v>2151.608114559072</v>
      </c>
      <c r="BO92" s="48">
        <f>IF(BN92&gt;0,V92,W92)</f>
        <v>46.474150907402397</v>
      </c>
      <c r="BP92" s="48">
        <f xml:space="preserve"> IF(BN92 &gt;0, S92*T92^(2-N92), S92*U92^(N92+2))</f>
        <v>44.652610094234994</v>
      </c>
      <c r="BQ92" s="46">
        <f>BN92/BO92</f>
        <v>46.296878427021767</v>
      </c>
      <c r="BR92" s="64">
        <f>BL92/BM92</f>
        <v>0.32074674746861048</v>
      </c>
      <c r="BS92" s="16">
        <f>BB92+BL92+BU92</f>
        <v>1354</v>
      </c>
      <c r="BT92" s="69">
        <f>BC92+BM92+BV92</f>
        <v>3403.8656988246321</v>
      </c>
      <c r="BU92" s="66">
        <v>193</v>
      </c>
      <c r="BV92" s="15">
        <f>AZ92*$D$160</f>
        <v>236.2575842655603</v>
      </c>
      <c r="BW92" s="37">
        <f>BV92-BU92</f>
        <v>43.257584265560297</v>
      </c>
      <c r="BX92" s="54">
        <f>BW92*(BW92&lt;&gt;0)</f>
        <v>43.257584265560297</v>
      </c>
      <c r="BY92" s="26">
        <f>BX92/$BX$152</f>
        <v>1.4763680636710011E-2</v>
      </c>
      <c r="BZ92" s="47">
        <f>BY92 * $BW$152</f>
        <v>43.257584265560297</v>
      </c>
      <c r="CA92" s="48">
        <f>IF(BZ92&gt;0, V92, W92)</f>
        <v>46.474150907402397</v>
      </c>
      <c r="CB92" s="48">
        <f>IF(BW92&gt;0, S92*T92^(2-N92), S92*U92^(N92+2))</f>
        <v>44.652610094234994</v>
      </c>
      <c r="CC92" s="65">
        <f>BZ92/CA92</f>
        <v>0.93078804929107883</v>
      </c>
      <c r="CD92" s="66">
        <v>0</v>
      </c>
      <c r="CE92" s="15">
        <f>AZ92*$CD$155</f>
        <v>215.3330367808864</v>
      </c>
      <c r="CF92" s="37">
        <f>CE92-CD92</f>
        <v>215.3330367808864</v>
      </c>
      <c r="CG92" s="54">
        <f>CF92*(CF92&lt;&gt;0)</f>
        <v>215.3330367808864</v>
      </c>
      <c r="CH92" s="26">
        <f>CG92/$CG$152</f>
        <v>3.3504440140172148E-2</v>
      </c>
      <c r="CI92" s="47">
        <f>CH92 * $CF$152</f>
        <v>215.3330367808864</v>
      </c>
      <c r="CJ92" s="48">
        <f>IF(BZ92&gt;0,V92,W92)</f>
        <v>46.474150907402397</v>
      </c>
      <c r="CK92" s="65">
        <f>CI92/CJ92</f>
        <v>4.6333936731824874</v>
      </c>
      <c r="CL92" s="70">
        <f>N92</f>
        <v>0</v>
      </c>
      <c r="CM92" s="1">
        <f>BS92+BU92</f>
        <v>1547</v>
      </c>
    </row>
    <row r="93" spans="1:91" x14ac:dyDescent="0.2">
      <c r="A93" s="29" t="s">
        <v>300</v>
      </c>
      <c r="B93">
        <v>0</v>
      </c>
      <c r="C93">
        <v>0</v>
      </c>
      <c r="D93">
        <v>0.155413503795445</v>
      </c>
      <c r="E93">
        <v>0.84458649620455395</v>
      </c>
      <c r="F93">
        <v>0.78625347636074605</v>
      </c>
      <c r="G93">
        <v>0.78625347636074605</v>
      </c>
      <c r="H93">
        <v>0.358963643961554</v>
      </c>
      <c r="I93">
        <v>0.237358963643961</v>
      </c>
      <c r="J93">
        <v>0.29189593782129702</v>
      </c>
      <c r="K93">
        <v>0.47906596189624501</v>
      </c>
      <c r="L93">
        <v>0.450711508720118</v>
      </c>
      <c r="M93">
        <v>0.32464008682678702</v>
      </c>
      <c r="N93" s="21">
        <v>0</v>
      </c>
      <c r="O93">
        <v>1.00389282127496</v>
      </c>
      <c r="P93">
        <v>0.98973364741318404</v>
      </c>
      <c r="Q93">
        <v>1.00696767225371</v>
      </c>
      <c r="R93">
        <v>0.98992408017417899</v>
      </c>
      <c r="S93">
        <v>66.430000305175696</v>
      </c>
      <c r="T93" s="27">
        <f>IF(C93,P93,R93)</f>
        <v>0.98992408017417899</v>
      </c>
      <c r="U93" s="27">
        <f>IF(D93 = 0,O93,Q93)</f>
        <v>1.00696767225371</v>
      </c>
      <c r="V93" s="39">
        <f>S93*T93^(1-N93)</f>
        <v>65.760656948071485</v>
      </c>
      <c r="W93" s="38">
        <f>S93*U93^(N93+1)</f>
        <v>66.892862775116015</v>
      </c>
      <c r="X93" s="44">
        <f>0.5 * (D93-MAX($D$3:$D$151))/(MIN($D$3:$D$151)-MAX($D$3:$D$151)) + 0.75</f>
        <v>1.1852480955322218</v>
      </c>
      <c r="Y93" s="44">
        <f>AVERAGE(D93, F93, G93, H93, I93, J93, K93)</f>
        <v>0.44217213769142771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PERCENTILE($L$2:$L$151, 0.05)</f>
        <v>4.1983459205926187E-4</v>
      </c>
      <c r="AG93" s="22">
        <f>PERCENTILE($L$2:$L$151, 0.95)</f>
        <v>0.98984537699831288</v>
      </c>
      <c r="AH93" s="22">
        <f>MIN(MAX(L93,AF93), AG93)</f>
        <v>0.450711508720118</v>
      </c>
      <c r="AI93" s="22">
        <f>AH93-$AH$152+1</f>
        <v>1.4502916741280587</v>
      </c>
      <c r="AJ93" s="22">
        <f>PERCENTILE($M$2:$M$151, 0.02)</f>
        <v>-0.85468361603739185</v>
      </c>
      <c r="AK93" s="22">
        <f>PERCENTILE($M$2:$M$151, 0.98)</f>
        <v>1.261554317403208</v>
      </c>
      <c r="AL93" s="22">
        <f>MIN(MAX(M93,AJ93), AK93)</f>
        <v>0.32464008682678702</v>
      </c>
      <c r="AM93" s="22">
        <f>AL93-$AL$152 + 1</f>
        <v>2.179323702864179</v>
      </c>
      <c r="AN93" s="46">
        <v>0</v>
      </c>
      <c r="AO93" s="74">
        <v>0.31</v>
      </c>
      <c r="AP93" s="51">
        <v>0.57999999999999996</v>
      </c>
      <c r="AQ93" s="50">
        <v>1</v>
      </c>
      <c r="AR93" s="17">
        <f>(AI93^4)*AB93*AE93*AN93</f>
        <v>0</v>
      </c>
      <c r="AS93" s="17">
        <f>(AM93^4) *Z93*AC93*AO93*(M93 &gt; 0)</f>
        <v>6.9927606496558701</v>
      </c>
      <c r="AT93" s="17">
        <f>(AM93^4)*AA93*AP93*AQ93</f>
        <v>13.08322960258195</v>
      </c>
      <c r="AU93" s="17">
        <f>MIN(AR93, 0.05*AR$152)</f>
        <v>0</v>
      </c>
      <c r="AV93" s="17">
        <f>MIN(AS93, 0.05*AS$152)</f>
        <v>6.9927606496558701</v>
      </c>
      <c r="AW93" s="17">
        <f>MIN(AT93, 0.05*AT$152)</f>
        <v>13.08322960258195</v>
      </c>
      <c r="AX93" s="14">
        <f>AU93/$AU$152</f>
        <v>0</v>
      </c>
      <c r="AY93" s="14">
        <f>AV93/$AV$152</f>
        <v>2.6889635285020702E-3</v>
      </c>
      <c r="AZ93" s="67">
        <f>AW93/$AW$152</f>
        <v>3.5415163936437536E-3</v>
      </c>
      <c r="BA93" s="21">
        <f>N93</f>
        <v>0</v>
      </c>
      <c r="BB93" s="66">
        <v>0</v>
      </c>
      <c r="BC93" s="15">
        <f>$D$158*AX93</f>
        <v>0</v>
      </c>
      <c r="BD93" s="19">
        <f>BC93-BB93</f>
        <v>0</v>
      </c>
      <c r="BE93" s="63">
        <f>(IF(BD93 &gt; 0, V93, W93))</f>
        <v>66.892862775116015</v>
      </c>
      <c r="BF93" s="63">
        <f>IF(BD93&gt;0, S93*(T93^(2-N93)), S93*(U93^(N93 + 2)))</f>
        <v>67.35895031904542</v>
      </c>
      <c r="BG93" s="46">
        <f>BD93/BE93</f>
        <v>0</v>
      </c>
      <c r="BH93" s="64" t="e">
        <f>BB93/BC93</f>
        <v>#DIV/0!</v>
      </c>
      <c r="BI93" s="66">
        <v>0</v>
      </c>
      <c r="BJ93" s="66">
        <v>0</v>
      </c>
      <c r="BK93" s="66">
        <v>0</v>
      </c>
      <c r="BL93" s="10">
        <f>SUM(BI93:BK93)</f>
        <v>0</v>
      </c>
      <c r="BM93" s="15">
        <f>AY93*$D$157</f>
        <v>518.07991407296538</v>
      </c>
      <c r="BN93" s="9">
        <f>BM93-BL93</f>
        <v>518.07991407296538</v>
      </c>
      <c r="BO93" s="48">
        <f>IF(BN93&gt;0,V93,W93)</f>
        <v>65.760656948071485</v>
      </c>
      <c r="BP93" s="48">
        <f xml:space="preserve"> IF(BN93 &gt;0, S93*T93^(2-N93), S93*U93^(N93+2))</f>
        <v>65.098057840969389</v>
      </c>
      <c r="BQ93" s="46">
        <f>BN93/BO93</f>
        <v>7.8782654875554545</v>
      </c>
      <c r="BR93" s="64">
        <f>BL93/BM93</f>
        <v>0</v>
      </c>
      <c r="BS93" s="16">
        <f>BB93+BL93+BU93</f>
        <v>0</v>
      </c>
      <c r="BT93" s="69">
        <f>BC93+BM93+BV93</f>
        <v>554.2281719028872</v>
      </c>
      <c r="BU93" s="66">
        <v>0</v>
      </c>
      <c r="BV93" s="15">
        <f>AZ93*$D$160</f>
        <v>36.148257829921796</v>
      </c>
      <c r="BW93" s="37">
        <f>BV93-BU93</f>
        <v>36.148257829921796</v>
      </c>
      <c r="BX93" s="54">
        <f>BW93*(BW93&lt;&gt;0)</f>
        <v>36.148257829921796</v>
      </c>
      <c r="BY93" s="26">
        <f>BX93/$BX$152</f>
        <v>1.2337289361748063E-2</v>
      </c>
      <c r="BZ93" s="47">
        <f>BY93 * $BW$152</f>
        <v>36.148257829921796</v>
      </c>
      <c r="CA93" s="48">
        <f>IF(BZ93&gt;0, V93, W93)</f>
        <v>65.760656948071485</v>
      </c>
      <c r="CB93" s="48">
        <f>IF(BW93&gt;0, S93*T93^(2-N93), S93*U93^(N93+2))</f>
        <v>65.098057840969389</v>
      </c>
      <c r="CC93" s="65">
        <f>BZ93/CA93</f>
        <v>0.54969429302487971</v>
      </c>
      <c r="CD93" s="66">
        <v>0</v>
      </c>
      <c r="CE93" s="15">
        <f>AZ93*$CD$155</f>
        <v>32.946727010067839</v>
      </c>
      <c r="CF93" s="37">
        <f>CE93-CD93</f>
        <v>32.946727010067839</v>
      </c>
      <c r="CG93" s="54">
        <f>CF93*(CF93&lt;&gt;0)</f>
        <v>32.946727010067839</v>
      </c>
      <c r="CH93" s="26">
        <f>CG93/$CG$152</f>
        <v>5.1262995192263633E-3</v>
      </c>
      <c r="CI93" s="47">
        <f>CH93 * $CF$152</f>
        <v>32.946727010067839</v>
      </c>
      <c r="CJ93" s="48">
        <f>IF(BZ93&gt;0,V93,W93)</f>
        <v>65.760656948071485</v>
      </c>
      <c r="CK93" s="65">
        <f>CI93/CJ93</f>
        <v>0.50100970001082146</v>
      </c>
      <c r="CL93" s="70">
        <f>N93</f>
        <v>0</v>
      </c>
      <c r="CM93" s="1">
        <f>BS93+BU93</f>
        <v>0</v>
      </c>
    </row>
    <row r="94" spans="1:91" x14ac:dyDescent="0.2">
      <c r="A94" s="29" t="s">
        <v>119</v>
      </c>
      <c r="B94">
        <v>1</v>
      </c>
      <c r="C94">
        <v>1</v>
      </c>
      <c r="D94">
        <v>0.63190184049079701</v>
      </c>
      <c r="E94">
        <v>0.36809815950920199</v>
      </c>
      <c r="F94">
        <v>0.67275747508305594</v>
      </c>
      <c r="G94">
        <v>0.67275747508305594</v>
      </c>
      <c r="H94">
        <v>0.61497326203208502</v>
      </c>
      <c r="I94">
        <v>0.51277480689245303</v>
      </c>
      <c r="J94">
        <v>0.56155391164386403</v>
      </c>
      <c r="K94">
        <v>0.61464590759277005</v>
      </c>
      <c r="L94">
        <v>0.59663273467880695</v>
      </c>
      <c r="M94">
        <v>0.32813594929499901</v>
      </c>
      <c r="N94" s="21">
        <v>0</v>
      </c>
      <c r="O94">
        <v>1.0016490322134599</v>
      </c>
      <c r="P94">
        <v>0.98867720095934897</v>
      </c>
      <c r="Q94">
        <v>1.0331971187765301</v>
      </c>
      <c r="R94">
        <v>0.98681155401836496</v>
      </c>
      <c r="S94">
        <v>80.040000915527301</v>
      </c>
      <c r="T94" s="27">
        <f>IF(C94,P94,R94)</f>
        <v>0.98867720095934897</v>
      </c>
      <c r="U94" s="27">
        <f>IF(D94 = 0,O94,Q94)</f>
        <v>1.0331971187765301</v>
      </c>
      <c r="V94" s="39">
        <f>S94*T94^(1-N94)</f>
        <v>79.133724069947263</v>
      </c>
      <c r="W94" s="38">
        <f>S94*U94^(N94+1)</f>
        <v>82.697098332793644</v>
      </c>
      <c r="X94" s="44">
        <f>0.5 * (D94-MAX($D$3:$D$151))/(MIN($D$3:$D$151)-MAX($D$3:$D$151)) + 0.75</f>
        <v>0.93969522199949251</v>
      </c>
      <c r="Y94" s="44">
        <f>AVERAGE(D94, F94, G94, H94, I94, J94, K94)</f>
        <v>0.61162352554544008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PERCENTILE($L$2:$L$151, 0.05)</f>
        <v>4.1983459205926187E-4</v>
      </c>
      <c r="AG94" s="22">
        <f>PERCENTILE($L$2:$L$151, 0.95)</f>
        <v>0.98984537699831288</v>
      </c>
      <c r="AH94" s="22">
        <f>MIN(MAX(L94,AF94), AG94)</f>
        <v>0.59663273467880695</v>
      </c>
      <c r="AI94" s="22">
        <f>AH94-$AH$152+1</f>
        <v>1.5962129000867478</v>
      </c>
      <c r="AJ94" s="22">
        <f>PERCENTILE($M$2:$M$151, 0.02)</f>
        <v>-0.85468361603739185</v>
      </c>
      <c r="AK94" s="22">
        <f>PERCENTILE($M$2:$M$151, 0.98)</f>
        <v>1.261554317403208</v>
      </c>
      <c r="AL94" s="22">
        <f>MIN(MAX(M94,AJ94), AK94)</f>
        <v>0.32813594929499901</v>
      </c>
      <c r="AM94" s="22">
        <f>AL94-$AL$152 + 1</f>
        <v>2.182819565332391</v>
      </c>
      <c r="AN94" s="46">
        <v>1</v>
      </c>
      <c r="AO94" s="51">
        <v>1</v>
      </c>
      <c r="AP94" s="51">
        <v>1</v>
      </c>
      <c r="AQ94" s="21">
        <v>1</v>
      </c>
      <c r="AR94" s="17">
        <f>(AI94^4)*AB94*AE94*AN94</f>
        <v>6.4917721026621331</v>
      </c>
      <c r="AS94" s="17">
        <f>(AM94^4) *Z94*AC94*AO94*(M94 &gt; 0)</f>
        <v>22.702378047472571</v>
      </c>
      <c r="AT94" s="17">
        <f>(AM94^4)*AA94*AP94*AQ94</f>
        <v>22.702378047472571</v>
      </c>
      <c r="AU94" s="17">
        <f>MIN(AR94, 0.05*AR$152)</f>
        <v>6.4917721026621331</v>
      </c>
      <c r="AV94" s="17">
        <f>MIN(AS94, 0.05*AS$152)</f>
        <v>22.702378047472571</v>
      </c>
      <c r="AW94" s="17">
        <f>MIN(AT94, 0.05*AT$152)</f>
        <v>22.702378047472571</v>
      </c>
      <c r="AX94" s="14">
        <f>AU94/$AU$152</f>
        <v>1.2495831924473641E-2</v>
      </c>
      <c r="AY94" s="14">
        <f>AV94/$AV$152</f>
        <v>8.7298664488000173E-3</v>
      </c>
      <c r="AZ94" s="67">
        <f>AW94/$AW$152</f>
        <v>6.1453361648529988E-3</v>
      </c>
      <c r="BA94" s="21">
        <f>N94</f>
        <v>0</v>
      </c>
      <c r="BB94" s="66">
        <v>1761</v>
      </c>
      <c r="BC94" s="15">
        <f>$D$158*AX94</f>
        <v>1677.402990045568</v>
      </c>
      <c r="BD94" s="19">
        <f>BC94-BB94</f>
        <v>-83.597009954431996</v>
      </c>
      <c r="BE94" s="63">
        <f>(IF(BD94 &gt; 0, V94, W94))</f>
        <v>82.697098332793644</v>
      </c>
      <c r="BF94" s="63">
        <f>IF(BD94&gt;0, S94*(T94^(2-N94)), S94*(U94^(N94 + 2)))</f>
        <v>85.44240372862177</v>
      </c>
      <c r="BG94" s="46">
        <f>BD94/BE94</f>
        <v>-1.0108820217369283</v>
      </c>
      <c r="BH94" s="64">
        <f>BB94/BC94</f>
        <v>1.0498371652194092</v>
      </c>
      <c r="BI94" s="66">
        <v>2001</v>
      </c>
      <c r="BJ94" s="66">
        <v>800</v>
      </c>
      <c r="BK94" s="66">
        <v>0</v>
      </c>
      <c r="BL94" s="10">
        <f>SUM(BI94:BK94)</f>
        <v>2801</v>
      </c>
      <c r="BM94" s="15">
        <f>AY94*$D$157</f>
        <v>1681.9746388238505</v>
      </c>
      <c r="BN94" s="9">
        <f>BM94-BL94</f>
        <v>-1119.0253611761495</v>
      </c>
      <c r="BO94" s="48">
        <f>IF(BN94&gt;0,V94,W94)</f>
        <v>82.697098332793644</v>
      </c>
      <c r="BP94" s="48">
        <f xml:space="preserve"> IF(BN94 &gt;0, S94*T94^(2-N94), S94*U94^(N94+2))</f>
        <v>85.44240372862177</v>
      </c>
      <c r="BQ94" s="46">
        <f>BN94/BO94</f>
        <v>-13.531615785029286</v>
      </c>
      <c r="BR94" s="64">
        <f>BL94/BM94</f>
        <v>1.6653045386930727</v>
      </c>
      <c r="BS94" s="16">
        <f>BB94+BL94+BU94</f>
        <v>4562</v>
      </c>
      <c r="BT94" s="69">
        <f>BC94+BM94+BV94</f>
        <v>3422.103075104073</v>
      </c>
      <c r="BU94" s="66">
        <v>0</v>
      </c>
      <c r="BV94" s="15">
        <f>AZ94*$D$160</f>
        <v>62.725446234654562</v>
      </c>
      <c r="BW94" s="37">
        <f>BV94-BU94</f>
        <v>62.725446234654562</v>
      </c>
      <c r="BX94" s="54">
        <f>BW94*(BW94&lt;&gt;0)</f>
        <v>62.725446234654562</v>
      </c>
      <c r="BY94" s="26">
        <f>BX94/$BX$152</f>
        <v>2.1408002127868468E-2</v>
      </c>
      <c r="BZ94" s="47">
        <f>BY94 * $BW$152</f>
        <v>62.725446234654562</v>
      </c>
      <c r="CA94" s="48">
        <f>IF(BZ94&gt;0, V94, W94)</f>
        <v>79.133724069947263</v>
      </c>
      <c r="CB94" s="48">
        <f>IF(BW94&gt;0, S94*T94^(2-N94), S94*U94^(N94+2))</f>
        <v>78.237708814964918</v>
      </c>
      <c r="CC94" s="65">
        <f>BZ94/CA94</f>
        <v>0.79265126179592882</v>
      </c>
      <c r="CD94" s="66">
        <v>0</v>
      </c>
      <c r="CE94" s="15">
        <f>AZ94*$CD$155</f>
        <v>57.17006234162745</v>
      </c>
      <c r="CF94" s="37">
        <f>CE94-CD94</f>
        <v>57.17006234162745</v>
      </c>
      <c r="CG94" s="54">
        <f>CF94*(CF94&lt;&gt;0)</f>
        <v>57.17006234162745</v>
      </c>
      <c r="CH94" s="26">
        <f>CG94/$CG$152</f>
        <v>8.8952952141944062E-3</v>
      </c>
      <c r="CI94" s="47">
        <f>CH94 * $CF$152</f>
        <v>57.17006234162745</v>
      </c>
      <c r="CJ94" s="48">
        <f>IF(BZ94&gt;0,V94,W94)</f>
        <v>79.133724069947263</v>
      </c>
      <c r="CK94" s="65">
        <f>CI94/CJ94</f>
        <v>0.72244877912094896</v>
      </c>
      <c r="CL94" s="70">
        <f>N94</f>
        <v>0</v>
      </c>
      <c r="CM94" s="1">
        <f>BS94+BU94</f>
        <v>4562</v>
      </c>
    </row>
    <row r="95" spans="1:91" x14ac:dyDescent="0.2">
      <c r="A95" s="29" t="s">
        <v>162</v>
      </c>
      <c r="B95">
        <v>1</v>
      </c>
      <c r="C95">
        <v>1</v>
      </c>
      <c r="D95">
        <v>0.72273272073511696</v>
      </c>
      <c r="E95">
        <v>0.27726727926488198</v>
      </c>
      <c r="F95">
        <v>0.95113230035756802</v>
      </c>
      <c r="G95">
        <v>0.95113230035756802</v>
      </c>
      <c r="H95">
        <v>0.26619306310071</v>
      </c>
      <c r="I95">
        <v>0.64563309653154999</v>
      </c>
      <c r="J95">
        <v>0.41456368823731998</v>
      </c>
      <c r="K95">
        <v>0.62793703063116102</v>
      </c>
      <c r="L95">
        <v>1.1544744354774099</v>
      </c>
      <c r="M95">
        <v>0.32404558812293199</v>
      </c>
      <c r="N95" s="21">
        <v>0</v>
      </c>
      <c r="O95">
        <v>1.0185887613514699</v>
      </c>
      <c r="P95">
        <v>0.97033282281297695</v>
      </c>
      <c r="Q95">
        <v>1.0215606737640399</v>
      </c>
      <c r="R95">
        <v>0.99403833276545495</v>
      </c>
      <c r="S95">
        <v>168.759994506835</v>
      </c>
      <c r="T95" s="27">
        <f>IF(C95,P95,R95)</f>
        <v>0.97033282281297695</v>
      </c>
      <c r="U95" s="27">
        <f>IF(D95 = 0,O95,Q95)</f>
        <v>1.0215606737640399</v>
      </c>
      <c r="V95" s="39">
        <f>S95*T95^(1-N95)</f>
        <v>163.7533618477197</v>
      </c>
      <c r="W95" s="38">
        <f>S95*U95^(N95+1)</f>
        <v>172.39857369281805</v>
      </c>
      <c r="X95" s="44">
        <f>0.5 * (D95-MAX($D$3:$D$151))/(MIN($D$3:$D$151)-MAX($D$3:$D$151)) + 0.75</f>
        <v>0.89288655548692653</v>
      </c>
      <c r="Y95" s="44">
        <f>AVERAGE(D95, F95, G95, H95, I95, J95, K95)</f>
        <v>0.65418917142157063</v>
      </c>
      <c r="Z95" s="22">
        <f>AI95^N95</f>
        <v>1</v>
      </c>
      <c r="AA95" s="22">
        <f>(Z95+AB95)/2</f>
        <v>1</v>
      </c>
      <c r="AB95" s="22">
        <f>AM95^N95</f>
        <v>1</v>
      </c>
      <c r="AC95" s="22">
        <v>1</v>
      </c>
      <c r="AD95" s="22">
        <v>1</v>
      </c>
      <c r="AE95" s="22">
        <v>1</v>
      </c>
      <c r="AF95" s="22">
        <f>PERCENTILE($L$2:$L$151, 0.05)</f>
        <v>4.1983459205926187E-4</v>
      </c>
      <c r="AG95" s="22">
        <f>PERCENTILE($L$2:$L$151, 0.95)</f>
        <v>0.98984537699831288</v>
      </c>
      <c r="AH95" s="22">
        <f>MIN(MAX(L95,AF95), AG95)</f>
        <v>0.98984537699831288</v>
      </c>
      <c r="AI95" s="22">
        <f>AH95-$AH$152+1</f>
        <v>1.9894255424062535</v>
      </c>
      <c r="AJ95" s="22">
        <f>PERCENTILE($M$2:$M$151, 0.02)</f>
        <v>-0.85468361603739185</v>
      </c>
      <c r="AK95" s="22">
        <f>PERCENTILE($M$2:$M$151, 0.98)</f>
        <v>1.261554317403208</v>
      </c>
      <c r="AL95" s="22">
        <f>MIN(MAX(M95,AJ95), AK95)</f>
        <v>0.32404558812293199</v>
      </c>
      <c r="AM95" s="22">
        <f>AL95-$AL$152 + 1</f>
        <v>2.1787292041603239</v>
      </c>
      <c r="AN95" s="46">
        <v>1</v>
      </c>
      <c r="AO95" s="51">
        <v>1</v>
      </c>
      <c r="AP95" s="51">
        <v>1</v>
      </c>
      <c r="AQ95" s="21">
        <v>1</v>
      </c>
      <c r="AR95" s="17">
        <f>(AI95^4)*AB95*AE95*AN95</f>
        <v>15.664291569770114</v>
      </c>
      <c r="AS95" s="17">
        <f>(AM95^4) *Z95*AC95*AO95*(M95 &gt; 0)</f>
        <v>22.532688831746153</v>
      </c>
      <c r="AT95" s="17">
        <f>(AM95^4)*AA95*AP95*AQ95</f>
        <v>22.532688831746153</v>
      </c>
      <c r="AU95" s="17">
        <f>MIN(AR95, 0.05*AR$152)</f>
        <v>15.664291569770114</v>
      </c>
      <c r="AV95" s="17">
        <f>MIN(AS95, 0.05*AS$152)</f>
        <v>22.532688831746153</v>
      </c>
      <c r="AW95" s="17">
        <f>MIN(AT95, 0.05*AT$152)</f>
        <v>22.532688831746153</v>
      </c>
      <c r="AX95" s="14">
        <f>AU95/$AU$152</f>
        <v>3.0151760039686035E-2</v>
      </c>
      <c r="AY95" s="14">
        <f>AV95/$AV$152</f>
        <v>8.6646149501246102E-3</v>
      </c>
      <c r="AZ95" s="67">
        <f>AW95/$AW$152</f>
        <v>6.0994027709147724E-3</v>
      </c>
      <c r="BA95" s="21">
        <f>N95</f>
        <v>0</v>
      </c>
      <c r="BB95" s="66">
        <v>3881</v>
      </c>
      <c r="BC95" s="15">
        <f>$D$158*AX95</f>
        <v>4047.4818124473345</v>
      </c>
      <c r="BD95" s="19">
        <f>BC95-BB95</f>
        <v>166.48181244733451</v>
      </c>
      <c r="BE95" s="63">
        <f>(IF(BD95 &gt; 0, V95, W95))</f>
        <v>163.7533618477197</v>
      </c>
      <c r="BF95" s="63">
        <f>IF(BD95&gt;0, S95*(T95^(2-N95)), S95*(U95^(N95 + 2)))</f>
        <v>158.8952618468127</v>
      </c>
      <c r="BG95" s="46">
        <f>BD95/BE95</f>
        <v>1.0166619516621105</v>
      </c>
      <c r="BH95" s="64">
        <f>BB95/BC95</f>
        <v>0.95886780468405108</v>
      </c>
      <c r="BI95" s="66">
        <v>0</v>
      </c>
      <c r="BJ95" s="66">
        <v>0</v>
      </c>
      <c r="BK95" s="66">
        <v>0</v>
      </c>
      <c r="BL95" s="10">
        <f>SUM(BI95:BK95)</f>
        <v>0</v>
      </c>
      <c r="BM95" s="15">
        <f>AY95*$D$157</f>
        <v>1669.4026978255586</v>
      </c>
      <c r="BN95" s="9">
        <f>BM95-BL95</f>
        <v>1669.4026978255586</v>
      </c>
      <c r="BO95" s="48">
        <f>IF(BN95&gt;0,V95,W95)</f>
        <v>163.7533618477197</v>
      </c>
      <c r="BP95" s="48">
        <f xml:space="preserve"> IF(BN95 &gt;0, S95*T95^(2-N95), S95*U95^(N95+2))</f>
        <v>158.8952618468127</v>
      </c>
      <c r="BQ95" s="46">
        <f>BN95/BO95</f>
        <v>10.194616336353436</v>
      </c>
      <c r="BR95" s="64">
        <f>BL95/BM95</f>
        <v>0</v>
      </c>
      <c r="BS95" s="16">
        <f>BB95+BL95+BU95</f>
        <v>3881</v>
      </c>
      <c r="BT95" s="69">
        <f>BC95+BM95+BV95</f>
        <v>5779.1411143556197</v>
      </c>
      <c r="BU95" s="66">
        <v>0</v>
      </c>
      <c r="BV95" s="15">
        <f>AZ95*$D$160</f>
        <v>62.25660408272708</v>
      </c>
      <c r="BW95" s="37">
        <f>BV95-BU95</f>
        <v>62.25660408272708</v>
      </c>
      <c r="BX95" s="54">
        <f>BW95*(BW95&lt;&gt;0)</f>
        <v>62.25660408272708</v>
      </c>
      <c r="BY95" s="26">
        <f>BX95/$BX$152</f>
        <v>2.1247987741545096E-2</v>
      </c>
      <c r="BZ95" s="47">
        <f>BY95 * $BW$152</f>
        <v>62.25660408272708</v>
      </c>
      <c r="CA95" s="48">
        <f>IF(BZ95&gt;0, V95, W95)</f>
        <v>163.7533618477197</v>
      </c>
      <c r="CB95" s="48">
        <f>IF(BW95&gt;0, S95*T95^(2-N95), S95*U95^(N95+2))</f>
        <v>158.8952618468127</v>
      </c>
      <c r="CC95" s="65">
        <f>BZ95/CA95</f>
        <v>0.38018519669001843</v>
      </c>
      <c r="CD95" s="66">
        <v>0</v>
      </c>
      <c r="CE95" s="15">
        <f>AZ95*$CD$155</f>
        <v>56.742743977820126</v>
      </c>
      <c r="CF95" s="37">
        <f>CE95-CD95</f>
        <v>56.742743977820126</v>
      </c>
      <c r="CG95" s="54">
        <f>CF95*(CF95&lt;&gt;0)</f>
        <v>56.742743977820126</v>
      </c>
      <c r="CH95" s="26">
        <f>CG95/$CG$152</f>
        <v>8.8288072160915086E-3</v>
      </c>
      <c r="CI95" s="47">
        <f>CH95 * $CF$152</f>
        <v>56.742743977820126</v>
      </c>
      <c r="CJ95" s="48">
        <f>IF(BZ95&gt;0,V95,W95)</f>
        <v>163.7533618477197</v>
      </c>
      <c r="CK95" s="65">
        <f>CI95/CJ95</f>
        <v>0.34651345986158927</v>
      </c>
      <c r="CL95" s="70">
        <f>N95</f>
        <v>0</v>
      </c>
      <c r="CM95" s="1">
        <f>BS95+BU95</f>
        <v>3881</v>
      </c>
    </row>
    <row r="96" spans="1:91" x14ac:dyDescent="0.2">
      <c r="A96" s="29" t="s">
        <v>225</v>
      </c>
      <c r="B96">
        <v>1</v>
      </c>
      <c r="C96">
        <v>1</v>
      </c>
      <c r="D96">
        <v>0.58529764282860497</v>
      </c>
      <c r="E96">
        <v>0.41470235717139398</v>
      </c>
      <c r="F96">
        <v>0.82638061183949096</v>
      </c>
      <c r="G96">
        <v>0.82638061183949096</v>
      </c>
      <c r="H96">
        <v>0.46761387379857899</v>
      </c>
      <c r="I96">
        <v>0.69327204346009197</v>
      </c>
      <c r="J96">
        <v>0.56937125484048601</v>
      </c>
      <c r="K96">
        <v>0.68594268414999504</v>
      </c>
      <c r="L96">
        <v>1.0702640895290401</v>
      </c>
      <c r="M96">
        <v>0.341899044156731</v>
      </c>
      <c r="N96" s="21">
        <v>0</v>
      </c>
      <c r="O96">
        <v>1.0102523576987199</v>
      </c>
      <c r="P96">
        <v>0.98199042265965597</v>
      </c>
      <c r="Q96">
        <v>1.008908245187</v>
      </c>
      <c r="R96">
        <v>0.99548846482749298</v>
      </c>
      <c r="S96">
        <v>302.850006103515</v>
      </c>
      <c r="T96" s="27">
        <f>IF(C96,P96,R96)</f>
        <v>0.98199042265965597</v>
      </c>
      <c r="U96" s="27">
        <f>IF(D96 = 0,O96,Q96)</f>
        <v>1.008908245187</v>
      </c>
      <c r="V96" s="39">
        <f>S96*T96^(1-N96)</f>
        <v>297.39580549607007</v>
      </c>
      <c r="W96" s="38">
        <f>S96*U96^(N96+1)</f>
        <v>305.54786821276952</v>
      </c>
      <c r="X96" s="44">
        <f>0.5 * (D96-MAX($D$3:$D$151))/(MIN($D$3:$D$151)-MAX($D$3:$D$151)) + 0.75</f>
        <v>0.96371216800494164</v>
      </c>
      <c r="Y96" s="44">
        <f>AVERAGE(D96, F96, G96, H96, I96, J96, K96)</f>
        <v>0.66489410325096265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v>1</v>
      </c>
      <c r="AD96" s="22">
        <v>1</v>
      </c>
      <c r="AE96" s="22">
        <v>1</v>
      </c>
      <c r="AF96" s="22">
        <f>PERCENTILE($L$2:$L$151, 0.05)</f>
        <v>4.1983459205926187E-4</v>
      </c>
      <c r="AG96" s="22">
        <f>PERCENTILE($L$2:$L$151, 0.95)</f>
        <v>0.98984537699831288</v>
      </c>
      <c r="AH96" s="22">
        <f>MIN(MAX(L96,AF96), AG96)</f>
        <v>0.98984537699831288</v>
      </c>
      <c r="AI96" s="22">
        <f>AH96-$AH$152+1</f>
        <v>1.9894255424062535</v>
      </c>
      <c r="AJ96" s="22">
        <f>PERCENTILE($M$2:$M$151, 0.02)</f>
        <v>-0.85468361603739185</v>
      </c>
      <c r="AK96" s="22">
        <f>PERCENTILE($M$2:$M$151, 0.98)</f>
        <v>1.261554317403208</v>
      </c>
      <c r="AL96" s="22">
        <f>MIN(MAX(M96,AJ96), AK96)</f>
        <v>0.341899044156731</v>
      </c>
      <c r="AM96" s="22">
        <f>AL96-$AL$152 + 1</f>
        <v>2.1965826601941227</v>
      </c>
      <c r="AN96" s="46">
        <v>1</v>
      </c>
      <c r="AO96" s="51">
        <v>1</v>
      </c>
      <c r="AP96" s="51">
        <v>1</v>
      </c>
      <c r="AQ96" s="21">
        <v>1</v>
      </c>
      <c r="AR96" s="17">
        <f>(AI96^4)*AB96*AE96*AN96</f>
        <v>15.664291569770114</v>
      </c>
      <c r="AS96" s="17">
        <f>(AM96^4) *Z96*AC96*AO96*(M96 &gt; 0)</f>
        <v>23.280387447187962</v>
      </c>
      <c r="AT96" s="17">
        <f>(AM96^4)*AA96*AP96*AQ96</f>
        <v>23.280387447187962</v>
      </c>
      <c r="AU96" s="17">
        <f>MIN(AR96, 0.05*AR$152)</f>
        <v>15.664291569770114</v>
      </c>
      <c r="AV96" s="17">
        <f>MIN(AS96, 0.05*AS$152)</f>
        <v>23.280387447187962</v>
      </c>
      <c r="AW96" s="17">
        <f>MIN(AT96, 0.05*AT$152)</f>
        <v>23.280387447187962</v>
      </c>
      <c r="AX96" s="14">
        <f>AU96/$AU$152</f>
        <v>3.0151760039686035E-2</v>
      </c>
      <c r="AY96" s="14">
        <f>AV96/$AV$152</f>
        <v>8.9521314844326245E-3</v>
      </c>
      <c r="AZ96" s="67">
        <f>AW96/$AW$152</f>
        <v>6.3017982790979608E-3</v>
      </c>
      <c r="BA96" s="21">
        <f>N96</f>
        <v>0</v>
      </c>
      <c r="BB96" s="66">
        <v>2120</v>
      </c>
      <c r="BC96" s="15">
        <f>$D$158*AX96</f>
        <v>4047.4818124473345</v>
      </c>
      <c r="BD96" s="19">
        <f>BC96-BB96</f>
        <v>1927.4818124473345</v>
      </c>
      <c r="BE96" s="63">
        <f>(IF(BD96 &gt; 0, V96, W96))</f>
        <v>297.39580549607007</v>
      </c>
      <c r="BF96" s="63">
        <f>IF(BD96&gt;0, S96*(T96^(2-N96)), S96*(U96^(N96 + 2)))</f>
        <v>292.03983273629473</v>
      </c>
      <c r="BG96" s="46">
        <f>BD96/BE96</f>
        <v>6.4812003963277327</v>
      </c>
      <c r="BH96" s="64">
        <f>BB96/BC96</f>
        <v>0.52378246481066437</v>
      </c>
      <c r="BI96" s="66">
        <v>0</v>
      </c>
      <c r="BJ96" s="66">
        <v>0</v>
      </c>
      <c r="BK96" s="66">
        <v>0</v>
      </c>
      <c r="BL96" s="10">
        <f>SUM(BI96:BK96)</f>
        <v>0</v>
      </c>
      <c r="BM96" s="15">
        <f>AY96*$D$157</f>
        <v>1724.7982209741494</v>
      </c>
      <c r="BN96" s="9">
        <f>BM96-BL96</f>
        <v>1724.7982209741494</v>
      </c>
      <c r="BO96" s="48">
        <f>IF(BN96&gt;0,V96,W96)</f>
        <v>297.39580549607007</v>
      </c>
      <c r="BP96" s="48">
        <f xml:space="preserve"> IF(BN96 &gt;0, S96*T96^(2-N96), S96*U96^(N96+2))</f>
        <v>292.03983273629473</v>
      </c>
      <c r="BQ96" s="46">
        <f>BN96/BO96</f>
        <v>5.7996723191744604</v>
      </c>
      <c r="BR96" s="64">
        <f>BL96/BM96</f>
        <v>0</v>
      </c>
      <c r="BS96" s="16">
        <f>BB96+BL96+BU96</f>
        <v>2120</v>
      </c>
      <c r="BT96" s="69">
        <f>BC96+BM96+BV96</f>
        <v>5836.6024884562376</v>
      </c>
      <c r="BU96" s="66">
        <v>0</v>
      </c>
      <c r="BV96" s="15">
        <f>AZ96*$D$160</f>
        <v>64.322455034752892</v>
      </c>
      <c r="BW96" s="37">
        <f>BV96-BU96</f>
        <v>64.322455034752892</v>
      </c>
      <c r="BX96" s="54">
        <f>BW96*(BW96&lt;&gt;0)</f>
        <v>64.322455034752892</v>
      </c>
      <c r="BY96" s="26">
        <f>BX96/$BX$152</f>
        <v>2.1953056325854245E-2</v>
      </c>
      <c r="BZ96" s="47">
        <f>BY96 * $BW$152</f>
        <v>64.322455034752892</v>
      </c>
      <c r="CA96" s="48">
        <f>IF(BZ96&gt;0, V96, W96)</f>
        <v>297.39580549607007</v>
      </c>
      <c r="CB96" s="48">
        <f>IF(BW96&gt;0, S96*T96^(2-N96), S96*U96^(N96+2))</f>
        <v>292.03983273629473</v>
      </c>
      <c r="CC96" s="65">
        <f>BZ96/CA96</f>
        <v>0.21628568340921969</v>
      </c>
      <c r="CD96" s="66">
        <v>0</v>
      </c>
      <c r="CE96" s="15">
        <f>AZ96*$CD$155</f>
        <v>58.625629390448331</v>
      </c>
      <c r="CF96" s="37">
        <f>CE96-CD96</f>
        <v>58.625629390448331</v>
      </c>
      <c r="CG96" s="54">
        <f>CF96*(CF96&lt;&gt;0)</f>
        <v>58.625629390448331</v>
      </c>
      <c r="CH96" s="26">
        <f>CG96/$CG$152</f>
        <v>9.1217721161425749E-3</v>
      </c>
      <c r="CI96" s="47">
        <f>CH96 * $CF$152</f>
        <v>58.625629390448331</v>
      </c>
      <c r="CJ96" s="48">
        <f>IF(BZ96&gt;0,V96,W96)</f>
        <v>297.39580549607007</v>
      </c>
      <c r="CK96" s="65">
        <f>CI96/CJ96</f>
        <v>0.19712998067561191</v>
      </c>
      <c r="CL96" s="70">
        <f>N96</f>
        <v>0</v>
      </c>
      <c r="CM96" s="1">
        <f>BS96+BU96</f>
        <v>2120</v>
      </c>
    </row>
    <row r="97" spans="1:91" x14ac:dyDescent="0.2">
      <c r="A97" s="29" t="s">
        <v>165</v>
      </c>
      <c r="B97">
        <v>1</v>
      </c>
      <c r="C97">
        <v>1</v>
      </c>
      <c r="D97">
        <v>0.86888731396172902</v>
      </c>
      <c r="E97">
        <v>0.13111268603827</v>
      </c>
      <c r="F97">
        <v>0.99719298245613996</v>
      </c>
      <c r="G97">
        <v>0.99719298245613996</v>
      </c>
      <c r="H97">
        <v>0.14296694850115199</v>
      </c>
      <c r="I97">
        <v>0.63335895465026903</v>
      </c>
      <c r="J97">
        <v>0.30091426860856701</v>
      </c>
      <c r="K97">
        <v>0.54778608687824903</v>
      </c>
      <c r="L97">
        <v>0.60566314224321904</v>
      </c>
      <c r="M97">
        <v>8.2193660024265397E-2</v>
      </c>
      <c r="N97" s="21">
        <v>-2</v>
      </c>
      <c r="O97">
        <v>1.02536845210403</v>
      </c>
      <c r="P97">
        <v>0.98124811148591096</v>
      </c>
      <c r="Q97">
        <v>1.0241452248876799</v>
      </c>
      <c r="R97">
        <v>0.99074213270102895</v>
      </c>
      <c r="S97">
        <v>65.080001831054602</v>
      </c>
      <c r="T97" s="27">
        <f>IF(C97,P97,R97)</f>
        <v>0.98124811148591096</v>
      </c>
      <c r="U97" s="27">
        <f>IF(D97 = 0,O97,Q97)</f>
        <v>1.0241452248876799</v>
      </c>
      <c r="V97" s="39">
        <f>S97*T97^(1-N97)</f>
        <v>61.487106782648873</v>
      </c>
      <c r="W97" s="38">
        <f>S97*U97^(N97+1)</f>
        <v>63.545677165259505</v>
      </c>
      <c r="X97" s="44">
        <f>0.5 * (D97-MAX($D$3:$D$151))/(MIN($D$3:$D$151)-MAX($D$3:$D$151)) + 0.75</f>
        <v>0.81756743939752774</v>
      </c>
      <c r="Y97" s="44">
        <f>AVERAGE(D97, F97, G97, H97, I97, J97, K97)</f>
        <v>0.6411856482160353</v>
      </c>
      <c r="Z97" s="22">
        <f>AI97^N97</f>
        <v>0.38807732138610224</v>
      </c>
      <c r="AA97" s="22">
        <f>(Z97+AB97)/2</f>
        <v>0.32731891001273605</v>
      </c>
      <c r="AB97" s="22">
        <f>AM97^N97</f>
        <v>0.26656049863936981</v>
      </c>
      <c r="AC97" s="22">
        <v>1</v>
      </c>
      <c r="AD97" s="22">
        <v>1</v>
      </c>
      <c r="AE97" s="22">
        <v>1</v>
      </c>
      <c r="AF97" s="22">
        <f>PERCENTILE($L$2:$L$151, 0.05)</f>
        <v>4.1983459205926187E-4</v>
      </c>
      <c r="AG97" s="22">
        <f>PERCENTILE($L$2:$L$151, 0.95)</f>
        <v>0.98984537699831288</v>
      </c>
      <c r="AH97" s="22">
        <f>MIN(MAX(L97,AF97), AG97)</f>
        <v>0.60566314224321904</v>
      </c>
      <c r="AI97" s="22">
        <f>AH97-$AH$152+1</f>
        <v>1.6052433076511599</v>
      </c>
      <c r="AJ97" s="22">
        <f>PERCENTILE($M$2:$M$151, 0.02)</f>
        <v>-0.85468361603739185</v>
      </c>
      <c r="AK97" s="22">
        <f>PERCENTILE($M$2:$M$151, 0.98)</f>
        <v>1.261554317403208</v>
      </c>
      <c r="AL97" s="22">
        <f>MIN(MAX(M97,AJ97), AK97)</f>
        <v>8.2193660024265397E-2</v>
      </c>
      <c r="AM97" s="22">
        <f>AL97-$AL$152 + 1</f>
        <v>1.9368772760616573</v>
      </c>
      <c r="AN97" s="46">
        <v>1</v>
      </c>
      <c r="AO97" s="51">
        <v>1</v>
      </c>
      <c r="AP97" s="51">
        <v>1</v>
      </c>
      <c r="AQ97" s="21">
        <v>1</v>
      </c>
      <c r="AR97" s="17">
        <f>(AI97^4)*AB97*AE97*AN97</f>
        <v>1.7699429337031904</v>
      </c>
      <c r="AS97" s="17">
        <f>(AM97^4) *Z97*AC97*AO97*(M97 &gt; 0)</f>
        <v>5.461685388999534</v>
      </c>
      <c r="AT97" s="17">
        <f>(AM97^4)*AA97*AP97*AQ97</f>
        <v>4.6065894857617806</v>
      </c>
      <c r="AU97" s="17">
        <f>MIN(AR97, 0.05*AR$152)</f>
        <v>1.7699429337031904</v>
      </c>
      <c r="AV97" s="17">
        <f>MIN(AS97, 0.05*AS$152)</f>
        <v>5.461685388999534</v>
      </c>
      <c r="AW97" s="17">
        <f>MIN(AT97, 0.05*AT$152)</f>
        <v>4.6065894857617806</v>
      </c>
      <c r="AX97" s="14">
        <f>AU97/$AU$152</f>
        <v>3.4069140237370935E-3</v>
      </c>
      <c r="AY97" s="14">
        <f>AV97/$AV$152</f>
        <v>2.100210996910803E-3</v>
      </c>
      <c r="AZ97" s="67">
        <f>AW97/$AW$152</f>
        <v>1.2469636839051344E-3</v>
      </c>
      <c r="BA97" s="21">
        <f>N97</f>
        <v>-2</v>
      </c>
      <c r="BB97" s="66">
        <v>1367</v>
      </c>
      <c r="BC97" s="15">
        <f>$D$158*AX97</f>
        <v>457.33391780439621</v>
      </c>
      <c r="BD97" s="19">
        <f>BC97-BB97</f>
        <v>-909.66608219560385</v>
      </c>
      <c r="BE97" s="63">
        <f>(IF(BD97 &gt; 0, V97, W97))</f>
        <v>63.545677165259505</v>
      </c>
      <c r="BF97" s="63">
        <f>IF(BD97&gt;0, S97*(T97^(2-N97)), S97*(U97^(N97 + 2)))</f>
        <v>65.080001831054602</v>
      </c>
      <c r="BG97" s="46">
        <f>BD97/BE97</f>
        <v>-14.315152859727794</v>
      </c>
      <c r="BH97" s="64">
        <f>BB97/BC97</f>
        <v>2.989063235376896</v>
      </c>
      <c r="BI97" s="66">
        <v>781</v>
      </c>
      <c r="BJ97" s="66">
        <v>0</v>
      </c>
      <c r="BK97" s="66">
        <v>0</v>
      </c>
      <c r="BL97" s="10">
        <f>SUM(BI97:BK97)</f>
        <v>781</v>
      </c>
      <c r="BM97" s="15">
        <f>AY97*$D$157</f>
        <v>404.64555256380748</v>
      </c>
      <c r="BN97" s="9">
        <f>BM97-BL97</f>
        <v>-376.35444743619252</v>
      </c>
      <c r="BO97" s="48">
        <f>IF(BN97&gt;0,V97,W97)</f>
        <v>63.545677165259505</v>
      </c>
      <c r="BP97" s="48">
        <f xml:space="preserve"> IF(BN97 &gt;0, S97*T97^(2-N97), S97*U97^(N97+2))</f>
        <v>65.080001831054602</v>
      </c>
      <c r="BQ97" s="46">
        <f>BN97/BO97</f>
        <v>-5.9225814284334346</v>
      </c>
      <c r="BR97" s="64">
        <f>BL97/BM97</f>
        <v>1.9300842306350228</v>
      </c>
      <c r="BS97" s="16">
        <f>BB97+BL97+BU97</f>
        <v>2148</v>
      </c>
      <c r="BT97" s="69">
        <f>BC97+BM97+BV97</f>
        <v>874.70722868982341</v>
      </c>
      <c r="BU97" s="66">
        <v>0</v>
      </c>
      <c r="BV97" s="15">
        <f>AZ97*$D$160</f>
        <v>12.727758321619707</v>
      </c>
      <c r="BW97" s="37">
        <f>BV97-BU97</f>
        <v>12.727758321619707</v>
      </c>
      <c r="BX97" s="54">
        <f>BW97*(BW97&lt;&gt;0)</f>
        <v>12.727758321619707</v>
      </c>
      <c r="BY97" s="26">
        <f>BX97/$BX$152</f>
        <v>4.3439448196654325E-3</v>
      </c>
      <c r="BZ97" s="47">
        <f>BY97 * $BW$152</f>
        <v>12.727758321619707</v>
      </c>
      <c r="CA97" s="48">
        <f>IF(BZ97&gt;0, V97, W97)</f>
        <v>61.487106782648873</v>
      </c>
      <c r="CB97" s="48">
        <f>IF(BW97&gt;0, S97*T97^(2-N97), S97*U97^(N97+2))</f>
        <v>60.334107411206752</v>
      </c>
      <c r="CC97" s="65">
        <f>BZ97/CA97</f>
        <v>0.20699881629836858</v>
      </c>
      <c r="CD97" s="66">
        <v>110</v>
      </c>
      <c r="CE97" s="15">
        <f>AZ97*$CD$155</f>
        <v>11.600503151369464</v>
      </c>
      <c r="CF97" s="37">
        <f>CE97-CD97</f>
        <v>-98.399496848630534</v>
      </c>
      <c r="CG97" s="54">
        <f>CF97*(CF97&lt;&gt;0)</f>
        <v>-98.399496848630534</v>
      </c>
      <c r="CH97" s="26">
        <f>CG97/$CG$152</f>
        <v>-1.5310330924012842E-2</v>
      </c>
      <c r="CI97" s="47">
        <f>CH97 * $CF$152</f>
        <v>-98.399496848630534</v>
      </c>
      <c r="CJ97" s="48">
        <f>IF(BZ97&gt;0,V97,W97)</f>
        <v>61.487106782648873</v>
      </c>
      <c r="CK97" s="65">
        <f>CI97/CJ97</f>
        <v>-1.6003273205952506</v>
      </c>
      <c r="CL97" s="70">
        <f>N97</f>
        <v>-2</v>
      </c>
      <c r="CM97" s="1">
        <f>BS97+BU97</f>
        <v>2148</v>
      </c>
    </row>
    <row r="98" spans="1:91" x14ac:dyDescent="0.2">
      <c r="A98" s="29" t="s">
        <v>208</v>
      </c>
      <c r="B98">
        <v>1</v>
      </c>
      <c r="C98">
        <v>0</v>
      </c>
      <c r="D98">
        <v>0.125910931174089</v>
      </c>
      <c r="E98">
        <v>0.87408906882590998</v>
      </c>
      <c r="F98">
        <v>0.246618933969769</v>
      </c>
      <c r="G98">
        <v>0.246618933969769</v>
      </c>
      <c r="H98">
        <v>0.32135394901796899</v>
      </c>
      <c r="I98">
        <v>7.0204763894692795E-2</v>
      </c>
      <c r="J98">
        <v>0.15020179132564801</v>
      </c>
      <c r="K98">
        <v>0.19246455688536801</v>
      </c>
      <c r="L98">
        <v>0.57092778188235505</v>
      </c>
      <c r="M98">
        <v>1.1753276749038299</v>
      </c>
      <c r="N98" s="21">
        <v>0</v>
      </c>
      <c r="O98">
        <v>1</v>
      </c>
      <c r="P98">
        <v>0.97585032778910996</v>
      </c>
      <c r="Q98">
        <v>1.0093992217257399</v>
      </c>
      <c r="R98">
        <v>0.99356969768889103</v>
      </c>
      <c r="S98">
        <v>5.17000007629394</v>
      </c>
      <c r="T98" s="27">
        <f>IF(C98,P98,R98)</f>
        <v>0.99356969768889103</v>
      </c>
      <c r="U98" s="27">
        <f>IF(D98 = 0,O98,Q98)</f>
        <v>1.0093992217257399</v>
      </c>
      <c r="V98" s="39">
        <f>S98*T98^(1-N98)</f>
        <v>5.1367554128549138</v>
      </c>
      <c r="W98" s="38">
        <f>S98*U98^(N98+1)</f>
        <v>5.2185940533331188</v>
      </c>
      <c r="X98" s="44">
        <f>0.5 * (D98-MAX($D$3:$D$151))/(MIN($D$3:$D$151)-MAX($D$3:$D$151)) + 0.75</f>
        <v>1.2004519125532747</v>
      </c>
      <c r="Y98" s="44">
        <f>AVERAGE(D98, F98, G98, H98, I98, J98, K98)</f>
        <v>0.19333912289104352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PERCENTILE($L$2:$L$151, 0.05)</f>
        <v>4.1983459205926187E-4</v>
      </c>
      <c r="AG98" s="22">
        <f>PERCENTILE($L$2:$L$151, 0.95)</f>
        <v>0.98984537699831288</v>
      </c>
      <c r="AH98" s="22">
        <f>MIN(MAX(L98,AF98), AG98)</f>
        <v>0.57092778188235505</v>
      </c>
      <c r="AI98" s="22">
        <f>AH98-$AH$152+1</f>
        <v>1.5705079472902956</v>
      </c>
      <c r="AJ98" s="22">
        <f>PERCENTILE($M$2:$M$151, 0.02)</f>
        <v>-0.85468361603739185</v>
      </c>
      <c r="AK98" s="22">
        <f>PERCENTILE($M$2:$M$151, 0.98)</f>
        <v>1.261554317403208</v>
      </c>
      <c r="AL98" s="22">
        <f>MIN(MAX(M98,AJ98), AK98)</f>
        <v>1.1753276749038299</v>
      </c>
      <c r="AM98" s="22">
        <f>AL98-$AL$152 + 1</f>
        <v>3.0300112909412218</v>
      </c>
      <c r="AN98" s="46">
        <v>0</v>
      </c>
      <c r="AO98" s="74">
        <v>0.31</v>
      </c>
      <c r="AP98" s="51">
        <v>0.57999999999999996</v>
      </c>
      <c r="AQ98" s="50">
        <v>1</v>
      </c>
      <c r="AR98" s="17">
        <f>(AI98^4)*AB98*AE98*AN98</f>
        <v>0</v>
      </c>
      <c r="AS98" s="17">
        <f>(AM98^4) *Z98*AC98*AO98*(M98 &gt; 0)</f>
        <v>26.129956168394713</v>
      </c>
      <c r="AT98" s="17">
        <f>(AM98^4)*AA98*AP98*AQ98</f>
        <v>48.888305089254622</v>
      </c>
      <c r="AU98" s="17">
        <f>MIN(AR98, 0.05*AR$152)</f>
        <v>0</v>
      </c>
      <c r="AV98" s="17">
        <f>MIN(AS98, 0.05*AS$152)</f>
        <v>26.129956168394713</v>
      </c>
      <c r="AW98" s="17">
        <f>MIN(AT98, 0.05*AT$152)</f>
        <v>48.888305089254622</v>
      </c>
      <c r="AX98" s="14">
        <f>AU98/$AU$152</f>
        <v>0</v>
      </c>
      <c r="AY98" s="14">
        <f>AV98/$AV$152</f>
        <v>1.0047891334823374E-2</v>
      </c>
      <c r="AZ98" s="67">
        <f>AW98/$AW$152</f>
        <v>1.3233638726089772E-2</v>
      </c>
      <c r="BA98" s="21">
        <f>N98</f>
        <v>0</v>
      </c>
      <c r="BB98" s="66">
        <v>0</v>
      </c>
      <c r="BC98" s="15">
        <f>$D$158*AX98</f>
        <v>0</v>
      </c>
      <c r="BD98" s="19">
        <f>BC98-BB98</f>
        <v>0</v>
      </c>
      <c r="BE98" s="63">
        <f>(IF(BD98 &gt; 0, V98, W98))</f>
        <v>5.2185940533331188</v>
      </c>
      <c r="BF98" s="63">
        <f>IF(BD98&gt;0, S98*(T98^(2-N98)), S98*(U98^(N98 + 2)))</f>
        <v>5.2676447759370255</v>
      </c>
      <c r="BG98" s="46">
        <f>BD98/BE98</f>
        <v>0</v>
      </c>
      <c r="BH98" s="64" t="e">
        <f>BB98/BC98</f>
        <v>#DIV/0!</v>
      </c>
      <c r="BI98" s="66">
        <v>801</v>
      </c>
      <c r="BJ98" s="66">
        <v>786</v>
      </c>
      <c r="BK98" s="66">
        <v>0</v>
      </c>
      <c r="BL98" s="10">
        <f>SUM(BI98:BK98)</f>
        <v>1587</v>
      </c>
      <c r="BM98" s="15">
        <f>AY98*$D$157</f>
        <v>1935.9171755890845</v>
      </c>
      <c r="BN98" s="9">
        <f>BM98-BL98</f>
        <v>348.91717558908454</v>
      </c>
      <c r="BO98" s="48">
        <f>IF(BN98&gt;0,V98,W98)</f>
        <v>5.1367554128549138</v>
      </c>
      <c r="BP98" s="48">
        <f xml:space="preserve"> IF(BN98 &gt;0, S98*T98^(2-N98), S98*U98^(N98+2))</f>
        <v>5.1037245226520307</v>
      </c>
      <c r="BQ98" s="46">
        <f>BN98/BO98</f>
        <v>67.92559651874933</v>
      </c>
      <c r="BR98" s="64">
        <f>BL98/BM98</f>
        <v>0.81976647555548865</v>
      </c>
      <c r="BS98" s="16">
        <f>BB98+BL98+BU98</f>
        <v>1809</v>
      </c>
      <c r="BT98" s="69">
        <f>BC98+BM98+BV98</f>
        <v>2070.992926066283</v>
      </c>
      <c r="BU98" s="66">
        <v>222</v>
      </c>
      <c r="BV98" s="15">
        <f>AZ98*$D$160</f>
        <v>135.07575047719831</v>
      </c>
      <c r="BW98" s="37">
        <f>BV98-BU98</f>
        <v>-86.924249522801688</v>
      </c>
      <c r="BX98" s="54">
        <f>BW98*(BW98&lt;&gt;0)</f>
        <v>-86.924249522801688</v>
      </c>
      <c r="BY98" s="26">
        <f>BX98/$BX$152</f>
        <v>-2.9666979359318005E-2</v>
      </c>
      <c r="BZ98" s="47">
        <f>BY98 * $BW$152</f>
        <v>-86.924249522801688</v>
      </c>
      <c r="CA98" s="48">
        <f>IF(BZ98&gt;0, V98, W98)</f>
        <v>5.2185940533331188</v>
      </c>
      <c r="CB98" s="48">
        <f>IF(BW98&gt;0, S98*T98^(2-N98), S98*U98^(N98+2))</f>
        <v>5.2676447759370255</v>
      </c>
      <c r="CC98" s="65">
        <f>BZ98/CA98</f>
        <v>-16.65664135482681</v>
      </c>
      <c r="CD98" s="66">
        <v>0</v>
      </c>
      <c r="CE98" s="15">
        <f>AZ98*$CD$155</f>
        <v>123.11254106881316</v>
      </c>
      <c r="CF98" s="37">
        <f>CE98-CD98</f>
        <v>123.11254106881316</v>
      </c>
      <c r="CG98" s="54">
        <f>CF98*(CF98&lt;&gt;0)</f>
        <v>123.11254106881316</v>
      </c>
      <c r="CH98" s="26">
        <f>CG98/$CG$152</f>
        <v>1.9155522182793396E-2</v>
      </c>
      <c r="CI98" s="47">
        <f>CH98 * $CF$152</f>
        <v>123.11254106881316</v>
      </c>
      <c r="CJ98" s="48">
        <f>IF(BZ98&gt;0,V98,W98)</f>
        <v>5.2185940533331188</v>
      </c>
      <c r="CK98" s="65">
        <f>CI98/CJ98</f>
        <v>23.591131981262485</v>
      </c>
      <c r="CL98" s="70">
        <f>N98</f>
        <v>0</v>
      </c>
      <c r="CM98" s="1">
        <f>BS98+BU98</f>
        <v>2031</v>
      </c>
    </row>
    <row r="99" spans="1:91" x14ac:dyDescent="0.2">
      <c r="A99" s="30" t="s">
        <v>166</v>
      </c>
      <c r="B99">
        <v>1</v>
      </c>
      <c r="C99">
        <v>1</v>
      </c>
      <c r="D99">
        <v>0.30313014827018098</v>
      </c>
      <c r="E99">
        <v>0.69686985172981797</v>
      </c>
      <c r="F99">
        <v>0.23671497584540999</v>
      </c>
      <c r="G99">
        <v>0.23671497584540999</v>
      </c>
      <c r="H99">
        <v>1.81086519114688E-2</v>
      </c>
      <c r="I99">
        <v>0.36619718309859101</v>
      </c>
      <c r="J99">
        <v>8.1433023520515305E-2</v>
      </c>
      <c r="K99">
        <v>0.13883953397961801</v>
      </c>
      <c r="L99">
        <v>-0.29456642229580698</v>
      </c>
      <c r="M99">
        <v>-0.48310340284639097</v>
      </c>
      <c r="N99" s="21">
        <v>0</v>
      </c>
      <c r="O99">
        <v>1.0108362919714</v>
      </c>
      <c r="P99">
        <v>0.98065698104323595</v>
      </c>
      <c r="Q99">
        <v>1.0256225588052299</v>
      </c>
      <c r="R99">
        <v>0.97644269572570097</v>
      </c>
      <c r="S99">
        <v>1.71000003814697</v>
      </c>
      <c r="T99" s="27">
        <f>IF(C99,P99,R99)</f>
        <v>0.98065698104323595</v>
      </c>
      <c r="U99" s="27">
        <f>IF(D99 = 0,O99,Q99)</f>
        <v>1.0256225588052299</v>
      </c>
      <c r="V99" s="39">
        <f>S99*T99^(1-N99)</f>
        <v>1.676923474993026</v>
      </c>
      <c r="W99" s="38">
        <f>S99*U99^(N99+1)</f>
        <v>1.753814614681336</v>
      </c>
      <c r="X99" s="44">
        <f>0.5 * (D99-MAX($D$3:$D$151))/(MIN($D$3:$D$151)-MAX($D$3:$D$151)) + 0.75</f>
        <v>1.1091239940044755</v>
      </c>
      <c r="Y99" s="44">
        <f>AVERAGE(D99, F99, G99, H99, I99, J99, K99)</f>
        <v>0.19730549892445631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v>1</v>
      </c>
      <c r="AD99" s="22">
        <v>1</v>
      </c>
      <c r="AE99" s="22">
        <v>1</v>
      </c>
      <c r="AF99" s="22">
        <f>PERCENTILE($L$2:$L$151, 0.05)</f>
        <v>4.1983459205926187E-4</v>
      </c>
      <c r="AG99" s="22">
        <f>PERCENTILE($L$2:$L$151, 0.95)</f>
        <v>0.98984537699831288</v>
      </c>
      <c r="AH99" s="22">
        <f>MIN(MAX(L99,AF99), AG99)</f>
        <v>4.1983459205926187E-4</v>
      </c>
      <c r="AI99" s="22">
        <f>AH99-$AH$152+1</f>
        <v>1</v>
      </c>
      <c r="AJ99" s="22">
        <f>PERCENTILE($M$2:$M$151, 0.02)</f>
        <v>-0.85468361603739185</v>
      </c>
      <c r="AK99" s="22">
        <f>PERCENTILE($M$2:$M$151, 0.98)</f>
        <v>1.261554317403208</v>
      </c>
      <c r="AL99" s="22">
        <f>MIN(MAX(M99,AJ99), AK99)</f>
        <v>-0.48310340284639097</v>
      </c>
      <c r="AM99" s="22">
        <f>AL99-$AL$152 + 1</f>
        <v>1.3715802131910009</v>
      </c>
      <c r="AN99" s="46">
        <v>1</v>
      </c>
      <c r="AO99" s="51">
        <v>1</v>
      </c>
      <c r="AP99" s="51">
        <v>1</v>
      </c>
      <c r="AQ99" s="21">
        <v>1</v>
      </c>
      <c r="AR99" s="17">
        <f>(AI99^4)*AB99*AE99*AN99</f>
        <v>1</v>
      </c>
      <c r="AS99" s="17">
        <f>(AM99^4) *Z99*AC99*AO99*(M99 &gt; 0)</f>
        <v>0</v>
      </c>
      <c r="AT99" s="17">
        <f>(AM99^4)*AA99*AP99*AQ99</f>
        <v>3.5390348958931863</v>
      </c>
      <c r="AU99" s="17">
        <f>MIN(AR99, 0.05*AR$152)</f>
        <v>1</v>
      </c>
      <c r="AV99" s="17">
        <f>MIN(AS99, 0.05*AS$152)</f>
        <v>0</v>
      </c>
      <c r="AW99" s="17">
        <f>MIN(AT99, 0.05*AT$152)</f>
        <v>3.5390348958931863</v>
      </c>
      <c r="AX99" s="14">
        <f>AU99/$AU$152</f>
        <v>1.924872242411186E-3</v>
      </c>
      <c r="AY99" s="14">
        <f>AV99/$AV$152</f>
        <v>0</v>
      </c>
      <c r="AZ99" s="67">
        <f>AW99/$AW$152</f>
        <v>9.5798594706383226E-4</v>
      </c>
      <c r="BA99" s="21">
        <f>N99</f>
        <v>0</v>
      </c>
      <c r="BB99" s="66">
        <v>203</v>
      </c>
      <c r="BC99" s="15">
        <f>$D$158*AX99</f>
        <v>258.38907520455035</v>
      </c>
      <c r="BD99" s="19">
        <f>BC99-BB99</f>
        <v>55.389075204550352</v>
      </c>
      <c r="BE99" s="63">
        <f>(IF(BD99 &gt; 0, V99, W99))</f>
        <v>1.676923474993026</v>
      </c>
      <c r="BF99" s="63">
        <f>IF(BD99&gt;0, S99*(T99^(2-N99)), S99*(U99^(N99 + 2)))</f>
        <v>1.6444867124271931</v>
      </c>
      <c r="BG99" s="46">
        <f>BD99/BE99</f>
        <v>33.030174620687866</v>
      </c>
      <c r="BH99" s="64">
        <f>BB99/BC99</f>
        <v>0.78563693081566122</v>
      </c>
      <c r="BI99" s="66">
        <v>108</v>
      </c>
      <c r="BJ99" s="66">
        <v>128</v>
      </c>
      <c r="BK99" s="66">
        <v>2</v>
      </c>
      <c r="BL99" s="10">
        <f>SUM(BI99:BK99)</f>
        <v>238</v>
      </c>
      <c r="BM99" s="15">
        <f>AY99*$D$157</f>
        <v>0</v>
      </c>
      <c r="BN99" s="9">
        <f>BM99-BL99</f>
        <v>-238</v>
      </c>
      <c r="BO99" s="48">
        <f>IF(BN99&gt;0,V99,W99)</f>
        <v>1.753814614681336</v>
      </c>
      <c r="BP99" s="48">
        <f xml:space="preserve"> IF(BN99 &gt;0, S99*T99^(2-N99), S99*U99^(N99+2))</f>
        <v>1.7987518327794805</v>
      </c>
      <c r="BQ99" s="46">
        <f>BN99/BO99</f>
        <v>-135.70419473511117</v>
      </c>
      <c r="BR99" s="64" t="e">
        <f>BL99/BM99</f>
        <v>#DIV/0!</v>
      </c>
      <c r="BS99" s="16">
        <f>BB99+BL99+BU99</f>
        <v>441</v>
      </c>
      <c r="BT99" s="69">
        <f>BC99+BM99+BV99</f>
        <v>268.16723776623087</v>
      </c>
      <c r="BU99" s="66">
        <v>0</v>
      </c>
      <c r="BV99" s="15">
        <f>AZ99*$D$160</f>
        <v>9.7781625616805368</v>
      </c>
      <c r="BW99" s="37">
        <f>BV99-BU99</f>
        <v>9.7781625616805368</v>
      </c>
      <c r="BX99" s="54">
        <f>BW99*(BW99&lt;&gt;0)</f>
        <v>9.7781625616805368</v>
      </c>
      <c r="BY99" s="26">
        <f>BX99/$BX$152</f>
        <v>3.3372568469899467E-3</v>
      </c>
      <c r="BZ99" s="47">
        <f>BY99 * $BW$152</f>
        <v>9.7781625616805368</v>
      </c>
      <c r="CA99" s="48">
        <f>IF(BZ99&gt;0, V99, W99)</f>
        <v>1.676923474993026</v>
      </c>
      <c r="CB99" s="48">
        <f>IF(BW99&gt;0, S99*T99^(2-N99), S99*U99^(N99+2))</f>
        <v>1.6444867124271931</v>
      </c>
      <c r="CC99" s="65">
        <f>BZ99/CA99</f>
        <v>5.8310129874717163</v>
      </c>
      <c r="CD99" s="66">
        <v>0</v>
      </c>
      <c r="CE99" s="15">
        <f>AZ99*$CD$155</f>
        <v>8.9121432655348318</v>
      </c>
      <c r="CF99" s="37">
        <f>CE99-CD99</f>
        <v>8.9121432655348318</v>
      </c>
      <c r="CG99" s="54">
        <f>CF99*(CF99&lt;&gt;0)</f>
        <v>8.9121432655348318</v>
      </c>
      <c r="CH99" s="26">
        <f>CG99/$CG$152</f>
        <v>1.3866723612159378E-3</v>
      </c>
      <c r="CI99" s="47">
        <f>CH99 * $CF$152</f>
        <v>8.9121432655348318</v>
      </c>
      <c r="CJ99" s="48">
        <f>IF(BZ99&gt;0,V99,W99)</f>
        <v>1.676923474993026</v>
      </c>
      <c r="CK99" s="65">
        <f>CI99/CJ99</f>
        <v>5.3145795848387749</v>
      </c>
      <c r="CL99" s="70">
        <f>N99</f>
        <v>0</v>
      </c>
      <c r="CM99" s="1">
        <f>BS99+BU99</f>
        <v>441</v>
      </c>
    </row>
    <row r="100" spans="1:91" x14ac:dyDescent="0.2">
      <c r="A100" s="30" t="s">
        <v>190</v>
      </c>
      <c r="B100">
        <v>1</v>
      </c>
      <c r="C100">
        <v>0</v>
      </c>
      <c r="D100">
        <v>0.37634838194166997</v>
      </c>
      <c r="E100">
        <v>0.62365161805833003</v>
      </c>
      <c r="F100">
        <v>0.88557806912991599</v>
      </c>
      <c r="G100">
        <v>0.88557806912991599</v>
      </c>
      <c r="H100">
        <v>0.52235687421646404</v>
      </c>
      <c r="I100">
        <v>0.56289176765566196</v>
      </c>
      <c r="J100">
        <v>0.54224568626665104</v>
      </c>
      <c r="K100">
        <v>0.69296528617099395</v>
      </c>
      <c r="L100">
        <v>0.61482943605968698</v>
      </c>
      <c r="M100">
        <v>0.51514061059041105</v>
      </c>
      <c r="N100" s="21">
        <v>0</v>
      </c>
      <c r="O100">
        <v>1.00136952976195</v>
      </c>
      <c r="P100">
        <v>0.99277525955554802</v>
      </c>
      <c r="Q100">
        <v>1.00959205470188</v>
      </c>
      <c r="R100">
        <v>0.99058238536215104</v>
      </c>
      <c r="S100">
        <v>157.13999938964801</v>
      </c>
      <c r="T100" s="27">
        <f>IF(C100,P100,R100)</f>
        <v>0.99058238536215104</v>
      </c>
      <c r="U100" s="27">
        <f>IF(D100 = 0,O100,Q100)</f>
        <v>1.00959205470188</v>
      </c>
      <c r="V100" s="39">
        <f>S100*T100^(1-N100)</f>
        <v>155.66011543120447</v>
      </c>
      <c r="W100" s="38">
        <f>S100*U100^(N100+1)</f>
        <v>158.64729485964691</v>
      </c>
      <c r="X100" s="44">
        <f>0.5 * (D100-MAX($D$3:$D$151))/(MIN($D$3:$D$151)-MAX($D$3:$D$151)) + 0.75</f>
        <v>1.0713918056413423</v>
      </c>
      <c r="Y100" s="44">
        <f>AVERAGE(D100, F100, G100, H100, I100, J100, K100)</f>
        <v>0.63828059064446752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v>1</v>
      </c>
      <c r="AD100" s="22">
        <v>1</v>
      </c>
      <c r="AE100" s="22">
        <v>1</v>
      </c>
      <c r="AF100" s="22">
        <f>PERCENTILE($L$2:$L$151, 0.05)</f>
        <v>4.1983459205926187E-4</v>
      </c>
      <c r="AG100" s="22">
        <f>PERCENTILE($L$2:$L$151, 0.95)</f>
        <v>0.98984537699831288</v>
      </c>
      <c r="AH100" s="22">
        <f>MIN(MAX(L100,AF100), AG100)</f>
        <v>0.61482943605968698</v>
      </c>
      <c r="AI100" s="22">
        <f>AH100-$AH$152+1</f>
        <v>1.6144096014676277</v>
      </c>
      <c r="AJ100" s="22">
        <f>PERCENTILE($M$2:$M$151, 0.02)</f>
        <v>-0.85468361603739185</v>
      </c>
      <c r="AK100" s="22">
        <f>PERCENTILE($M$2:$M$151, 0.98)</f>
        <v>1.261554317403208</v>
      </c>
      <c r="AL100" s="22">
        <f>MIN(MAX(M100,AJ100), AK100)</f>
        <v>0.51514061059041105</v>
      </c>
      <c r="AM100" s="22">
        <f>AL100-$AL$152 + 1</f>
        <v>2.3698242266278031</v>
      </c>
      <c r="AN100" s="46">
        <v>1</v>
      </c>
      <c r="AO100" s="51">
        <v>1</v>
      </c>
      <c r="AP100" s="51">
        <v>1</v>
      </c>
      <c r="AQ100" s="21">
        <v>1</v>
      </c>
      <c r="AR100" s="17">
        <f>(AI100^4)*AB100*AE100*AN100</f>
        <v>6.7928954005061488</v>
      </c>
      <c r="AS100" s="17">
        <f>(AM100^4) *Z100*AC100*AO100*(M100 &gt; 0)</f>
        <v>31.540207033409665</v>
      </c>
      <c r="AT100" s="17">
        <f>(AM100^4)*AA100*AP100*AQ100</f>
        <v>31.540207033409665</v>
      </c>
      <c r="AU100" s="17">
        <f>MIN(AR100, 0.05*AR$152)</f>
        <v>6.7928954005061488</v>
      </c>
      <c r="AV100" s="17">
        <f>MIN(AS100, 0.05*AS$152)</f>
        <v>31.540207033409665</v>
      </c>
      <c r="AW100" s="17">
        <f>MIN(AT100, 0.05*AT$152)</f>
        <v>31.540207033409665</v>
      </c>
      <c r="AX100" s="14">
        <f>AU100/$AU$152</f>
        <v>1.3075455802036902E-2</v>
      </c>
      <c r="AY100" s="14">
        <f>AV100/$AV$152</f>
        <v>1.2128323940047453E-2</v>
      </c>
      <c r="AZ100" s="67">
        <f>AW100/$AW$152</f>
        <v>8.5376595581334556E-3</v>
      </c>
      <c r="BA100" s="21">
        <f>N100</f>
        <v>0</v>
      </c>
      <c r="BB100" s="66">
        <v>157</v>
      </c>
      <c r="BC100" s="15">
        <f>$D$158*AX100</f>
        <v>1755.2099604980276</v>
      </c>
      <c r="BD100" s="19">
        <f>BC100-BB100</f>
        <v>1598.2099604980276</v>
      </c>
      <c r="BE100" s="63">
        <f>(IF(BD100 &gt; 0, V100, W100))</f>
        <v>155.66011543120447</v>
      </c>
      <c r="BF100" s="63">
        <f>IF(BD100&gt;0, S100*(T100^(2-N100)), S100*(U100^(N100 + 2)))</f>
        <v>154.19416844959031</v>
      </c>
      <c r="BG100" s="46">
        <f>BD100/BE100</f>
        <v>10.267305507712875</v>
      </c>
      <c r="BH100" s="64">
        <f>BB100/BC100</f>
        <v>8.9447988293920366E-2</v>
      </c>
      <c r="BI100" s="66">
        <v>0</v>
      </c>
      <c r="BJ100" s="66">
        <v>3457</v>
      </c>
      <c r="BK100" s="66">
        <v>0</v>
      </c>
      <c r="BL100" s="10">
        <f>SUM(BI100:BK100)</f>
        <v>3457</v>
      </c>
      <c r="BM100" s="15">
        <f>AY100*$D$157</f>
        <v>2336.7520452050026</v>
      </c>
      <c r="BN100" s="9">
        <f>BM100-BL100</f>
        <v>-1120.2479547949974</v>
      </c>
      <c r="BO100" s="48">
        <f>IF(BN100&gt;0,V100,W100)</f>
        <v>158.64729485964691</v>
      </c>
      <c r="BP100" s="48">
        <f xml:space="preserve"> IF(BN100 &gt;0, S100*T100^(2-N100), S100*U100^(N100+2))</f>
        <v>160.16904839024591</v>
      </c>
      <c r="BQ100" s="46">
        <f>BN100/BO100</f>
        <v>-7.0612483861515916</v>
      </c>
      <c r="BR100" s="64">
        <f>BL100/BM100</f>
        <v>1.4794038619089851</v>
      </c>
      <c r="BS100" s="16">
        <f>BB100+BL100+BU100</f>
        <v>3771</v>
      </c>
      <c r="BT100" s="69">
        <f>BC100+BM100+BV100</f>
        <v>4179.1058968128982</v>
      </c>
      <c r="BU100" s="66">
        <v>157</v>
      </c>
      <c r="BV100" s="15">
        <f>AZ100*$D$160</f>
        <v>87.143891109868179</v>
      </c>
      <c r="BW100" s="37">
        <f>BV100-BU100</f>
        <v>-69.856108890131821</v>
      </c>
      <c r="BX100" s="54">
        <f>BW100*(BW100&lt;&gt;0)</f>
        <v>-69.856108890131821</v>
      </c>
      <c r="BY100" s="26">
        <f>BX100/$BX$152</f>
        <v>-2.3841675389123507E-2</v>
      </c>
      <c r="BZ100" s="47">
        <f>BY100 * $BW$152</f>
        <v>-69.856108890131821</v>
      </c>
      <c r="CA100" s="48">
        <f>IF(BZ100&gt;0, V100, W100)</f>
        <v>158.64729485964691</v>
      </c>
      <c r="CB100" s="48">
        <f>IF(BW100&gt;0, S100*T100^(2-N100), S100*U100^(N100+2))</f>
        <v>160.16904839024591</v>
      </c>
      <c r="CC100" s="65">
        <f>BZ100/CA100</f>
        <v>-0.44032335346110102</v>
      </c>
      <c r="CD100" s="66">
        <v>0</v>
      </c>
      <c r="CE100" s="15">
        <f>AZ100*$CD$155</f>
        <v>79.425846869315535</v>
      </c>
      <c r="CF100" s="37">
        <f>CE100-CD100</f>
        <v>79.425846869315535</v>
      </c>
      <c r="CG100" s="54">
        <f>CF100*(CF100&lt;&gt;0)</f>
        <v>79.425846869315535</v>
      </c>
      <c r="CH100" s="26">
        <f>CG100/$CG$152</f>
        <v>1.2358152616977678E-2</v>
      </c>
      <c r="CI100" s="47">
        <f>CH100 * $CF$152</f>
        <v>79.425846869315535</v>
      </c>
      <c r="CJ100" s="48">
        <f>IF(BZ100&gt;0,V100,W100)</f>
        <v>158.64729485964691</v>
      </c>
      <c r="CK100" s="65">
        <f>CI100/CJ100</f>
        <v>0.50064419276472694</v>
      </c>
      <c r="CL100" s="70">
        <f>N100</f>
        <v>0</v>
      </c>
      <c r="CM100" s="1">
        <f>BS100+BU100</f>
        <v>3928</v>
      </c>
    </row>
    <row r="101" spans="1:91" x14ac:dyDescent="0.2">
      <c r="A101" s="30" t="s">
        <v>285</v>
      </c>
      <c r="B101">
        <v>1</v>
      </c>
      <c r="C101">
        <v>0</v>
      </c>
      <c r="D101">
        <v>0.76747902516979605</v>
      </c>
      <c r="E101">
        <v>0.23252097483020301</v>
      </c>
      <c r="F101">
        <v>0.88955105284068303</v>
      </c>
      <c r="G101">
        <v>0.88955105284068303</v>
      </c>
      <c r="H101">
        <v>0.87421646468867498</v>
      </c>
      <c r="I101">
        <v>0.90012536564981105</v>
      </c>
      <c r="J101">
        <v>0.88707632982454199</v>
      </c>
      <c r="K101">
        <v>0.88831282955131896</v>
      </c>
      <c r="L101">
        <v>0.62146364705596302</v>
      </c>
      <c r="M101">
        <v>0.80593496577798496</v>
      </c>
      <c r="N101" s="21">
        <v>0</v>
      </c>
      <c r="O101">
        <v>1.03602884173617</v>
      </c>
      <c r="P101">
        <v>0.98675689822836798</v>
      </c>
      <c r="Q101">
        <v>1.0051627860847301</v>
      </c>
      <c r="R101">
        <v>0.98247476802335898</v>
      </c>
      <c r="S101">
        <v>10.6599998474121</v>
      </c>
      <c r="T101" s="27">
        <f>IF(C101,P101,R101)</f>
        <v>0.98247476802335898</v>
      </c>
      <c r="U101" s="27">
        <f>IF(D101 = 0,O101,Q101)</f>
        <v>1.0051627860847301</v>
      </c>
      <c r="V101" s="39">
        <f>S101*T101^(1-N101)</f>
        <v>10.473180877215245</v>
      </c>
      <c r="W101" s="38">
        <f>S101*U101^(N101+1)</f>
        <v>10.715035146287544</v>
      </c>
      <c r="X101" s="44">
        <f>0.5 * (D101-MAX($D$3:$D$151))/(MIN($D$3:$D$151)-MAX($D$3:$D$151)) + 0.75</f>
        <v>0.86982705373687474</v>
      </c>
      <c r="Y101" s="44">
        <f>AVERAGE(D101, F101, G101, H101, I101, J101, K101)</f>
        <v>0.87090173150935857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PERCENTILE($L$2:$L$151, 0.05)</f>
        <v>4.1983459205926187E-4</v>
      </c>
      <c r="AG101" s="22">
        <f>PERCENTILE($L$2:$L$151, 0.95)</f>
        <v>0.98984537699831288</v>
      </c>
      <c r="AH101" s="22">
        <f>MIN(MAX(L101,AF101), AG101)</f>
        <v>0.62146364705596302</v>
      </c>
      <c r="AI101" s="22">
        <f>AH101-$AH$152+1</f>
        <v>1.6210438124639037</v>
      </c>
      <c r="AJ101" s="22">
        <f>PERCENTILE($M$2:$M$151, 0.02)</f>
        <v>-0.85468361603739185</v>
      </c>
      <c r="AK101" s="22">
        <f>PERCENTILE($M$2:$M$151, 0.98)</f>
        <v>1.261554317403208</v>
      </c>
      <c r="AL101" s="22">
        <f>MIN(MAX(M101,AJ101), AK101)</f>
        <v>0.80593496577798496</v>
      </c>
      <c r="AM101" s="22">
        <f>AL101-$AL$152 + 1</f>
        <v>2.6606185818153767</v>
      </c>
      <c r="AN101" s="46">
        <v>0</v>
      </c>
      <c r="AO101" s="74">
        <v>0.31</v>
      </c>
      <c r="AP101" s="51">
        <v>0.57999999999999996</v>
      </c>
      <c r="AQ101" s="50">
        <v>1</v>
      </c>
      <c r="AR101" s="17">
        <f>(AI101^4)*AB101*AE101*AN101</f>
        <v>0</v>
      </c>
      <c r="AS101" s="17">
        <f>(AM101^4) *Z101*AC101*AO101*(M101 &gt; 0)</f>
        <v>15.534317358990949</v>
      </c>
      <c r="AT101" s="17">
        <f>(AM101^4)*AA101*AP101*AQ101</f>
        <v>29.064206671660482</v>
      </c>
      <c r="AU101" s="17">
        <f>MIN(AR101, 0.05*AR$152)</f>
        <v>0</v>
      </c>
      <c r="AV101" s="17">
        <f>MIN(AS101, 0.05*AS$152)</f>
        <v>15.534317358990949</v>
      </c>
      <c r="AW101" s="17">
        <f>MIN(AT101, 0.05*AT$152)</f>
        <v>29.064206671660482</v>
      </c>
      <c r="AX101" s="14">
        <f>AU101/$AU$152</f>
        <v>0</v>
      </c>
      <c r="AY101" s="14">
        <f>AV101/$AV$152</f>
        <v>5.9734938619068739E-3</v>
      </c>
      <c r="AZ101" s="67">
        <f>AW101/$AW$152</f>
        <v>7.86742780816309E-3</v>
      </c>
      <c r="BA101" s="21">
        <f>N101</f>
        <v>0</v>
      </c>
      <c r="BB101" s="66">
        <v>0</v>
      </c>
      <c r="BC101" s="15">
        <f>$D$158*AX101</f>
        <v>0</v>
      </c>
      <c r="BD101" s="19">
        <f>BC101-BB101</f>
        <v>0</v>
      </c>
      <c r="BE101" s="63">
        <f>(IF(BD101 &gt; 0, V101, W101))</f>
        <v>10.715035146287544</v>
      </c>
      <c r="BF101" s="63">
        <f>IF(BD101&gt;0, S101*(T101^(2-N101)), S101*(U101^(N101 + 2)))</f>
        <v>10.770354580638191</v>
      </c>
      <c r="BG101" s="46">
        <f>BD101/BE101</f>
        <v>0</v>
      </c>
      <c r="BH101" s="64" t="e">
        <f>BB101/BC101</f>
        <v>#DIV/0!</v>
      </c>
      <c r="BI101" s="66">
        <v>0</v>
      </c>
      <c r="BJ101" s="66">
        <v>11</v>
      </c>
      <c r="BK101" s="66">
        <v>0</v>
      </c>
      <c r="BL101" s="10">
        <f>SUM(BI101:BK101)</f>
        <v>11</v>
      </c>
      <c r="BM101" s="15">
        <f>AY101*$D$157</f>
        <v>1150.9070888797355</v>
      </c>
      <c r="BN101" s="9">
        <f>BM101-BL101</f>
        <v>1139.9070888797355</v>
      </c>
      <c r="BO101" s="48">
        <f>IF(BN101&gt;0,V101,W101)</f>
        <v>10.473180877215245</v>
      </c>
      <c r="BP101" s="48">
        <f xml:space="preserve"> IF(BN101 &gt;0, S101*T101^(2-N101), S101*U101^(N101+2))</f>
        <v>10.289635952808728</v>
      </c>
      <c r="BQ101" s="46">
        <f>BN101/BO101</f>
        <v>108.84058074081786</v>
      </c>
      <c r="BR101" s="64">
        <f>BL101/BM101</f>
        <v>9.5576785531029506E-3</v>
      </c>
      <c r="BS101" s="16">
        <f>BB101+BL101+BU101</f>
        <v>96</v>
      </c>
      <c r="BT101" s="69">
        <f>BC101+BM101+BV101</f>
        <v>1231.2099245176562</v>
      </c>
      <c r="BU101" s="66">
        <v>85</v>
      </c>
      <c r="BV101" s="15">
        <f>AZ101*$D$160</f>
        <v>80.302835637920666</v>
      </c>
      <c r="BW101" s="37">
        <f>BV101-BU101</f>
        <v>-4.6971643620793344</v>
      </c>
      <c r="BX101" s="54">
        <f>BW101*(BW101&lt;&gt;0)</f>
        <v>-4.6971643620793344</v>
      </c>
      <c r="BY101" s="26">
        <f>BX101/$BX$152</f>
        <v>-1.6031277686277604E-3</v>
      </c>
      <c r="BZ101" s="47">
        <f>BY101 * $BW$152</f>
        <v>-4.6971643620793344</v>
      </c>
      <c r="CA101" s="48">
        <f>IF(BZ101&gt;0, V101, W101)</f>
        <v>10.715035146287544</v>
      </c>
      <c r="CB101" s="48">
        <f>IF(BW101&gt;0, S101*T101^(2-N101), S101*U101^(N101+2))</f>
        <v>10.770354580638191</v>
      </c>
      <c r="CC101" s="65">
        <f>BZ101/CA101</f>
        <v>-0.43837134437274977</v>
      </c>
      <c r="CD101" s="66">
        <v>0</v>
      </c>
      <c r="CE101" s="15">
        <f>AZ101*$CD$155</f>
        <v>73.190680899341231</v>
      </c>
      <c r="CF101" s="37">
        <f>CE101-CD101</f>
        <v>73.190680899341231</v>
      </c>
      <c r="CG101" s="54">
        <f>CF101*(CF101&lt;&gt;0)</f>
        <v>73.190680899341231</v>
      </c>
      <c r="CH101" s="26">
        <f>CG101/$CG$152</f>
        <v>1.1388000762306089E-2</v>
      </c>
      <c r="CI101" s="47">
        <f>CH101 * $CF$152</f>
        <v>73.190680899341231</v>
      </c>
      <c r="CJ101" s="48">
        <f>IF(BZ101&gt;0,V101,W101)</f>
        <v>10.715035146287544</v>
      </c>
      <c r="CK101" s="65">
        <f>CI101/CJ101</f>
        <v>6.8306524337159757</v>
      </c>
      <c r="CL101" s="70">
        <f>N101</f>
        <v>0</v>
      </c>
      <c r="CM101" s="1">
        <f>BS101+BU101</f>
        <v>181</v>
      </c>
    </row>
    <row r="102" spans="1:91" x14ac:dyDescent="0.2">
      <c r="A102" s="30" t="s">
        <v>170</v>
      </c>
      <c r="B102">
        <v>1</v>
      </c>
      <c r="C102">
        <v>1</v>
      </c>
      <c r="D102">
        <v>0.54494606472233298</v>
      </c>
      <c r="E102">
        <v>0.45505393527766602</v>
      </c>
      <c r="F102">
        <v>0.74652363925307896</v>
      </c>
      <c r="G102">
        <v>0.74652363925307896</v>
      </c>
      <c r="H102">
        <v>0.45507730881738401</v>
      </c>
      <c r="I102">
        <v>0.37526117843710799</v>
      </c>
      <c r="J102">
        <v>0.41324671467151303</v>
      </c>
      <c r="K102">
        <v>0.55542635996678902</v>
      </c>
      <c r="L102">
        <v>0.79068352945249698</v>
      </c>
      <c r="M102">
        <v>0.64919064784827696</v>
      </c>
      <c r="N102" s="21">
        <v>0</v>
      </c>
      <c r="O102">
        <v>1.0030552402655</v>
      </c>
      <c r="P102">
        <v>0.98270747839263195</v>
      </c>
      <c r="Q102">
        <v>1.0209149515837801</v>
      </c>
      <c r="R102">
        <v>0.99458870053818804</v>
      </c>
      <c r="S102">
        <v>172.69000244140599</v>
      </c>
      <c r="T102" s="27">
        <f>IF(C102,P102,R102)</f>
        <v>0.98270747839263195</v>
      </c>
      <c r="U102" s="27">
        <f>IF(D102 = 0,O102,Q102)</f>
        <v>1.0209149515837801</v>
      </c>
      <c r="V102" s="39">
        <f>S102*T102^(1-N102)</f>
        <v>169.70375684281154</v>
      </c>
      <c r="W102" s="38">
        <f>S102*U102^(N102+1)</f>
        <v>176.30180548147086</v>
      </c>
      <c r="X102" s="44">
        <f>0.5 * (D102-MAX($D$3:$D$151))/(MIN($D$3:$D$151)-MAX($D$3:$D$151)) + 0.75</f>
        <v>0.98450689726168428</v>
      </c>
      <c r="Y102" s="44">
        <f>AVERAGE(D102, F102, G102, H102, I102, J102, K102)</f>
        <v>0.54814355787446922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v>1</v>
      </c>
      <c r="AD102" s="22">
        <v>1</v>
      </c>
      <c r="AE102" s="22">
        <v>1</v>
      </c>
      <c r="AF102" s="22">
        <f>PERCENTILE($L$2:$L$151, 0.05)</f>
        <v>4.1983459205926187E-4</v>
      </c>
      <c r="AG102" s="22">
        <f>PERCENTILE($L$2:$L$151, 0.95)</f>
        <v>0.98984537699831288</v>
      </c>
      <c r="AH102" s="22">
        <f>MIN(MAX(L102,AF102), AG102)</f>
        <v>0.79068352945249698</v>
      </c>
      <c r="AI102" s="22">
        <f>AH102-$AH$152+1</f>
        <v>1.7902636948604376</v>
      </c>
      <c r="AJ102" s="22">
        <f>PERCENTILE($M$2:$M$151, 0.02)</f>
        <v>-0.85468361603739185</v>
      </c>
      <c r="AK102" s="22">
        <f>PERCENTILE($M$2:$M$151, 0.98)</f>
        <v>1.261554317403208</v>
      </c>
      <c r="AL102" s="22">
        <f>MIN(MAX(M102,AJ102), AK102)</f>
        <v>0.64919064784827696</v>
      </c>
      <c r="AM102" s="22">
        <f>AL102-$AL$152 + 1</f>
        <v>2.5038742638856686</v>
      </c>
      <c r="AN102" s="46">
        <v>1</v>
      </c>
      <c r="AO102" s="51">
        <v>1</v>
      </c>
      <c r="AP102" s="51">
        <v>1</v>
      </c>
      <c r="AQ102" s="21">
        <v>1</v>
      </c>
      <c r="AR102" s="17">
        <f>(AI102^4)*AB102*AE102*AN102</f>
        <v>10.272307664582126</v>
      </c>
      <c r="AS102" s="17">
        <f>(AM102^4) *Z102*AC102*AO102*(M102 &gt; 0)</f>
        <v>39.305204946628109</v>
      </c>
      <c r="AT102" s="17">
        <f>(AM102^4)*AA102*AP102*AQ102</f>
        <v>39.305204946628109</v>
      </c>
      <c r="AU102" s="17">
        <f>MIN(AR102, 0.05*AR$152)</f>
        <v>10.272307664582126</v>
      </c>
      <c r="AV102" s="17">
        <f>MIN(AS102, 0.05*AS$152)</f>
        <v>39.305204946628109</v>
      </c>
      <c r="AW102" s="17">
        <f>MIN(AT102, 0.05*AT$152)</f>
        <v>39.305204946628109</v>
      </c>
      <c r="AX102" s="14">
        <f>AU102/$AU$152</f>
        <v>1.977287988906181E-2</v>
      </c>
      <c r="AY102" s="14">
        <f>AV102/$AV$152</f>
        <v>1.5114239980026116E-2</v>
      </c>
      <c r="AZ102" s="67">
        <f>AW102/$AW$152</f>
        <v>1.0639576916584889E-2</v>
      </c>
      <c r="BA102" s="21">
        <f>N102</f>
        <v>0</v>
      </c>
      <c r="BB102" s="66">
        <v>2763</v>
      </c>
      <c r="BC102" s="15">
        <f>$D$158*AX102</f>
        <v>2654.2520776679903</v>
      </c>
      <c r="BD102" s="19">
        <f>BC102-BB102</f>
        <v>-108.74792233200969</v>
      </c>
      <c r="BE102" s="63">
        <f>(IF(BD102 &gt; 0, V102, W102))</f>
        <v>176.30180548147086</v>
      </c>
      <c r="BF102" s="63">
        <f>IF(BD102&gt;0, S102*(T102^(2-N102)), S102*(U102^(N102 + 2)))</f>
        <v>179.98914920724883</v>
      </c>
      <c r="BG102" s="46">
        <f>BD102/BE102</f>
        <v>-0.61682818298442776</v>
      </c>
      <c r="BH102" s="64">
        <f>BB102/BC102</f>
        <v>1.0409712111547276</v>
      </c>
      <c r="BI102" s="66">
        <v>0</v>
      </c>
      <c r="BJ102" s="66">
        <v>4663</v>
      </c>
      <c r="BK102" s="66">
        <v>0</v>
      </c>
      <c r="BL102" s="10">
        <f>SUM(BI102:BK102)</f>
        <v>4663</v>
      </c>
      <c r="BM102" s="15">
        <f>AY102*$D$157</f>
        <v>2912.0455027116518</v>
      </c>
      <c r="BN102" s="9">
        <f>BM102-BL102</f>
        <v>-1750.9544972883482</v>
      </c>
      <c r="BO102" s="48">
        <f>IF(BN102&gt;0,V102,W102)</f>
        <v>176.30180548147086</v>
      </c>
      <c r="BP102" s="48">
        <f xml:space="preserve"> IF(BN102 &gt;0, S102*T102^(2-N102), S102*U102^(N102+2))</f>
        <v>179.98914920724883</v>
      </c>
      <c r="BQ102" s="46">
        <f>BN102/BO102</f>
        <v>-9.9315743959999985</v>
      </c>
      <c r="BR102" s="64">
        <f>BL102/BM102</f>
        <v>1.601279923565029</v>
      </c>
      <c r="BS102" s="16">
        <f>BB102+BL102+BU102</f>
        <v>7426</v>
      </c>
      <c r="BT102" s="69">
        <f>BC102+BM102+BV102</f>
        <v>5674.8957419672233</v>
      </c>
      <c r="BU102" s="66">
        <v>0</v>
      </c>
      <c r="BV102" s="15">
        <f>AZ102*$D$160</f>
        <v>108.59816158758197</v>
      </c>
      <c r="BW102" s="37">
        <f>BV102-BU102</f>
        <v>108.59816158758197</v>
      </c>
      <c r="BX102" s="54">
        <f>BW102*(BW102&lt;&gt;0)</f>
        <v>108.59816158758197</v>
      </c>
      <c r="BY102" s="26">
        <f>BX102/$BX$152</f>
        <v>3.706421897187101E-2</v>
      </c>
      <c r="BZ102" s="47">
        <f>BY102 * $BW$152</f>
        <v>108.59816158758197</v>
      </c>
      <c r="CA102" s="48">
        <f>IF(BZ102&gt;0, V102, W102)</f>
        <v>169.70375684281154</v>
      </c>
      <c r="CB102" s="48">
        <f>IF(BW102&gt;0, S102*T102^(2-N102), S102*U102^(N102+2))</f>
        <v>166.7691509607557</v>
      </c>
      <c r="CC102" s="65">
        <f>BZ102/CA102</f>
        <v>0.63992785786216411</v>
      </c>
      <c r="CD102" s="66">
        <v>0</v>
      </c>
      <c r="CE102" s="15">
        <f>AZ102*$CD$155</f>
        <v>98.979984054989217</v>
      </c>
      <c r="CF102" s="37">
        <f>CE102-CD102</f>
        <v>98.979984054989217</v>
      </c>
      <c r="CG102" s="54">
        <f>CF102*(CF102&lt;&gt;0)</f>
        <v>98.979984054989217</v>
      </c>
      <c r="CH102" s="26">
        <f>CG102/$CG$152</f>
        <v>1.5400651012134623E-2</v>
      </c>
      <c r="CI102" s="47">
        <f>CH102 * $CF$152</f>
        <v>98.979984054989217</v>
      </c>
      <c r="CJ102" s="48">
        <f>IF(BZ102&gt;0,V102,W102)</f>
        <v>169.70375684281154</v>
      </c>
      <c r="CK102" s="65">
        <f>CI102/CJ102</f>
        <v>0.5832515784943384</v>
      </c>
      <c r="CL102" s="70">
        <f>N102</f>
        <v>0</v>
      </c>
      <c r="CM102" s="1">
        <f>BS102+BU102</f>
        <v>7426</v>
      </c>
    </row>
    <row r="103" spans="1:91" x14ac:dyDescent="0.2">
      <c r="A103" s="30" t="s">
        <v>168</v>
      </c>
      <c r="B103">
        <v>1</v>
      </c>
      <c r="C103">
        <v>1</v>
      </c>
      <c r="D103">
        <v>0.50462534690101701</v>
      </c>
      <c r="E103">
        <v>0.49537465309898199</v>
      </c>
      <c r="F103">
        <v>0.65441176470588203</v>
      </c>
      <c r="G103">
        <v>0.65441176470588203</v>
      </c>
      <c r="H103">
        <v>0.31237816764132498</v>
      </c>
      <c r="I103">
        <v>0.33382066276803102</v>
      </c>
      <c r="J103">
        <v>0.32292148729418801</v>
      </c>
      <c r="K103">
        <v>0.45969948919009801</v>
      </c>
      <c r="L103">
        <v>1.0021739253547399</v>
      </c>
      <c r="M103">
        <v>0.56967174845171398</v>
      </c>
      <c r="N103" s="21">
        <v>0</v>
      </c>
      <c r="O103">
        <v>1.0035311610050599</v>
      </c>
      <c r="P103">
        <v>0.98213031804320505</v>
      </c>
      <c r="Q103">
        <v>1.0304652593679799</v>
      </c>
      <c r="R103">
        <v>0.99394617253554496</v>
      </c>
      <c r="S103">
        <v>339.86999511718699</v>
      </c>
      <c r="T103" s="27">
        <f>IF(C103,P103,R103)</f>
        <v>0.98213031804320505</v>
      </c>
      <c r="U103" s="27">
        <f>IF(D103 = 0,O103,Q103)</f>
        <v>1.0304652593679799</v>
      </c>
      <c r="V103" s="39">
        <f>S103*T103^(1-N103)</f>
        <v>333.79662639778542</v>
      </c>
      <c r="W103" s="38">
        <f>S103*U103^(N103+1)</f>
        <v>350.22422266982619</v>
      </c>
      <c r="X103" s="44">
        <f>0.5 * (D103-MAX($D$3:$D$151))/(MIN($D$3:$D$151)-MAX($D$3:$D$151)) + 0.75</f>
        <v>1.0052857230197147</v>
      </c>
      <c r="Y103" s="44">
        <f>AVERAGE(D103, F103, G103, H103, I103, J103, K103)</f>
        <v>0.46318124045806036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v>1</v>
      </c>
      <c r="AD103" s="22">
        <v>1</v>
      </c>
      <c r="AE103" s="22">
        <v>1</v>
      </c>
      <c r="AF103" s="22">
        <f>PERCENTILE($L$2:$L$151, 0.05)</f>
        <v>4.1983459205926187E-4</v>
      </c>
      <c r="AG103" s="22">
        <f>PERCENTILE($L$2:$L$151, 0.95)</f>
        <v>0.98984537699831288</v>
      </c>
      <c r="AH103" s="22">
        <f>MIN(MAX(L103,AF103), AG103)</f>
        <v>0.98984537699831288</v>
      </c>
      <c r="AI103" s="22">
        <f>AH103-$AH$152+1</f>
        <v>1.9894255424062535</v>
      </c>
      <c r="AJ103" s="22">
        <f>PERCENTILE($M$2:$M$151, 0.02)</f>
        <v>-0.85468361603739185</v>
      </c>
      <c r="AK103" s="22">
        <f>PERCENTILE($M$2:$M$151, 0.98)</f>
        <v>1.261554317403208</v>
      </c>
      <c r="AL103" s="22">
        <f>MIN(MAX(M103,AJ103), AK103)</f>
        <v>0.56967174845171398</v>
      </c>
      <c r="AM103" s="22">
        <f>AL103-$AL$152 + 1</f>
        <v>2.4243553644891058</v>
      </c>
      <c r="AN103" s="46">
        <v>1</v>
      </c>
      <c r="AO103" s="51">
        <v>1</v>
      </c>
      <c r="AP103" s="51">
        <v>1</v>
      </c>
      <c r="AQ103" s="21">
        <v>1</v>
      </c>
      <c r="AR103" s="17">
        <f>(AI103^4)*AB103*AE103*AN103</f>
        <v>15.664291569770114</v>
      </c>
      <c r="AS103" s="17">
        <f>(AM103^4) *Z103*AC103*AO103*(M103 &gt; 0)</f>
        <v>34.544993711261263</v>
      </c>
      <c r="AT103" s="17">
        <f>(AM103^4)*AA103*AP103*AQ103</f>
        <v>34.544993711261263</v>
      </c>
      <c r="AU103" s="17">
        <f>MIN(AR103, 0.05*AR$152)</f>
        <v>15.664291569770114</v>
      </c>
      <c r="AV103" s="17">
        <f>MIN(AS103, 0.05*AS$152)</f>
        <v>34.544993711261263</v>
      </c>
      <c r="AW103" s="17">
        <f>MIN(AT103, 0.05*AT$152)</f>
        <v>34.544993711261263</v>
      </c>
      <c r="AX103" s="14">
        <f>AU103/$AU$152</f>
        <v>3.0151760039686035E-2</v>
      </c>
      <c r="AY103" s="14">
        <f>AV103/$AV$152</f>
        <v>1.32837705787179E-2</v>
      </c>
      <c r="AZ103" s="67">
        <f>AW103/$AW$152</f>
        <v>9.3510291619898073E-3</v>
      </c>
      <c r="BA103" s="21">
        <f>N103</f>
        <v>0</v>
      </c>
      <c r="BB103" s="66">
        <v>2039</v>
      </c>
      <c r="BC103" s="15">
        <f>$D$158*AX103</f>
        <v>4047.4818124473345</v>
      </c>
      <c r="BD103" s="19">
        <f>BC103-BB103</f>
        <v>2008.4818124473345</v>
      </c>
      <c r="BE103" s="63">
        <f>(IF(BD103 &gt; 0, V103, W103))</f>
        <v>333.79662639778542</v>
      </c>
      <c r="BF103" s="63">
        <f>IF(BD103&gt;0, S103*(T103^(2-N103)), S103*(U103^(N103 + 2)))</f>
        <v>327.83178684580588</v>
      </c>
      <c r="BG103" s="46">
        <f>BD103/BE103</f>
        <v>6.0170824196821773</v>
      </c>
      <c r="BH103" s="64">
        <f>BB103/BC103</f>
        <v>0.50377002157969086</v>
      </c>
      <c r="BI103" s="66">
        <v>0</v>
      </c>
      <c r="BJ103" s="66">
        <v>680</v>
      </c>
      <c r="BK103" s="66">
        <v>0</v>
      </c>
      <c r="BL103" s="10">
        <f>SUM(BI103:BK103)</f>
        <v>680</v>
      </c>
      <c r="BM103" s="15">
        <f>AY103*$D$157</f>
        <v>2559.3707936309993</v>
      </c>
      <c r="BN103" s="9">
        <f>BM103-BL103</f>
        <v>1879.3707936309993</v>
      </c>
      <c r="BO103" s="48">
        <f>IF(BN103&gt;0,V103,W103)</f>
        <v>333.79662639778542</v>
      </c>
      <c r="BP103" s="48">
        <f xml:space="preserve"> IF(BN103 &gt;0, S103*T103^(2-N103), S103*U103^(N103+2))</f>
        <v>327.83178684580588</v>
      </c>
      <c r="BQ103" s="46">
        <f>BN103/BO103</f>
        <v>5.6302869621916232</v>
      </c>
      <c r="BR103" s="64">
        <f>BL103/BM103</f>
        <v>0.26569030235563434</v>
      </c>
      <c r="BS103" s="16">
        <f>BB103+BL103+BU103</f>
        <v>2719</v>
      </c>
      <c r="BT103" s="69">
        <f>BC103+BM103+BV103</f>
        <v>6702.2985607347637</v>
      </c>
      <c r="BU103" s="66">
        <v>0</v>
      </c>
      <c r="BV103" s="15">
        <f>AZ103*$D$160</f>
        <v>95.445954656429961</v>
      </c>
      <c r="BW103" s="37">
        <f>BV103-BU103</f>
        <v>95.445954656429961</v>
      </c>
      <c r="BX103" s="54">
        <f>BW103*(BW103&lt;&gt;0)</f>
        <v>95.445954656429961</v>
      </c>
      <c r="BY103" s="26">
        <f>BX103/$BX$152</f>
        <v>3.257541114553926E-2</v>
      </c>
      <c r="BZ103" s="47">
        <f>BY103 * $BW$152</f>
        <v>95.445954656429961</v>
      </c>
      <c r="CA103" s="48">
        <f>IF(BZ103&gt;0, V103, W103)</f>
        <v>333.79662639778542</v>
      </c>
      <c r="CB103" s="48">
        <f>IF(BW103&gt;0, S103*T103^(2-N103), S103*U103^(N103+2))</f>
        <v>327.83178684580588</v>
      </c>
      <c r="CC103" s="65">
        <f>BZ103/CA103</f>
        <v>0.28594044129938878</v>
      </c>
      <c r="CD103" s="66">
        <v>0</v>
      </c>
      <c r="CE103" s="15">
        <f>AZ103*$CD$155</f>
        <v>86.99262429399117</v>
      </c>
      <c r="CF103" s="37">
        <f>CE103-CD103</f>
        <v>86.99262429399117</v>
      </c>
      <c r="CG103" s="54">
        <f>CF103*(CF103&lt;&gt;0)</f>
        <v>86.99262429399117</v>
      </c>
      <c r="CH103" s="26">
        <f>CG103/$CG$152</f>
        <v>1.3535494677764302E-2</v>
      </c>
      <c r="CI103" s="47">
        <f>CH103 * $CF$152</f>
        <v>86.99262429399117</v>
      </c>
      <c r="CJ103" s="48">
        <f>IF(BZ103&gt;0,V103,W103)</f>
        <v>333.79662639778542</v>
      </c>
      <c r="CK103" s="65">
        <f>CI103/CJ103</f>
        <v>0.26061564861450115</v>
      </c>
      <c r="CL103" s="70">
        <f>N103</f>
        <v>0</v>
      </c>
      <c r="CM103" s="1">
        <f>BS103+BU103</f>
        <v>2719</v>
      </c>
    </row>
    <row r="104" spans="1:91" x14ac:dyDescent="0.2">
      <c r="A104" s="30" t="s">
        <v>301</v>
      </c>
      <c r="B104">
        <v>1</v>
      </c>
      <c r="C104">
        <v>1</v>
      </c>
      <c r="D104">
        <v>0.86416300439472604</v>
      </c>
      <c r="E104">
        <v>0.13583699560527299</v>
      </c>
      <c r="F104">
        <v>0.73698847834723802</v>
      </c>
      <c r="G104">
        <v>0.73698847834723802</v>
      </c>
      <c r="H104">
        <v>0.803175929795236</v>
      </c>
      <c r="I104">
        <v>0.74007521938988696</v>
      </c>
      <c r="J104">
        <v>0.770980286681758</v>
      </c>
      <c r="K104">
        <v>0.75379280198029597</v>
      </c>
      <c r="L104">
        <v>0.68509659507546405</v>
      </c>
      <c r="M104">
        <v>0.54133523986266296</v>
      </c>
      <c r="N104" s="21">
        <v>0</v>
      </c>
      <c r="O104">
        <v>1</v>
      </c>
      <c r="P104">
        <v>0.99914164758716795</v>
      </c>
      <c r="Q104">
        <v>1.01267798381028</v>
      </c>
      <c r="R104">
        <v>0.97786241960032105</v>
      </c>
      <c r="S104">
        <v>2.9400000572204501</v>
      </c>
      <c r="T104" s="27">
        <f>IF(C104,P104,R104)</f>
        <v>0.99914164758716795</v>
      </c>
      <c r="U104" s="27">
        <f>IF(D104 = 0,O104,Q104)</f>
        <v>1.01267798381028</v>
      </c>
      <c r="V104" s="39">
        <f>S104*T104^(1-N104)</f>
        <v>2.9374765010776085</v>
      </c>
      <c r="W104" s="38">
        <f>S104*U104^(N104+1)</f>
        <v>2.9772733303481131</v>
      </c>
      <c r="X104" s="44">
        <f>0.5 * (D104-MAX($D$3:$D$151))/(MIN($D$3:$D$151)-MAX($D$3:$D$151)) + 0.75</f>
        <v>0.82000205888408495</v>
      </c>
      <c r="Y104" s="44">
        <f>AVERAGE(D104, F104, G104, H104, I104, J104, K104)</f>
        <v>0.77230917127662557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v>1</v>
      </c>
      <c r="AD104" s="22">
        <v>1</v>
      </c>
      <c r="AE104" s="22">
        <v>1</v>
      </c>
      <c r="AF104" s="22">
        <f>PERCENTILE($L$2:$L$151, 0.05)</f>
        <v>4.1983459205926187E-4</v>
      </c>
      <c r="AG104" s="22">
        <f>PERCENTILE($L$2:$L$151, 0.95)</f>
        <v>0.98984537699831288</v>
      </c>
      <c r="AH104" s="22">
        <f>MIN(MAX(L104,AF104), AG104)</f>
        <v>0.68509659507546405</v>
      </c>
      <c r="AI104" s="22">
        <f>AH104-$AH$152+1</f>
        <v>1.6846767604834048</v>
      </c>
      <c r="AJ104" s="22">
        <f>PERCENTILE($M$2:$M$151, 0.02)</f>
        <v>-0.85468361603739185</v>
      </c>
      <c r="AK104" s="22">
        <f>PERCENTILE($M$2:$M$151, 0.98)</f>
        <v>1.261554317403208</v>
      </c>
      <c r="AL104" s="22">
        <f>MIN(MAX(M104,AJ104), AK104)</f>
        <v>0.54133523986266296</v>
      </c>
      <c r="AM104" s="22">
        <f>AL104-$AL$152 + 1</f>
        <v>2.3960188559000546</v>
      </c>
      <c r="AN104" s="46">
        <v>0</v>
      </c>
      <c r="AO104" s="74">
        <v>0.31</v>
      </c>
      <c r="AP104" s="51">
        <v>0.57999999999999996</v>
      </c>
      <c r="AQ104" s="50">
        <v>1</v>
      </c>
      <c r="AR104" s="17">
        <f>(AI104^4)*AB104*AE104*AN104</f>
        <v>0</v>
      </c>
      <c r="AS104" s="17">
        <f>(AM104^4) *Z104*AC104*AO104*(M104 &gt; 0)</f>
        <v>10.216981800900644</v>
      </c>
      <c r="AT104" s="17">
        <f>(AM104^4)*AA104*AP104*AQ104</f>
        <v>19.115643369427012</v>
      </c>
      <c r="AU104" s="17">
        <f>MIN(AR104, 0.05*AR$152)</f>
        <v>0</v>
      </c>
      <c r="AV104" s="17">
        <f>MIN(AS104, 0.05*AS$152)</f>
        <v>10.216981800900644</v>
      </c>
      <c r="AW104" s="17">
        <f>MIN(AT104, 0.05*AT$152)</f>
        <v>19.115643369427012</v>
      </c>
      <c r="AX104" s="14">
        <f>AU104/$AU$152</f>
        <v>0</v>
      </c>
      <c r="AY104" s="14">
        <f>AV104/$AV$152</f>
        <v>3.9287904749525848E-3</v>
      </c>
      <c r="AZ104" s="67">
        <f>AW104/$AW$152</f>
        <v>5.1744383018786999E-3</v>
      </c>
      <c r="BA104" s="21">
        <f>N104</f>
        <v>0</v>
      </c>
      <c r="BB104" s="66">
        <v>0</v>
      </c>
      <c r="BC104" s="15">
        <f>$D$158*AX104</f>
        <v>0</v>
      </c>
      <c r="BD104" s="19">
        <f>BC104-BB104</f>
        <v>0</v>
      </c>
      <c r="BE104" s="63">
        <f>(IF(BD104 &gt; 0, V104, W104))</f>
        <v>2.9772733303481131</v>
      </c>
      <c r="BF104" s="63">
        <f>IF(BD104&gt;0, S104*(T104^(2-N104)), S104*(U104^(N104 + 2)))</f>
        <v>3.0150191534290447</v>
      </c>
      <c r="BG104" s="46">
        <f>BD104/BE104</f>
        <v>0</v>
      </c>
      <c r="BH104" s="64" t="e">
        <f>BB104/BC104</f>
        <v>#DIV/0!</v>
      </c>
      <c r="BI104" s="66">
        <v>0</v>
      </c>
      <c r="BJ104" s="66">
        <v>0</v>
      </c>
      <c r="BK104" s="66">
        <v>0</v>
      </c>
      <c r="BL104" s="10">
        <f>SUM(BI104:BK104)</f>
        <v>0</v>
      </c>
      <c r="BM104" s="15">
        <f>AY104*$D$157</f>
        <v>756.95613201863955</v>
      </c>
      <c r="BN104" s="9">
        <f>BM104-BL104</f>
        <v>756.95613201863955</v>
      </c>
      <c r="BO104" s="48">
        <f>IF(BN104&gt;0,V104,W104)</f>
        <v>2.9374765010776085</v>
      </c>
      <c r="BP104" s="48">
        <f xml:space="preserve"> IF(BN104 &gt;0, S104*T104^(2-N104), S104*U104^(N104+2))</f>
        <v>2.9349551110352712</v>
      </c>
      <c r="BQ104" s="46">
        <f>BN104/BO104</f>
        <v>257.68925529819609</v>
      </c>
      <c r="BR104" s="64">
        <f>BL104/BM104</f>
        <v>0</v>
      </c>
      <c r="BS104" s="16">
        <f>BB104+BL104+BU104</f>
        <v>0</v>
      </c>
      <c r="BT104" s="69">
        <f>BC104+BM104+BV104</f>
        <v>809.77162376591548</v>
      </c>
      <c r="BU104" s="66">
        <v>0</v>
      </c>
      <c r="BV104" s="15">
        <f>AZ104*$D$160</f>
        <v>52.815491747275892</v>
      </c>
      <c r="BW104" s="37">
        <f>BV104-BU104</f>
        <v>52.815491747275892</v>
      </c>
      <c r="BX104" s="54">
        <f>BW104*(BW104&lt;&gt;0)</f>
        <v>52.815491747275892</v>
      </c>
      <c r="BY104" s="26">
        <f>BX104/$BX$152</f>
        <v>1.8025765101459364E-2</v>
      </c>
      <c r="BZ104" s="47">
        <f>BY104 * $BW$152</f>
        <v>52.8154917472759</v>
      </c>
      <c r="CA104" s="48">
        <f>IF(BZ104&gt;0, V104, W104)</f>
        <v>2.9374765010776085</v>
      </c>
      <c r="CB104" s="48">
        <f>IF(BW104&gt;0, S104*T104^(2-N104), S104*U104^(N104+2))</f>
        <v>2.9349551110352712</v>
      </c>
      <c r="CC104" s="65">
        <f>BZ104/CA104</f>
        <v>17.979885703902863</v>
      </c>
      <c r="CD104" s="66">
        <v>0</v>
      </c>
      <c r="CE104" s="15">
        <f>AZ104*$CD$155</f>
        <v>48.137799522377549</v>
      </c>
      <c r="CF104" s="37">
        <f>CE104-CD104</f>
        <v>48.137799522377549</v>
      </c>
      <c r="CG104" s="54">
        <f>CF104*(CF104&lt;&gt;0)</f>
        <v>48.137799522377549</v>
      </c>
      <c r="CH104" s="26">
        <f>CG104/$CG$152</f>
        <v>7.4899330204415042E-3</v>
      </c>
      <c r="CI104" s="47">
        <f>CH104 * $CF$152</f>
        <v>48.137799522377549</v>
      </c>
      <c r="CJ104" s="48">
        <f>IF(BZ104&gt;0,V104,W104)</f>
        <v>2.9374765010776085</v>
      </c>
      <c r="CK104" s="65">
        <f>CI104/CJ104</f>
        <v>16.387467101343031</v>
      </c>
      <c r="CL104" s="70">
        <f>N104</f>
        <v>0</v>
      </c>
      <c r="CM104" s="1">
        <f>BS104+BU104</f>
        <v>0</v>
      </c>
    </row>
    <row r="105" spans="1:91" x14ac:dyDescent="0.2">
      <c r="A105" s="30" t="s">
        <v>220</v>
      </c>
      <c r="B105">
        <v>0</v>
      </c>
      <c r="C105">
        <v>0</v>
      </c>
      <c r="D105">
        <v>0.51551891367604197</v>
      </c>
      <c r="E105">
        <v>0.48448108632395698</v>
      </c>
      <c r="F105">
        <v>0.43641618497109802</v>
      </c>
      <c r="G105">
        <v>0.43641618497109802</v>
      </c>
      <c r="H105">
        <v>0.83990778688524503</v>
      </c>
      <c r="I105">
        <v>0.40010245901639302</v>
      </c>
      <c r="J105">
        <v>0.57969748220930095</v>
      </c>
      <c r="K105">
        <v>0.50298048035995802</v>
      </c>
      <c r="L105">
        <v>0.74062876646593601</v>
      </c>
      <c r="M105">
        <v>0.84992422344499396</v>
      </c>
      <c r="N105" s="21">
        <v>0</v>
      </c>
      <c r="O105">
        <v>1.0049180279813501</v>
      </c>
      <c r="P105">
        <v>0.98967296425444995</v>
      </c>
      <c r="Q105">
        <v>1.0269259136478901</v>
      </c>
      <c r="R105">
        <v>0.985373281523234</v>
      </c>
      <c r="S105">
        <v>2.42000007629394</v>
      </c>
      <c r="T105" s="27">
        <f>IF(C105,P105,R105)</f>
        <v>0.985373281523234</v>
      </c>
      <c r="U105" s="27">
        <f>IF(D105 = 0,O105,Q105)</f>
        <v>1.0269259136478901</v>
      </c>
      <c r="V105" s="39">
        <f>S105*T105^(1-N105)</f>
        <v>2.3846034164642362</v>
      </c>
      <c r="W105" s="38">
        <f>S105*U105^(N105+1)</f>
        <v>2.4851607893761178</v>
      </c>
      <c r="X105" s="44">
        <f>0.5 * (D105-MAX($D$3:$D$151))/(MIN($D$3:$D$151)-MAX($D$3:$D$151)) + 0.75</f>
        <v>0.99967184662731456</v>
      </c>
      <c r="Y105" s="44">
        <f>AVERAGE(D105, F105, G105, H105, I105, J105, K105)</f>
        <v>0.53014849886987636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v>1</v>
      </c>
      <c r="AD105" s="22">
        <v>1</v>
      </c>
      <c r="AE105" s="22">
        <v>1</v>
      </c>
      <c r="AF105" s="22">
        <f>PERCENTILE($L$2:$L$151, 0.05)</f>
        <v>4.1983459205926187E-4</v>
      </c>
      <c r="AG105" s="22">
        <f>PERCENTILE($L$2:$L$151, 0.95)</f>
        <v>0.98984537699831288</v>
      </c>
      <c r="AH105" s="22">
        <f>MIN(MAX(L105,AF105), AG105)</f>
        <v>0.74062876646593601</v>
      </c>
      <c r="AI105" s="22">
        <f>AH105-$AH$152+1</f>
        <v>1.7402089318738767</v>
      </c>
      <c r="AJ105" s="22">
        <f>PERCENTILE($M$2:$M$151, 0.02)</f>
        <v>-0.85468361603739185</v>
      </c>
      <c r="AK105" s="22">
        <f>PERCENTILE($M$2:$M$151, 0.98)</f>
        <v>1.261554317403208</v>
      </c>
      <c r="AL105" s="22">
        <f>MIN(MAX(M105,AJ105), AK105)</f>
        <v>0.84992422344499396</v>
      </c>
      <c r="AM105" s="22">
        <f>AL105-$AL$152 + 1</f>
        <v>2.704607839482386</v>
      </c>
      <c r="AN105" s="46">
        <v>0</v>
      </c>
      <c r="AO105" s="74">
        <v>0.31</v>
      </c>
      <c r="AP105" s="51">
        <v>0.57999999999999996</v>
      </c>
      <c r="AQ105" s="50">
        <v>1</v>
      </c>
      <c r="AR105" s="17">
        <f>(AI105^4)*AB105*AE105*AN105</f>
        <v>0</v>
      </c>
      <c r="AS105" s="17">
        <f>(AM105^4) *Z105*AC105*AO105*(M105 &gt; 0)</f>
        <v>16.587422392994249</v>
      </c>
      <c r="AT105" s="17">
        <f>(AM105^4)*AA105*AP105*AQ105</f>
        <v>31.034532219150528</v>
      </c>
      <c r="AU105" s="17">
        <f>MIN(AR105, 0.05*AR$152)</f>
        <v>0</v>
      </c>
      <c r="AV105" s="17">
        <f>MIN(AS105, 0.05*AS$152)</f>
        <v>16.587422392994249</v>
      </c>
      <c r="AW105" s="17">
        <f>MIN(AT105, 0.05*AT$152)</f>
        <v>31.034532219150528</v>
      </c>
      <c r="AX105" s="14">
        <f>AU105/$AU$152</f>
        <v>0</v>
      </c>
      <c r="AY105" s="14">
        <f>AV105/$AV$152</f>
        <v>6.3784499543560217E-3</v>
      </c>
      <c r="AZ105" s="67">
        <f>AW105/$AW$152</f>
        <v>8.4007777866633541E-3</v>
      </c>
      <c r="BA105" s="21">
        <f>N105</f>
        <v>0</v>
      </c>
      <c r="BB105" s="66">
        <v>0</v>
      </c>
      <c r="BC105" s="15">
        <f>$D$158*AX105</f>
        <v>0</v>
      </c>
      <c r="BD105" s="19">
        <f>BC105-BB105</f>
        <v>0</v>
      </c>
      <c r="BE105" s="63">
        <f>(IF(BD105 &gt; 0, V105, W105))</f>
        <v>2.4851607893761178</v>
      </c>
      <c r="BF105" s="63">
        <f>IF(BD105&gt;0, S105*(T105^(2-N105)), S105*(U105^(N105 + 2)))</f>
        <v>2.5520760141919818</v>
      </c>
      <c r="BG105" s="46">
        <f>BD105/BE105</f>
        <v>0</v>
      </c>
      <c r="BH105" s="64" t="e">
        <f>BB105/BC105</f>
        <v>#DIV/0!</v>
      </c>
      <c r="BI105" s="66">
        <v>0</v>
      </c>
      <c r="BJ105" s="66">
        <v>351</v>
      </c>
      <c r="BK105" s="66">
        <v>0</v>
      </c>
      <c r="BL105" s="10">
        <f>SUM(BI105:BK105)</f>
        <v>351</v>
      </c>
      <c r="BM105" s="15">
        <f>AY105*$D$157</f>
        <v>1228.9295742558204</v>
      </c>
      <c r="BN105" s="9">
        <f>BM105-BL105</f>
        <v>877.9295742558204</v>
      </c>
      <c r="BO105" s="48">
        <f>IF(BN105&gt;0,V105,W105)</f>
        <v>2.3846034164642362</v>
      </c>
      <c r="BP105" s="48">
        <f xml:space="preserve"> IF(BN105 &gt;0, S105*T105^(2-N105), S105*U105^(N105+2))</f>
        <v>2.3497244936128796</v>
      </c>
      <c r="BQ105" s="46">
        <f>BN105/BO105</f>
        <v>368.16586279892522</v>
      </c>
      <c r="BR105" s="64">
        <f>BL105/BM105</f>
        <v>0.28561441383860292</v>
      </c>
      <c r="BS105" s="16">
        <f>BB105+BL105+BU105</f>
        <v>467</v>
      </c>
      <c r="BT105" s="69">
        <f>BC105+BM105+BV105</f>
        <v>1314.6763131242933</v>
      </c>
      <c r="BU105" s="66">
        <v>116</v>
      </c>
      <c r="BV105" s="15">
        <f>AZ105*$D$160</f>
        <v>85.74673886847286</v>
      </c>
      <c r="BW105" s="37">
        <f>BV105-BU105</f>
        <v>-30.25326113152714</v>
      </c>
      <c r="BX105" s="54">
        <f>BW105*(BW105&lt;&gt;0)</f>
        <v>-30.25326113152714</v>
      </c>
      <c r="BY105" s="26">
        <f>BX105/$BX$152</f>
        <v>-1.0325345096084355E-2</v>
      </c>
      <c r="BZ105" s="47">
        <f>BY105 * $BW$152</f>
        <v>-30.25326113152714</v>
      </c>
      <c r="CA105" s="48">
        <f>IF(BZ105&gt;0, V105, W105)</f>
        <v>2.4851607893761178</v>
      </c>
      <c r="CB105" s="48">
        <f>IF(BW105&gt;0, S105*T105^(2-N105), S105*U105^(N105+2))</f>
        <v>2.5520760141919818</v>
      </c>
      <c r="CC105" s="65">
        <f>BZ105/CA105</f>
        <v>-12.17356287804702</v>
      </c>
      <c r="CD105" s="66">
        <v>0</v>
      </c>
      <c r="CE105" s="15">
        <f>AZ105*$CD$155</f>
        <v>78.152435749329186</v>
      </c>
      <c r="CF105" s="37">
        <f>CE105-CD105</f>
        <v>78.152435749329186</v>
      </c>
      <c r="CG105" s="54">
        <f>CF105*(CF105&lt;&gt;0)</f>
        <v>78.152435749329186</v>
      </c>
      <c r="CH105" s="26">
        <f>CG105/$CG$152</f>
        <v>1.2160018009853616E-2</v>
      </c>
      <c r="CI105" s="47">
        <f>CH105 * $CF$152</f>
        <v>78.152435749329186</v>
      </c>
      <c r="CJ105" s="48">
        <f>IF(BZ105&gt;0,V105,W105)</f>
        <v>2.4851607893761178</v>
      </c>
      <c r="CK105" s="65">
        <f>CI105/CJ105</f>
        <v>31.447637546602692</v>
      </c>
      <c r="CL105" s="70">
        <f>N105</f>
        <v>0</v>
      </c>
      <c r="CM105" s="1">
        <f>BS105+BU105</f>
        <v>583</v>
      </c>
    </row>
    <row r="106" spans="1:91" x14ac:dyDescent="0.2">
      <c r="A106" s="30" t="s">
        <v>169</v>
      </c>
      <c r="B106">
        <v>1</v>
      </c>
      <c r="C106">
        <v>0</v>
      </c>
      <c r="D106">
        <v>0.60266370699223004</v>
      </c>
      <c r="E106">
        <v>0.39733629300776901</v>
      </c>
      <c r="F106">
        <v>0.62950819672131098</v>
      </c>
      <c r="G106">
        <v>0.62950819672131098</v>
      </c>
      <c r="H106">
        <v>0.82932996207332399</v>
      </c>
      <c r="I106">
        <v>0.64475347661188298</v>
      </c>
      <c r="J106">
        <v>0.73124098374282698</v>
      </c>
      <c r="K106">
        <v>0.67847048059931403</v>
      </c>
      <c r="L106">
        <v>0.36133305068392502</v>
      </c>
      <c r="M106">
        <v>0.74292270636775004</v>
      </c>
      <c r="N106" s="21">
        <v>0</v>
      </c>
      <c r="O106">
        <v>1.02000569267649</v>
      </c>
      <c r="P106">
        <v>0.98025409032733002</v>
      </c>
      <c r="Q106">
        <v>1.04208610452899</v>
      </c>
      <c r="R106">
        <v>0.982330824733885</v>
      </c>
      <c r="S106">
        <v>24.860000610351499</v>
      </c>
      <c r="T106" s="27">
        <f>IF(C106,P106,R106)</f>
        <v>0.982330824733885</v>
      </c>
      <c r="U106" s="27">
        <f>IF(D106 = 0,O106,Q106)</f>
        <v>1.04208610452899</v>
      </c>
      <c r="V106" s="39">
        <f>S106*T106^(1-N106)</f>
        <v>24.420744902451471</v>
      </c>
      <c r="W106" s="38">
        <f>S106*U106^(N106+1)</f>
        <v>25.906261194629508</v>
      </c>
      <c r="X106" s="44">
        <f>0.5 * (D106-MAX($D$3:$D$151))/(MIN($D$3:$D$151)-MAX($D$3:$D$151)) + 0.75</f>
        <v>0.95476276331036614</v>
      </c>
      <c r="Y106" s="44">
        <f>AVERAGE(D106, F106, G106, H106, I106, J106, K106)</f>
        <v>0.67792500049460003</v>
      </c>
      <c r="Z106" s="22">
        <f>AI106^N106</f>
        <v>1</v>
      </c>
      <c r="AA106" s="22">
        <f>(Z106+AB106)/2</f>
        <v>1</v>
      </c>
      <c r="AB106" s="22">
        <f>AM106^N106</f>
        <v>1</v>
      </c>
      <c r="AC106" s="22">
        <v>1</v>
      </c>
      <c r="AD106" s="22">
        <v>1</v>
      </c>
      <c r="AE106" s="22">
        <v>1</v>
      </c>
      <c r="AF106" s="22">
        <f>PERCENTILE($L$2:$L$151, 0.05)</f>
        <v>4.1983459205926187E-4</v>
      </c>
      <c r="AG106" s="22">
        <f>PERCENTILE($L$2:$L$151, 0.95)</f>
        <v>0.98984537699831288</v>
      </c>
      <c r="AH106" s="22">
        <f>MIN(MAX(L106,AF106), AG106)</f>
        <v>0.36133305068392502</v>
      </c>
      <c r="AI106" s="22">
        <f>AH106-$AH$152+1</f>
        <v>1.3609132160918658</v>
      </c>
      <c r="AJ106" s="22">
        <f>PERCENTILE($M$2:$M$151, 0.02)</f>
        <v>-0.85468361603739185</v>
      </c>
      <c r="AK106" s="22">
        <f>PERCENTILE($M$2:$M$151, 0.98)</f>
        <v>1.261554317403208</v>
      </c>
      <c r="AL106" s="22">
        <f>MIN(MAX(M106,AJ106), AK106)</f>
        <v>0.74292270636775004</v>
      </c>
      <c r="AM106" s="22">
        <f>AL106-$AL$152 + 1</f>
        <v>2.597606322405142</v>
      </c>
      <c r="AN106" s="46">
        <v>1</v>
      </c>
      <c r="AO106" s="51">
        <v>1</v>
      </c>
      <c r="AP106" s="51">
        <v>1</v>
      </c>
      <c r="AQ106" s="21">
        <v>1</v>
      </c>
      <c r="AR106" s="17">
        <f>(AI106^4)*AB106*AE106*AN106</f>
        <v>3.4302180387288459</v>
      </c>
      <c r="AS106" s="17">
        <f>(AM106^4) *Z106*AC106*AO106*(M106 &gt; 0)</f>
        <v>45.529547144092433</v>
      </c>
      <c r="AT106" s="17">
        <f>(AM106^4)*AA106*AP106*AQ106</f>
        <v>45.529547144092433</v>
      </c>
      <c r="AU106" s="17">
        <f>MIN(AR106, 0.05*AR$152)</f>
        <v>3.4302180387288459</v>
      </c>
      <c r="AV106" s="17">
        <f>MIN(AS106, 0.05*AS$152)</f>
        <v>45.529547144092433</v>
      </c>
      <c r="AW106" s="17">
        <f>MIN(AT106, 0.05*AT$152)</f>
        <v>45.529547144092433</v>
      </c>
      <c r="AX106" s="14">
        <f>AU106/$AU$152</f>
        <v>6.6027314881672945E-3</v>
      </c>
      <c r="AY106" s="14">
        <f>AV106/$AV$152</f>
        <v>1.7507719464944803E-2</v>
      </c>
      <c r="AZ106" s="67">
        <f>AW106/$AW$152</f>
        <v>1.2324452180687739E-2</v>
      </c>
      <c r="BA106" s="21">
        <f>N106</f>
        <v>0</v>
      </c>
      <c r="BB106" s="66">
        <v>1094</v>
      </c>
      <c r="BC106" s="15">
        <f>$D$158*AX106</f>
        <v>886.3308667771131</v>
      </c>
      <c r="BD106" s="19">
        <f>BC106-BB106</f>
        <v>-207.6691332228869</v>
      </c>
      <c r="BE106" s="63">
        <f>(IF(BD106 &gt; 0, V106, W106))</f>
        <v>25.906261194629508</v>
      </c>
      <c r="BF106" s="63">
        <f>IF(BD106&gt;0, S106*(T106^(2-N106)), S106*(U106^(N106 + 2)))</f>
        <v>26.996554811221998</v>
      </c>
      <c r="BG106" s="46">
        <f>BD106/BE106</f>
        <v>-8.0161753818006627</v>
      </c>
      <c r="BH106" s="64">
        <f>BB106/BC106</f>
        <v>1.2343020434096084</v>
      </c>
      <c r="BI106" s="66">
        <v>721</v>
      </c>
      <c r="BJ106" s="66">
        <v>3530</v>
      </c>
      <c r="BK106" s="66">
        <v>0</v>
      </c>
      <c r="BL106" s="10">
        <f>SUM(BI106:BK106)</f>
        <v>4251</v>
      </c>
      <c r="BM106" s="15">
        <f>AY106*$D$157</f>
        <v>3373.1948015914504</v>
      </c>
      <c r="BN106" s="9">
        <f>BM106-BL106</f>
        <v>-877.80519840854959</v>
      </c>
      <c r="BO106" s="48">
        <f>IF(BN106&gt;0,V106,W106)</f>
        <v>25.906261194629508</v>
      </c>
      <c r="BP106" s="48">
        <f xml:space="preserve"> IF(BN106 &gt;0, S106*T106^(2-N106), S106*U106^(N106+2))</f>
        <v>26.996554811221998</v>
      </c>
      <c r="BQ106" s="46">
        <f>BN106/BO106</f>
        <v>-33.883901340056077</v>
      </c>
      <c r="BR106" s="64">
        <f>BL106/BM106</f>
        <v>1.2602296191119491</v>
      </c>
      <c r="BS106" s="16">
        <f>BB106+BL106+BU106</f>
        <v>5469</v>
      </c>
      <c r="BT106" s="69">
        <f>BC106+BM106+BV106</f>
        <v>4385.3213517768436</v>
      </c>
      <c r="BU106" s="66">
        <v>124</v>
      </c>
      <c r="BV106" s="15">
        <f>AZ106*$D$160</f>
        <v>125.79568340827974</v>
      </c>
      <c r="BW106" s="37">
        <f>BV106-BU106</f>
        <v>1.7956834082797428</v>
      </c>
      <c r="BX106" s="54">
        <f>BW106*(BW106&lt;&gt;0)</f>
        <v>1.7956834082797428</v>
      </c>
      <c r="BY106" s="26">
        <f>BX106/$BX$152</f>
        <v>6.128612314947932E-4</v>
      </c>
      <c r="BZ106" s="47">
        <f>BY106 * $BW$152</f>
        <v>1.7956834082797426</v>
      </c>
      <c r="CA106" s="48">
        <f>IF(BZ106&gt;0, V106, W106)</f>
        <v>24.420744902451471</v>
      </c>
      <c r="CB106" s="48">
        <f>IF(BW106&gt;0, S106*T106^(2-N106), S106*U106^(N106+2))</f>
        <v>23.989250480640973</v>
      </c>
      <c r="CC106" s="65">
        <f>BZ106/CA106</f>
        <v>7.3531066126467065E-2</v>
      </c>
      <c r="CD106" s="66">
        <v>0</v>
      </c>
      <c r="CE106" s="15">
        <f>AZ106*$CD$155</f>
        <v>114.65437863693803</v>
      </c>
      <c r="CF106" s="37">
        <f>CE106-CD106</f>
        <v>114.65437863693803</v>
      </c>
      <c r="CG106" s="54">
        <f>CF106*(CF106&lt;&gt;0)</f>
        <v>114.65437863693803</v>
      </c>
      <c r="CH106" s="26">
        <f>CG106/$CG$152</f>
        <v>1.78394863290708E-2</v>
      </c>
      <c r="CI106" s="47">
        <f>CH106 * $CF$152</f>
        <v>114.65437863693803</v>
      </c>
      <c r="CJ106" s="48">
        <f>IF(BZ106&gt;0,V106,W106)</f>
        <v>24.420744902451471</v>
      </c>
      <c r="CK106" s="65">
        <f>CI106/CJ106</f>
        <v>4.6949582862817785</v>
      </c>
      <c r="CL106" s="70">
        <f>N106</f>
        <v>0</v>
      </c>
      <c r="CM106" s="1">
        <f>BS106+BU106</f>
        <v>5593</v>
      </c>
    </row>
    <row r="107" spans="1:91" x14ac:dyDescent="0.2">
      <c r="A107" s="30" t="s">
        <v>209</v>
      </c>
      <c r="B107">
        <v>0</v>
      </c>
      <c r="C107">
        <v>0</v>
      </c>
      <c r="D107">
        <v>6.4349621472814797E-2</v>
      </c>
      <c r="E107">
        <v>0.93565037852718502</v>
      </c>
      <c r="F107">
        <v>0.13769597818677501</v>
      </c>
      <c r="G107">
        <v>0.13769597818677501</v>
      </c>
      <c r="H107">
        <v>6.7014147431124303E-3</v>
      </c>
      <c r="I107">
        <v>0.17833209233060299</v>
      </c>
      <c r="J107">
        <v>3.4569890261821598E-2</v>
      </c>
      <c r="K107">
        <v>6.8993730551485805E-2</v>
      </c>
      <c r="L107">
        <v>0.44647130751889802</v>
      </c>
      <c r="M107">
        <v>0.36995173440897899</v>
      </c>
      <c r="N107" s="21">
        <v>1</v>
      </c>
      <c r="O107">
        <v>1.0031249969731999</v>
      </c>
      <c r="P107">
        <v>0.96649481685397998</v>
      </c>
      <c r="Q107">
        <v>1</v>
      </c>
      <c r="R107">
        <v>0.99099973079927495</v>
      </c>
      <c r="S107">
        <v>2.1800000667571999</v>
      </c>
      <c r="T107" s="27">
        <f>IF(C107,P107,R107)</f>
        <v>0.99099973079927495</v>
      </c>
      <c r="U107" s="27">
        <f>IF(D107 = 0,O107,Q107)</f>
        <v>1</v>
      </c>
      <c r="V107" s="39">
        <f>S107*T107^(1-N107)</f>
        <v>2.1800000667571999</v>
      </c>
      <c r="W107" s="38">
        <f>S107*U107^(N107+1)</f>
        <v>2.1800000667571999</v>
      </c>
      <c r="X107" s="44">
        <f>0.5 * (D107-MAX($D$3:$D$151))/(MIN($D$3:$D$151)-MAX($D$3:$D$151)) + 0.75</f>
        <v>1.2321768370297601</v>
      </c>
      <c r="Y107" s="44">
        <f>AVERAGE(D107, F107, G107, H107, I107, J107, K107)</f>
        <v>8.976267224762681E-2</v>
      </c>
      <c r="Z107" s="22">
        <f>AI107^N107</f>
        <v>1.4460514729268388</v>
      </c>
      <c r="AA107" s="22">
        <f>(Z107+AB107)/2</f>
        <v>1.8353434116866048</v>
      </c>
      <c r="AB107" s="22">
        <f>AM107^N107</f>
        <v>2.2246353504463707</v>
      </c>
      <c r="AC107" s="22">
        <v>1</v>
      </c>
      <c r="AD107" s="22">
        <v>1</v>
      </c>
      <c r="AE107" s="22">
        <v>1</v>
      </c>
      <c r="AF107" s="22">
        <f>PERCENTILE($L$2:$L$151, 0.05)</f>
        <v>4.1983459205926187E-4</v>
      </c>
      <c r="AG107" s="22">
        <f>PERCENTILE($L$2:$L$151, 0.95)</f>
        <v>0.98984537699831288</v>
      </c>
      <c r="AH107" s="22">
        <f>MIN(MAX(L107,AF107), AG107)</f>
        <v>0.44647130751889802</v>
      </c>
      <c r="AI107" s="22">
        <f>AH107-$AH$152+1</f>
        <v>1.4460514729268388</v>
      </c>
      <c r="AJ107" s="22">
        <f>PERCENTILE($M$2:$M$151, 0.02)</f>
        <v>-0.85468361603739185</v>
      </c>
      <c r="AK107" s="22">
        <f>PERCENTILE($M$2:$M$151, 0.98)</f>
        <v>1.261554317403208</v>
      </c>
      <c r="AL107" s="22">
        <f>MIN(MAX(M107,AJ107), AK107)</f>
        <v>0.36995173440897899</v>
      </c>
      <c r="AM107" s="22">
        <f>AL107-$AL$152 + 1</f>
        <v>2.2246353504463707</v>
      </c>
      <c r="AN107" s="46">
        <v>0</v>
      </c>
      <c r="AO107" s="74">
        <v>0.31</v>
      </c>
      <c r="AP107" s="51">
        <v>0.57999999999999996</v>
      </c>
      <c r="AQ107" s="50">
        <v>1</v>
      </c>
      <c r="AR107" s="17">
        <f>(AI107^4)*AB107*AE107*AN107</f>
        <v>0</v>
      </c>
      <c r="AS107" s="17">
        <f>(AM107^4) *Z107*AC107*AO107*(M107 &gt; 0)</f>
        <v>10.979454980341288</v>
      </c>
      <c r="AT107" s="17">
        <f>(AM107^4)*AA107*AP107*AQ107</f>
        <v>26.072379385370333</v>
      </c>
      <c r="AU107" s="17">
        <f>MIN(AR107, 0.05*AR$152)</f>
        <v>0</v>
      </c>
      <c r="AV107" s="17">
        <f>MIN(AS107, 0.05*AS$152)</f>
        <v>10.979454980341288</v>
      </c>
      <c r="AW107" s="17">
        <f>MIN(AT107, 0.05*AT$152)</f>
        <v>26.072379385370333</v>
      </c>
      <c r="AX107" s="14">
        <f>AU107/$AU$152</f>
        <v>0</v>
      </c>
      <c r="AY107" s="14">
        <f>AV107/$AV$152</f>
        <v>4.2219883511129541E-3</v>
      </c>
      <c r="AZ107" s="67">
        <f>AW107/$AW$152</f>
        <v>7.0575661988203746E-3</v>
      </c>
      <c r="BA107" s="21">
        <f>N107</f>
        <v>1</v>
      </c>
      <c r="BB107" s="66">
        <v>0</v>
      </c>
      <c r="BC107" s="15">
        <f>$D$158*AX107</f>
        <v>0</v>
      </c>
      <c r="BD107" s="19">
        <f>BC107-BB107</f>
        <v>0</v>
      </c>
      <c r="BE107" s="63">
        <f>(IF(BD107 &gt; 0, V107, W107))</f>
        <v>2.1800000667571999</v>
      </c>
      <c r="BF107" s="63">
        <f>IF(BD107&gt;0, S107*(T107^(2-N107)), S107*(U107^(N107 + 2)))</f>
        <v>2.1800000667571999</v>
      </c>
      <c r="BG107" s="46">
        <f>BD107/BE107</f>
        <v>0</v>
      </c>
      <c r="BH107" s="64" t="e">
        <f>BB107/BC107</f>
        <v>#DIV/0!</v>
      </c>
      <c r="BI107" s="66">
        <v>0</v>
      </c>
      <c r="BJ107" s="66">
        <v>1053</v>
      </c>
      <c r="BK107" s="66">
        <v>0</v>
      </c>
      <c r="BL107" s="10">
        <f>SUM(BI107:BK107)</f>
        <v>1053</v>
      </c>
      <c r="BM107" s="15">
        <f>AY107*$D$157</f>
        <v>813.44627362058179</v>
      </c>
      <c r="BN107" s="9">
        <f>BM107-BL107</f>
        <v>-239.55372637941821</v>
      </c>
      <c r="BO107" s="48">
        <f>IF(BN107&gt;0,V107,W107)</f>
        <v>2.1800000667571999</v>
      </c>
      <c r="BP107" s="48">
        <f xml:space="preserve"> IF(BN107 &gt;0, S107*T107^(2-N107), S107*U107^(N107+2))</f>
        <v>2.1800000667571999</v>
      </c>
      <c r="BQ107" s="46">
        <f>BN107/BO107</f>
        <v>-109.88702708425136</v>
      </c>
      <c r="BR107" s="64">
        <f>BL107/BM107</f>
        <v>1.2944923766300931</v>
      </c>
      <c r="BS107" s="16">
        <f>BB107+BL107+BU107</f>
        <v>1099</v>
      </c>
      <c r="BT107" s="69">
        <f>BC107+BM107+BV107</f>
        <v>885.48285181194137</v>
      </c>
      <c r="BU107" s="66">
        <v>46</v>
      </c>
      <c r="BV107" s="15">
        <f>AZ107*$D$160</f>
        <v>72.036578191359567</v>
      </c>
      <c r="BW107" s="37">
        <f>BV107-BU107</f>
        <v>26.036578191359567</v>
      </c>
      <c r="BX107" s="54">
        <f>BW107*(BW107&lt;&gt;0)</f>
        <v>26.036578191359567</v>
      </c>
      <c r="BY107" s="26">
        <f>BX107/$BX$152</f>
        <v>8.8862041608735801E-3</v>
      </c>
      <c r="BZ107" s="47">
        <f>BY107 * $BW$152</f>
        <v>26.03657819135957</v>
      </c>
      <c r="CA107" s="48">
        <f>IF(BZ107&gt;0, V107, W107)</f>
        <v>2.1800000667571999</v>
      </c>
      <c r="CB107" s="48">
        <f>IF(BW107&gt;0, S107*T107^(2-N107), S107*U107^(N107+2))</f>
        <v>2.1603794792987867</v>
      </c>
      <c r="CC107" s="65">
        <f>BZ107/CA107</f>
        <v>11.943384125712242</v>
      </c>
      <c r="CD107" s="66">
        <v>0</v>
      </c>
      <c r="CE107" s="15">
        <f>AZ107*$CD$155</f>
        <v>65.65653834762594</v>
      </c>
      <c r="CF107" s="37">
        <f>CE107-CD107</f>
        <v>65.65653834762594</v>
      </c>
      <c r="CG107" s="54">
        <f>CF107*(CF107&lt;&gt;0)</f>
        <v>65.65653834762594</v>
      </c>
      <c r="CH107" s="26">
        <f>CG107/$CG$152</f>
        <v>1.021573647854768E-2</v>
      </c>
      <c r="CI107" s="47">
        <f>CH107 * $CF$152</f>
        <v>65.65653834762594</v>
      </c>
      <c r="CJ107" s="48">
        <f>IF(BZ107&gt;0,V107,W107)</f>
        <v>2.1800000667571999</v>
      </c>
      <c r="CK107" s="65">
        <f>CI107/CJ107</f>
        <v>30.117677218832174</v>
      </c>
      <c r="CL107" s="70">
        <f>N107</f>
        <v>1</v>
      </c>
      <c r="CM107" s="1">
        <f>BS107+BU107</f>
        <v>1145</v>
      </c>
    </row>
    <row r="108" spans="1:91" x14ac:dyDescent="0.2">
      <c r="A108" s="30" t="s">
        <v>214</v>
      </c>
      <c r="B108">
        <v>0</v>
      </c>
      <c r="C108">
        <v>0</v>
      </c>
      <c r="D108">
        <v>0.14222932481022699</v>
      </c>
      <c r="E108">
        <v>0.85777067518977201</v>
      </c>
      <c r="F108">
        <v>0.86849423917361901</v>
      </c>
      <c r="G108">
        <v>0.86849423917361901</v>
      </c>
      <c r="H108">
        <v>0.16297534475553699</v>
      </c>
      <c r="I108">
        <v>0.34600919348098602</v>
      </c>
      <c r="J108">
        <v>0.23746782433868599</v>
      </c>
      <c r="K108">
        <v>0.454135923955859</v>
      </c>
      <c r="L108">
        <v>0.69936031640086105</v>
      </c>
      <c r="M108">
        <v>1.0077204057131799</v>
      </c>
      <c r="N108" s="21">
        <v>0</v>
      </c>
      <c r="O108">
        <v>0.99895586653092805</v>
      </c>
      <c r="P108">
        <v>0.99090223109203501</v>
      </c>
      <c r="Q108">
        <v>1.0090069641028401</v>
      </c>
      <c r="R108">
        <v>0.99363152957122203</v>
      </c>
      <c r="S108">
        <v>10.270000457763601</v>
      </c>
      <c r="T108" s="27">
        <f>IF(C108,P108,R108)</f>
        <v>0.99363152957122203</v>
      </c>
      <c r="U108" s="27">
        <f>IF(D108 = 0,O108,Q108)</f>
        <v>1.0090069641028401</v>
      </c>
      <c r="V108" s="39">
        <f>S108*T108^(1-N108)</f>
        <v>10.204596263544797</v>
      </c>
      <c r="W108" s="38">
        <f>S108*U108^(N108+1)</f>
        <v>10.362501983222829</v>
      </c>
      <c r="X108" s="44">
        <f>0.5 * (D108-MAX($D$3:$D$151))/(MIN($D$3:$D$151)-MAX($D$3:$D$151)) + 0.75</f>
        <v>1.1920424130121479</v>
      </c>
      <c r="Y108" s="44">
        <f>AVERAGE(D108, F108, G108, H108, I108, J108, K108)</f>
        <v>0.43997229852693326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PERCENTILE($L$2:$L$151, 0.05)</f>
        <v>4.1983459205926187E-4</v>
      </c>
      <c r="AG108" s="22">
        <f>PERCENTILE($L$2:$L$151, 0.95)</f>
        <v>0.98984537699831288</v>
      </c>
      <c r="AH108" s="22">
        <f>MIN(MAX(L108,AF108), AG108)</f>
        <v>0.69936031640086105</v>
      </c>
      <c r="AI108" s="22">
        <f>AH108-$AH$152+1</f>
        <v>1.6989404818088016</v>
      </c>
      <c r="AJ108" s="22">
        <f>PERCENTILE($M$2:$M$151, 0.02)</f>
        <v>-0.85468361603739185</v>
      </c>
      <c r="AK108" s="22">
        <f>PERCENTILE($M$2:$M$151, 0.98)</f>
        <v>1.261554317403208</v>
      </c>
      <c r="AL108" s="22">
        <f>MIN(MAX(M108,AJ108), AK108)</f>
        <v>1.0077204057131799</v>
      </c>
      <c r="AM108" s="22">
        <f>AL108-$AL$152 + 1</f>
        <v>2.8624040217505717</v>
      </c>
      <c r="AN108" s="46">
        <v>0</v>
      </c>
      <c r="AO108" s="74">
        <v>0.31</v>
      </c>
      <c r="AP108" s="51">
        <v>0.57999999999999996</v>
      </c>
      <c r="AQ108" s="50">
        <v>1</v>
      </c>
      <c r="AR108" s="17">
        <f>(AI108^4)*AB108*AE108*AN108</f>
        <v>0</v>
      </c>
      <c r="AS108" s="17">
        <f>(AM108^4) *Z108*AC108*AO108*(M108 &gt; 0)</f>
        <v>20.810639569522813</v>
      </c>
      <c r="AT108" s="17">
        <f>(AM108^4)*AA108*AP108*AQ108</f>
        <v>38.936035323623322</v>
      </c>
      <c r="AU108" s="17">
        <f>MIN(AR108, 0.05*AR$152)</f>
        <v>0</v>
      </c>
      <c r="AV108" s="17">
        <f>MIN(AS108, 0.05*AS$152)</f>
        <v>20.810639569522813</v>
      </c>
      <c r="AW108" s="17">
        <f>MIN(AT108, 0.05*AT$152)</f>
        <v>38.936035323623322</v>
      </c>
      <c r="AX108" s="14">
        <f>AU108/$AU$152</f>
        <v>0</v>
      </c>
      <c r="AY108" s="14">
        <f>AV108/$AV$152</f>
        <v>8.0024261676971235E-3</v>
      </c>
      <c r="AZ108" s="67">
        <f>AW108/$AW$152</f>
        <v>1.053964591241993E-2</v>
      </c>
      <c r="BA108" s="21">
        <f>N108</f>
        <v>0</v>
      </c>
      <c r="BB108" s="66">
        <v>0</v>
      </c>
      <c r="BC108" s="15">
        <f>$D$158*AX108</f>
        <v>0</v>
      </c>
      <c r="BD108" s="19">
        <f>BC108-BB108</f>
        <v>0</v>
      </c>
      <c r="BE108" s="63">
        <f>(IF(BD108 &gt; 0, V108, W108))</f>
        <v>10.362501983222829</v>
      </c>
      <c r="BF108" s="63">
        <f>IF(BD108&gt;0, S108*(T108^(2-N108)), S108*(U108^(N108 + 2)))</f>
        <v>10.455836666601325</v>
      </c>
      <c r="BG108" s="46">
        <f>BD108/BE108</f>
        <v>0</v>
      </c>
      <c r="BH108" s="64" t="e">
        <f>BB108/BC108</f>
        <v>#DIV/0!</v>
      </c>
      <c r="BI108" s="66">
        <v>0</v>
      </c>
      <c r="BJ108" s="66">
        <v>801</v>
      </c>
      <c r="BK108" s="66">
        <v>0</v>
      </c>
      <c r="BL108" s="10">
        <f>SUM(BI108:BK108)</f>
        <v>801</v>
      </c>
      <c r="BM108" s="15">
        <f>AY108*$D$157</f>
        <v>1541.8194473040371</v>
      </c>
      <c r="BN108" s="9">
        <f>BM108-BL108</f>
        <v>740.81944730403711</v>
      </c>
      <c r="BO108" s="48">
        <f>IF(BN108&gt;0,V108,W108)</f>
        <v>10.204596263544797</v>
      </c>
      <c r="BP108" s="48">
        <f xml:space="preserve"> IF(BN108 &gt;0, S108*T108^(2-N108), S108*U108^(N108+2))</f>
        <v>10.139608594002794</v>
      </c>
      <c r="BQ108" s="46">
        <f>BN108/BO108</f>
        <v>72.596644509157358</v>
      </c>
      <c r="BR108" s="64">
        <f>BL108/BM108</f>
        <v>0.51951608302813668</v>
      </c>
      <c r="BS108" s="16">
        <f>BB108+BL108+BU108</f>
        <v>945</v>
      </c>
      <c r="BT108" s="69">
        <f>BC108+BM108+BV108</f>
        <v>1649.3976131321074</v>
      </c>
      <c r="BU108" s="66">
        <v>144</v>
      </c>
      <c r="BV108" s="15">
        <f>AZ108*$D$160</f>
        <v>107.57816582807023</v>
      </c>
      <c r="BW108" s="37">
        <f>BV108-BU108</f>
        <v>-36.421834171929774</v>
      </c>
      <c r="BX108" s="54">
        <f>BW108*(BW108&lt;&gt;0)</f>
        <v>-36.421834171929774</v>
      </c>
      <c r="BY108" s="26">
        <f>BX108/$BX$152</f>
        <v>-1.2430660126938499E-2</v>
      </c>
      <c r="BZ108" s="47">
        <f>BY108 * $BW$152</f>
        <v>-36.421834171929774</v>
      </c>
      <c r="CA108" s="48">
        <f>IF(BZ108&gt;0, V108, W108)</f>
        <v>10.362501983222829</v>
      </c>
      <c r="CB108" s="48">
        <f>IF(BW108&gt;0, S108*T108^(2-N108), S108*U108^(N108+2))</f>
        <v>10.455836666601325</v>
      </c>
      <c r="CC108" s="65">
        <f>BZ108/CA108</f>
        <v>-3.5147722269098436</v>
      </c>
      <c r="CD108" s="66">
        <v>0</v>
      </c>
      <c r="CE108" s="15">
        <f>AZ108*$CD$155</f>
        <v>98.05032592324261</v>
      </c>
      <c r="CF108" s="37">
        <f>CE108-CD108</f>
        <v>98.05032592324261</v>
      </c>
      <c r="CG108" s="54">
        <f>CF108*(CF108&lt;&gt;0)</f>
        <v>98.05032592324261</v>
      </c>
      <c r="CH108" s="26">
        <f>CG108/$CG$152</f>
        <v>1.5256002166367296E-2</v>
      </c>
      <c r="CI108" s="47">
        <f>CH108 * $CF$152</f>
        <v>98.05032592324261</v>
      </c>
      <c r="CJ108" s="48">
        <f>IF(BZ108&gt;0,V108,W108)</f>
        <v>10.362501983222829</v>
      </c>
      <c r="CK108" s="65">
        <f>CI108/CJ108</f>
        <v>9.462032053840737</v>
      </c>
      <c r="CL108" s="70">
        <f>N108</f>
        <v>0</v>
      </c>
      <c r="CM108" s="1">
        <f>BS108+BU108</f>
        <v>1089</v>
      </c>
    </row>
    <row r="109" spans="1:91" x14ac:dyDescent="0.2">
      <c r="A109" s="30" t="s">
        <v>245</v>
      </c>
      <c r="B109">
        <v>1</v>
      </c>
      <c r="C109">
        <v>1</v>
      </c>
      <c r="D109">
        <v>0.96582278481012596</v>
      </c>
      <c r="E109">
        <v>3.4177215189873301E-2</v>
      </c>
      <c r="F109">
        <v>0.99751243781094501</v>
      </c>
      <c r="G109">
        <v>0.99751243781094501</v>
      </c>
      <c r="H109">
        <v>0.89558823529411702</v>
      </c>
      <c r="I109">
        <v>0.70588235294117596</v>
      </c>
      <c r="J109">
        <v>0.79509743478132699</v>
      </c>
      <c r="K109">
        <v>0.89057261380863895</v>
      </c>
      <c r="L109">
        <v>0.19683546781934899</v>
      </c>
      <c r="M109">
        <v>0.189533867351771</v>
      </c>
      <c r="N109" s="21">
        <v>-2</v>
      </c>
      <c r="O109">
        <v>1.0307287911863801</v>
      </c>
      <c r="P109">
        <v>0.97984541297532002</v>
      </c>
      <c r="Q109">
        <v>1.0138246168059999</v>
      </c>
      <c r="R109">
        <v>0.98823885164975001</v>
      </c>
      <c r="S109">
        <v>13.300000190734799</v>
      </c>
      <c r="T109" s="27">
        <f>IF(C109,P109,R109)</f>
        <v>0.97984541297532002</v>
      </c>
      <c r="U109" s="27">
        <f>IF(D109 = 0,O109,Q109)</f>
        <v>1.0138246168059999</v>
      </c>
      <c r="V109" s="39">
        <f>S109*T109^(1-N109)</f>
        <v>12.511930945208027</v>
      </c>
      <c r="W109" s="38">
        <f>S109*U109^(N109+1)</f>
        <v>13.118640019450048</v>
      </c>
      <c r="X109" s="44">
        <f>0.5 * (D109-MAX($D$3:$D$151))/(MIN($D$3:$D$151)-MAX($D$3:$D$151)) + 0.75</f>
        <v>0.76761284118185191</v>
      </c>
      <c r="Y109" s="44">
        <f>AVERAGE(D109, F109, G109, H109, I109, J109, K109)</f>
        <v>0.89256975675103933</v>
      </c>
      <c r="Z109" s="22">
        <f>AI109^N109</f>
        <v>0.69861167891006215</v>
      </c>
      <c r="AA109" s="22">
        <f>(Z109+AB109)/2</f>
        <v>0.46895669483050506</v>
      </c>
      <c r="AB109" s="22">
        <f>AM109^N109</f>
        <v>0.23930171075094792</v>
      </c>
      <c r="AC109" s="22">
        <v>1</v>
      </c>
      <c r="AD109" s="22">
        <v>1</v>
      </c>
      <c r="AE109" s="22">
        <v>1</v>
      </c>
      <c r="AF109" s="22">
        <f>PERCENTILE($L$2:$L$151, 0.05)</f>
        <v>4.1983459205926187E-4</v>
      </c>
      <c r="AG109" s="22">
        <f>PERCENTILE($L$2:$L$151, 0.95)</f>
        <v>0.98984537699831288</v>
      </c>
      <c r="AH109" s="22">
        <f>MIN(MAX(L109,AF109), AG109)</f>
        <v>0.19683546781934899</v>
      </c>
      <c r="AI109" s="22">
        <f>AH109-$AH$152+1</f>
        <v>1.1964156332272897</v>
      </c>
      <c r="AJ109" s="22">
        <f>PERCENTILE($M$2:$M$151, 0.02)</f>
        <v>-0.85468361603739185</v>
      </c>
      <c r="AK109" s="22">
        <f>PERCENTILE($M$2:$M$151, 0.98)</f>
        <v>1.261554317403208</v>
      </c>
      <c r="AL109" s="22">
        <f>MIN(MAX(M109,AJ109), AK109)</f>
        <v>0.189533867351771</v>
      </c>
      <c r="AM109" s="22">
        <f>AL109-$AL$152 + 1</f>
        <v>2.0442174833891631</v>
      </c>
      <c r="AN109" s="46">
        <v>0</v>
      </c>
      <c r="AO109" s="74">
        <v>0.31</v>
      </c>
      <c r="AP109" s="51">
        <v>0.57999999999999996</v>
      </c>
      <c r="AQ109" s="50">
        <v>1</v>
      </c>
      <c r="AR109" s="17">
        <f>(AI109^4)*AB109*AE109*AN109</f>
        <v>0</v>
      </c>
      <c r="AS109" s="17">
        <f>(AM109^4) *Z109*AC109*AO109*(M109 &gt; 0)</f>
        <v>3.7818641882865323</v>
      </c>
      <c r="AT109" s="17">
        <f>(AM109^4)*AA109*AP109*AQ109</f>
        <v>4.7497322349567996</v>
      </c>
      <c r="AU109" s="17">
        <f>MIN(AR109, 0.05*AR$152)</f>
        <v>0</v>
      </c>
      <c r="AV109" s="17">
        <f>MIN(AS109, 0.05*AS$152)</f>
        <v>3.7818641882865323</v>
      </c>
      <c r="AW109" s="17">
        <f>MIN(AT109, 0.05*AT$152)</f>
        <v>4.7497322349567996</v>
      </c>
      <c r="AX109" s="14">
        <f>AU109/$AU$152</f>
        <v>0</v>
      </c>
      <c r="AY109" s="14">
        <f>AV109/$AV$152</f>
        <v>1.4542603960784825E-3</v>
      </c>
      <c r="AZ109" s="67">
        <f>AW109/$AW$152</f>
        <v>1.2857111803799613E-3</v>
      </c>
      <c r="BA109" s="21">
        <f>N109</f>
        <v>-2</v>
      </c>
      <c r="BB109" s="66">
        <v>0</v>
      </c>
      <c r="BC109" s="15">
        <f>$D$158*AX109</f>
        <v>0</v>
      </c>
      <c r="BD109" s="19">
        <f>BC109-BB109</f>
        <v>0</v>
      </c>
      <c r="BE109" s="63">
        <f>(IF(BD109 &gt; 0, V109, W109))</f>
        <v>13.118640019450048</v>
      </c>
      <c r="BF109" s="63">
        <f>IF(BD109&gt;0, S109*(T109^(2-N109)), S109*(U109^(N109 + 2)))</f>
        <v>13.300000190734799</v>
      </c>
      <c r="BG109" s="46">
        <f>BD109/BE109</f>
        <v>0</v>
      </c>
      <c r="BH109" s="64" t="e">
        <f>BB109/BC109</f>
        <v>#DIV/0!</v>
      </c>
      <c r="BI109" s="66">
        <v>0</v>
      </c>
      <c r="BJ109" s="66">
        <v>66</v>
      </c>
      <c r="BK109" s="66">
        <v>0</v>
      </c>
      <c r="BL109" s="10">
        <f>SUM(BI109:BK109)</f>
        <v>66</v>
      </c>
      <c r="BM109" s="15">
        <f>AY109*$D$157</f>
        <v>280.19089625204515</v>
      </c>
      <c r="BN109" s="9">
        <f>BM109-BL109</f>
        <v>214.19089625204515</v>
      </c>
      <c r="BO109" s="48">
        <f>IF(BN109&gt;0,V109,W109)</f>
        <v>12.511930945208027</v>
      </c>
      <c r="BP109" s="48">
        <f xml:space="preserve"> IF(BN109 &gt;0, S109*T109^(2-N109), S109*U109^(N109+2))</f>
        <v>12.259758144126046</v>
      </c>
      <c r="BQ109" s="46">
        <f>BN109/BO109</f>
        <v>17.118932096894174</v>
      </c>
      <c r="BR109" s="64">
        <f>BL109/BM109</f>
        <v>0.23555369172533655</v>
      </c>
      <c r="BS109" s="16">
        <f>BB109+BL109+BU109</f>
        <v>145</v>
      </c>
      <c r="BT109" s="69">
        <f>BC109+BM109+BV109</f>
        <v>293.3141502701834</v>
      </c>
      <c r="BU109" s="66">
        <v>79</v>
      </c>
      <c r="BV109" s="15">
        <f>AZ109*$D$160</f>
        <v>13.123254018138265</v>
      </c>
      <c r="BW109" s="37">
        <f>BV109-BU109</f>
        <v>-65.876745981861731</v>
      </c>
      <c r="BX109" s="54">
        <f>BW109*(BW109&lt;&gt;0)</f>
        <v>-65.876745981861731</v>
      </c>
      <c r="BY109" s="26">
        <f>BX109/$BX$152</f>
        <v>-2.2483531051829962E-2</v>
      </c>
      <c r="BZ109" s="47">
        <f>BY109 * $BW$152</f>
        <v>-65.876745981861731</v>
      </c>
      <c r="CA109" s="48">
        <f>IF(BZ109&gt;0, V109, W109)</f>
        <v>13.118640019450048</v>
      </c>
      <c r="CB109" s="48">
        <f>IF(BW109&gt;0, S109*T109^(2-N109), S109*U109^(N109+2))</f>
        <v>13.300000190734799</v>
      </c>
      <c r="CC109" s="65">
        <f>BZ109/CA109</f>
        <v>-5.0216139694504234</v>
      </c>
      <c r="CD109" s="66">
        <v>107</v>
      </c>
      <c r="CE109" s="15">
        <f>AZ109*$CD$155</f>
        <v>11.96097111107478</v>
      </c>
      <c r="CF109" s="37">
        <f>CE109-CD109</f>
        <v>-95.039028888925216</v>
      </c>
      <c r="CG109" s="54">
        <f>CF109*(CF109&lt;&gt;0)</f>
        <v>-95.039028888925216</v>
      </c>
      <c r="CH109" s="26">
        <f>CG109/$CG$152</f>
        <v>-1.4787463651614317E-2</v>
      </c>
      <c r="CI109" s="47">
        <f>CH109 * $CF$152</f>
        <v>-95.039028888925216</v>
      </c>
      <c r="CJ109" s="48">
        <f>IF(BZ109&gt;0,V109,W109)</f>
        <v>13.118640019450048</v>
      </c>
      <c r="CK109" s="65">
        <f>CI109/CJ109</f>
        <v>-7.2445793731680874</v>
      </c>
      <c r="CL109" s="70">
        <f>N109</f>
        <v>-2</v>
      </c>
      <c r="CM109" s="1">
        <f>BS109+BU109</f>
        <v>224</v>
      </c>
    </row>
    <row r="110" spans="1:91" x14ac:dyDescent="0.2">
      <c r="A110" s="30" t="s">
        <v>120</v>
      </c>
      <c r="B110">
        <v>0</v>
      </c>
      <c r="C110">
        <v>0</v>
      </c>
      <c r="D110">
        <v>7.1698113207547098E-2</v>
      </c>
      <c r="E110">
        <v>0.92830188679245196</v>
      </c>
      <c r="F110">
        <v>4.9759229534510403E-2</v>
      </c>
      <c r="G110">
        <v>4.9759229534510403E-2</v>
      </c>
      <c r="H110">
        <v>0.110028653295128</v>
      </c>
      <c r="I110">
        <v>0.13008595988538599</v>
      </c>
      <c r="J110">
        <v>0.119637715536503</v>
      </c>
      <c r="K110">
        <v>7.71562087480024E-2</v>
      </c>
      <c r="L110">
        <v>0.44215847331401198</v>
      </c>
      <c r="M110">
        <v>0.49021063453319003</v>
      </c>
      <c r="N110" s="21">
        <v>0</v>
      </c>
      <c r="O110">
        <v>0.996352406443475</v>
      </c>
      <c r="P110">
        <v>0.98457765787125096</v>
      </c>
      <c r="Q110">
        <v>1.0268307194103601</v>
      </c>
      <c r="R110">
        <v>0.98381155187091995</v>
      </c>
      <c r="S110">
        <v>74.660003662109304</v>
      </c>
      <c r="T110" s="27">
        <f>IF(C110,P110,R110)</f>
        <v>0.98381155187091995</v>
      </c>
      <c r="U110" s="27">
        <f>IF(D110 = 0,O110,Q110)</f>
        <v>1.0268307194103601</v>
      </c>
      <c r="V110" s="39">
        <f>S110*T110^(1-N110)</f>
        <v>73.451374065508318</v>
      </c>
      <c r="W110" s="38">
        <f>S110*U110^(N110+1)</f>
        <v>76.66318527154381</v>
      </c>
      <c r="X110" s="44">
        <f>0.5 * (D110-MAX($D$3:$D$151))/(MIN($D$3:$D$151)-MAX($D$3:$D$151)) + 0.75</f>
        <v>1.2283898749519271</v>
      </c>
      <c r="Y110" s="44">
        <f>AVERAGE(D110, F110, G110, H110, I110, J110, K110)</f>
        <v>8.6875015677369632E-2</v>
      </c>
      <c r="Z110" s="22">
        <f>AI110^N110</f>
        <v>1</v>
      </c>
      <c r="AA110" s="22">
        <f>(Z110+AB110)/2</f>
        <v>1</v>
      </c>
      <c r="AB110" s="22">
        <f>AM110^N110</f>
        <v>1</v>
      </c>
      <c r="AC110" s="22">
        <v>1</v>
      </c>
      <c r="AD110" s="22">
        <v>1</v>
      </c>
      <c r="AE110" s="22">
        <v>1</v>
      </c>
      <c r="AF110" s="22">
        <f>PERCENTILE($L$2:$L$151, 0.05)</f>
        <v>4.1983459205926187E-4</v>
      </c>
      <c r="AG110" s="22">
        <f>PERCENTILE($L$2:$L$151, 0.95)</f>
        <v>0.98984537699831288</v>
      </c>
      <c r="AH110" s="22">
        <f>MIN(MAX(L110,AF110), AG110)</f>
        <v>0.44215847331401198</v>
      </c>
      <c r="AI110" s="22">
        <f>AH110-$AH$152+1</f>
        <v>1.4417386387219526</v>
      </c>
      <c r="AJ110" s="22">
        <f>PERCENTILE($M$2:$M$151, 0.02)</f>
        <v>-0.85468361603739185</v>
      </c>
      <c r="AK110" s="22">
        <f>PERCENTILE($M$2:$M$151, 0.98)</f>
        <v>1.261554317403208</v>
      </c>
      <c r="AL110" s="22">
        <f>MIN(MAX(M110,AJ110), AK110)</f>
        <v>0.49021063453319003</v>
      </c>
      <c r="AM110" s="22">
        <f>AL110-$AL$152 + 1</f>
        <v>2.3448942505705821</v>
      </c>
      <c r="AN110" s="46">
        <v>1</v>
      </c>
      <c r="AO110" s="51">
        <v>1</v>
      </c>
      <c r="AP110" s="51">
        <v>1</v>
      </c>
      <c r="AQ110" s="21">
        <v>1</v>
      </c>
      <c r="AR110" s="17">
        <f>(AI110^4)*AB110*AE110*AN110</f>
        <v>4.3206207891761927</v>
      </c>
      <c r="AS110" s="17">
        <f>(AM110^4) *Z110*AC110*AO110*(M110 &gt; 0)</f>
        <v>30.23382167365331</v>
      </c>
      <c r="AT110" s="17">
        <f>(AM110^4)*AA110*AP110*AQ110</f>
        <v>30.23382167365331</v>
      </c>
      <c r="AU110" s="17">
        <f>MIN(AR110, 0.05*AR$152)</f>
        <v>4.3206207891761927</v>
      </c>
      <c r="AV110" s="17">
        <f>MIN(AS110, 0.05*AS$152)</f>
        <v>30.23382167365331</v>
      </c>
      <c r="AW110" s="17">
        <f>MIN(AT110, 0.05*AT$152)</f>
        <v>30.23382167365331</v>
      </c>
      <c r="AX110" s="14">
        <f>AU110/$AU$152</f>
        <v>8.3166430270699664E-3</v>
      </c>
      <c r="AY110" s="14">
        <f>AV110/$AV$152</f>
        <v>1.1625972613790237E-2</v>
      </c>
      <c r="AZ110" s="67">
        <f>AW110/$AW$152</f>
        <v>8.1840324103625191E-3</v>
      </c>
      <c r="BA110" s="21">
        <f>N110</f>
        <v>0</v>
      </c>
      <c r="BB110" s="66">
        <v>821</v>
      </c>
      <c r="BC110" s="15">
        <f>$D$158*AX110</f>
        <v>1116.401210024791</v>
      </c>
      <c r="BD110" s="19">
        <f>BC110-BB110</f>
        <v>295.401210024791</v>
      </c>
      <c r="BE110" s="63">
        <f>(IF(BD110 &gt; 0, V110, W110))</f>
        <v>73.451374065508318</v>
      </c>
      <c r="BF110" s="63">
        <f>IF(BD110&gt;0, S110*(T110^(2-N110)), S110*(U110^(N110 + 2)))</f>
        <v>72.26231030643919</v>
      </c>
      <c r="BG110" s="46">
        <f>BD110/BE110</f>
        <v>4.0217247639415783</v>
      </c>
      <c r="BH110" s="64">
        <f>BB110/BC110</f>
        <v>0.73539870131614127</v>
      </c>
      <c r="BI110" s="66">
        <v>1344</v>
      </c>
      <c r="BJ110" s="66">
        <v>0</v>
      </c>
      <c r="BK110" s="66">
        <v>0</v>
      </c>
      <c r="BL110" s="10">
        <f>SUM(BI110:BK110)</f>
        <v>1344</v>
      </c>
      <c r="BM110" s="15">
        <f>AY110*$D$157</f>
        <v>2239.9645175263513</v>
      </c>
      <c r="BN110" s="9">
        <f>BM110-BL110</f>
        <v>895.9645175263513</v>
      </c>
      <c r="BO110" s="48">
        <f>IF(BN110&gt;0,V110,W110)</f>
        <v>73.451374065508318</v>
      </c>
      <c r="BP110" s="48">
        <f xml:space="preserve"> IF(BN110 &gt;0, S110*T110^(2-N110), S110*U110^(N110+2))</f>
        <v>72.26231030643919</v>
      </c>
      <c r="BQ110" s="46">
        <f>BN110/BO110</f>
        <v>12.198063398068996</v>
      </c>
      <c r="BR110" s="64">
        <f>BL110/BM110</f>
        <v>0.60000950438456624</v>
      </c>
      <c r="BS110" s="16">
        <f>BB110+BL110+BU110</f>
        <v>2165</v>
      </c>
      <c r="BT110" s="69">
        <f>BC110+BM110+BV110</f>
        <v>3439.9001463637123</v>
      </c>
      <c r="BU110" s="66">
        <v>0</v>
      </c>
      <c r="BV110" s="15">
        <f>AZ110*$D$160</f>
        <v>83.534418812570237</v>
      </c>
      <c r="BW110" s="37">
        <f>BV110-BU110</f>
        <v>83.534418812570237</v>
      </c>
      <c r="BX110" s="54">
        <f>BW110*(BW110&lt;&gt;0)</f>
        <v>83.534418812570237</v>
      </c>
      <c r="BY110" s="26">
        <f>BX110/$BX$152</f>
        <v>2.8510040550365292E-2</v>
      </c>
      <c r="BZ110" s="47">
        <f>BY110 * $BW$152</f>
        <v>83.534418812570237</v>
      </c>
      <c r="CA110" s="48">
        <f>IF(BZ110&gt;0, V110, W110)</f>
        <v>73.451374065508318</v>
      </c>
      <c r="CB110" s="48">
        <f>IF(BW110&gt;0, S110*T110^(2-N110), S110*U110^(N110+2))</f>
        <v>72.26231030643919</v>
      </c>
      <c r="CC110" s="65">
        <f>BZ110/CA110</f>
        <v>1.1372751003687045</v>
      </c>
      <c r="CD110" s="66">
        <v>0</v>
      </c>
      <c r="CE110" s="15">
        <f>AZ110*$CD$155</f>
        <v>76.136053513602519</v>
      </c>
      <c r="CF110" s="37">
        <f>CE110-CD110</f>
        <v>76.136053513602519</v>
      </c>
      <c r="CG110" s="54">
        <f>CF110*(CF110&lt;&gt;0)</f>
        <v>76.136053513602519</v>
      </c>
      <c r="CH110" s="26">
        <f>CG110/$CG$152</f>
        <v>1.1846281859903924E-2</v>
      </c>
      <c r="CI110" s="47">
        <f>CH110 * $CF$152</f>
        <v>76.136053513602519</v>
      </c>
      <c r="CJ110" s="48">
        <f>IF(BZ110&gt;0,V110,W110)</f>
        <v>73.451374065508318</v>
      </c>
      <c r="CK110" s="65">
        <f>CI110/CJ110</f>
        <v>1.0365504319320131</v>
      </c>
      <c r="CL110" s="70">
        <f>N110</f>
        <v>0</v>
      </c>
      <c r="CM110" s="1">
        <f>BS110+BU110</f>
        <v>2165</v>
      </c>
    </row>
    <row r="111" spans="1:91" x14ac:dyDescent="0.2">
      <c r="A111" s="30" t="s">
        <v>171</v>
      </c>
      <c r="B111">
        <v>1</v>
      </c>
      <c r="C111">
        <v>1</v>
      </c>
      <c r="D111">
        <v>0.79544546544146999</v>
      </c>
      <c r="E111">
        <v>0.20455453455852901</v>
      </c>
      <c r="F111">
        <v>0.86968613428684904</v>
      </c>
      <c r="G111">
        <v>0.86968613428684904</v>
      </c>
      <c r="H111">
        <v>0.54408692018386895</v>
      </c>
      <c r="I111">
        <v>0.72085248641872102</v>
      </c>
      <c r="J111">
        <v>0.626263849541426</v>
      </c>
      <c r="K111">
        <v>0.73800608828876502</v>
      </c>
      <c r="L111">
        <v>0.58454308442213798</v>
      </c>
      <c r="M111">
        <v>-0.144491928674852</v>
      </c>
      <c r="N111" s="21">
        <v>0</v>
      </c>
      <c r="O111">
        <v>1.0102447045398799</v>
      </c>
      <c r="P111">
        <v>0.99375761808460294</v>
      </c>
      <c r="Q111">
        <v>1.0046153081062399</v>
      </c>
      <c r="R111">
        <v>0.98860996678588098</v>
      </c>
      <c r="S111">
        <v>94.260002136230398</v>
      </c>
      <c r="T111" s="27">
        <f>IF(C111,P111,R111)</f>
        <v>0.99375761808460294</v>
      </c>
      <c r="U111" s="27">
        <f>IF(D111 = 0,O111,Q111)</f>
        <v>1.0046153081062399</v>
      </c>
      <c r="V111" s="39">
        <f>S111*T111^(1-N111)</f>
        <v>93.671595203549899</v>
      </c>
      <c r="W111" s="38">
        <f>S111*U111^(N111+1)</f>
        <v>94.695041088183928</v>
      </c>
      <c r="X111" s="44">
        <f>0.5 * (D111-MAX($D$3:$D$151))/(MIN($D$3:$D$151)-MAX($D$3:$D$151)) + 0.75</f>
        <v>0.85541486514309262</v>
      </c>
      <c r="Y111" s="44">
        <f>AVERAGE(D111, F111, G111, H111, I111, J111, K111)</f>
        <v>0.73771815406399277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PERCENTILE($L$2:$L$151, 0.05)</f>
        <v>4.1983459205926187E-4</v>
      </c>
      <c r="AG111" s="22">
        <f>PERCENTILE($L$2:$L$151, 0.95)</f>
        <v>0.98984537699831288</v>
      </c>
      <c r="AH111" s="22">
        <f>MIN(MAX(L111,AF111), AG111)</f>
        <v>0.58454308442213798</v>
      </c>
      <c r="AI111" s="22">
        <f>AH111-$AH$152+1</f>
        <v>1.5841232498300788</v>
      </c>
      <c r="AJ111" s="22">
        <f>PERCENTILE($M$2:$M$151, 0.02)</f>
        <v>-0.85468361603739185</v>
      </c>
      <c r="AK111" s="22">
        <f>PERCENTILE($M$2:$M$151, 0.98)</f>
        <v>1.261554317403208</v>
      </c>
      <c r="AL111" s="22">
        <f>MIN(MAX(M111,AJ111), AK111)</f>
        <v>-0.144491928674852</v>
      </c>
      <c r="AM111" s="22">
        <f>AL111-$AL$152 + 1</f>
        <v>1.7101916873625398</v>
      </c>
      <c r="AN111" s="46">
        <v>1</v>
      </c>
      <c r="AO111" s="51">
        <v>1</v>
      </c>
      <c r="AP111" s="51">
        <v>1</v>
      </c>
      <c r="AQ111" s="21">
        <v>1</v>
      </c>
      <c r="AR111" s="17">
        <f>(AI111^4)*AB111*AE111*AN111</f>
        <v>6.2973215890688339</v>
      </c>
      <c r="AS111" s="17">
        <f>(AM111^4) *Z111*AC111*AO111*(M111 &gt; 0)</f>
        <v>0</v>
      </c>
      <c r="AT111" s="17">
        <f>(AM111^4)*AA111*AP111*AQ111</f>
        <v>8.5541953637426786</v>
      </c>
      <c r="AU111" s="17">
        <f>MIN(AR111, 0.05*AR$152)</f>
        <v>6.2973215890688339</v>
      </c>
      <c r="AV111" s="17">
        <f>MIN(AS111, 0.05*AS$152)</f>
        <v>0</v>
      </c>
      <c r="AW111" s="17">
        <f>MIN(AT111, 0.05*AT$152)</f>
        <v>8.5541953637426786</v>
      </c>
      <c r="AX111" s="14">
        <f>AU111/$AU$152</f>
        <v>1.21215395283353E-2</v>
      </c>
      <c r="AY111" s="14">
        <f>AV111/$AV$152</f>
        <v>0</v>
      </c>
      <c r="AZ111" s="67">
        <f>AW111/$AW$152</f>
        <v>2.315546240138403E-3</v>
      </c>
      <c r="BA111" s="21">
        <f>N111</f>
        <v>0</v>
      </c>
      <c r="BB111" s="66">
        <v>1697</v>
      </c>
      <c r="BC111" s="15">
        <f>$D$158*AX111</f>
        <v>1627.1591016651457</v>
      </c>
      <c r="BD111" s="19">
        <f>BC111-BB111</f>
        <v>-69.840898334854273</v>
      </c>
      <c r="BE111" s="63">
        <f>(IF(BD111 &gt; 0, V111, W111))</f>
        <v>94.695041088183928</v>
      </c>
      <c r="BF111" s="63">
        <f>IF(BD111&gt;0, S111*(T111^(2-N111)), S111*(U111^(N111 + 2)))</f>
        <v>95.132087878938961</v>
      </c>
      <c r="BG111" s="46">
        <f>BD111/BE111</f>
        <v>-0.73753490713220715</v>
      </c>
      <c r="BH111" s="64">
        <f>BB111/BC111</f>
        <v>1.042921984865145</v>
      </c>
      <c r="BI111" s="66">
        <v>0</v>
      </c>
      <c r="BJ111" s="66">
        <v>0</v>
      </c>
      <c r="BK111" s="66">
        <v>0</v>
      </c>
      <c r="BL111" s="10">
        <f>SUM(BI111:BK111)</f>
        <v>0</v>
      </c>
      <c r="BM111" s="15">
        <f>AY111*$D$157</f>
        <v>0</v>
      </c>
      <c r="BN111" s="9">
        <f>BM111-BL111</f>
        <v>0</v>
      </c>
      <c r="BO111" s="48">
        <f>IF(BN111&gt;0,V111,W111)</f>
        <v>94.695041088183928</v>
      </c>
      <c r="BP111" s="48">
        <f xml:space="preserve"> IF(BN111 &gt;0, S111*T111^(2-N111), S111*U111^(N111+2))</f>
        <v>95.132087878938961</v>
      </c>
      <c r="BQ111" s="46">
        <f>BN111/BO111</f>
        <v>0</v>
      </c>
      <c r="BR111" s="64" t="e">
        <f>BL111/BM111</f>
        <v>#DIV/0!</v>
      </c>
      <c r="BS111" s="16">
        <f>BB111+BL111+BU111</f>
        <v>1791</v>
      </c>
      <c r="BT111" s="69">
        <f>BC111+BM111+BV111</f>
        <v>1650.7938821382384</v>
      </c>
      <c r="BU111" s="66">
        <v>94</v>
      </c>
      <c r="BV111" s="15">
        <f>AZ111*$D$160</f>
        <v>23.634780473092679</v>
      </c>
      <c r="BW111" s="37">
        <f>BV111-BU111</f>
        <v>-70.365219526907325</v>
      </c>
      <c r="BX111" s="54">
        <f>BW111*(BW111&lt;&gt;0)</f>
        <v>-70.365219526907325</v>
      </c>
      <c r="BY111" s="26">
        <f>BX111/$BX$152</f>
        <v>-2.4015433285633919E-2</v>
      </c>
      <c r="BZ111" s="47">
        <f>BY111 * $BW$152</f>
        <v>-70.365219526907325</v>
      </c>
      <c r="CA111" s="48">
        <f>IF(BZ111&gt;0, V111, W111)</f>
        <v>94.695041088183928</v>
      </c>
      <c r="CB111" s="48">
        <f>IF(BW111&gt;0, S111*T111^(2-N111), S111*U111^(N111+2))</f>
        <v>95.132087878938961</v>
      </c>
      <c r="CC111" s="65">
        <f>BZ111/CA111</f>
        <v>-0.74307185168630241</v>
      </c>
      <c r="CD111" s="66">
        <v>0</v>
      </c>
      <c r="CE111" s="15">
        <f>AZ111*$CD$155</f>
        <v>21.541526672007564</v>
      </c>
      <c r="CF111" s="37">
        <f>CE111-CD111</f>
        <v>21.541526672007564</v>
      </c>
      <c r="CG111" s="54">
        <f>CF111*(CF111&lt;&gt;0)</f>
        <v>21.541526672007564</v>
      </c>
      <c r="CH111" s="26">
        <f>CG111/$CG$152</f>
        <v>3.3517234591578598E-3</v>
      </c>
      <c r="CI111" s="47">
        <f>CH111 * $CF$152</f>
        <v>21.541526672007564</v>
      </c>
      <c r="CJ111" s="48">
        <f>IF(BZ111&gt;0,V111,W111)</f>
        <v>94.695041088183928</v>
      </c>
      <c r="CK111" s="65">
        <f>CI111/CJ111</f>
        <v>0.22748315460307161</v>
      </c>
      <c r="CL111" s="70">
        <f>N111</f>
        <v>0</v>
      </c>
      <c r="CM111" s="1">
        <f>BS111+BU111</f>
        <v>1885</v>
      </c>
    </row>
    <row r="112" spans="1:91" x14ac:dyDescent="0.2">
      <c r="A112" s="30" t="s">
        <v>172</v>
      </c>
      <c r="B112">
        <v>0</v>
      </c>
      <c r="C112">
        <v>0</v>
      </c>
      <c r="D112">
        <v>0.49176470588235199</v>
      </c>
      <c r="E112">
        <v>0.50823529411764701</v>
      </c>
      <c r="F112">
        <v>0.56264236902050102</v>
      </c>
      <c r="G112">
        <v>0.56264236902050102</v>
      </c>
      <c r="H112">
        <v>0.51111111111111096</v>
      </c>
      <c r="I112">
        <v>0.53015873015873005</v>
      </c>
      <c r="J112">
        <v>0.52054780533269396</v>
      </c>
      <c r="K112">
        <v>0.54118596654090101</v>
      </c>
      <c r="L112">
        <v>-2.40387993079977E-3</v>
      </c>
      <c r="M112">
        <v>-0.78114225818660199</v>
      </c>
      <c r="N112" s="21">
        <v>0</v>
      </c>
      <c r="O112">
        <v>0.99890613968208197</v>
      </c>
      <c r="P112">
        <v>0.972022189895135</v>
      </c>
      <c r="Q112">
        <v>1.02185784358955</v>
      </c>
      <c r="R112">
        <v>0.97154193706529901</v>
      </c>
      <c r="S112">
        <v>33.990001678466797</v>
      </c>
      <c r="T112" s="27">
        <f>IF(C112,P112,R112)</f>
        <v>0.97154193706529901</v>
      </c>
      <c r="U112" s="27">
        <f>IF(D112 = 0,O112,Q112)</f>
        <v>1.02185784358955</v>
      </c>
      <c r="V112" s="39">
        <f>S112*T112^(1-N112)</f>
        <v>33.022712071550394</v>
      </c>
      <c r="W112" s="38">
        <f>S112*U112^(N112+1)</f>
        <v>34.732949818763267</v>
      </c>
      <c r="X112" s="44">
        <f>0.5 * (D112-MAX($D$3:$D$151))/(MIN($D$3:$D$151)-MAX($D$3:$D$151)) + 0.75</f>
        <v>1.0119133088689465</v>
      </c>
      <c r="Y112" s="44">
        <f>AVERAGE(D112, F112, G112, H112, I112, J112, K112)</f>
        <v>0.53143615100954145</v>
      </c>
      <c r="Z112" s="22">
        <f>AI112^N112</f>
        <v>1</v>
      </c>
      <c r="AA112" s="22">
        <f>(Z112+AB112)/2</f>
        <v>1</v>
      </c>
      <c r="AB112" s="22">
        <f>AM112^N112</f>
        <v>1</v>
      </c>
      <c r="AC112" s="22">
        <v>1</v>
      </c>
      <c r="AD112" s="22">
        <v>1</v>
      </c>
      <c r="AE112" s="22">
        <v>1</v>
      </c>
      <c r="AF112" s="22">
        <f>PERCENTILE($L$2:$L$151, 0.05)</f>
        <v>4.1983459205926187E-4</v>
      </c>
      <c r="AG112" s="22">
        <f>PERCENTILE($L$2:$L$151, 0.95)</f>
        <v>0.98984537699831288</v>
      </c>
      <c r="AH112" s="22">
        <f>MIN(MAX(L112,AF112), AG112)</f>
        <v>4.1983459205926187E-4</v>
      </c>
      <c r="AI112" s="22">
        <f>AH112-$AH$152+1</f>
        <v>1</v>
      </c>
      <c r="AJ112" s="22">
        <f>PERCENTILE($M$2:$M$151, 0.02)</f>
        <v>-0.85468361603739185</v>
      </c>
      <c r="AK112" s="22">
        <f>PERCENTILE($M$2:$M$151, 0.98)</f>
        <v>1.261554317403208</v>
      </c>
      <c r="AL112" s="22">
        <f>MIN(MAX(M112,AJ112), AK112)</f>
        <v>-0.78114225818660199</v>
      </c>
      <c r="AM112" s="22">
        <f>AL112-$AL$152 + 1</f>
        <v>1.07354135785079</v>
      </c>
      <c r="AN112" s="46">
        <v>1</v>
      </c>
      <c r="AO112" s="51">
        <v>1</v>
      </c>
      <c r="AP112" s="51">
        <v>1</v>
      </c>
      <c r="AQ112" s="21">
        <v>1</v>
      </c>
      <c r="AR112" s="17">
        <f>(AI112^4)*AB112*AE112*AN112</f>
        <v>1</v>
      </c>
      <c r="AS112" s="17">
        <f>(AM112^4) *Z112*AC112*AO112*(M112 &gt; 0)</f>
        <v>0</v>
      </c>
      <c r="AT112" s="17">
        <f>(AM112^4)*AA112*AP112*AQ112</f>
        <v>1.3282356134523075</v>
      </c>
      <c r="AU112" s="17">
        <f>MIN(AR112, 0.05*AR$152)</f>
        <v>1</v>
      </c>
      <c r="AV112" s="17">
        <f>MIN(AS112, 0.05*AS$152)</f>
        <v>0</v>
      </c>
      <c r="AW112" s="17">
        <f>MIN(AT112, 0.05*AT$152)</f>
        <v>1.3282356134523075</v>
      </c>
      <c r="AX112" s="14">
        <f>AU112/$AU$152</f>
        <v>1.924872242411186E-3</v>
      </c>
      <c r="AY112" s="14">
        <f>AV112/$AV$152</f>
        <v>0</v>
      </c>
      <c r="AZ112" s="67">
        <f>AW112/$AW$152</f>
        <v>3.5954182128963754E-4</v>
      </c>
      <c r="BA112" s="21">
        <f>N112</f>
        <v>0</v>
      </c>
      <c r="BB112" s="66">
        <v>306</v>
      </c>
      <c r="BC112" s="15">
        <f>$D$158*AX112</f>
        <v>258.38907520455035</v>
      </c>
      <c r="BD112" s="19">
        <f>BC112-BB112</f>
        <v>-47.610924795449648</v>
      </c>
      <c r="BE112" s="63">
        <f>(IF(BD112 &gt; 0, V112, W112))</f>
        <v>34.732949818763267</v>
      </c>
      <c r="BF112" s="63">
        <f>IF(BD112&gt;0, S112*(T112^(2-N112)), S112*(U112^(N112 + 2)))</f>
        <v>35.492137203305482</v>
      </c>
      <c r="BG112" s="46">
        <f>BD112/BE112</f>
        <v>-1.3707711278162014</v>
      </c>
      <c r="BH112" s="64">
        <f>BB112/BC112</f>
        <v>1.1842605952196665</v>
      </c>
      <c r="BI112" s="66">
        <v>68</v>
      </c>
      <c r="BJ112" s="66">
        <v>340</v>
      </c>
      <c r="BK112" s="66">
        <v>68</v>
      </c>
      <c r="BL112" s="10">
        <f>SUM(BI112:BK112)</f>
        <v>476</v>
      </c>
      <c r="BM112" s="15">
        <f>AY112*$D$157</f>
        <v>0</v>
      </c>
      <c r="BN112" s="9">
        <f>BM112-BL112</f>
        <v>-476</v>
      </c>
      <c r="BO112" s="48">
        <f>IF(BN112&gt;0,V112,W112)</f>
        <v>34.732949818763267</v>
      </c>
      <c r="BP112" s="48">
        <f xml:space="preserve"> IF(BN112 &gt;0, S112*T112^(2-N112), S112*U112^(N112+2))</f>
        <v>35.492137203305482</v>
      </c>
      <c r="BQ112" s="46">
        <f>BN112/BO112</f>
        <v>-13.7045659088494</v>
      </c>
      <c r="BR112" s="64" t="e">
        <f>BL112/BM112</f>
        <v>#DIV/0!</v>
      </c>
      <c r="BS112" s="16">
        <f>BB112+BL112+BU112</f>
        <v>850</v>
      </c>
      <c r="BT112" s="69">
        <f>BC112+BM112+BV112</f>
        <v>262.05891857445368</v>
      </c>
      <c r="BU112" s="66">
        <v>68</v>
      </c>
      <c r="BV112" s="15">
        <f>AZ112*$D$160</f>
        <v>3.6698433699033304</v>
      </c>
      <c r="BW112" s="37">
        <f>BV112-BU112</f>
        <v>-64.330156630096667</v>
      </c>
      <c r="BX112" s="54">
        <f>BW112*(BW112&lt;&gt;0)</f>
        <v>-64.330156630096667</v>
      </c>
      <c r="BY112" s="26">
        <f>BX112/$BX$152</f>
        <v>-2.19556848566883E-2</v>
      </c>
      <c r="BZ112" s="47">
        <f>BY112 * $BW$152</f>
        <v>-64.330156630096667</v>
      </c>
      <c r="CA112" s="48">
        <f>IF(BZ112&gt;0, V112, W112)</f>
        <v>34.732949818763267</v>
      </c>
      <c r="CB112" s="48">
        <f>IF(BW112&gt;0, S112*T112^(2-N112), S112*U112^(N112+2))</f>
        <v>35.492137203305482</v>
      </c>
      <c r="CC112" s="65">
        <f>BZ112/CA112</f>
        <v>-1.8521362845877416</v>
      </c>
      <c r="CD112" s="66">
        <v>0</v>
      </c>
      <c r="CE112" s="15">
        <f>AZ112*$CD$155</f>
        <v>3.3448175634574979</v>
      </c>
      <c r="CF112" s="37">
        <f>CE112-CD112</f>
        <v>3.3448175634574979</v>
      </c>
      <c r="CG112" s="54">
        <f>CF112*(CF112&lt;&gt;0)</f>
        <v>3.3448175634574979</v>
      </c>
      <c r="CH112" s="26">
        <f>CG112/$CG$152</f>
        <v>5.204321710685386E-4</v>
      </c>
      <c r="CI112" s="47">
        <f>CH112 * $CF$152</f>
        <v>3.3448175634574975</v>
      </c>
      <c r="CJ112" s="48">
        <f>IF(BZ112&gt;0,V112,W112)</f>
        <v>34.732949818763267</v>
      </c>
      <c r="CK112" s="65">
        <f>CI112/CJ112</f>
        <v>9.6300993175378852E-2</v>
      </c>
      <c r="CL112" s="70">
        <f>N112</f>
        <v>0</v>
      </c>
      <c r="CM112" s="1">
        <f>BS112+BU112</f>
        <v>918</v>
      </c>
    </row>
    <row r="113" spans="1:91" x14ac:dyDescent="0.2">
      <c r="A113" s="30" t="s">
        <v>121</v>
      </c>
      <c r="B113">
        <v>1</v>
      </c>
      <c r="C113">
        <v>1</v>
      </c>
      <c r="D113">
        <v>0.80359820089955003</v>
      </c>
      <c r="E113">
        <v>0.196401799100449</v>
      </c>
      <c r="F113">
        <v>0.98145400593471799</v>
      </c>
      <c r="G113">
        <v>0.98145400593471799</v>
      </c>
      <c r="H113">
        <v>0.16993464052287499</v>
      </c>
      <c r="I113">
        <v>0.80637254901960698</v>
      </c>
      <c r="J113">
        <v>0.37017648391701202</v>
      </c>
      <c r="K113">
        <v>0.602753011641734</v>
      </c>
      <c r="L113">
        <v>1.46011022059153E-2</v>
      </c>
      <c r="M113">
        <v>-0.28536028338554498</v>
      </c>
      <c r="N113" s="21">
        <v>0</v>
      </c>
      <c r="O113">
        <v>0.98441423468871203</v>
      </c>
      <c r="P113">
        <v>0.99709528451733898</v>
      </c>
      <c r="Q113">
        <v>1.01572064963498</v>
      </c>
      <c r="R113">
        <v>0.97382647413814705</v>
      </c>
      <c r="S113">
        <v>5.6199998855590803</v>
      </c>
      <c r="T113" s="27">
        <f>IF(C113,P113,R113)</f>
        <v>0.99709528451733898</v>
      </c>
      <c r="U113" s="27">
        <f>IF(D113 = 0,O113,Q113)</f>
        <v>1.01572064963498</v>
      </c>
      <c r="V113" s="39">
        <f>S113*T113^(1-N113)</f>
        <v>5.6036753848789438</v>
      </c>
      <c r="W113" s="38">
        <f>S113*U113^(N113+1)</f>
        <v>5.7083499347085818</v>
      </c>
      <c r="X113" s="44">
        <f>0.5 * (D113-MAX($D$3:$D$151))/(MIN($D$3:$D$151)-MAX($D$3:$D$151)) + 0.75</f>
        <v>0.85121344516129838</v>
      </c>
      <c r="Y113" s="44">
        <f>AVERAGE(D113, F113, G113, H113, I113, J113, K113)</f>
        <v>0.67367755683860209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PERCENTILE($L$2:$L$151, 0.05)</f>
        <v>4.1983459205926187E-4</v>
      </c>
      <c r="AG113" s="22">
        <f>PERCENTILE($L$2:$L$151, 0.95)</f>
        <v>0.98984537699831288</v>
      </c>
      <c r="AH113" s="22">
        <f>MIN(MAX(L113,AF113), AG113)</f>
        <v>1.46011022059153E-2</v>
      </c>
      <c r="AI113" s="22">
        <f>AH113-$AH$152+1</f>
        <v>1.014181267613856</v>
      </c>
      <c r="AJ113" s="22">
        <f>PERCENTILE($M$2:$M$151, 0.02)</f>
        <v>-0.85468361603739185</v>
      </c>
      <c r="AK113" s="22">
        <f>PERCENTILE($M$2:$M$151, 0.98)</f>
        <v>1.261554317403208</v>
      </c>
      <c r="AL113" s="22">
        <f>MIN(MAX(M113,AJ113), AK113)</f>
        <v>-0.28536028338554498</v>
      </c>
      <c r="AM113" s="22">
        <f>AL113-$AL$152 + 1</f>
        <v>1.5693233326518468</v>
      </c>
      <c r="AN113" s="46">
        <v>1</v>
      </c>
      <c r="AO113" s="51">
        <v>1</v>
      </c>
      <c r="AP113" s="51">
        <v>1</v>
      </c>
      <c r="AQ113" s="21">
        <v>1</v>
      </c>
      <c r="AR113" s="17">
        <f>(AI113^4)*AB113*AE113*AN113</f>
        <v>1.0579431688921948</v>
      </c>
      <c r="AS113" s="17">
        <f>(AM113^4) *Z113*AC113*AO113*(M113 &gt; 0)</f>
        <v>0</v>
      </c>
      <c r="AT113" s="17">
        <f>(AM113^4)*AA113*AP113*AQ113</f>
        <v>6.0652642588699264</v>
      </c>
      <c r="AU113" s="17">
        <f>MIN(AR113, 0.05*AR$152)</f>
        <v>1.0579431688921948</v>
      </c>
      <c r="AV113" s="17">
        <f>MIN(AS113, 0.05*AS$152)</f>
        <v>0</v>
      </c>
      <c r="AW113" s="17">
        <f>MIN(AT113, 0.05*AT$152)</f>
        <v>6.0652642588699264</v>
      </c>
      <c r="AX113" s="14">
        <f>AU113/$AU$152</f>
        <v>2.0364054398491148E-3</v>
      </c>
      <c r="AY113" s="14">
        <f>AV113/$AV$152</f>
        <v>0</v>
      </c>
      <c r="AZ113" s="67">
        <f>AW113/$AW$152</f>
        <v>1.6418142505372139E-3</v>
      </c>
      <c r="BA113" s="21">
        <f>N113</f>
        <v>0</v>
      </c>
      <c r="BB113" s="66">
        <v>309</v>
      </c>
      <c r="BC113" s="15">
        <f>$D$158*AX113</f>
        <v>273.36095702902566</v>
      </c>
      <c r="BD113" s="19">
        <f>BC113-BB113</f>
        <v>-35.639042970974344</v>
      </c>
      <c r="BE113" s="63">
        <f>(IF(BD113 &gt; 0, V113, W113))</f>
        <v>5.7083499347085818</v>
      </c>
      <c r="BF113" s="63">
        <f>IF(BD113&gt;0, S113*(T113^(2-N113)), S113*(U113^(N113 + 2)))</f>
        <v>5.7980889040259971</v>
      </c>
      <c r="BG113" s="46">
        <f>BD113/BE113</f>
        <v>-6.2433178376605181</v>
      </c>
      <c r="BH113" s="64">
        <f>BB113/BC113</f>
        <v>1.1303735667240518</v>
      </c>
      <c r="BI113" s="66">
        <v>73</v>
      </c>
      <c r="BJ113" s="66">
        <v>382</v>
      </c>
      <c r="BK113" s="66">
        <v>0</v>
      </c>
      <c r="BL113" s="10">
        <f>SUM(BI113:BK113)</f>
        <v>455</v>
      </c>
      <c r="BM113" s="15">
        <f>AY113*$D$157</f>
        <v>0</v>
      </c>
      <c r="BN113" s="9">
        <f>BM113-BL113</f>
        <v>-455</v>
      </c>
      <c r="BO113" s="48">
        <f>IF(BN113&gt;0,V113,W113)</f>
        <v>5.7083499347085818</v>
      </c>
      <c r="BP113" s="48">
        <f xml:space="preserve"> IF(BN113 &gt;0, S113*T113^(2-N113), S113*U113^(N113+2))</f>
        <v>5.7980889040259971</v>
      </c>
      <c r="BQ113" s="46">
        <f>BN113/BO113</f>
        <v>-79.7077973852751</v>
      </c>
      <c r="BR113" s="64" t="e">
        <f>BL113/BM113</f>
        <v>#DIV/0!</v>
      </c>
      <c r="BS113" s="16">
        <f>BB113+BL113+BU113</f>
        <v>775</v>
      </c>
      <c r="BT113" s="69">
        <f>BC113+BM113+BV113</f>
        <v>290.11895508425903</v>
      </c>
      <c r="BU113" s="66">
        <v>11</v>
      </c>
      <c r="BV113" s="15">
        <f>AZ113*$D$160</f>
        <v>16.757998055233344</v>
      </c>
      <c r="BW113" s="37">
        <f>BV113-BU113</f>
        <v>5.7579980552333438</v>
      </c>
      <c r="BX113" s="54">
        <f>BW113*(BW113&lt;&gt;0)</f>
        <v>5.7579980552333438</v>
      </c>
      <c r="BY113" s="26">
        <f>BX113/$BX$152</f>
        <v>1.9651870495676956E-3</v>
      </c>
      <c r="BZ113" s="47">
        <f>BY113 * $BW$152</f>
        <v>5.7579980552333438</v>
      </c>
      <c r="CA113" s="48">
        <f>IF(BZ113&gt;0, V113, W113)</f>
        <v>5.6036753848789438</v>
      </c>
      <c r="CB113" s="48">
        <f>IF(BW113&gt;0, S113*T113^(2-N113), S113*U113^(N113+2))</f>
        <v>5.5873983022286797</v>
      </c>
      <c r="CC113" s="65">
        <f>BZ113/CA113</f>
        <v>1.0275395449869968</v>
      </c>
      <c r="CD113" s="66">
        <v>62</v>
      </c>
      <c r="CE113" s="15">
        <f>AZ113*$CD$155</f>
        <v>15.273797972747701</v>
      </c>
      <c r="CF113" s="37">
        <f>CE113-CD113</f>
        <v>-46.726202027252299</v>
      </c>
      <c r="CG113" s="54">
        <f>CF113*(CF113&lt;&gt;0)</f>
        <v>-46.726202027252299</v>
      </c>
      <c r="CH113" s="26">
        <f>CG113/$CG$152</f>
        <v>-7.2702974991834916E-3</v>
      </c>
      <c r="CI113" s="47">
        <f>CH113 * $CF$152</f>
        <v>-46.726202027252299</v>
      </c>
      <c r="CJ113" s="48">
        <f>IF(BZ113&gt;0,V113,W113)</f>
        <v>5.6036753848789438</v>
      </c>
      <c r="CK113" s="65">
        <f>CI113/CJ113</f>
        <v>-8.3384919392973949</v>
      </c>
      <c r="CL113" s="70">
        <f>N113</f>
        <v>0</v>
      </c>
      <c r="CM113" s="1">
        <f>BS113+BU113</f>
        <v>786</v>
      </c>
    </row>
    <row r="114" spans="1:91" x14ac:dyDescent="0.2">
      <c r="A114" s="30" t="s">
        <v>302</v>
      </c>
      <c r="B114">
        <v>0</v>
      </c>
      <c r="C114">
        <v>0</v>
      </c>
      <c r="D114">
        <v>0.62644826208549698</v>
      </c>
      <c r="E114">
        <v>0.37355173791450202</v>
      </c>
      <c r="F114">
        <v>0.84425903853794204</v>
      </c>
      <c r="G114">
        <v>0.84425903853794204</v>
      </c>
      <c r="H114">
        <v>0.92018386961972398</v>
      </c>
      <c r="I114">
        <v>0.82218972001671498</v>
      </c>
      <c r="J114">
        <v>0.86980786276426503</v>
      </c>
      <c r="K114">
        <v>0.85693824160793497</v>
      </c>
      <c r="L114">
        <v>0.42507315188115002</v>
      </c>
      <c r="M114">
        <v>0.98632755566584496</v>
      </c>
      <c r="N114" s="21">
        <v>0</v>
      </c>
      <c r="O114">
        <v>1.00047574827136</v>
      </c>
      <c r="P114">
        <v>1</v>
      </c>
      <c r="Q114">
        <v>1.0022848336607899</v>
      </c>
      <c r="R114">
        <v>1.00098224704398</v>
      </c>
      <c r="S114">
        <v>21.059999465942301</v>
      </c>
      <c r="T114" s="27">
        <f>IF(C114,P114,R114)</f>
        <v>1.00098224704398</v>
      </c>
      <c r="U114" s="27">
        <f>IF(D114 = 0,O114,Q114)</f>
        <v>1.0022848336607899</v>
      </c>
      <c r="V114" s="39">
        <f>S114*T114^(1-N114)</f>
        <v>21.080685588163941</v>
      </c>
      <c r="W114" s="38">
        <f>S114*U114^(N114+1)</f>
        <v>21.108118061618303</v>
      </c>
      <c r="X114" s="44">
        <f>0.5 * (D114-MAX($D$3:$D$151))/(MIN($D$3:$D$151)-MAX($D$3:$D$151)) + 0.75</f>
        <v>0.94250566193123353</v>
      </c>
      <c r="Y114" s="44">
        <f>AVERAGE(D114, F114, G114, H114, I114, J114, K114)</f>
        <v>0.82629800473857429</v>
      </c>
      <c r="Z114" s="22">
        <f>AI114^N114</f>
        <v>1</v>
      </c>
      <c r="AA114" s="22">
        <f>(Z114+AB114)/2</f>
        <v>1</v>
      </c>
      <c r="AB114" s="22">
        <f>AM114^N114</f>
        <v>1</v>
      </c>
      <c r="AC114" s="22">
        <v>1</v>
      </c>
      <c r="AD114" s="22">
        <v>1</v>
      </c>
      <c r="AE114" s="22">
        <v>1</v>
      </c>
      <c r="AF114" s="22">
        <f>PERCENTILE($L$2:$L$151, 0.05)</f>
        <v>4.1983459205926187E-4</v>
      </c>
      <c r="AG114" s="22">
        <f>PERCENTILE($L$2:$L$151, 0.95)</f>
        <v>0.98984537699831288</v>
      </c>
      <c r="AH114" s="22">
        <f>MIN(MAX(L114,AF114), AG114)</f>
        <v>0.42507315188115002</v>
      </c>
      <c r="AI114" s="22">
        <f>AH114-$AH$152+1</f>
        <v>1.4246533172890907</v>
      </c>
      <c r="AJ114" s="22">
        <f>PERCENTILE($M$2:$M$151, 0.02)</f>
        <v>-0.85468361603739185</v>
      </c>
      <c r="AK114" s="22">
        <f>PERCENTILE($M$2:$M$151, 0.98)</f>
        <v>1.261554317403208</v>
      </c>
      <c r="AL114" s="22">
        <f>MIN(MAX(M114,AJ114), AK114)</f>
        <v>0.98632755566584496</v>
      </c>
      <c r="AM114" s="22">
        <f>AL114-$AL$152 + 1</f>
        <v>2.8410111717032369</v>
      </c>
      <c r="AN114" s="46">
        <v>0</v>
      </c>
      <c r="AO114" s="74">
        <v>0.31</v>
      </c>
      <c r="AP114" s="51">
        <v>0.57999999999999996</v>
      </c>
      <c r="AQ114" s="50">
        <v>1</v>
      </c>
      <c r="AR114" s="17">
        <f>(AI114^4)*AB114*AE114*AN114</f>
        <v>0</v>
      </c>
      <c r="AS114" s="17">
        <f>(AM114^4) *Z114*AC114*AO114*(M114 &gt; 0)</f>
        <v>20.195446520299644</v>
      </c>
      <c r="AT114" s="17">
        <f>(AM114^4)*AA114*AP114*AQ114</f>
        <v>37.785028973463845</v>
      </c>
      <c r="AU114" s="17">
        <f>MIN(AR114, 0.05*AR$152)</f>
        <v>0</v>
      </c>
      <c r="AV114" s="17">
        <f>MIN(AS114, 0.05*AS$152)</f>
        <v>20.195446520299644</v>
      </c>
      <c r="AW114" s="17">
        <f>MIN(AT114, 0.05*AT$152)</f>
        <v>37.785028973463845</v>
      </c>
      <c r="AX114" s="14">
        <f>AU114/$AU$152</f>
        <v>0</v>
      </c>
      <c r="AY114" s="14">
        <f>AV114/$AV$152</f>
        <v>7.7658627051066381E-3</v>
      </c>
      <c r="AZ114" s="67">
        <f>AW114/$AW$152</f>
        <v>1.0228078510325771E-2</v>
      </c>
      <c r="BA114" s="21">
        <f>N114</f>
        <v>0</v>
      </c>
      <c r="BB114" s="66">
        <v>0</v>
      </c>
      <c r="BC114" s="15">
        <f>$D$158*AX114</f>
        <v>0</v>
      </c>
      <c r="BD114" s="19">
        <f>BC114-BB114</f>
        <v>0</v>
      </c>
      <c r="BE114" s="63">
        <f>(IF(BD114 &gt; 0, V114, W114))</f>
        <v>21.108118061618303</v>
      </c>
      <c r="BF114" s="63">
        <f>IF(BD114&gt;0, S114*(T114^(2-N114)), S114*(U114^(N114 + 2)))</f>
        <v>21.156346600281417</v>
      </c>
      <c r="BG114" s="46">
        <f>BD114/BE114</f>
        <v>0</v>
      </c>
      <c r="BH114" s="64" t="e">
        <f>BB114/BC114</f>
        <v>#DIV/0!</v>
      </c>
      <c r="BI114" s="66">
        <v>0</v>
      </c>
      <c r="BJ114" s="66">
        <v>0</v>
      </c>
      <c r="BK114" s="66">
        <v>0</v>
      </c>
      <c r="BL114" s="10">
        <f>SUM(BI114:BK114)</f>
        <v>0</v>
      </c>
      <c r="BM114" s="15">
        <f>AY114*$D$157</f>
        <v>1496.2410015301909</v>
      </c>
      <c r="BN114" s="9">
        <f>BM114-BL114</f>
        <v>1496.2410015301909</v>
      </c>
      <c r="BO114" s="48">
        <f>IF(BN114&gt;0,V114,W114)</f>
        <v>21.080685588163941</v>
      </c>
      <c r="BP114" s="48">
        <f xml:space="preserve"> IF(BN114 &gt;0, S114*T114^(2-N114), S114*U114^(N114+2))</f>
        <v>21.101392029267988</v>
      </c>
      <c r="BQ114" s="46">
        <f>BN114/BO114</f>
        <v>70.976866253831773</v>
      </c>
      <c r="BR114" s="64">
        <f>BL114/BM114</f>
        <v>0</v>
      </c>
      <c r="BS114" s="16">
        <f>BB114+BL114+BU114</f>
        <v>0</v>
      </c>
      <c r="BT114" s="69">
        <f>BC114+BM114+BV114</f>
        <v>1600.638998885086</v>
      </c>
      <c r="BU114" s="66">
        <v>0</v>
      </c>
      <c r="BV114" s="15">
        <f>AZ114*$D$160</f>
        <v>104.39799735489514</v>
      </c>
      <c r="BW114" s="37">
        <f>BV114-BU114</f>
        <v>104.39799735489514</v>
      </c>
      <c r="BX114" s="54">
        <f>BW114*(BW114&lt;&gt;0)</f>
        <v>104.39799735489514</v>
      </c>
      <c r="BY114" s="26">
        <f>BX114/$BX$152</f>
        <v>3.5630715820783351E-2</v>
      </c>
      <c r="BZ114" s="47">
        <f>BY114 * $BW$152</f>
        <v>104.39799735489514</v>
      </c>
      <c r="CA114" s="48">
        <f>IF(BZ114&gt;0, V114, W114)</f>
        <v>21.080685588163941</v>
      </c>
      <c r="CB114" s="48">
        <f>IF(BW114&gt;0, S114*T114^(2-N114), S114*U114^(N114+2))</f>
        <v>21.101392029267988</v>
      </c>
      <c r="CC114" s="65">
        <f>BZ114/CA114</f>
        <v>4.9523056030735031</v>
      </c>
      <c r="CD114" s="66">
        <v>0</v>
      </c>
      <c r="CE114" s="15">
        <f>AZ114*$CD$155</f>
        <v>95.151814381560655</v>
      </c>
      <c r="CF114" s="37">
        <f>CE114-CD114</f>
        <v>95.151814381560655</v>
      </c>
      <c r="CG114" s="54">
        <f>CF114*(CF114&lt;&gt;0)</f>
        <v>95.151814381560655</v>
      </c>
      <c r="CH114" s="26">
        <f>CG114/$CG$152</f>
        <v>1.4805012351261967E-2</v>
      </c>
      <c r="CI114" s="47">
        <f>CH114 * $CF$152</f>
        <v>95.151814381560655</v>
      </c>
      <c r="CJ114" s="48">
        <f>IF(BZ114&gt;0,V114,W114)</f>
        <v>21.080685588163941</v>
      </c>
      <c r="CK114" s="65">
        <f>CI114/CJ114</f>
        <v>4.5136963873217208</v>
      </c>
      <c r="CL114" s="70">
        <f>N114</f>
        <v>0</v>
      </c>
      <c r="CM114" s="1">
        <f>BS114+BU114</f>
        <v>0</v>
      </c>
    </row>
    <row r="115" spans="1:91" x14ac:dyDescent="0.2">
      <c r="A115" s="30" t="s">
        <v>122</v>
      </c>
      <c r="B115">
        <v>1</v>
      </c>
      <c r="C115">
        <v>1</v>
      </c>
      <c r="D115">
        <v>0.45585297642828598</v>
      </c>
      <c r="E115">
        <v>0.54414702357171396</v>
      </c>
      <c r="F115">
        <v>0.71831545490663395</v>
      </c>
      <c r="G115">
        <v>0.71831545490663395</v>
      </c>
      <c r="H115">
        <v>0.117843710823234</v>
      </c>
      <c r="I115">
        <v>0.40660259089009598</v>
      </c>
      <c r="J115">
        <v>0.21889622687664201</v>
      </c>
      <c r="K115">
        <v>0.39653063284724999</v>
      </c>
      <c r="L115">
        <v>0.97089003686728403</v>
      </c>
      <c r="M115">
        <v>0.37606292178525702</v>
      </c>
      <c r="N115" s="21">
        <v>0</v>
      </c>
      <c r="O115">
        <v>1.02831832456002</v>
      </c>
      <c r="P115">
        <v>0.97536778356652798</v>
      </c>
      <c r="Q115">
        <v>1.00762176230016</v>
      </c>
      <c r="R115">
        <v>0.99471579725784898</v>
      </c>
      <c r="S115">
        <v>186.05000305175699</v>
      </c>
      <c r="T115" s="27">
        <f>IF(C115,P115,R115)</f>
        <v>0.97536778356652798</v>
      </c>
      <c r="U115" s="27">
        <f>IF(D115 = 0,O115,Q115)</f>
        <v>1.00762176230016</v>
      </c>
      <c r="V115" s="39">
        <f>S115*T115^(1-N115)</f>
        <v>181.46717910913799</v>
      </c>
      <c r="W115" s="38">
        <f>S115*U115^(N115+1)</f>
        <v>187.46803195096152</v>
      </c>
      <c r="X115" s="44">
        <f>0.5 * (D115-MAX($D$3:$D$151))/(MIN($D$3:$D$151)-MAX($D$3:$D$151)) + 0.75</f>
        <v>1.0304200123533045</v>
      </c>
      <c r="Y115" s="44">
        <f>AVERAGE(D115, F115, G115, H115, I115, J115, K115)</f>
        <v>0.4331938639541108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PERCENTILE($L$2:$L$151, 0.05)</f>
        <v>4.1983459205926187E-4</v>
      </c>
      <c r="AG115" s="22">
        <f>PERCENTILE($L$2:$L$151, 0.95)</f>
        <v>0.98984537699831288</v>
      </c>
      <c r="AH115" s="22">
        <f>MIN(MAX(L115,AF115), AG115)</f>
        <v>0.97089003686728403</v>
      </c>
      <c r="AI115" s="22">
        <f>AH115-$AH$152+1</f>
        <v>1.9704702022752247</v>
      </c>
      <c r="AJ115" s="22">
        <f>PERCENTILE($M$2:$M$151, 0.02)</f>
        <v>-0.85468361603739185</v>
      </c>
      <c r="AK115" s="22">
        <f>PERCENTILE($M$2:$M$151, 0.98)</f>
        <v>1.261554317403208</v>
      </c>
      <c r="AL115" s="22">
        <f>MIN(MAX(M115,AJ115), AK115)</f>
        <v>0.37606292178525702</v>
      </c>
      <c r="AM115" s="22">
        <f>AL115-$AL$152 + 1</f>
        <v>2.230746537822649</v>
      </c>
      <c r="AN115" s="46">
        <v>1</v>
      </c>
      <c r="AO115" s="51">
        <v>1</v>
      </c>
      <c r="AP115" s="51">
        <v>1</v>
      </c>
      <c r="AQ115" s="21">
        <v>1</v>
      </c>
      <c r="AR115" s="17">
        <f>(AI115^4)*AB115*AE115*AN115</f>
        <v>15.075769446110666</v>
      </c>
      <c r="AS115" s="17">
        <f>(AM115^4) *Z115*AC115*AO115*(M115 &gt; 0)</f>
        <v>24.762866167462356</v>
      </c>
      <c r="AT115" s="17">
        <f>(AM115^4)*AA115*AP115*AQ115</f>
        <v>24.762866167462356</v>
      </c>
      <c r="AU115" s="17">
        <f>MIN(AR115, 0.05*AR$152)</f>
        <v>15.075769446110666</v>
      </c>
      <c r="AV115" s="17">
        <f>MIN(AS115, 0.05*AS$152)</f>
        <v>24.762866167462356</v>
      </c>
      <c r="AW115" s="17">
        <f>MIN(AT115, 0.05*AT$152)</f>
        <v>24.762866167462356</v>
      </c>
      <c r="AX115" s="14">
        <f>AU115/$AU$152</f>
        <v>2.9018930139809083E-2</v>
      </c>
      <c r="AY115" s="14">
        <f>AV115/$AV$152</f>
        <v>9.5221969293001595E-3</v>
      </c>
      <c r="AZ115" s="67">
        <f>AW115/$AW$152</f>
        <v>6.7030923670686905E-3</v>
      </c>
      <c r="BA115" s="21">
        <f>N115</f>
        <v>0</v>
      </c>
      <c r="BB115" s="66">
        <v>3535</v>
      </c>
      <c r="BC115" s="15">
        <f>$D$158*AX115</f>
        <v>3895.4141251775518</v>
      </c>
      <c r="BD115" s="19">
        <f>BC115-BB115</f>
        <v>360.4141251775518</v>
      </c>
      <c r="BE115" s="63">
        <f>(IF(BD115 &gt; 0, V115, W115))</f>
        <v>181.46717910913799</v>
      </c>
      <c r="BF115" s="63">
        <f>IF(BD115&gt;0, S115*(T115^(2-N115)), S115*(U115^(N115 + 2)))</f>
        <v>176.99724027775005</v>
      </c>
      <c r="BG115" s="46">
        <f>BD115/BE115</f>
        <v>1.9861119071057556</v>
      </c>
      <c r="BH115" s="64">
        <f>BB115/BC115</f>
        <v>0.90747732754572685</v>
      </c>
      <c r="BI115" s="66">
        <v>0</v>
      </c>
      <c r="BJ115" s="66">
        <v>0</v>
      </c>
      <c r="BK115" s="66">
        <v>186</v>
      </c>
      <c r="BL115" s="10">
        <f>SUM(BI115:BK115)</f>
        <v>186</v>
      </c>
      <c r="BM115" s="15">
        <f>AY115*$D$157</f>
        <v>1834.6321601713325</v>
      </c>
      <c r="BN115" s="9">
        <f>BM115-BL115</f>
        <v>1648.6321601713325</v>
      </c>
      <c r="BO115" s="48">
        <f>IF(BN115&gt;0,V115,W115)</f>
        <v>181.46717910913799</v>
      </c>
      <c r="BP115" s="48">
        <f xml:space="preserve"> IF(BN115 &gt;0, S115*T115^(2-N115), S115*U115^(N115+2))</f>
        <v>176.99724027775005</v>
      </c>
      <c r="BQ115" s="46">
        <f>BN115/BO115</f>
        <v>9.0850156389977954</v>
      </c>
      <c r="BR115" s="64">
        <f>BL115/BM115</f>
        <v>0.10138272076437919</v>
      </c>
      <c r="BS115" s="16">
        <f>BB115+BL115+BU115</f>
        <v>3721</v>
      </c>
      <c r="BT115" s="69">
        <f>BC115+BM115+BV115</f>
        <v>5798.4647491395544</v>
      </c>
      <c r="BU115" s="66">
        <v>0</v>
      </c>
      <c r="BV115" s="15">
        <f>AZ115*$D$160</f>
        <v>68.418463790670117</v>
      </c>
      <c r="BW115" s="37">
        <f>BV115-BU115</f>
        <v>68.418463790670117</v>
      </c>
      <c r="BX115" s="54">
        <f>BW115*(BW115&lt;&gt;0)</f>
        <v>68.418463790670117</v>
      </c>
      <c r="BY115" s="26">
        <f>BX115/$BX$152</f>
        <v>2.3351011532651934E-2</v>
      </c>
      <c r="BZ115" s="47">
        <f>BY115 * $BW$152</f>
        <v>68.418463790670117</v>
      </c>
      <c r="CA115" s="48">
        <f>IF(BZ115&gt;0, V115, W115)</f>
        <v>181.46717910913799</v>
      </c>
      <c r="CB115" s="48">
        <f>IF(BW115&gt;0, S115*T115^(2-N115), S115*U115^(N115+2))</f>
        <v>176.99724027775005</v>
      </c>
      <c r="CC115" s="65">
        <f>BZ115/CA115</f>
        <v>0.37702941174570131</v>
      </c>
      <c r="CD115" s="66">
        <v>0</v>
      </c>
      <c r="CE115" s="15">
        <f>AZ115*$CD$155</f>
        <v>62.358868290840029</v>
      </c>
      <c r="CF115" s="37">
        <f>CE115-CD115</f>
        <v>62.358868290840029</v>
      </c>
      <c r="CG115" s="54">
        <f>CF115*(CF115&lt;&gt;0)</f>
        <v>62.358868290840029</v>
      </c>
      <c r="CH115" s="26">
        <f>CG115/$CG$152</f>
        <v>9.702640157280229E-3</v>
      </c>
      <c r="CI115" s="47">
        <f>CH115 * $CF$152</f>
        <v>62.358868290840029</v>
      </c>
      <c r="CJ115" s="48">
        <f>IF(BZ115&gt;0,V115,W115)</f>
        <v>181.46717910913799</v>
      </c>
      <c r="CK115" s="65">
        <f>CI115/CJ115</f>
        <v>0.34363717228081314</v>
      </c>
      <c r="CL115" s="70">
        <f>N115</f>
        <v>0</v>
      </c>
      <c r="CM115" s="1">
        <f>BS115+BU115</f>
        <v>3721</v>
      </c>
    </row>
    <row r="116" spans="1:91" x14ac:dyDescent="0.2">
      <c r="A116" s="30" t="s">
        <v>173</v>
      </c>
      <c r="B116">
        <v>0</v>
      </c>
      <c r="C116">
        <v>0</v>
      </c>
      <c r="D116">
        <v>0.68110236220472398</v>
      </c>
      <c r="E116">
        <v>0.31889763779527502</v>
      </c>
      <c r="F116">
        <v>0.66044776119402904</v>
      </c>
      <c r="G116">
        <v>0.66044776119402904</v>
      </c>
      <c r="H116">
        <v>0.80555555555555503</v>
      </c>
      <c r="I116">
        <v>9.0277777777777707E-2</v>
      </c>
      <c r="J116">
        <v>0.26967344220760497</v>
      </c>
      <c r="K116">
        <v>0.422025142804905</v>
      </c>
      <c r="L116">
        <v>-0.66669048650427998</v>
      </c>
      <c r="M116">
        <v>0.38931773740075798</v>
      </c>
      <c r="N116" s="21">
        <v>0</v>
      </c>
      <c r="O116">
        <v>0.986549485125776</v>
      </c>
      <c r="P116">
        <v>0.98131432997784895</v>
      </c>
      <c r="Q116">
        <v>1.03120544172924</v>
      </c>
      <c r="R116">
        <v>0.99059448887275103</v>
      </c>
      <c r="S116">
        <v>31.360000610351499</v>
      </c>
      <c r="T116" s="27">
        <f>IF(C116,P116,R116)</f>
        <v>0.99059448887275103</v>
      </c>
      <c r="U116" s="27">
        <f>IF(D116 = 0,O116,Q116)</f>
        <v>1.03120544172924</v>
      </c>
      <c r="V116" s="39">
        <f>S116*T116^(1-N116)</f>
        <v>31.065043775660303</v>
      </c>
      <c r="W116" s="38">
        <f>S116*U116^(N116+1)</f>
        <v>32.338603282026753</v>
      </c>
      <c r="X116" s="44">
        <f>0.5 * (D116-MAX($D$3:$D$151))/(MIN($D$3:$D$151)-MAX($D$3:$D$151)) + 0.75</f>
        <v>0.91434028976767057</v>
      </c>
      <c r="Y116" s="44">
        <f>AVERAGE(D116, F116, G116, H116, I116, J116, K116)</f>
        <v>0.51278997184837494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v>1</v>
      </c>
      <c r="AD116" s="22">
        <v>1</v>
      </c>
      <c r="AE116" s="22">
        <v>1</v>
      </c>
      <c r="AF116" s="22">
        <f>PERCENTILE($L$2:$L$151, 0.05)</f>
        <v>4.1983459205926187E-4</v>
      </c>
      <c r="AG116" s="22">
        <f>PERCENTILE($L$2:$L$151, 0.95)</f>
        <v>0.98984537699831288</v>
      </c>
      <c r="AH116" s="22">
        <f>MIN(MAX(L116,AF116), AG116)</f>
        <v>4.1983459205926187E-4</v>
      </c>
      <c r="AI116" s="22">
        <f>AH116-$AH$152+1</f>
        <v>1</v>
      </c>
      <c r="AJ116" s="22">
        <f>PERCENTILE($M$2:$M$151, 0.02)</f>
        <v>-0.85468361603739185</v>
      </c>
      <c r="AK116" s="22">
        <f>PERCENTILE($M$2:$M$151, 0.98)</f>
        <v>1.261554317403208</v>
      </c>
      <c r="AL116" s="22">
        <f>MIN(MAX(M116,AJ116), AK116)</f>
        <v>0.38931773740075798</v>
      </c>
      <c r="AM116" s="22">
        <f>AL116-$AL$152 + 1</f>
        <v>2.2440013534381498</v>
      </c>
      <c r="AN116" s="46">
        <v>1</v>
      </c>
      <c r="AO116" s="51">
        <v>1</v>
      </c>
      <c r="AP116" s="51">
        <v>1</v>
      </c>
      <c r="AQ116" s="21">
        <v>1</v>
      </c>
      <c r="AR116" s="17">
        <f>(AI116^4)*AB116*AE116*AN116</f>
        <v>1</v>
      </c>
      <c r="AS116" s="17">
        <f>(AM116^4) *Z116*AC116*AO116*(M116 &gt; 0)</f>
        <v>25.356683981363215</v>
      </c>
      <c r="AT116" s="17">
        <f>(AM116^4)*AA116*AP116*AQ116</f>
        <v>25.356683981363215</v>
      </c>
      <c r="AU116" s="17">
        <f>MIN(AR116, 0.05*AR$152)</f>
        <v>1</v>
      </c>
      <c r="AV116" s="17">
        <f>MIN(AS116, 0.05*AS$152)</f>
        <v>25.356683981363215</v>
      </c>
      <c r="AW116" s="17">
        <f>MIN(AT116, 0.05*AT$152)</f>
        <v>25.356683981363215</v>
      </c>
      <c r="AX116" s="14">
        <f>AU116/$AU$152</f>
        <v>1.924872242411186E-3</v>
      </c>
      <c r="AY116" s="14">
        <f>AV116/$AV$152</f>
        <v>9.7505408587084709E-3</v>
      </c>
      <c r="AZ116" s="67">
        <f>AW116/$AW$152</f>
        <v>6.863833681457346E-3</v>
      </c>
      <c r="BA116" s="21">
        <f>N116</f>
        <v>0</v>
      </c>
      <c r="BB116" s="66">
        <v>188</v>
      </c>
      <c r="BC116" s="15">
        <f>$D$158*AX116</f>
        <v>258.38907520455035</v>
      </c>
      <c r="BD116" s="19">
        <f>BC116-BB116</f>
        <v>70.389075204550352</v>
      </c>
      <c r="BE116" s="63">
        <f>(IF(BD116 &gt; 0, V116, W116))</f>
        <v>31.065043775660303</v>
      </c>
      <c r="BF116" s="63">
        <f>IF(BD116&gt;0, S116*(T116^(2-N116)), S116*(U116^(N116 + 2)))</f>
        <v>30.772861160759856</v>
      </c>
      <c r="BG116" s="46">
        <f>BD116/BE116</f>
        <v>2.2658611303712606</v>
      </c>
      <c r="BH116" s="64">
        <f>BB116/BC116</f>
        <v>0.72758494085391279</v>
      </c>
      <c r="BI116" s="66">
        <v>31</v>
      </c>
      <c r="BJ116" s="66">
        <v>753</v>
      </c>
      <c r="BK116" s="66">
        <v>0</v>
      </c>
      <c r="BL116" s="10">
        <f>SUM(BI116:BK116)</f>
        <v>784</v>
      </c>
      <c r="BM116" s="15">
        <f>AY116*$D$157</f>
        <v>1878.6269567065024</v>
      </c>
      <c r="BN116" s="9">
        <f>BM116-BL116</f>
        <v>1094.6269567065024</v>
      </c>
      <c r="BO116" s="48">
        <f>IF(BN116&gt;0,V116,W116)</f>
        <v>31.065043775660303</v>
      </c>
      <c r="BP116" s="48">
        <f xml:space="preserve"> IF(BN116 &gt;0, S116*T116^(2-N116), S116*U116^(N116+2))</f>
        <v>30.772861160759856</v>
      </c>
      <c r="BQ116" s="46">
        <f>BN116/BO116</f>
        <v>35.236614009349985</v>
      </c>
      <c r="BR116" s="64">
        <f>BL116/BM116</f>
        <v>0.41732606742451006</v>
      </c>
      <c r="BS116" s="16">
        <f>BB116+BL116+BU116</f>
        <v>972</v>
      </c>
      <c r="BT116" s="69">
        <f>BC116+BM116+BV116</f>
        <v>2207.0751822976881</v>
      </c>
      <c r="BU116" s="66">
        <v>0</v>
      </c>
      <c r="BV116" s="15">
        <f>AZ116*$D$160</f>
        <v>70.059150386635125</v>
      </c>
      <c r="BW116" s="37">
        <f>BV116-BU116</f>
        <v>70.059150386635125</v>
      </c>
      <c r="BX116" s="54">
        <f>BW116*(BW116&lt;&gt;0)</f>
        <v>70.059150386635125</v>
      </c>
      <c r="BY116" s="26">
        <f>BX116/$BX$152</f>
        <v>2.3910972828203134E-2</v>
      </c>
      <c r="BZ116" s="47">
        <f>BY116 * $BW$152</f>
        <v>70.059150386635125</v>
      </c>
      <c r="CA116" s="48">
        <f>IF(BZ116&gt;0, V116, W116)</f>
        <v>31.065043775660303</v>
      </c>
      <c r="CB116" s="48">
        <f>IF(BW116&gt;0, S116*T116^(2-N116), S116*U116^(N116+2))</f>
        <v>30.772861160759856</v>
      </c>
      <c r="CC116" s="65">
        <f>BZ116/CA116</f>
        <v>2.2552406779972736</v>
      </c>
      <c r="CD116" s="66">
        <v>0</v>
      </c>
      <c r="CE116" s="15">
        <f>AZ116*$CD$155</f>
        <v>63.854244738597693</v>
      </c>
      <c r="CF116" s="37">
        <f>CE116-CD116</f>
        <v>63.854244738597693</v>
      </c>
      <c r="CG116" s="54">
        <f>CF116*(CF116&lt;&gt;0)</f>
        <v>63.854244738597693</v>
      </c>
      <c r="CH116" s="26">
        <f>CG116/$CG$152</f>
        <v>9.9353111465065643E-3</v>
      </c>
      <c r="CI116" s="47">
        <f>CH116 * $CF$152</f>
        <v>63.854244738597686</v>
      </c>
      <c r="CJ116" s="48">
        <f>IF(BZ116&gt;0,V116,W116)</f>
        <v>31.065043775660303</v>
      </c>
      <c r="CK116" s="65">
        <f>CI116/CJ116</f>
        <v>2.0555015212509686</v>
      </c>
      <c r="CL116" s="70">
        <f>N116</f>
        <v>0</v>
      </c>
      <c r="CM116" s="1">
        <f>BS116+BU116</f>
        <v>972</v>
      </c>
    </row>
    <row r="117" spans="1:91" x14ac:dyDescent="0.2">
      <c r="A117" s="30" t="s">
        <v>255</v>
      </c>
      <c r="B117">
        <v>1</v>
      </c>
      <c r="C117">
        <v>1</v>
      </c>
      <c r="D117">
        <v>0.62524970035956795</v>
      </c>
      <c r="E117">
        <v>0.37475029964043099</v>
      </c>
      <c r="F117">
        <v>0.94398092967818803</v>
      </c>
      <c r="G117">
        <v>0.94398092967818803</v>
      </c>
      <c r="H117">
        <v>0.58587547012118601</v>
      </c>
      <c r="I117">
        <v>0.49603008775595397</v>
      </c>
      <c r="J117">
        <v>0.53908427992130603</v>
      </c>
      <c r="K117">
        <v>0.71336195562632199</v>
      </c>
      <c r="L117">
        <v>0.79495310503208305</v>
      </c>
      <c r="M117">
        <v>0.84218013155055604</v>
      </c>
      <c r="N117" s="21">
        <v>0</v>
      </c>
      <c r="O117">
        <v>1.0035774372962301</v>
      </c>
      <c r="P117">
        <v>0.98958123762835504</v>
      </c>
      <c r="Q117">
        <v>1.0032544245291799</v>
      </c>
      <c r="R117">
        <v>0.99335982491012298</v>
      </c>
      <c r="S117">
        <v>232.89999389648401</v>
      </c>
      <c r="T117" s="27">
        <f>IF(C117,P117,R117)</f>
        <v>0.98958123762835504</v>
      </c>
      <c r="U117" s="27">
        <f>IF(D117 = 0,O117,Q117)</f>
        <v>1.0032544245291799</v>
      </c>
      <c r="V117" s="39">
        <f>S117*T117^(1-N117)</f>
        <v>230.47346420371898</v>
      </c>
      <c r="W117" s="38">
        <f>S117*U117^(N117+1)</f>
        <v>233.65794934946658</v>
      </c>
      <c r="X117" s="44">
        <f>0.5 * (D117-MAX($D$3:$D$151))/(MIN($D$3:$D$151)-MAX($D$3:$D$151)) + 0.75</f>
        <v>0.94312332715668135</v>
      </c>
      <c r="Y117" s="44">
        <f>AVERAGE(D117, F117, G117, H117, I117, J117, K117)</f>
        <v>0.69250905044867317</v>
      </c>
      <c r="Z117" s="22">
        <f>AI117^N117</f>
        <v>1</v>
      </c>
      <c r="AA117" s="22">
        <f>(Z117+AB117)/2</f>
        <v>1</v>
      </c>
      <c r="AB117" s="22">
        <f>AM117^N117</f>
        <v>1</v>
      </c>
      <c r="AC117" s="22">
        <v>1</v>
      </c>
      <c r="AD117" s="22">
        <v>1</v>
      </c>
      <c r="AE117" s="22">
        <v>1</v>
      </c>
      <c r="AF117" s="22">
        <f>PERCENTILE($L$2:$L$151, 0.05)</f>
        <v>4.1983459205926187E-4</v>
      </c>
      <c r="AG117" s="22">
        <f>PERCENTILE($L$2:$L$151, 0.95)</f>
        <v>0.98984537699831288</v>
      </c>
      <c r="AH117" s="22">
        <f>MIN(MAX(L117,AF117), AG117)</f>
        <v>0.79495310503208305</v>
      </c>
      <c r="AI117" s="22">
        <f>AH117-$AH$152+1</f>
        <v>1.7945332704400236</v>
      </c>
      <c r="AJ117" s="22">
        <f>PERCENTILE($M$2:$M$151, 0.02)</f>
        <v>-0.85468361603739185</v>
      </c>
      <c r="AK117" s="22">
        <f>PERCENTILE($M$2:$M$151, 0.98)</f>
        <v>1.261554317403208</v>
      </c>
      <c r="AL117" s="22">
        <f>MIN(MAX(M117,AJ117), AK117)</f>
        <v>0.84218013155055604</v>
      </c>
      <c r="AM117" s="22">
        <f>AL117-$AL$152 + 1</f>
        <v>2.696863747587948</v>
      </c>
      <c r="AN117" s="46">
        <v>0</v>
      </c>
      <c r="AO117" s="51">
        <v>1</v>
      </c>
      <c r="AP117" s="51">
        <v>1</v>
      </c>
      <c r="AQ117" s="21">
        <v>1</v>
      </c>
      <c r="AR117" s="17">
        <f>(AI117^4)*AB117*AE117*AN117</f>
        <v>0</v>
      </c>
      <c r="AS117" s="17">
        <f>(AM117^4) *Z117*AC117*AO117*(M117 &gt; 0)</f>
        <v>52.897606472131926</v>
      </c>
      <c r="AT117" s="17">
        <f>(AM117^4)*AA117*AP117*AQ117</f>
        <v>52.897606472131926</v>
      </c>
      <c r="AU117" s="17">
        <f>MIN(AR117, 0.05*AR$152)</f>
        <v>0</v>
      </c>
      <c r="AV117" s="17">
        <f>MIN(AS117, 0.05*AS$152)</f>
        <v>52.897606472131926</v>
      </c>
      <c r="AW117" s="17">
        <f>MIN(AT117, 0.05*AT$152)</f>
        <v>52.897606472131926</v>
      </c>
      <c r="AX117" s="14">
        <f>AU117/$AU$152</f>
        <v>0</v>
      </c>
      <c r="AY117" s="14">
        <f>AV117/$AV$152</f>
        <v>2.0340998594827891E-2</v>
      </c>
      <c r="AZ117" s="67">
        <f>AW117/$AW$152</f>
        <v>1.4318921718579364E-2</v>
      </c>
      <c r="BA117" s="21">
        <f>N117</f>
        <v>0</v>
      </c>
      <c r="BB117" s="66">
        <v>0</v>
      </c>
      <c r="BC117" s="15">
        <f>$D$158*AX117</f>
        <v>0</v>
      </c>
      <c r="BD117" s="19">
        <f>BC117-BB117</f>
        <v>0</v>
      </c>
      <c r="BE117" s="63">
        <f>(IF(BD117 &gt; 0, V117, W117))</f>
        <v>233.65794934946658</v>
      </c>
      <c r="BF117" s="63">
        <f>IF(BD117&gt;0, S117*(T117^(2-N117)), S117*(U117^(N117 + 2)))</f>
        <v>234.41837151126734</v>
      </c>
      <c r="BG117" s="46">
        <f>BD117/BE117</f>
        <v>0</v>
      </c>
      <c r="BH117" s="64" t="e">
        <f>BB117/BC117</f>
        <v>#DIV/0!</v>
      </c>
      <c r="BI117" s="66">
        <v>0</v>
      </c>
      <c r="BJ117" s="66">
        <v>1164</v>
      </c>
      <c r="BK117" s="66">
        <v>0</v>
      </c>
      <c r="BL117" s="10">
        <f>SUM(BI117:BK117)</f>
        <v>1164</v>
      </c>
      <c r="BM117" s="15">
        <f>AY117*$D$157</f>
        <v>3919.0798582668949</v>
      </c>
      <c r="BN117" s="9">
        <f>BM117-BL117</f>
        <v>2755.0798582668949</v>
      </c>
      <c r="BO117" s="48">
        <f>IF(BN117&gt;0,V117,W117)</f>
        <v>230.47346420371898</v>
      </c>
      <c r="BP117" s="48">
        <f xml:space="preserve"> IF(BN117 &gt;0, S117*T117^(2-N117), S117*U117^(N117+2))</f>
        <v>228.07221594721059</v>
      </c>
      <c r="BQ117" s="46">
        <f>BN117/BO117</f>
        <v>11.954000291467993</v>
      </c>
      <c r="BR117" s="64">
        <f>BL117/BM117</f>
        <v>0.29700849232369225</v>
      </c>
      <c r="BS117" s="16">
        <f>BB117+BL117+BU117</f>
        <v>1164</v>
      </c>
      <c r="BT117" s="69">
        <f>BC117+BM117+BV117</f>
        <v>4065.2330922484343</v>
      </c>
      <c r="BU117" s="66">
        <v>0</v>
      </c>
      <c r="BV117" s="15">
        <f>AZ117*$D$160</f>
        <v>146.15323398153959</v>
      </c>
      <c r="BW117" s="37">
        <f>BV117-BU117</f>
        <v>146.15323398153959</v>
      </c>
      <c r="BX117" s="54">
        <f>BW117*(BW117&lt;&gt;0)</f>
        <v>146.15323398153959</v>
      </c>
      <c r="BY117" s="26">
        <f>BX117/$BX$152</f>
        <v>4.9881649823051093E-2</v>
      </c>
      <c r="BZ117" s="47">
        <f>BY117 * $BW$152</f>
        <v>146.15323398153959</v>
      </c>
      <c r="CA117" s="48">
        <f>IF(BZ117&gt;0, V117, W117)</f>
        <v>230.47346420371898</v>
      </c>
      <c r="CB117" s="48">
        <f>IF(BW117&gt;0, S117*T117^(2-N117), S117*U117^(N117+2))</f>
        <v>228.07221594721059</v>
      </c>
      <c r="CC117" s="65">
        <f>BZ117/CA117</f>
        <v>0.63414343376360471</v>
      </c>
      <c r="CD117" s="66">
        <v>0</v>
      </c>
      <c r="CE117" s="15">
        <f>AZ117*$CD$155</f>
        <v>133.20892874794382</v>
      </c>
      <c r="CF117" s="37">
        <f>CE117-CD117</f>
        <v>133.20892874794382</v>
      </c>
      <c r="CG117" s="54">
        <f>CF117*(CF117&lt;&gt;0)</f>
        <v>133.20892874794382</v>
      </c>
      <c r="CH117" s="26">
        <f>CG117/$CG$152</f>
        <v>2.0726455383218267E-2</v>
      </c>
      <c r="CI117" s="47">
        <f>CH117 * $CF$152</f>
        <v>133.20892874794382</v>
      </c>
      <c r="CJ117" s="48">
        <f>IF(BZ117&gt;0,V117,W117)</f>
        <v>230.47346420371898</v>
      </c>
      <c r="CK117" s="65">
        <f>CI117/CJ117</f>
        <v>0.57797946157566504</v>
      </c>
      <c r="CL117" s="70">
        <f>N117</f>
        <v>0</v>
      </c>
      <c r="CM117" s="1">
        <f>BS117+BU117</f>
        <v>1164</v>
      </c>
    </row>
    <row r="118" spans="1:91" x14ac:dyDescent="0.2">
      <c r="A118" s="30" t="s">
        <v>191</v>
      </c>
      <c r="B118">
        <v>1</v>
      </c>
      <c r="C118">
        <v>1</v>
      </c>
      <c r="D118">
        <v>0.69403563129357004</v>
      </c>
      <c r="E118">
        <v>0.30596436870642901</v>
      </c>
      <c r="F118">
        <v>0.854406130268199</v>
      </c>
      <c r="G118">
        <v>0.854406130268199</v>
      </c>
      <c r="H118">
        <v>0.32176121930567297</v>
      </c>
      <c r="I118">
        <v>0.33361558001693398</v>
      </c>
      <c r="J118">
        <v>0.32763479028579701</v>
      </c>
      <c r="K118">
        <v>0.52908711315748402</v>
      </c>
      <c r="L118">
        <v>0.62015734711858495</v>
      </c>
      <c r="M118">
        <v>0.14881056104748799</v>
      </c>
      <c r="N118" s="21">
        <v>0</v>
      </c>
      <c r="O118">
        <v>0.99738808681900204</v>
      </c>
      <c r="P118">
        <v>0.98684085254338005</v>
      </c>
      <c r="Q118">
        <v>1.02595117019181</v>
      </c>
      <c r="R118">
        <v>0.97643536010375698</v>
      </c>
      <c r="S118">
        <v>60.7299995422363</v>
      </c>
      <c r="T118" s="27">
        <f>IF(C118,P118,R118)</f>
        <v>0.98684085254338005</v>
      </c>
      <c r="U118" s="27">
        <f>IF(D118 = 0,O118,Q118)</f>
        <v>1.02595117019181</v>
      </c>
      <c r="V118" s="39">
        <f>S118*T118^(1-N118)</f>
        <v>59.930844523219548</v>
      </c>
      <c r="W118" s="38">
        <f>S118*U118^(N118+1)</f>
        <v>62.306014096105422</v>
      </c>
      <c r="X118" s="44">
        <f>0.5 * (D118-MAX($D$3:$D$151))/(MIN($D$3:$D$151)-MAX($D$3:$D$151)) + 0.75</f>
        <v>0.90767527586415364</v>
      </c>
      <c r="Y118" s="44">
        <f>AVERAGE(D118, F118, G118, H118, I118, J118, K118)</f>
        <v>0.55927808494226516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v>1</v>
      </c>
      <c r="AD118" s="22">
        <v>1</v>
      </c>
      <c r="AE118" s="22">
        <v>1</v>
      </c>
      <c r="AF118" s="22">
        <f>PERCENTILE($L$2:$L$151, 0.05)</f>
        <v>4.1983459205926187E-4</v>
      </c>
      <c r="AG118" s="22">
        <f>PERCENTILE($L$2:$L$151, 0.95)</f>
        <v>0.98984537699831288</v>
      </c>
      <c r="AH118" s="22">
        <f>MIN(MAX(L118,AF118), AG118)</f>
        <v>0.62015734711858495</v>
      </c>
      <c r="AI118" s="22">
        <f>AH118-$AH$152+1</f>
        <v>1.6197375125265256</v>
      </c>
      <c r="AJ118" s="22">
        <f>PERCENTILE($M$2:$M$151, 0.02)</f>
        <v>-0.85468361603739185</v>
      </c>
      <c r="AK118" s="22">
        <f>PERCENTILE($M$2:$M$151, 0.98)</f>
        <v>1.261554317403208</v>
      </c>
      <c r="AL118" s="22">
        <f>MIN(MAX(M118,AJ118), AK118)</f>
        <v>0.14881056104748799</v>
      </c>
      <c r="AM118" s="22">
        <f>AL118-$AL$152 + 1</f>
        <v>2.00349417708488</v>
      </c>
      <c r="AN118" s="46">
        <v>1</v>
      </c>
      <c r="AO118" s="51">
        <v>1</v>
      </c>
      <c r="AP118" s="51">
        <v>1</v>
      </c>
      <c r="AQ118" s="21">
        <v>1</v>
      </c>
      <c r="AR118" s="17">
        <f>(AI118^4)*AB118*AE118*AN118</f>
        <v>6.883012553432132</v>
      </c>
      <c r="AS118" s="17">
        <f>(AM118^4) *Z118*AC118*AO118*(M118 &gt; 0)</f>
        <v>16.11210703072015</v>
      </c>
      <c r="AT118" s="17">
        <f>(AM118^4)*AA118*AP118*AQ118</f>
        <v>16.11210703072015</v>
      </c>
      <c r="AU118" s="17">
        <f>MIN(AR118, 0.05*AR$152)</f>
        <v>6.883012553432132</v>
      </c>
      <c r="AV118" s="17">
        <f>MIN(AS118, 0.05*AS$152)</f>
        <v>16.11210703072015</v>
      </c>
      <c r="AW118" s="17">
        <f>MIN(AT118, 0.05*AT$152)</f>
        <v>16.11210703072015</v>
      </c>
      <c r="AX118" s="14">
        <f>AU118/$AU$152</f>
        <v>1.3248919808269252E-2</v>
      </c>
      <c r="AY118" s="14">
        <f>AV118/$AV$152</f>
        <v>6.1956744043656616E-3</v>
      </c>
      <c r="AZ118" s="67">
        <f>AW118/$AW$152</f>
        <v>4.3614071539474671E-3</v>
      </c>
      <c r="BA118" s="21">
        <f>N118</f>
        <v>0</v>
      </c>
      <c r="BB118" s="66">
        <v>2004</v>
      </c>
      <c r="BC118" s="15">
        <f>$D$158*AX118</f>
        <v>1778.4952483026395</v>
      </c>
      <c r="BD118" s="19">
        <f>BC118-BB118</f>
        <v>-225.50475169736046</v>
      </c>
      <c r="BE118" s="63">
        <f>(IF(BD118 &gt; 0, V118, W118))</f>
        <v>62.306014096105422</v>
      </c>
      <c r="BF118" s="63">
        <f>IF(BD118&gt;0, S118*(T118^(2-N118)), S118*(U118^(N118 + 2)))</f>
        <v>63.922928071886773</v>
      </c>
      <c r="BG118" s="46">
        <f>BD118/BE118</f>
        <v>-3.6193095477031347</v>
      </c>
      <c r="BH118" s="64">
        <f>BB118/BC118</f>
        <v>1.1267952511611024</v>
      </c>
      <c r="BI118" s="66">
        <v>182</v>
      </c>
      <c r="BJ118" s="66">
        <v>3462</v>
      </c>
      <c r="BK118" s="66">
        <v>61</v>
      </c>
      <c r="BL118" s="10">
        <f>SUM(BI118:BK118)</f>
        <v>3705</v>
      </c>
      <c r="BM118" s="15">
        <f>AY118*$D$157</f>
        <v>1193.7143918147276</v>
      </c>
      <c r="BN118" s="9">
        <f>BM118-BL118</f>
        <v>-2511.2856081852724</v>
      </c>
      <c r="BO118" s="48">
        <f>IF(BN118&gt;0,V118,W118)</f>
        <v>62.306014096105422</v>
      </c>
      <c r="BP118" s="48">
        <f xml:space="preserve"> IF(BN118 &gt;0, S118*T118^(2-N118), S118*U118^(N118+2))</f>
        <v>63.922928071886773</v>
      </c>
      <c r="BQ118" s="46">
        <f>BN118/BO118</f>
        <v>-40.305669438453869</v>
      </c>
      <c r="BR118" s="64">
        <f>BL118/BM118</f>
        <v>3.1037575029714817</v>
      </c>
      <c r="BS118" s="16">
        <f>BB118+BL118+BU118</f>
        <v>5709</v>
      </c>
      <c r="BT118" s="69">
        <f>BC118+BM118+BV118</f>
        <v>3016.726522937709</v>
      </c>
      <c r="BU118" s="66">
        <v>0</v>
      </c>
      <c r="BV118" s="15">
        <f>AZ118*$D$160</f>
        <v>44.516882820341799</v>
      </c>
      <c r="BW118" s="37">
        <f>BV118-BU118</f>
        <v>44.516882820341799</v>
      </c>
      <c r="BX118" s="54">
        <f>BW118*(BW118&lt;&gt;0)</f>
        <v>44.516882820341799</v>
      </c>
      <c r="BY118" s="26">
        <f>BX118/$BX$152</f>
        <v>1.519347536530438E-2</v>
      </c>
      <c r="BZ118" s="47">
        <f>BY118 * $BW$152</f>
        <v>44.516882820341799</v>
      </c>
      <c r="CA118" s="48">
        <f>IF(BZ118&gt;0, V118, W118)</f>
        <v>59.930844523219548</v>
      </c>
      <c r="CB118" s="48">
        <f>IF(BW118&gt;0, S118*T118^(2-N118), S118*U118^(N118+2))</f>
        <v>59.142205702938739</v>
      </c>
      <c r="CC118" s="65">
        <f>BZ118/CA118</f>
        <v>0.74280419664525532</v>
      </c>
      <c r="CD118" s="66">
        <v>0</v>
      </c>
      <c r="CE118" s="15">
        <f>AZ118*$CD$155</f>
        <v>40.574170753173284</v>
      </c>
      <c r="CF118" s="37">
        <f>CE118-CD118</f>
        <v>40.574170753173284</v>
      </c>
      <c r="CG118" s="54">
        <f>CF118*(CF118&lt;&gt;0)</f>
        <v>40.574170753173284</v>
      </c>
      <c r="CH118" s="26">
        <f>CG118/$CG$152</f>
        <v>6.3130808702619081E-3</v>
      </c>
      <c r="CI118" s="47">
        <f>CH118 * $CF$152</f>
        <v>40.574170753173284</v>
      </c>
      <c r="CJ118" s="48">
        <f>IF(BZ118&gt;0,V118,W118)</f>
        <v>59.930844523219548</v>
      </c>
      <c r="CK118" s="65">
        <f>CI118/CJ118</f>
        <v>0.67701650253657397</v>
      </c>
      <c r="CL118" s="70">
        <f>N118</f>
        <v>0</v>
      </c>
      <c r="CM118" s="1">
        <f>BS118+BU118</f>
        <v>5709</v>
      </c>
    </row>
    <row r="119" spans="1:91" x14ac:dyDescent="0.2">
      <c r="A119" s="30" t="s">
        <v>192</v>
      </c>
      <c r="B119">
        <v>1</v>
      </c>
      <c r="C119">
        <v>1</v>
      </c>
      <c r="D119">
        <v>0.88465974625144095</v>
      </c>
      <c r="E119">
        <v>0.115340253748558</v>
      </c>
      <c r="F119">
        <v>0.94097616345062396</v>
      </c>
      <c r="G119">
        <v>0.94097616345062396</v>
      </c>
      <c r="H119">
        <v>0.70475561426684197</v>
      </c>
      <c r="I119">
        <v>0.45508586525759498</v>
      </c>
      <c r="J119">
        <v>0.56632527624482198</v>
      </c>
      <c r="K119">
        <v>0.72999903130481403</v>
      </c>
      <c r="L119">
        <v>0.313555282993361</v>
      </c>
      <c r="M119">
        <v>3.2820199710680897E-2</v>
      </c>
      <c r="N119" s="21">
        <v>0</v>
      </c>
      <c r="O119">
        <v>1.0121261429017601</v>
      </c>
      <c r="P119">
        <v>0.97507895243849596</v>
      </c>
      <c r="Q119">
        <v>1.0292490227573301</v>
      </c>
      <c r="R119">
        <v>0.98576917333153902</v>
      </c>
      <c r="S119">
        <v>28.690000534057599</v>
      </c>
      <c r="T119" s="27">
        <f>IF(C119,P119,R119)</f>
        <v>0.97507895243849596</v>
      </c>
      <c r="U119" s="27">
        <f>IF(D119 = 0,O119,Q119)</f>
        <v>1.0292490227573301</v>
      </c>
      <c r="V119" s="39">
        <f>S119*T119^(1-N119)</f>
        <v>27.975015666208773</v>
      </c>
      <c r="W119" s="38">
        <f>S119*U119^(N119+1)</f>
        <v>29.529155012586063</v>
      </c>
      <c r="X119" s="44">
        <f>0.5 * (D119-MAX($D$3:$D$151))/(MIN($D$3:$D$151)-MAX($D$3:$D$151)) + 0.75</f>
        <v>0.80943929485951072</v>
      </c>
      <c r="Y119" s="44">
        <f>AVERAGE(D119, F119, G119, H119, I119, J119, K119)</f>
        <v>0.7461111228895374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v>1</v>
      </c>
      <c r="AD119" s="22">
        <v>1</v>
      </c>
      <c r="AE119" s="22">
        <v>1</v>
      </c>
      <c r="AF119" s="22">
        <f>PERCENTILE($L$2:$L$151, 0.05)</f>
        <v>4.1983459205926187E-4</v>
      </c>
      <c r="AG119" s="22">
        <f>PERCENTILE($L$2:$L$151, 0.95)</f>
        <v>0.98984537699831288</v>
      </c>
      <c r="AH119" s="22">
        <f>MIN(MAX(L119,AF119), AG119)</f>
        <v>0.313555282993361</v>
      </c>
      <c r="AI119" s="22">
        <f>AH119-$AH$152+1</f>
        <v>1.3131354484013018</v>
      </c>
      <c r="AJ119" s="22">
        <f>PERCENTILE($M$2:$M$151, 0.02)</f>
        <v>-0.85468361603739185</v>
      </c>
      <c r="AK119" s="22">
        <f>PERCENTILE($M$2:$M$151, 0.98)</f>
        <v>1.261554317403208</v>
      </c>
      <c r="AL119" s="22">
        <f>MIN(MAX(M119,AJ119), AK119)</f>
        <v>3.2820199710680897E-2</v>
      </c>
      <c r="AM119" s="22">
        <f>AL119-$AL$152 + 1</f>
        <v>1.8875038157480728</v>
      </c>
      <c r="AN119" s="46">
        <v>1</v>
      </c>
      <c r="AO119" s="51">
        <v>1</v>
      </c>
      <c r="AP119" s="51">
        <v>1</v>
      </c>
      <c r="AQ119" s="21">
        <v>1</v>
      </c>
      <c r="AR119" s="17">
        <f>(AI119^4)*AB119*AE119*AN119</f>
        <v>2.973295691198095</v>
      </c>
      <c r="AS119" s="17">
        <f>(AM119^4) *Z119*AC119*AO119*(M119 &gt; 0)</f>
        <v>12.69262219217563</v>
      </c>
      <c r="AT119" s="17">
        <f>(AM119^4)*AA119*AP119*AQ119</f>
        <v>12.69262219217563</v>
      </c>
      <c r="AU119" s="17">
        <f>MIN(AR119, 0.05*AR$152)</f>
        <v>2.973295691198095</v>
      </c>
      <c r="AV119" s="17">
        <f>MIN(AS119, 0.05*AS$152)</f>
        <v>12.69262219217563</v>
      </c>
      <c r="AW119" s="17">
        <f>MIN(AT119, 0.05*AT$152)</f>
        <v>12.69262219217563</v>
      </c>
      <c r="AX119" s="14">
        <f>AU119/$AU$152</f>
        <v>5.7232143444679948E-3</v>
      </c>
      <c r="AY119" s="14">
        <f>AV119/$AV$152</f>
        <v>4.8807616713573464E-3</v>
      </c>
      <c r="AZ119" s="67">
        <f>AW119/$AW$152</f>
        <v>3.4357823669964099E-3</v>
      </c>
      <c r="BA119" s="21">
        <f>N119</f>
        <v>0</v>
      </c>
      <c r="BB119" s="66">
        <v>746</v>
      </c>
      <c r="BC119" s="15">
        <f>$D$158*AX119</f>
        <v>768.26712395835023</v>
      </c>
      <c r="BD119" s="19">
        <f>BC119-BB119</f>
        <v>22.267123958350226</v>
      </c>
      <c r="BE119" s="63">
        <f>(IF(BD119 &gt; 0, V119, W119))</f>
        <v>27.975015666208773</v>
      </c>
      <c r="BF119" s="63">
        <f>IF(BD119&gt;0, S119*(T119^(2-N119)), S119*(U119^(N119 + 2)))</f>
        <v>27.277848970257363</v>
      </c>
      <c r="BG119" s="46">
        <f>BD119/BE119</f>
        <v>0.79596466447190761</v>
      </c>
      <c r="BH119" s="64">
        <f>BB119/BC119</f>
        <v>0.97101643000988624</v>
      </c>
      <c r="BI119" s="66">
        <v>0</v>
      </c>
      <c r="BJ119" s="66">
        <v>29</v>
      </c>
      <c r="BK119" s="66">
        <v>0</v>
      </c>
      <c r="BL119" s="10">
        <f>SUM(BI119:BK119)</f>
        <v>29</v>
      </c>
      <c r="BM119" s="15">
        <f>AY119*$D$157</f>
        <v>940.3714704587486</v>
      </c>
      <c r="BN119" s="9">
        <f>BM119-BL119</f>
        <v>911.3714704587486</v>
      </c>
      <c r="BO119" s="48">
        <f>IF(BN119&gt;0,V119,W119)</f>
        <v>27.975015666208773</v>
      </c>
      <c r="BP119" s="48">
        <f xml:space="preserve"> IF(BN119 &gt;0, S119*T119^(2-N119), S119*U119^(N119+2))</f>
        <v>27.277848970257363</v>
      </c>
      <c r="BQ119" s="46">
        <f>BN119/BO119</f>
        <v>32.578050405154947</v>
      </c>
      <c r="BR119" s="64">
        <f>BL119/BM119</f>
        <v>3.0838876881125188E-2</v>
      </c>
      <c r="BS119" s="16">
        <f>BB119+BL119+BU119</f>
        <v>775</v>
      </c>
      <c r="BT119" s="69">
        <f>BC119+BM119+BV119</f>
        <v>1743.7076250370312</v>
      </c>
      <c r="BU119" s="66">
        <v>0</v>
      </c>
      <c r="BV119" s="15">
        <f>AZ119*$D$160</f>
        <v>35.069030619932356</v>
      </c>
      <c r="BW119" s="37">
        <f>BV119-BU119</f>
        <v>35.069030619932356</v>
      </c>
      <c r="BX119" s="54">
        <f>BW119*(BW119&lt;&gt;0)</f>
        <v>35.069030619932356</v>
      </c>
      <c r="BY119" s="26">
        <f>BX119/$BX$152</f>
        <v>1.1968952430011053E-2</v>
      </c>
      <c r="BZ119" s="47">
        <f>BY119 * $BW$152</f>
        <v>35.069030619932356</v>
      </c>
      <c r="CA119" s="48">
        <f>IF(BZ119&gt;0, V119, W119)</f>
        <v>27.975015666208773</v>
      </c>
      <c r="CB119" s="48">
        <f>IF(BW119&gt;0, S119*T119^(2-N119), S119*U119^(N119+2))</f>
        <v>27.277848970257363</v>
      </c>
      <c r="CC119" s="65">
        <f>BZ119/CA119</f>
        <v>1.2535839492770149</v>
      </c>
      <c r="CD119" s="66">
        <v>0</v>
      </c>
      <c r="CE119" s="15">
        <f>AZ119*$CD$155</f>
        <v>31.963083360167602</v>
      </c>
      <c r="CF119" s="37">
        <f>CE119-CD119</f>
        <v>31.963083360167602</v>
      </c>
      <c r="CG119" s="54">
        <f>CF119*(CF119&lt;&gt;0)</f>
        <v>31.963083360167602</v>
      </c>
      <c r="CH119" s="26">
        <f>CG119/$CG$152</f>
        <v>4.9732508729061148E-3</v>
      </c>
      <c r="CI119" s="47">
        <f>CH119 * $CF$152</f>
        <v>31.963083360167602</v>
      </c>
      <c r="CJ119" s="48">
        <f>IF(BZ119&gt;0,V119,W119)</f>
        <v>27.975015666208773</v>
      </c>
      <c r="CK119" s="65">
        <f>CI119/CJ119</f>
        <v>1.142558193408844</v>
      </c>
      <c r="CL119" s="70">
        <f>N119</f>
        <v>0</v>
      </c>
      <c r="CM119" s="1">
        <f>BS119+BU119</f>
        <v>775</v>
      </c>
    </row>
    <row r="120" spans="1:91" x14ac:dyDescent="0.2">
      <c r="A120" s="30" t="s">
        <v>210</v>
      </c>
      <c r="B120">
        <v>1</v>
      </c>
      <c r="C120">
        <v>1</v>
      </c>
      <c r="D120">
        <v>0.219336795844986</v>
      </c>
      <c r="E120">
        <v>0.780663204155014</v>
      </c>
      <c r="F120">
        <v>0.187127532777115</v>
      </c>
      <c r="G120">
        <v>0.187127532777115</v>
      </c>
      <c r="H120">
        <v>6.6443794400334294E-2</v>
      </c>
      <c r="I120">
        <v>0.20727120768909299</v>
      </c>
      <c r="J120">
        <v>0.117353677014412</v>
      </c>
      <c r="K120">
        <v>0.14818941946721201</v>
      </c>
      <c r="L120">
        <v>0.48933809971068398</v>
      </c>
      <c r="M120">
        <v>0.241637155110899</v>
      </c>
      <c r="N120" s="21">
        <v>0</v>
      </c>
      <c r="O120">
        <v>1.00327102475754</v>
      </c>
      <c r="P120">
        <v>0.99680365609982402</v>
      </c>
      <c r="Q120">
        <v>1.0215890786077899</v>
      </c>
      <c r="R120">
        <v>0.99792626933168005</v>
      </c>
      <c r="S120">
        <v>2.0399999618530198</v>
      </c>
      <c r="T120" s="27">
        <f>IF(C120,P120,R120)</f>
        <v>0.99680365609982402</v>
      </c>
      <c r="U120" s="27">
        <f>IF(D120 = 0,O120,Q120)</f>
        <v>1.0215890786077899</v>
      </c>
      <c r="V120" s="39">
        <f>S120*T120^(1-N120)</f>
        <v>2.0334794204185918</v>
      </c>
      <c r="W120" s="38">
        <f>S120*U120^(N120+1)</f>
        <v>2.084041681389353</v>
      </c>
      <c r="X120" s="44">
        <f>0.5 * (D120-MAX($D$3:$D$151))/(MIN($D$3:$D$151)-MAX($D$3:$D$151)) + 0.75</f>
        <v>1.152305950175005</v>
      </c>
      <c r="Y120" s="44">
        <f>AVERAGE(D120, F120, G120, H120, I120, J120, K120)</f>
        <v>0.16183570856718107</v>
      </c>
      <c r="Z120" s="22">
        <f>AI120^N120</f>
        <v>1</v>
      </c>
      <c r="AA120" s="22">
        <f>(Z120+AB120)/2</f>
        <v>1</v>
      </c>
      <c r="AB120" s="22">
        <f>AM120^N120</f>
        <v>1</v>
      </c>
      <c r="AC120" s="22">
        <v>1</v>
      </c>
      <c r="AD120" s="22">
        <v>1</v>
      </c>
      <c r="AE120" s="22">
        <v>1</v>
      </c>
      <c r="AF120" s="22">
        <f>PERCENTILE($L$2:$L$151, 0.05)</f>
        <v>4.1983459205926187E-4</v>
      </c>
      <c r="AG120" s="22">
        <f>PERCENTILE($L$2:$L$151, 0.95)</f>
        <v>0.98984537699831288</v>
      </c>
      <c r="AH120" s="22">
        <f>MIN(MAX(L120,AF120), AG120)</f>
        <v>0.48933809971068398</v>
      </c>
      <c r="AI120" s="22">
        <f>AH120-$AH$152+1</f>
        <v>1.4889182651186248</v>
      </c>
      <c r="AJ120" s="22">
        <f>PERCENTILE($M$2:$M$151, 0.02)</f>
        <v>-0.85468361603739185</v>
      </c>
      <c r="AK120" s="22">
        <f>PERCENTILE($M$2:$M$151, 0.98)</f>
        <v>1.261554317403208</v>
      </c>
      <c r="AL120" s="22">
        <f>MIN(MAX(M120,AJ120), AK120)</f>
        <v>0.241637155110899</v>
      </c>
      <c r="AM120" s="22">
        <f>AL120-$AL$152 + 1</f>
        <v>2.096320771148291</v>
      </c>
      <c r="AN120" s="46">
        <v>0</v>
      </c>
      <c r="AO120" s="74">
        <v>0.31</v>
      </c>
      <c r="AP120" s="51">
        <v>0.57999999999999996</v>
      </c>
      <c r="AQ120" s="50">
        <v>1</v>
      </c>
      <c r="AR120" s="17">
        <f>(AI120^4)*AB120*AE120*AN120</f>
        <v>0</v>
      </c>
      <c r="AS120" s="17">
        <f>(AM120^4) *Z120*AC120*AO120*(M120 &gt; 0)</f>
        <v>5.9867709670947216</v>
      </c>
      <c r="AT120" s="17">
        <f>(AM120^4)*AA120*AP120*AQ120</f>
        <v>11.201055357790123</v>
      </c>
      <c r="AU120" s="17">
        <f>MIN(AR120, 0.05*AR$152)</f>
        <v>0</v>
      </c>
      <c r="AV120" s="17">
        <f>MIN(AS120, 0.05*AS$152)</f>
        <v>5.9867709670947216</v>
      </c>
      <c r="AW120" s="17">
        <f>MIN(AT120, 0.05*AT$152)</f>
        <v>11.201055357790123</v>
      </c>
      <c r="AX120" s="14">
        <f>AU120/$AU$152</f>
        <v>0</v>
      </c>
      <c r="AY120" s="14">
        <f>AV120/$AV$152</f>
        <v>2.3021249532979519E-3</v>
      </c>
      <c r="AZ120" s="67">
        <f>AW120/$AW$152</f>
        <v>3.0320282056271776E-3</v>
      </c>
      <c r="BA120" s="21">
        <f>N120</f>
        <v>0</v>
      </c>
      <c r="BB120" s="66">
        <v>0</v>
      </c>
      <c r="BC120" s="15">
        <f>$D$158*AX120</f>
        <v>0</v>
      </c>
      <c r="BD120" s="19">
        <f>BC120-BB120</f>
        <v>0</v>
      </c>
      <c r="BE120" s="63">
        <f>(IF(BD120 &gt; 0, V120, W120))</f>
        <v>2.084041681389353</v>
      </c>
      <c r="BF120" s="63">
        <f>IF(BD120&gt;0, S120*(T120^(2-N120)), S120*(U120^(N120 + 2)))</f>
        <v>2.1290342210707784</v>
      </c>
      <c r="BG120" s="46">
        <f>BD120/BE120</f>
        <v>0</v>
      </c>
      <c r="BH120" s="64" t="e">
        <f>BB120/BC120</f>
        <v>#DIV/0!</v>
      </c>
      <c r="BI120" s="66">
        <v>0</v>
      </c>
      <c r="BJ120" s="66">
        <v>498</v>
      </c>
      <c r="BK120" s="66">
        <v>0</v>
      </c>
      <c r="BL120" s="10">
        <f>SUM(BI120:BK120)</f>
        <v>498</v>
      </c>
      <c r="BM120" s="15">
        <f>AY120*$D$157</f>
        <v>443.54811262696307</v>
      </c>
      <c r="BN120" s="9">
        <f>BM120-BL120</f>
        <v>-54.451887373036925</v>
      </c>
      <c r="BO120" s="48">
        <f>IF(BN120&gt;0,V120,W120)</f>
        <v>2.084041681389353</v>
      </c>
      <c r="BP120" s="48">
        <f xml:space="preserve"> IF(BN120 &gt;0, S120*T120^(2-N120), S120*U120^(N120+2))</f>
        <v>2.1290342210707784</v>
      </c>
      <c r="BQ120" s="46">
        <f>BN120/BO120</f>
        <v>-26.12802222685675</v>
      </c>
      <c r="BR120" s="64">
        <f>BL120/BM120</f>
        <v>1.1227643311354423</v>
      </c>
      <c r="BS120" s="16">
        <f>BB120+BL120+BU120</f>
        <v>639</v>
      </c>
      <c r="BT120" s="69">
        <f>BC120+BM120+BV120</f>
        <v>474.49602452179965</v>
      </c>
      <c r="BU120" s="66">
        <v>141</v>
      </c>
      <c r="BV120" s="15">
        <f>AZ120*$D$160</f>
        <v>30.947911894836601</v>
      </c>
      <c r="BW120" s="37">
        <f>BV120-BU120</f>
        <v>-110.05208810516339</v>
      </c>
      <c r="BX120" s="54">
        <f>BW120*(BW120&lt;&gt;0)</f>
        <v>-110.05208810516339</v>
      </c>
      <c r="BY120" s="26">
        <f>BX120/$BX$152</f>
        <v>-3.7560439626335658E-2</v>
      </c>
      <c r="BZ120" s="47">
        <f>BY120 * $BW$152</f>
        <v>-110.05208810516339</v>
      </c>
      <c r="CA120" s="48">
        <f>IF(BZ120&gt;0, V120, W120)</f>
        <v>2.084041681389353</v>
      </c>
      <c r="CB120" s="48">
        <f>IF(BW120&gt;0, S120*T120^(2-N120), S120*U120^(N120+2))</f>
        <v>2.1290342210707784</v>
      </c>
      <c r="CC120" s="65">
        <f>BZ120/CA120</f>
        <v>-52.807047521139673</v>
      </c>
      <c r="CD120" s="66">
        <v>0</v>
      </c>
      <c r="CE120" s="15">
        <f>AZ120*$CD$155</f>
        <v>28.206958396949634</v>
      </c>
      <c r="CF120" s="37">
        <f>CE120-CD120</f>
        <v>28.206958396949634</v>
      </c>
      <c r="CG120" s="54">
        <f>CF120*(CF120&lt;&gt;0)</f>
        <v>28.206958396949634</v>
      </c>
      <c r="CH120" s="26">
        <f>CG120/$CG$152</f>
        <v>4.3888219071027907E-3</v>
      </c>
      <c r="CI120" s="47">
        <f>CH120 * $CF$152</f>
        <v>28.206958396949634</v>
      </c>
      <c r="CJ120" s="48">
        <f>IF(BZ120&gt;0,V120,W120)</f>
        <v>2.084041681389353</v>
      </c>
      <c r="CK120" s="65">
        <f>CI120/CJ120</f>
        <v>13.534738123925193</v>
      </c>
      <c r="CL120" s="70">
        <f>N120</f>
        <v>0</v>
      </c>
      <c r="CM120" s="1">
        <f>BS120+BU120</f>
        <v>780</v>
      </c>
    </row>
    <row r="121" spans="1:91" x14ac:dyDescent="0.2">
      <c r="A121" s="30" t="s">
        <v>261</v>
      </c>
      <c r="B121">
        <v>0</v>
      </c>
      <c r="C121">
        <v>0</v>
      </c>
      <c r="D121">
        <v>0.154757043691302</v>
      </c>
      <c r="E121">
        <v>0.84524295630869695</v>
      </c>
      <c r="F121">
        <v>0.20191923230707701</v>
      </c>
      <c r="G121">
        <v>0.20191923230707701</v>
      </c>
      <c r="H121">
        <v>0.14542415378186299</v>
      </c>
      <c r="I121">
        <v>0.122440451316339</v>
      </c>
      <c r="J121">
        <v>0.133438371622813</v>
      </c>
      <c r="K121">
        <v>0.164145586472451</v>
      </c>
      <c r="L121">
        <v>1.19175444492319</v>
      </c>
      <c r="M121">
        <v>1.34131095874507</v>
      </c>
      <c r="N121" s="21">
        <v>0</v>
      </c>
      <c r="O121">
        <v>0.98969067033716496</v>
      </c>
      <c r="P121">
        <v>1</v>
      </c>
      <c r="Q121">
        <v>1.0016666750554599</v>
      </c>
      <c r="R121">
        <v>1.0081730694284099</v>
      </c>
      <c r="S121">
        <v>0.70800000429153398</v>
      </c>
      <c r="T121" s="27">
        <f>IF(C121,P121,R121)</f>
        <v>1.0081730694284099</v>
      </c>
      <c r="U121" s="27">
        <f>IF(D121 = 0,O121,Q121)</f>
        <v>1.0016666750554599</v>
      </c>
      <c r="V121" s="39">
        <f>S121*T121^(1-N121)</f>
        <v>0.71378653748192322</v>
      </c>
      <c r="W121" s="38">
        <f>S121*U121^(N121+1)</f>
        <v>0.70918001023795219</v>
      </c>
      <c r="X121" s="44">
        <f>0.5 * (D121-MAX($D$3:$D$151))/(MIN($D$3:$D$151)-MAX($D$3:$D$151)) + 0.75</f>
        <v>1.1855863948199858</v>
      </c>
      <c r="Y121" s="44">
        <f>AVERAGE(D121, F121, G121, H121, I121, J121, K121)</f>
        <v>0.160577724499846</v>
      </c>
      <c r="Z121" s="22">
        <f>AI121^N121</f>
        <v>1</v>
      </c>
      <c r="AA121" s="22">
        <f>(Z121+AB121)/2</f>
        <v>1</v>
      </c>
      <c r="AB121" s="22">
        <f>AM121^N121</f>
        <v>1</v>
      </c>
      <c r="AC121" s="22">
        <v>1</v>
      </c>
      <c r="AD121" s="22">
        <v>1</v>
      </c>
      <c r="AE121" s="22">
        <v>1</v>
      </c>
      <c r="AF121" s="22">
        <f>PERCENTILE($L$2:$L$151, 0.05)</f>
        <v>4.1983459205926187E-4</v>
      </c>
      <c r="AG121" s="22">
        <f>PERCENTILE($L$2:$L$151, 0.95)</f>
        <v>0.98984537699831288</v>
      </c>
      <c r="AH121" s="22">
        <f>MIN(MAX(L121,AF121), AG121)</f>
        <v>0.98984537699831288</v>
      </c>
      <c r="AI121" s="22">
        <f>AH121-$AH$152+1</f>
        <v>1.9894255424062535</v>
      </c>
      <c r="AJ121" s="22">
        <f>PERCENTILE($M$2:$M$151, 0.02)</f>
        <v>-0.85468361603739185</v>
      </c>
      <c r="AK121" s="22">
        <f>PERCENTILE($M$2:$M$151, 0.98)</f>
        <v>1.261554317403208</v>
      </c>
      <c r="AL121" s="22">
        <f>MIN(MAX(M121,AJ121), AK121)</f>
        <v>1.261554317403208</v>
      </c>
      <c r="AM121" s="22">
        <f>AL121-$AL$152 + 1</f>
        <v>3.1162379334405998</v>
      </c>
      <c r="AN121" s="46">
        <v>0</v>
      </c>
      <c r="AO121" s="74">
        <v>0.31</v>
      </c>
      <c r="AP121" s="51">
        <v>0.57999999999999996</v>
      </c>
      <c r="AQ121" s="50">
        <v>1</v>
      </c>
      <c r="AR121" s="17">
        <f>(AI121^4)*AB121*AE121*AN121</f>
        <v>0</v>
      </c>
      <c r="AS121" s="17">
        <f>(AM121^4) *Z121*AC121*AO121*(M121 &gt; 0)</f>
        <v>29.233723385063424</v>
      </c>
      <c r="AT121" s="17">
        <f>(AM121^4)*AA121*AP121*AQ121</f>
        <v>54.695353430118665</v>
      </c>
      <c r="AU121" s="17">
        <f>MIN(AR121, 0.05*AR$152)</f>
        <v>0</v>
      </c>
      <c r="AV121" s="17">
        <f>MIN(AS121, 0.05*AS$152)</f>
        <v>29.233723385063424</v>
      </c>
      <c r="AW121" s="17">
        <f>MIN(AT121, 0.05*AT$152)</f>
        <v>54.695353430118665</v>
      </c>
      <c r="AX121" s="14">
        <f>AU121/$AU$152</f>
        <v>0</v>
      </c>
      <c r="AY121" s="14">
        <f>AV121/$AV$152</f>
        <v>1.124139948771479E-2</v>
      </c>
      <c r="AZ121" s="67">
        <f>AW121/$AW$152</f>
        <v>1.480555617480543E-2</v>
      </c>
      <c r="BA121" s="21">
        <f>N121</f>
        <v>0</v>
      </c>
      <c r="BB121" s="66">
        <v>0</v>
      </c>
      <c r="BC121" s="15">
        <f>$D$158*AX121</f>
        <v>0</v>
      </c>
      <c r="BD121" s="19">
        <f>BC121-BB121</f>
        <v>0</v>
      </c>
      <c r="BE121" s="63">
        <f>(IF(BD121 &gt; 0, V121, W121))</f>
        <v>0.70918001023795219</v>
      </c>
      <c r="BF121" s="63">
        <f>IF(BD121&gt;0, S121*(T121^(2-N121)), S121*(U121^(N121 + 2)))</f>
        <v>0.71036198287084662</v>
      </c>
      <c r="BG121" s="46">
        <f>BD121/BE121</f>
        <v>0</v>
      </c>
      <c r="BH121" s="64" t="e">
        <f>BB121/BC121</f>
        <v>#DIV/0!</v>
      </c>
      <c r="BI121" s="66">
        <v>0</v>
      </c>
      <c r="BJ121" s="66">
        <v>937</v>
      </c>
      <c r="BK121" s="66">
        <v>0</v>
      </c>
      <c r="BL121" s="10">
        <f>SUM(BI121:BK121)</f>
        <v>937</v>
      </c>
      <c r="BM121" s="15">
        <f>AY121*$D$157</f>
        <v>2165.8691978985207</v>
      </c>
      <c r="BN121" s="9">
        <f>BM121-BL121</f>
        <v>1228.8691978985207</v>
      </c>
      <c r="BO121" s="48">
        <f>IF(BN121&gt;0,V121,W121)</f>
        <v>0.71378653748192322</v>
      </c>
      <c r="BP121" s="48">
        <f xml:space="preserve"> IF(BN121 &gt;0, S121*T121^(2-N121), S121*U121^(N121+2))</f>
        <v>0.71962036440982724</v>
      </c>
      <c r="BQ121" s="46">
        <f>BN121/BO121</f>
        <v>1721.6200269532851</v>
      </c>
      <c r="BR121" s="64">
        <f>BL121/BM121</f>
        <v>0.43262076994730042</v>
      </c>
      <c r="BS121" s="16">
        <f>BB121+BL121+BU121</f>
        <v>1079</v>
      </c>
      <c r="BT121" s="69">
        <f>BC121+BM121+BV121</f>
        <v>2316.9895097747599</v>
      </c>
      <c r="BU121" s="66">
        <v>142</v>
      </c>
      <c r="BV121" s="15">
        <f>AZ121*$D$160</f>
        <v>151.12031187623901</v>
      </c>
      <c r="BW121" s="37">
        <f>BV121-BU121</f>
        <v>9.1203118762390147</v>
      </c>
      <c r="BX121" s="54">
        <f>BW121*(BW121&lt;&gt;0)</f>
        <v>9.1203118762390147</v>
      </c>
      <c r="BY121" s="26">
        <f>BX121/$BX$152</f>
        <v>3.1127344287505193E-3</v>
      </c>
      <c r="BZ121" s="47">
        <f>BY121 * $BW$152</f>
        <v>9.1203118762390147</v>
      </c>
      <c r="CA121" s="48">
        <f>IF(BZ121&gt;0, V121, W121)</f>
        <v>0.71378653748192322</v>
      </c>
      <c r="CB121" s="48">
        <f>IF(BW121&gt;0, S121*T121^(2-N121), S121*U121^(N121+2))</f>
        <v>0.71962036440982724</v>
      </c>
      <c r="CC121" s="65">
        <f>BZ121/CA121</f>
        <v>12.777366057383771</v>
      </c>
      <c r="CD121" s="66">
        <v>0</v>
      </c>
      <c r="CE121" s="15">
        <f>AZ121*$CD$155</f>
        <v>137.73608909421492</v>
      </c>
      <c r="CF121" s="37">
        <f>CE121-CD121</f>
        <v>137.73608909421492</v>
      </c>
      <c r="CG121" s="54">
        <f>CF121*(CF121&lt;&gt;0)</f>
        <v>137.73608909421492</v>
      </c>
      <c r="CH121" s="26">
        <f>CG121/$CG$152</f>
        <v>2.1430852511936351E-2</v>
      </c>
      <c r="CI121" s="47">
        <f>CH121 * $CF$152</f>
        <v>137.73608909421492</v>
      </c>
      <c r="CJ121" s="48">
        <f>IF(BZ121&gt;0,V121,W121)</f>
        <v>0.71378653748192322</v>
      </c>
      <c r="CK121" s="65">
        <f>CI121/CJ121</f>
        <v>192.9653781088623</v>
      </c>
      <c r="CL121" s="70">
        <f>N121</f>
        <v>0</v>
      </c>
      <c r="CM121" s="1">
        <f>BS121+BU121</f>
        <v>1221</v>
      </c>
    </row>
    <row r="122" spans="1:91" x14ac:dyDescent="0.2">
      <c r="A122" s="30" t="s">
        <v>292</v>
      </c>
      <c r="B122">
        <v>0</v>
      </c>
      <c r="C122">
        <v>1</v>
      </c>
      <c r="D122">
        <v>0.64402716739912103</v>
      </c>
      <c r="E122">
        <v>0.35597283260087897</v>
      </c>
      <c r="F122">
        <v>0.71950735001986399</v>
      </c>
      <c r="G122">
        <v>0.71950735001986399</v>
      </c>
      <c r="H122">
        <v>0.69410781445883796</v>
      </c>
      <c r="I122">
        <v>0.70831592143752597</v>
      </c>
      <c r="J122">
        <v>0.70117588105652795</v>
      </c>
      <c r="K122">
        <v>0.71028247907211295</v>
      </c>
      <c r="L122">
        <v>0.510335469852924</v>
      </c>
      <c r="M122">
        <v>0.78286346204547697</v>
      </c>
      <c r="N122" s="21">
        <v>0</v>
      </c>
      <c r="O122">
        <v>1.00492181205956</v>
      </c>
      <c r="P122">
        <v>0.98545044062199705</v>
      </c>
      <c r="Q122">
        <v>1.02628974519434</v>
      </c>
      <c r="R122">
        <v>0.99921256091989297</v>
      </c>
      <c r="S122">
        <v>388.72000122070301</v>
      </c>
      <c r="T122" s="27">
        <f>IF(C122,P122,R122)</f>
        <v>0.98545044062199705</v>
      </c>
      <c r="U122" s="27">
        <f>IF(D122 = 0,O122,Q122)</f>
        <v>1.02628974519434</v>
      </c>
      <c r="V122" s="39">
        <f>S122*T122^(1-N122)</f>
        <v>383.06429648152499</v>
      </c>
      <c r="W122" s="38">
        <f>S122*U122^(N122+1)</f>
        <v>398.93935100473885</v>
      </c>
      <c r="X122" s="44">
        <f>0.5 * (D122-MAX($D$3:$D$151))/(MIN($D$3:$D$151)-MAX($D$3:$D$151)) + 0.75</f>
        <v>0.93344657195799874</v>
      </c>
      <c r="Y122" s="44">
        <f>AVERAGE(D122, F122, G122, H122, I122, J122, K122)</f>
        <v>0.69956056620912199</v>
      </c>
      <c r="Z122" s="22">
        <f>AI122^N122</f>
        <v>1</v>
      </c>
      <c r="AA122" s="22">
        <f>(Z122+AB122)/2</f>
        <v>1</v>
      </c>
      <c r="AB122" s="22">
        <f>AM122^N122</f>
        <v>1</v>
      </c>
      <c r="AC122" s="22">
        <v>1</v>
      </c>
      <c r="AD122" s="22">
        <v>1</v>
      </c>
      <c r="AE122" s="22">
        <v>1</v>
      </c>
      <c r="AF122" s="22">
        <f>PERCENTILE($L$2:$L$151, 0.05)</f>
        <v>4.1983459205926187E-4</v>
      </c>
      <c r="AG122" s="22">
        <f>PERCENTILE($L$2:$L$151, 0.95)</f>
        <v>0.98984537699831288</v>
      </c>
      <c r="AH122" s="22">
        <f>MIN(MAX(L122,AF122), AG122)</f>
        <v>0.510335469852924</v>
      </c>
      <c r="AI122" s="22">
        <f>AH122-$AH$152+1</f>
        <v>1.5099156352608647</v>
      </c>
      <c r="AJ122" s="22">
        <f>PERCENTILE($M$2:$M$151, 0.02)</f>
        <v>-0.85468361603739185</v>
      </c>
      <c r="AK122" s="22">
        <f>PERCENTILE($M$2:$M$151, 0.98)</f>
        <v>1.261554317403208</v>
      </c>
      <c r="AL122" s="22">
        <f>MIN(MAX(M122,AJ122), AK122)</f>
        <v>0.78286346204547697</v>
      </c>
      <c r="AM122" s="22">
        <f>AL122-$AL$152 + 1</f>
        <v>2.6375470780828687</v>
      </c>
      <c r="AN122" s="46">
        <v>0</v>
      </c>
      <c r="AO122" s="51">
        <v>1</v>
      </c>
      <c r="AP122" s="51">
        <v>1</v>
      </c>
      <c r="AQ122" s="21">
        <v>2</v>
      </c>
      <c r="AR122" s="17">
        <f>(AI122^4)*AB122*AE122*AN122</f>
        <v>0</v>
      </c>
      <c r="AS122" s="17">
        <f>(AM122^4) *Z122*AC122*AO122*(M122 &gt; 0)</f>
        <v>48.395043072094488</v>
      </c>
      <c r="AT122" s="17">
        <f>(AM122^4)*AA122*AP122*AQ122</f>
        <v>96.790086144188976</v>
      </c>
      <c r="AU122" s="17">
        <f>MIN(AR122, 0.05*AR$152)</f>
        <v>0</v>
      </c>
      <c r="AV122" s="17">
        <f>MIN(AS122, 0.05*AS$152)</f>
        <v>48.395043072094488</v>
      </c>
      <c r="AW122" s="17">
        <f>MIN(AT122, 0.05*AT$152)</f>
        <v>96.790086144188976</v>
      </c>
      <c r="AX122" s="14">
        <f>AU122/$AU$152</f>
        <v>0</v>
      </c>
      <c r="AY122" s="14">
        <f>AV122/$AV$152</f>
        <v>1.8609603889066757E-2</v>
      </c>
      <c r="AZ122" s="67">
        <f>AW122/$AW$152</f>
        <v>2.6200233981538375E-2</v>
      </c>
      <c r="BA122" s="21">
        <f>N122</f>
        <v>0</v>
      </c>
      <c r="BB122" s="66">
        <v>0</v>
      </c>
      <c r="BC122" s="15">
        <f>$D$158*AX122</f>
        <v>0</v>
      </c>
      <c r="BD122" s="19">
        <f>BC122-BB122</f>
        <v>0</v>
      </c>
      <c r="BE122" s="63">
        <f>(IF(BD122 &gt; 0, V122, W122))</f>
        <v>398.93935100473885</v>
      </c>
      <c r="BF122" s="63">
        <f>IF(BD122&gt;0, S122*(T122^(2-N122)), S122*(U122^(N122 + 2)))</f>
        <v>409.42736489064873</v>
      </c>
      <c r="BG122" s="46">
        <f>BD122/BE122</f>
        <v>0</v>
      </c>
      <c r="BH122" s="64" t="e">
        <f>BB122/BC122</f>
        <v>#DIV/0!</v>
      </c>
      <c r="BI122" s="66">
        <v>389</v>
      </c>
      <c r="BJ122" s="66">
        <v>777</v>
      </c>
      <c r="BK122" s="66">
        <v>0</v>
      </c>
      <c r="BL122" s="10">
        <f>SUM(BI122:BK122)</f>
        <v>1166</v>
      </c>
      <c r="BM122" s="15">
        <f>AY122*$D$157</f>
        <v>3585.4937717026028</v>
      </c>
      <c r="BN122" s="9">
        <f>BM122-BL122</f>
        <v>2419.4937717026028</v>
      </c>
      <c r="BO122" s="48">
        <f>IF(BN122&gt;0,V122,W122)</f>
        <v>383.06429648152499</v>
      </c>
      <c r="BP122" s="48">
        <f xml:space="preserve"> IF(BN122 &gt;0, S122*T122^(2-N122), S122*U122^(N122+2))</f>
        <v>377.49087975427415</v>
      </c>
      <c r="BQ122" s="46">
        <f>BN122/BO122</f>
        <v>6.3161557835742954</v>
      </c>
      <c r="BR122" s="64">
        <f>BL122/BM122</f>
        <v>0.32519928195170589</v>
      </c>
      <c r="BS122" s="16">
        <f>BB122+BL122+BU122</f>
        <v>1555</v>
      </c>
      <c r="BT122" s="69">
        <f>BC122+BM122+BV122</f>
        <v>3852.9195599521649</v>
      </c>
      <c r="BU122" s="66">
        <v>389</v>
      </c>
      <c r="BV122" s="15">
        <f>AZ122*$D$160</f>
        <v>267.42578824956217</v>
      </c>
      <c r="BW122" s="37">
        <f>BV122-BU122</f>
        <v>-121.57421175043783</v>
      </c>
      <c r="BX122" s="54">
        <f>BW122*(BW122&lt;&gt;0)</f>
        <v>-121.57421175043783</v>
      </c>
      <c r="BY122" s="26">
        <f>BX122/$BX$152</f>
        <v>-4.1492905034279152E-2</v>
      </c>
      <c r="BZ122" s="47">
        <f>BY122 * $BW$152</f>
        <v>-121.57421175043783</v>
      </c>
      <c r="CA122" s="48">
        <f>IF(BZ122&gt;0, V122, W122)</f>
        <v>398.93935100473885</v>
      </c>
      <c r="CB122" s="48">
        <f>IF(BW122&gt;0, S122*T122^(2-N122), S122*U122^(N122+2))</f>
        <v>409.42736489064873</v>
      </c>
      <c r="CC122" s="65">
        <f>BZ122/CA122</f>
        <v>-0.30474359434397758</v>
      </c>
      <c r="CD122" s="66">
        <v>0</v>
      </c>
      <c r="CE122" s="15">
        <f>AZ122*$CD$155</f>
        <v>243.7407767302515</v>
      </c>
      <c r="CF122" s="37">
        <f>CE122-CD122</f>
        <v>243.7407767302515</v>
      </c>
      <c r="CG122" s="54">
        <f>CF122*(CF122&lt;&gt;0)</f>
        <v>243.7407767302515</v>
      </c>
      <c r="CH122" s="26">
        <f>CG122/$CG$152</f>
        <v>3.7924502369729503E-2</v>
      </c>
      <c r="CI122" s="47">
        <f>CH122 * $CF$152</f>
        <v>243.74077673025153</v>
      </c>
      <c r="CJ122" s="48">
        <f>IF(BZ122&gt;0,V122,W122)</f>
        <v>398.93935100473885</v>
      </c>
      <c r="CK122" s="65">
        <f>CI122/CJ122</f>
        <v>0.61097200894417714</v>
      </c>
      <c r="CL122" s="70">
        <f>N122</f>
        <v>0</v>
      </c>
      <c r="CM122" s="1">
        <f>BS122+BU122</f>
        <v>1944</v>
      </c>
    </row>
    <row r="123" spans="1:91" x14ac:dyDescent="0.2">
      <c r="A123" s="30" t="s">
        <v>280</v>
      </c>
      <c r="B123">
        <v>1</v>
      </c>
      <c r="C123">
        <v>1</v>
      </c>
      <c r="D123">
        <v>0.99041150619256801</v>
      </c>
      <c r="E123">
        <v>9.5884938074310908E-3</v>
      </c>
      <c r="F123">
        <v>0.99960270162892295</v>
      </c>
      <c r="G123">
        <v>0.99960270162892295</v>
      </c>
      <c r="H123">
        <v>0.95612202256581702</v>
      </c>
      <c r="I123">
        <v>0.99414960300877497</v>
      </c>
      <c r="J123">
        <v>0.97495042395075304</v>
      </c>
      <c r="K123">
        <v>0.98719961392589495</v>
      </c>
      <c r="L123">
        <v>0.74647162654294896</v>
      </c>
      <c r="M123">
        <v>1.0630634289672201</v>
      </c>
      <c r="N123" s="21">
        <v>-4</v>
      </c>
      <c r="O123">
        <v>1.0039119616176899</v>
      </c>
      <c r="P123">
        <v>0.997186057458884</v>
      </c>
      <c r="Q123">
        <v>1.0185440042324501</v>
      </c>
      <c r="R123">
        <v>0.99784465434765801</v>
      </c>
      <c r="S123">
        <v>105.050003051757</v>
      </c>
      <c r="T123" s="27">
        <f>IF(C123,P123,R123)</f>
        <v>0.997186057458884</v>
      </c>
      <c r="U123" s="27">
        <f>IF(D123 = 0,O123,Q123)</f>
        <v>1.0185440042324501</v>
      </c>
      <c r="V123" s="39">
        <f>S123*T123^(1-N123)</f>
        <v>103.58027446086264</v>
      </c>
      <c r="W123" s="38">
        <f>S123*U123^(N123+1)</f>
        <v>99.416090245954976</v>
      </c>
      <c r="X123" s="44">
        <f>0.5 * (D123-MAX($D$3:$D$151))/(MIN($D$3:$D$151)-MAX($D$3:$D$151)) + 0.75</f>
        <v>0.75494132180358298</v>
      </c>
      <c r="Y123" s="44">
        <f>AVERAGE(D123, F123, G123, H123, I123, J123, K123)</f>
        <v>0.986005510414522</v>
      </c>
      <c r="Z123" s="22">
        <f>AI123^N123</f>
        <v>0.10758990227152869</v>
      </c>
      <c r="AA123" s="22">
        <f>(Z123+AB123)/2</f>
        <v>6.0693844827680539E-2</v>
      </c>
      <c r="AB123" s="22">
        <f>AM123^N123</f>
        <v>1.3797787383832383E-2</v>
      </c>
      <c r="AC123" s="22">
        <v>1</v>
      </c>
      <c r="AD123" s="22">
        <v>1</v>
      </c>
      <c r="AE123" s="22">
        <v>1</v>
      </c>
      <c r="AF123" s="22">
        <f>PERCENTILE($L$2:$L$151, 0.05)</f>
        <v>4.1983459205926187E-4</v>
      </c>
      <c r="AG123" s="22">
        <f>PERCENTILE($L$2:$L$151, 0.95)</f>
        <v>0.98984537699831288</v>
      </c>
      <c r="AH123" s="22">
        <f>MIN(MAX(L123,AF123), AG123)</f>
        <v>0.74647162654294896</v>
      </c>
      <c r="AI123" s="22">
        <f>AH123-$AH$152+1</f>
        <v>1.7460517919508898</v>
      </c>
      <c r="AJ123" s="22">
        <f>PERCENTILE($M$2:$M$151, 0.02)</f>
        <v>-0.85468361603739185</v>
      </c>
      <c r="AK123" s="22">
        <f>PERCENTILE($M$2:$M$151, 0.98)</f>
        <v>1.261554317403208</v>
      </c>
      <c r="AL123" s="22">
        <f>MIN(MAX(M123,AJ123), AK123)</f>
        <v>1.0630634289672201</v>
      </c>
      <c r="AM123" s="22">
        <f>AL123-$AL$152 + 1</f>
        <v>2.9177470450046119</v>
      </c>
      <c r="AN123" s="46">
        <v>1</v>
      </c>
      <c r="AO123" s="51">
        <v>1</v>
      </c>
      <c r="AP123" s="51">
        <v>1</v>
      </c>
      <c r="AQ123" s="21">
        <v>2</v>
      </c>
      <c r="AR123" s="17">
        <f>(AI123^4)*AB123*AE123*AN123</f>
        <v>0.12824425984708479</v>
      </c>
      <c r="AS123" s="17">
        <f>(AM123^4) *Z123*AC123*AO123*(M123 &gt; 0)</f>
        <v>7.7976199573561784</v>
      </c>
      <c r="AT123" s="17">
        <f>(AM123^4)*AA123*AP123*AQ123</f>
        <v>8.7976199573561793</v>
      </c>
      <c r="AU123" s="17">
        <f>MIN(AR123, 0.05*AR$152)</f>
        <v>0.12824425984708479</v>
      </c>
      <c r="AV123" s="17">
        <f>MIN(AS123, 0.05*AS$152)</f>
        <v>7.7976199573561784</v>
      </c>
      <c r="AW123" s="17">
        <f>MIN(AT123, 0.05*AT$152)</f>
        <v>8.7976199573561793</v>
      </c>
      <c r="AX123" s="14">
        <f>AU123/$AU$152</f>
        <v>2.4685381602822091E-4</v>
      </c>
      <c r="AY123" s="14">
        <f>AV123/$AV$152</f>
        <v>2.9984603685073207E-3</v>
      </c>
      <c r="AZ123" s="67">
        <f>AW123/$AW$152</f>
        <v>2.3814391591718007E-3</v>
      </c>
      <c r="BA123" s="21">
        <f>N123</f>
        <v>-4</v>
      </c>
      <c r="BB123" s="66">
        <v>0</v>
      </c>
      <c r="BC123" s="15">
        <f>$D$158*AX123</f>
        <v>33.136915702180289</v>
      </c>
      <c r="BD123" s="19">
        <f>BC123-BB123</f>
        <v>33.136915702180289</v>
      </c>
      <c r="BE123" s="63">
        <f>(IF(BD123 &gt; 0, V123, W123))</f>
        <v>103.58027446086264</v>
      </c>
      <c r="BF123" s="63">
        <f>IF(BD123&gt;0, S123*(T123^(2-N123)), S123*(U123^(N123 + 2)))</f>
        <v>103.28880552013676</v>
      </c>
      <c r="BG123" s="46">
        <f>BD123/BE123</f>
        <v>0.31991531085101471</v>
      </c>
      <c r="BH123" s="64">
        <f>BB123/BC123</f>
        <v>0</v>
      </c>
      <c r="BI123" s="66">
        <v>0</v>
      </c>
      <c r="BJ123" s="66">
        <v>0</v>
      </c>
      <c r="BK123" s="66">
        <v>0</v>
      </c>
      <c r="BL123" s="10">
        <f>SUM(BI123:BK123)</f>
        <v>0</v>
      </c>
      <c r="BM123" s="15">
        <f>AY123*$D$157</f>
        <v>577.71036073993696</v>
      </c>
      <c r="BN123" s="9">
        <f>BM123-BL123</f>
        <v>577.71036073993696</v>
      </c>
      <c r="BO123" s="48">
        <f>IF(BN123&gt;0,V123,W123)</f>
        <v>103.58027446086264</v>
      </c>
      <c r="BP123" s="48">
        <f xml:space="preserve"> IF(BN123 &gt;0, S123*T123^(2-N123), S123*U123^(N123+2))</f>
        <v>103.28880552013676</v>
      </c>
      <c r="BQ123" s="46">
        <f>BN123/BO123</f>
        <v>5.5774167788889413</v>
      </c>
      <c r="BR123" s="64">
        <f>BL123/BM123</f>
        <v>0</v>
      </c>
      <c r="BS123" s="16">
        <f>BB123+BL123+BU123</f>
        <v>0</v>
      </c>
      <c r="BT123" s="69">
        <f>BC123+BM123+BV123</f>
        <v>635.15462593978384</v>
      </c>
      <c r="BU123" s="66">
        <v>0</v>
      </c>
      <c r="BV123" s="15">
        <f>AZ123*$D$160</f>
        <v>24.307349497666571</v>
      </c>
      <c r="BW123" s="37">
        <f>BV123-BU123</f>
        <v>24.307349497666571</v>
      </c>
      <c r="BX123" s="54">
        <f>BW123*(BW123&lt;&gt;0)</f>
        <v>24.307349497666571</v>
      </c>
      <c r="BY123" s="26">
        <f>BX123/$BX$152</f>
        <v>8.2960237193401339E-3</v>
      </c>
      <c r="BZ123" s="47">
        <f>BY123 * $BW$152</f>
        <v>24.307349497666575</v>
      </c>
      <c r="CA123" s="48">
        <f>IF(BZ123&gt;0, V123, W123)</f>
        <v>103.58027446086264</v>
      </c>
      <c r="CB123" s="48">
        <f>IF(BW123&gt;0, S123*T123^(2-N123), S123*U123^(N123+2))</f>
        <v>103.28880552013676</v>
      </c>
      <c r="CC123" s="65">
        <f>BZ123/CA123</f>
        <v>0.23467160735175502</v>
      </c>
      <c r="CD123" s="66">
        <v>0</v>
      </c>
      <c r="CE123" s="15">
        <f>AZ123*$CD$155</f>
        <v>22.15452849777526</v>
      </c>
      <c r="CF123" s="37">
        <f>CE123-CD123</f>
        <v>22.15452849777526</v>
      </c>
      <c r="CG123" s="54">
        <f>CF123*(CF123&lt;&gt;0)</f>
        <v>22.15452849777526</v>
      </c>
      <c r="CH123" s="26">
        <f>CG123/$CG$152</f>
        <v>3.4471026136261491E-3</v>
      </c>
      <c r="CI123" s="47">
        <f>CH123 * $CF$152</f>
        <v>22.15452849777526</v>
      </c>
      <c r="CJ123" s="48">
        <f>IF(BZ123&gt;0,V123,W123)</f>
        <v>103.58027446086264</v>
      </c>
      <c r="CK123" s="65">
        <f>CI123/CJ123</f>
        <v>0.21388752456092644</v>
      </c>
      <c r="CL123" s="70">
        <f>N123</f>
        <v>-4</v>
      </c>
      <c r="CM123" s="1">
        <f>BS123+BU123</f>
        <v>0</v>
      </c>
    </row>
    <row r="124" spans="1:91" x14ac:dyDescent="0.2">
      <c r="A124" s="24" t="s">
        <v>193</v>
      </c>
      <c r="B124">
        <v>1</v>
      </c>
      <c r="C124">
        <v>1</v>
      </c>
      <c r="D124">
        <v>0.72156862745098005</v>
      </c>
      <c r="E124">
        <v>0.27843137254901901</v>
      </c>
      <c r="F124">
        <v>0.92397207137315696</v>
      </c>
      <c r="G124">
        <v>0.92397207137315696</v>
      </c>
      <c r="H124">
        <v>0.22403433476394799</v>
      </c>
      <c r="I124">
        <v>0.52017167381974205</v>
      </c>
      <c r="J124">
        <v>0.34137415676535199</v>
      </c>
      <c r="K124">
        <v>0.56162281536610303</v>
      </c>
      <c r="L124">
        <v>0.71361550564163401</v>
      </c>
      <c r="M124">
        <v>0.238265423698447</v>
      </c>
      <c r="N124" s="21">
        <v>0</v>
      </c>
      <c r="O124">
        <v>1.00790019774295</v>
      </c>
      <c r="P124">
        <v>0.97997235667352101</v>
      </c>
      <c r="Q124">
        <v>1.04697622459929</v>
      </c>
      <c r="R124">
        <v>0.97216764425848001</v>
      </c>
      <c r="S124">
        <v>61.380001068115199</v>
      </c>
      <c r="T124" s="27">
        <f>IF(C124,P124,R124)</f>
        <v>0.97997235667352101</v>
      </c>
      <c r="U124" s="27">
        <f>IF(D124 = 0,O124,Q124)</f>
        <v>1.04697622459929</v>
      </c>
      <c r="V124" s="39">
        <f>S124*T124^(1-N124)</f>
        <v>60.150704299344085</v>
      </c>
      <c r="W124" s="38">
        <f>S124*U124^(N124+1)</f>
        <v>64.263401784195636</v>
      </c>
      <c r="X124" s="44">
        <f>0.5 * (D124-MAX($D$3:$D$151))/(MIN($D$3:$D$151)-MAX($D$3:$D$151)) + 0.75</f>
        <v>0.89348645779085789</v>
      </c>
      <c r="Y124" s="44">
        <f>AVERAGE(D124, F124, G124, H124, I124, J124, K124)</f>
        <v>0.60238796441606279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PERCENTILE($L$2:$L$151, 0.05)</f>
        <v>4.1983459205926187E-4</v>
      </c>
      <c r="AG124" s="22">
        <f>PERCENTILE($L$2:$L$151, 0.95)</f>
        <v>0.98984537699831288</v>
      </c>
      <c r="AH124" s="22">
        <f>MIN(MAX(L124,AF124), AG124)</f>
        <v>0.71361550564163401</v>
      </c>
      <c r="AI124" s="22">
        <f>AH124-$AH$152+1</f>
        <v>1.7131956710495748</v>
      </c>
      <c r="AJ124" s="22">
        <f>PERCENTILE($M$2:$M$151, 0.02)</f>
        <v>-0.85468361603739185</v>
      </c>
      <c r="AK124" s="22">
        <f>PERCENTILE($M$2:$M$151, 0.98)</f>
        <v>1.261554317403208</v>
      </c>
      <c r="AL124" s="22">
        <f>MIN(MAX(M124,AJ124), AK124)</f>
        <v>0.238265423698447</v>
      </c>
      <c r="AM124" s="22">
        <f>AL124-$AL$152 + 1</f>
        <v>2.0929490397358386</v>
      </c>
      <c r="AN124" s="46">
        <v>1</v>
      </c>
      <c r="AO124" s="51">
        <v>1</v>
      </c>
      <c r="AP124" s="51">
        <v>1</v>
      </c>
      <c r="AQ124" s="21">
        <v>1</v>
      </c>
      <c r="AR124" s="17">
        <f>(AI124^4)*AB124*AE124*AN124</f>
        <v>8.6144563224215638</v>
      </c>
      <c r="AS124" s="17">
        <f>(AM124^4) *Z124*AC124*AO124*(M124 &gt; 0)</f>
        <v>19.188216772296656</v>
      </c>
      <c r="AT124" s="17">
        <f>(AM124^4)*AA124*AP124*AQ124</f>
        <v>19.188216772296656</v>
      </c>
      <c r="AU124" s="17">
        <f>MIN(AR124, 0.05*AR$152)</f>
        <v>8.6144563224215638</v>
      </c>
      <c r="AV124" s="17">
        <f>MIN(AS124, 0.05*AS$152)</f>
        <v>19.188216772296656</v>
      </c>
      <c r="AW124" s="17">
        <f>MIN(AT124, 0.05*AT$152)</f>
        <v>19.188216772296656</v>
      </c>
      <c r="AX124" s="14">
        <f>AU124/$AU$152</f>
        <v>1.6581727858492816E-2</v>
      </c>
      <c r="AY124" s="14">
        <f>AV124/$AV$152</f>
        <v>7.3785472809278262E-3</v>
      </c>
      <c r="AZ124" s="67">
        <f>AW124/$AW$152</f>
        <v>5.194083290449002E-3</v>
      </c>
      <c r="BA124" s="21">
        <f>N124</f>
        <v>0</v>
      </c>
      <c r="BB124" s="66">
        <v>2332</v>
      </c>
      <c r="BC124" s="15">
        <f>$D$158*AX124</f>
        <v>2225.8814025404999</v>
      </c>
      <c r="BD124" s="19">
        <f>BC124-BB124</f>
        <v>-106.11859745950005</v>
      </c>
      <c r="BE124" s="63">
        <f>(IF(BD124 &gt; 0, V124, W124))</f>
        <v>64.263401784195636</v>
      </c>
      <c r="BF124" s="63">
        <f>IF(BD124&gt;0, S124*(T124^(2-N124)), S124*(U124^(N124 + 2)))</f>
        <v>67.282253779924432</v>
      </c>
      <c r="BG124" s="46">
        <f>BD124/BE124</f>
        <v>-1.6513068793939556</v>
      </c>
      <c r="BH124" s="64">
        <f>BB124/BC124</f>
        <v>1.0476748659377728</v>
      </c>
      <c r="BI124" s="66">
        <v>1473</v>
      </c>
      <c r="BJ124" s="66">
        <v>3008</v>
      </c>
      <c r="BK124" s="66">
        <v>0</v>
      </c>
      <c r="BL124" s="10">
        <f>SUM(BI124:BK124)</f>
        <v>4481</v>
      </c>
      <c r="BM124" s="15">
        <f>AY124*$D$157</f>
        <v>1421.6173260690834</v>
      </c>
      <c r="BN124" s="9">
        <f>BM124-BL124</f>
        <v>-3059.3826739309166</v>
      </c>
      <c r="BO124" s="48">
        <f>IF(BN124&gt;0,V124,W124)</f>
        <v>64.263401784195636</v>
      </c>
      <c r="BP124" s="48">
        <f xml:space="preserve"> IF(BN124 &gt;0, S124*T124^(2-N124), S124*U124^(N124+2))</f>
        <v>67.282253779924432</v>
      </c>
      <c r="BQ124" s="46">
        <f>BN124/BO124</f>
        <v>-47.606920719894312</v>
      </c>
      <c r="BR124" s="64">
        <f>BL124/BM124</f>
        <v>3.1520437447047871</v>
      </c>
      <c r="BS124" s="16">
        <f>BB124+BL124+BU124</f>
        <v>6874</v>
      </c>
      <c r="BT124" s="69">
        <f>BC124+BM124+BV124</f>
        <v>3700.5147367551963</v>
      </c>
      <c r="BU124" s="66">
        <v>61</v>
      </c>
      <c r="BV124" s="15">
        <f>AZ124*$D$160</f>
        <v>53.016008145612965</v>
      </c>
      <c r="BW124" s="37">
        <f>BV124-BU124</f>
        <v>-7.9839918543870354</v>
      </c>
      <c r="BX124" s="54">
        <f>BW124*(BW124&lt;&gt;0)</f>
        <v>-7.9839918543870354</v>
      </c>
      <c r="BY124" s="26">
        <f>BX124/$BX$152</f>
        <v>-2.7249118956952359E-3</v>
      </c>
      <c r="BZ124" s="47">
        <f>BY124 * $BW$152</f>
        <v>-7.9839918543870345</v>
      </c>
      <c r="CA124" s="48">
        <f>IF(BZ124&gt;0, V124, W124)</f>
        <v>64.263401784195636</v>
      </c>
      <c r="CB124" s="48">
        <f>IF(BW124&gt;0, S124*T124^(2-N124), S124*U124^(N124+2))</f>
        <v>67.282253779924432</v>
      </c>
      <c r="CC124" s="65">
        <f>BZ124/CA124</f>
        <v>-0.1242385499790107</v>
      </c>
      <c r="CD124" s="66">
        <v>0</v>
      </c>
      <c r="CE124" s="15">
        <f>AZ124*$CD$155</f>
        <v>48.320556851047066</v>
      </c>
      <c r="CF124" s="37">
        <f>CE124-CD124</f>
        <v>48.320556851047066</v>
      </c>
      <c r="CG124" s="54">
        <f>CF124*(CF124&lt;&gt;0)</f>
        <v>48.320556851047066</v>
      </c>
      <c r="CH124" s="26">
        <f>CG124/$CG$152</f>
        <v>7.518368889224687E-3</v>
      </c>
      <c r="CI124" s="47">
        <f>CH124 * $CF$152</f>
        <v>48.320556851047066</v>
      </c>
      <c r="CJ124" s="48">
        <f>IF(BZ124&gt;0,V124,W124)</f>
        <v>64.263401784195636</v>
      </c>
      <c r="CK124" s="65">
        <f>CI124/CJ124</f>
        <v>0.75191408343606525</v>
      </c>
      <c r="CL124" s="70">
        <f>N124</f>
        <v>0</v>
      </c>
      <c r="CM124" s="1">
        <f>BS124+BU124</f>
        <v>6935</v>
      </c>
    </row>
    <row r="125" spans="1:91" x14ac:dyDescent="0.2">
      <c r="A125" s="24" t="s">
        <v>176</v>
      </c>
      <c r="B125">
        <v>1</v>
      </c>
      <c r="C125">
        <v>1</v>
      </c>
      <c r="D125">
        <v>0.84623541887592701</v>
      </c>
      <c r="E125">
        <v>0.15376458112407199</v>
      </c>
      <c r="F125">
        <v>0.97788309636650805</v>
      </c>
      <c r="G125">
        <v>0.97788309636650805</v>
      </c>
      <c r="H125">
        <v>0.84966216216216195</v>
      </c>
      <c r="I125">
        <v>0.73873873873873797</v>
      </c>
      <c r="J125">
        <v>0.79226154395483905</v>
      </c>
      <c r="K125">
        <v>0.88019269011658396</v>
      </c>
      <c r="L125">
        <v>0.99082651048429105</v>
      </c>
      <c r="M125">
        <v>0.26521188269101198</v>
      </c>
      <c r="N125" s="21">
        <v>0</v>
      </c>
      <c r="O125">
        <v>1.0474326386707999</v>
      </c>
      <c r="P125">
        <v>0.98715871679518197</v>
      </c>
      <c r="Q125">
        <v>1.0360231856293001</v>
      </c>
      <c r="R125">
        <v>0.97211606073336698</v>
      </c>
      <c r="S125">
        <v>43.060001373291001</v>
      </c>
      <c r="T125" s="27">
        <f>IF(C125,P125,R125)</f>
        <v>0.98715871679518197</v>
      </c>
      <c r="U125" s="27">
        <f>IF(D125 = 0,O125,Q125)</f>
        <v>1.0360231856293001</v>
      </c>
      <c r="V125" s="39">
        <f>S125*T125^(1-N125)</f>
        <v>42.507055700856718</v>
      </c>
      <c r="W125" s="38">
        <f>S125*U125^(N125+1)</f>
        <v>44.611159795958976</v>
      </c>
      <c r="X125" s="44">
        <f>0.5 * (D125-MAX($D$3:$D$151))/(MIN($D$3:$D$151)-MAX($D$3:$D$151)) + 0.75</f>
        <v>0.82924083725623943</v>
      </c>
      <c r="Y125" s="44">
        <f>AVERAGE(D125, F125, G125, H125, I125, J125, K125)</f>
        <v>0.86612239236875233</v>
      </c>
      <c r="Z125" s="22">
        <f>AI125^N125</f>
        <v>1</v>
      </c>
      <c r="AA125" s="22">
        <f>(Z125+AB125)/2</f>
        <v>1</v>
      </c>
      <c r="AB125" s="22">
        <f>AM125^N125</f>
        <v>1</v>
      </c>
      <c r="AC125" s="22">
        <v>1</v>
      </c>
      <c r="AD125" s="22">
        <v>1</v>
      </c>
      <c r="AE125" s="22">
        <v>1</v>
      </c>
      <c r="AF125" s="22">
        <f>PERCENTILE($L$2:$L$151, 0.05)</f>
        <v>4.1983459205926187E-4</v>
      </c>
      <c r="AG125" s="22">
        <f>PERCENTILE($L$2:$L$151, 0.95)</f>
        <v>0.98984537699831288</v>
      </c>
      <c r="AH125" s="22">
        <f>MIN(MAX(L125,AF125), AG125)</f>
        <v>0.98984537699831288</v>
      </c>
      <c r="AI125" s="22">
        <f>AH125-$AH$152+1</f>
        <v>1.9894255424062535</v>
      </c>
      <c r="AJ125" s="22">
        <f>PERCENTILE($M$2:$M$151, 0.02)</f>
        <v>-0.85468361603739185</v>
      </c>
      <c r="AK125" s="22">
        <f>PERCENTILE($M$2:$M$151, 0.98)</f>
        <v>1.261554317403208</v>
      </c>
      <c r="AL125" s="22">
        <f>MIN(MAX(M125,AJ125), AK125)</f>
        <v>0.26521188269101198</v>
      </c>
      <c r="AM125" s="22">
        <f>AL125-$AL$152 + 1</f>
        <v>2.119895498728404</v>
      </c>
      <c r="AN125" s="46">
        <v>1</v>
      </c>
      <c r="AO125" s="51">
        <v>1</v>
      </c>
      <c r="AP125" s="51">
        <v>1</v>
      </c>
      <c r="AQ125" s="21">
        <v>1</v>
      </c>
      <c r="AR125" s="17">
        <f>(AI125^4)*AB125*AE125*AN125</f>
        <v>15.664291569770114</v>
      </c>
      <c r="AS125" s="17">
        <f>(AM125^4) *Z125*AC125*AO125*(M125 &gt; 0)</f>
        <v>20.195648848509599</v>
      </c>
      <c r="AT125" s="17">
        <f>(AM125^4)*AA125*AP125*AQ125</f>
        <v>20.195648848509599</v>
      </c>
      <c r="AU125" s="17">
        <f>MIN(AR125, 0.05*AR$152)</f>
        <v>15.664291569770114</v>
      </c>
      <c r="AV125" s="17">
        <f>MIN(AS125, 0.05*AS$152)</f>
        <v>20.195648848509599</v>
      </c>
      <c r="AW125" s="17">
        <f>MIN(AT125, 0.05*AT$152)</f>
        <v>20.195648848509599</v>
      </c>
      <c r="AX125" s="14">
        <f>AU125/$AU$152</f>
        <v>3.0151760039686035E-2</v>
      </c>
      <c r="AY125" s="14">
        <f>AV125/$AV$152</f>
        <v>7.7659405074517514E-3</v>
      </c>
      <c r="AZ125" s="67">
        <f>AW125/$AW$152</f>
        <v>5.4667863860735407E-3</v>
      </c>
      <c r="BA125" s="21">
        <f>N125</f>
        <v>0</v>
      </c>
      <c r="BB125" s="66">
        <v>904</v>
      </c>
      <c r="BC125" s="15">
        <f>$D$158*AX125</f>
        <v>4047.4818124473345</v>
      </c>
      <c r="BD125" s="19">
        <f>BC125-BB125</f>
        <v>3143.4818124473345</v>
      </c>
      <c r="BE125" s="63">
        <f>(IF(BD125 &gt; 0, V125, W125))</f>
        <v>42.507055700856718</v>
      </c>
      <c r="BF125" s="63">
        <f>IF(BD125&gt;0, S125*(T125^(2-N125)), S125*(U125^(N125 + 2)))</f>
        <v>41.961210560399039</v>
      </c>
      <c r="BG125" s="46">
        <f>BD125/BE125</f>
        <v>73.95200068829935</v>
      </c>
      <c r="BH125" s="64">
        <f>BB125/BC125</f>
        <v>0.22334874914567951</v>
      </c>
      <c r="BI125" s="66">
        <v>0</v>
      </c>
      <c r="BJ125" s="66">
        <v>301</v>
      </c>
      <c r="BK125" s="66">
        <v>0</v>
      </c>
      <c r="BL125" s="10">
        <f>SUM(BI125:BK125)</f>
        <v>301</v>
      </c>
      <c r="BM125" s="15">
        <f>AY125*$D$157</f>
        <v>1496.2559916302214</v>
      </c>
      <c r="BN125" s="9">
        <f>BM125-BL125</f>
        <v>1195.2559916302214</v>
      </c>
      <c r="BO125" s="48">
        <f>IF(BN125&gt;0,V125,W125)</f>
        <v>42.507055700856718</v>
      </c>
      <c r="BP125" s="48">
        <f xml:space="preserve"> IF(BN125 &gt;0, S125*T125^(2-N125), S125*U125^(N125+2))</f>
        <v>41.961210560399039</v>
      </c>
      <c r="BQ125" s="46">
        <f>BN125/BO125</f>
        <v>28.119002173235238</v>
      </c>
      <c r="BR125" s="64">
        <f>BL125/BM125</f>
        <v>0.20116878507671027</v>
      </c>
      <c r="BS125" s="16">
        <f>BB125+BL125+BU125</f>
        <v>1205</v>
      </c>
      <c r="BT125" s="69">
        <f>BC125+BM125+BV125</f>
        <v>5599.5372927202079</v>
      </c>
      <c r="BU125" s="66">
        <v>0</v>
      </c>
      <c r="BV125" s="15">
        <f>AZ125*$D$160</f>
        <v>55.799488642652634</v>
      </c>
      <c r="BW125" s="37">
        <f>BV125-BU125</f>
        <v>55.799488642652634</v>
      </c>
      <c r="BX125" s="54">
        <f>BW125*(BW125&lt;&gt;0)</f>
        <v>55.799488642652634</v>
      </c>
      <c r="BY125" s="26">
        <f>BX125/$BX$152</f>
        <v>1.9044194075990676E-2</v>
      </c>
      <c r="BZ125" s="47">
        <f>BY125 * $BW$152</f>
        <v>55.799488642652641</v>
      </c>
      <c r="CA125" s="48">
        <f>IF(BZ125&gt;0, V125, W125)</f>
        <v>42.507055700856718</v>
      </c>
      <c r="CB125" s="48">
        <f>IF(BW125&gt;0, S125*T125^(2-N125), S125*U125^(N125+2))</f>
        <v>41.961210560399039</v>
      </c>
      <c r="CC125" s="65">
        <f>BZ125/CA125</f>
        <v>1.312711212824087</v>
      </c>
      <c r="CD125" s="66">
        <v>0</v>
      </c>
      <c r="CE125" s="15">
        <f>AZ125*$CD$155</f>
        <v>50.857513749642152</v>
      </c>
      <c r="CF125" s="37">
        <f>CE125-CD125</f>
        <v>50.857513749642152</v>
      </c>
      <c r="CG125" s="54">
        <f>CF125*(CF125&lt;&gt;0)</f>
        <v>50.857513749642152</v>
      </c>
      <c r="CH125" s="26">
        <f>CG125/$CG$152</f>
        <v>7.9131031195957911E-3</v>
      </c>
      <c r="CI125" s="47">
        <f>CH125 * $CF$152</f>
        <v>50.857513749642152</v>
      </c>
      <c r="CJ125" s="48">
        <f>IF(BZ125&gt;0,V125,W125)</f>
        <v>42.507055700856718</v>
      </c>
      <c r="CK125" s="65">
        <f>CI125/CJ125</f>
        <v>1.1964487521213363</v>
      </c>
      <c r="CL125" s="70">
        <f>N125</f>
        <v>0</v>
      </c>
      <c r="CM125" s="1">
        <f>BS125+BU125</f>
        <v>1205</v>
      </c>
    </row>
    <row r="126" spans="1:91" x14ac:dyDescent="0.2">
      <c r="A126" s="24" t="s">
        <v>174</v>
      </c>
      <c r="B126">
        <v>1</v>
      </c>
      <c r="C126">
        <v>0</v>
      </c>
      <c r="D126">
        <v>0.52293577981651296</v>
      </c>
      <c r="E126">
        <v>0.47706422018348599</v>
      </c>
      <c r="F126">
        <v>0.695885509838998</v>
      </c>
      <c r="G126">
        <v>0.695885509838998</v>
      </c>
      <c r="H126">
        <v>0.60689655172413703</v>
      </c>
      <c r="I126">
        <v>0.48965517241379303</v>
      </c>
      <c r="J126">
        <v>0.54513304401019302</v>
      </c>
      <c r="K126">
        <v>0.615914106236509</v>
      </c>
      <c r="L126">
        <v>3.8710412311091999E-3</v>
      </c>
      <c r="M126">
        <v>-0.32867439399961301</v>
      </c>
      <c r="N126" s="21">
        <v>0</v>
      </c>
      <c r="O126">
        <v>1.0180463897312999</v>
      </c>
      <c r="P126">
        <v>0.97397478412301197</v>
      </c>
      <c r="Q126">
        <v>1.02866169202862</v>
      </c>
      <c r="R126">
        <v>0.98876115851031099</v>
      </c>
      <c r="S126">
        <v>149.74000549316401</v>
      </c>
      <c r="T126" s="27">
        <f>IF(C126,P126,R126)</f>
        <v>0.98876115851031099</v>
      </c>
      <c r="U126" s="27">
        <f>IF(D126 = 0,O126,Q126)</f>
        <v>1.02866169202862</v>
      </c>
      <c r="V126" s="39">
        <f>S126*T126^(1-N126)</f>
        <v>148.05710130676118</v>
      </c>
      <c r="W126" s="38">
        <f>S126*U126^(N126+1)</f>
        <v>154.03180741497295</v>
      </c>
      <c r="X126" s="44">
        <f>0.5 * (D126-MAX($D$3:$D$151))/(MIN($D$3:$D$151)-MAX($D$3:$D$151)) + 0.75</f>
        <v>0.99584964857304259</v>
      </c>
      <c r="Y126" s="44">
        <f>AVERAGE(D126, F126, G126, H126, I126, J126, K126)</f>
        <v>0.59604366769702011</v>
      </c>
      <c r="Z126" s="22">
        <f>AI126^N126</f>
        <v>1</v>
      </c>
      <c r="AA126" s="22">
        <f>(Z126+AB126)/2</f>
        <v>1</v>
      </c>
      <c r="AB126" s="22">
        <f>AM126^N126</f>
        <v>1</v>
      </c>
      <c r="AC126" s="22">
        <v>1</v>
      </c>
      <c r="AD126" s="22">
        <v>1</v>
      </c>
      <c r="AE126" s="22">
        <v>1</v>
      </c>
      <c r="AF126" s="22">
        <f>PERCENTILE($L$2:$L$151, 0.05)</f>
        <v>4.1983459205926187E-4</v>
      </c>
      <c r="AG126" s="22">
        <f>PERCENTILE($L$2:$L$151, 0.95)</f>
        <v>0.98984537699831288</v>
      </c>
      <c r="AH126" s="22">
        <f>MIN(MAX(L126,AF126), AG126)</f>
        <v>3.8710412311091999E-3</v>
      </c>
      <c r="AI126" s="22">
        <f>AH126-$AH$152+1</f>
        <v>1.00345120663905</v>
      </c>
      <c r="AJ126" s="22">
        <f>PERCENTILE($M$2:$M$151, 0.02)</f>
        <v>-0.85468361603739185</v>
      </c>
      <c r="AK126" s="22">
        <f>PERCENTILE($M$2:$M$151, 0.98)</f>
        <v>1.261554317403208</v>
      </c>
      <c r="AL126" s="22">
        <f>MIN(MAX(M126,AJ126), AK126)</f>
        <v>-0.32867439399961301</v>
      </c>
      <c r="AM126" s="22">
        <f>AL126-$AL$152 + 1</f>
        <v>1.5260092220377788</v>
      </c>
      <c r="AN126" s="46">
        <v>1</v>
      </c>
      <c r="AO126" s="51">
        <v>1</v>
      </c>
      <c r="AP126" s="51">
        <v>1</v>
      </c>
      <c r="AQ126" s="21">
        <v>1</v>
      </c>
      <c r="AR126" s="17">
        <f>(AI126^4)*AB126*AE126*AN126</f>
        <v>1.0138764560885647</v>
      </c>
      <c r="AS126" s="17">
        <f>(AM126^4) *Z126*AC126*AO126*(M126 &gt; 0)</f>
        <v>0</v>
      </c>
      <c r="AT126" s="17">
        <f>(AM126^4)*AA126*AP126*AQ126</f>
        <v>5.4228629984069086</v>
      </c>
      <c r="AU126" s="17">
        <f>MIN(AR126, 0.05*AR$152)</f>
        <v>1.0138764560885647</v>
      </c>
      <c r="AV126" s="17">
        <f>MIN(AS126, 0.05*AS$152)</f>
        <v>0</v>
      </c>
      <c r="AW126" s="17">
        <f>MIN(AT126, 0.05*AT$152)</f>
        <v>5.4228629984069086</v>
      </c>
      <c r="AX126" s="14">
        <f>AU126/$AU$152</f>
        <v>1.9515826475591019E-3</v>
      </c>
      <c r="AY126" s="14">
        <f>AV126/$AV$152</f>
        <v>0</v>
      </c>
      <c r="AZ126" s="67">
        <f>AW126/$AW$152</f>
        <v>1.4679218199726532E-3</v>
      </c>
      <c r="BA126" s="21">
        <f>N126</f>
        <v>0</v>
      </c>
      <c r="BB126" s="66">
        <v>299</v>
      </c>
      <c r="BC126" s="15">
        <f>$D$158*AX126</f>
        <v>261.97459986039115</v>
      </c>
      <c r="BD126" s="19">
        <f>BC126-BB126</f>
        <v>-37.025400139608848</v>
      </c>
      <c r="BE126" s="63">
        <f>(IF(BD126 &gt; 0, V126, W126))</f>
        <v>154.03180741497295</v>
      </c>
      <c r="BF126" s="63">
        <f>IF(BD126&gt;0, S126*(T126^(2-N126)), S126*(U126^(N126 + 2)))</f>
        <v>158.4466196417126</v>
      </c>
      <c r="BG126" s="46">
        <f>BD126/BE126</f>
        <v>-0.24037502877480177</v>
      </c>
      <c r="BH126" s="64">
        <f>BB126/BC126</f>
        <v>1.1413320228729811</v>
      </c>
      <c r="BI126" s="66">
        <v>0</v>
      </c>
      <c r="BJ126" s="66">
        <v>599</v>
      </c>
      <c r="BK126" s="66">
        <v>0</v>
      </c>
      <c r="BL126" s="10">
        <f>SUM(BI126:BK126)</f>
        <v>599</v>
      </c>
      <c r="BM126" s="15">
        <f>AY126*$D$157</f>
        <v>0</v>
      </c>
      <c r="BN126" s="9">
        <f>BM126-BL126</f>
        <v>-599</v>
      </c>
      <c r="BO126" s="48">
        <f>IF(BN126&gt;0,V126,W126)</f>
        <v>154.03180741497295</v>
      </c>
      <c r="BP126" s="48">
        <f xml:space="preserve"> IF(BN126 &gt;0, S126*T126^(2-N126), S126*U126^(N126+2))</f>
        <v>158.4466196417126</v>
      </c>
      <c r="BQ126" s="46">
        <f>BN126/BO126</f>
        <v>-3.8888071889350115</v>
      </c>
      <c r="BR126" s="64" t="e">
        <f>BL126/BM126</f>
        <v>#DIV/0!</v>
      </c>
      <c r="BS126" s="16">
        <f>BB126+BL126+BU126</f>
        <v>898</v>
      </c>
      <c r="BT126" s="69">
        <f>BC126+BM126+BV126</f>
        <v>276.95767787685202</v>
      </c>
      <c r="BU126" s="66">
        <v>0</v>
      </c>
      <c r="BV126" s="15">
        <f>AZ126*$D$160</f>
        <v>14.983078016460871</v>
      </c>
      <c r="BW126" s="37">
        <f>BV126-BU126</f>
        <v>14.983078016460871</v>
      </c>
      <c r="BX126" s="54">
        <f>BW126*(BW126&lt;&gt;0)</f>
        <v>14.983078016460871</v>
      </c>
      <c r="BY126" s="26">
        <f>BX126/$BX$152</f>
        <v>5.1136785039115644E-3</v>
      </c>
      <c r="BZ126" s="47">
        <f>BY126 * $BW$152</f>
        <v>14.983078016460873</v>
      </c>
      <c r="CA126" s="48">
        <f>IF(BZ126&gt;0, V126, W126)</f>
        <v>148.05710130676118</v>
      </c>
      <c r="CB126" s="48">
        <f>IF(BW126&gt;0, S126*T126^(2-N126), S126*U126^(N126+2))</f>
        <v>146.39311101375165</v>
      </c>
      <c r="CC126" s="65">
        <f>BZ126/CA126</f>
        <v>0.10119796946056146</v>
      </c>
      <c r="CD126" s="66">
        <v>0</v>
      </c>
      <c r="CE126" s="15">
        <f>AZ126*$CD$155</f>
        <v>13.656076691205593</v>
      </c>
      <c r="CF126" s="37">
        <f>CE126-CD126</f>
        <v>13.656076691205593</v>
      </c>
      <c r="CG126" s="54">
        <f>CF126*(CF126&lt;&gt;0)</f>
        <v>13.656076691205593</v>
      </c>
      <c r="CH126" s="26">
        <f>CG126/$CG$152</f>
        <v>2.1247979914743413E-3</v>
      </c>
      <c r="CI126" s="47">
        <f>CH126 * $CF$152</f>
        <v>13.656076691205591</v>
      </c>
      <c r="CJ126" s="48">
        <f>IF(BZ126&gt;0,V126,W126)</f>
        <v>148.05710130676118</v>
      </c>
      <c r="CK126" s="65">
        <f>CI126/CJ126</f>
        <v>9.2235202301518868E-2</v>
      </c>
      <c r="CL126" s="70">
        <f>N126</f>
        <v>0</v>
      </c>
      <c r="CM126" s="1">
        <f>BS126+BU126</f>
        <v>898</v>
      </c>
    </row>
    <row r="127" spans="1:91" x14ac:dyDescent="0.2">
      <c r="A127" s="24" t="s">
        <v>227</v>
      </c>
      <c r="B127">
        <v>0</v>
      </c>
      <c r="C127">
        <v>0</v>
      </c>
      <c r="D127">
        <v>0.17898521773871301</v>
      </c>
      <c r="E127">
        <v>0.82101478226128599</v>
      </c>
      <c r="F127">
        <v>5.2526860326303201E-2</v>
      </c>
      <c r="G127">
        <v>5.2526860326303201E-2</v>
      </c>
      <c r="H127">
        <v>0.19974926870037599</v>
      </c>
      <c r="I127">
        <v>0.21145006268282401</v>
      </c>
      <c r="J127">
        <v>0.20551641147982</v>
      </c>
      <c r="K127">
        <v>0.10389962387113599</v>
      </c>
      <c r="L127">
        <v>0.67873746077570796</v>
      </c>
      <c r="M127">
        <v>0.85253612103042997</v>
      </c>
      <c r="N127" s="21">
        <v>0</v>
      </c>
      <c r="O127">
        <v>1.0871048893824999</v>
      </c>
      <c r="P127">
        <v>0.98731378369871903</v>
      </c>
      <c r="Q127">
        <v>1.01081729777289</v>
      </c>
      <c r="R127">
        <v>1.00693919150519</v>
      </c>
      <c r="S127">
        <v>1.03999996185302</v>
      </c>
      <c r="T127" s="27">
        <f>IF(C127,P127,R127)</f>
        <v>1.00693919150519</v>
      </c>
      <c r="U127" s="27">
        <f>IF(D127 = 0,O127,Q127)</f>
        <v>1.01081729777289</v>
      </c>
      <c r="V127" s="39">
        <f>S127*T127^(1-N127)</f>
        <v>1.0472167207537084</v>
      </c>
      <c r="W127" s="38">
        <f>S127*U127^(N127+1)</f>
        <v>1.0512499511241784</v>
      </c>
      <c r="X127" s="44">
        <f>0.5 * (D127-MAX($D$3:$D$151))/(MIN($D$3:$D$151)-MAX($D$3:$D$151)) + 0.75</f>
        <v>1.1731006794317482</v>
      </c>
      <c r="Y127" s="44">
        <f>AVERAGE(D127, F127, G127, H127, I127, J127, K127)</f>
        <v>0.14352204358935364</v>
      </c>
      <c r="Z127" s="22">
        <f>AI127^N127</f>
        <v>1</v>
      </c>
      <c r="AA127" s="22">
        <f>(Z127+AB127)/2</f>
        <v>1</v>
      </c>
      <c r="AB127" s="22">
        <f>AM127^N127</f>
        <v>1</v>
      </c>
      <c r="AC127" s="22">
        <v>1</v>
      </c>
      <c r="AD127" s="22">
        <v>1</v>
      </c>
      <c r="AE127" s="22">
        <v>1</v>
      </c>
      <c r="AF127" s="22">
        <f>PERCENTILE($L$2:$L$151, 0.05)</f>
        <v>4.1983459205926187E-4</v>
      </c>
      <c r="AG127" s="22">
        <f>PERCENTILE($L$2:$L$151, 0.95)</f>
        <v>0.98984537699831288</v>
      </c>
      <c r="AH127" s="22">
        <f>MIN(MAX(L127,AF127), AG127)</f>
        <v>0.67873746077570796</v>
      </c>
      <c r="AI127" s="22">
        <f>AH127-$AH$152+1</f>
        <v>1.6783176261836488</v>
      </c>
      <c r="AJ127" s="22">
        <f>PERCENTILE($M$2:$M$151, 0.02)</f>
        <v>-0.85468361603739185</v>
      </c>
      <c r="AK127" s="22">
        <f>PERCENTILE($M$2:$M$151, 0.98)</f>
        <v>1.261554317403208</v>
      </c>
      <c r="AL127" s="22">
        <f>MIN(MAX(M127,AJ127), AK127)</f>
        <v>0.85253612103042997</v>
      </c>
      <c r="AM127" s="22">
        <f>AL127-$AL$152 + 1</f>
        <v>2.7072197370678217</v>
      </c>
      <c r="AN127" s="46">
        <v>0</v>
      </c>
      <c r="AO127" s="74">
        <v>0.31</v>
      </c>
      <c r="AP127" s="51">
        <v>0.57999999999999996</v>
      </c>
      <c r="AQ127" s="50">
        <v>1</v>
      </c>
      <c r="AR127" s="17">
        <f>(AI127^4)*AB127*AE127*AN127</f>
        <v>0</v>
      </c>
      <c r="AS127" s="17">
        <f>(AM127^4) *Z127*AC127*AO127*(M127 &gt; 0)</f>
        <v>16.651590584163209</v>
      </c>
      <c r="AT127" s="17">
        <f>(AM127^4)*AA127*AP127*AQ127</f>
        <v>31.154588834886006</v>
      </c>
      <c r="AU127" s="17">
        <f>MIN(AR127, 0.05*AR$152)</f>
        <v>0</v>
      </c>
      <c r="AV127" s="17">
        <f>MIN(AS127, 0.05*AS$152)</f>
        <v>16.651590584163209</v>
      </c>
      <c r="AW127" s="17">
        <f>MIN(AT127, 0.05*AT$152)</f>
        <v>31.154588834886006</v>
      </c>
      <c r="AX127" s="14">
        <f>AU127/$AU$152</f>
        <v>0</v>
      </c>
      <c r="AY127" s="14">
        <f>AV127/$AV$152</f>
        <v>6.4031248909637512E-3</v>
      </c>
      <c r="AZ127" s="67">
        <f>AW127/$AW$152</f>
        <v>8.4332760677229991E-3</v>
      </c>
      <c r="BA127" s="21">
        <f>N127</f>
        <v>0</v>
      </c>
      <c r="BB127" s="66">
        <v>0</v>
      </c>
      <c r="BC127" s="15">
        <f>$D$158*AX127</f>
        <v>0</v>
      </c>
      <c r="BD127" s="19">
        <f>BC127-BB127</f>
        <v>0</v>
      </c>
      <c r="BE127" s="63">
        <f>(IF(BD127 &gt; 0, V127, W127))</f>
        <v>1.0512499511241784</v>
      </c>
      <c r="BF127" s="63">
        <f>IF(BD127&gt;0, S127*(T127^(2-N127)), S127*(U127^(N127 + 2)))</f>
        <v>1.0626216348792246</v>
      </c>
      <c r="BG127" s="46">
        <f>BD127/BE127</f>
        <v>0</v>
      </c>
      <c r="BH127" s="64" t="e">
        <f>BB127/BC127</f>
        <v>#DIV/0!</v>
      </c>
      <c r="BI127" s="66">
        <v>0</v>
      </c>
      <c r="BJ127" s="66">
        <v>763</v>
      </c>
      <c r="BK127" s="66">
        <v>0</v>
      </c>
      <c r="BL127" s="10">
        <f>SUM(BI127:BK127)</f>
        <v>763</v>
      </c>
      <c r="BM127" s="15">
        <f>AY127*$D$157</f>
        <v>1233.6836696170949</v>
      </c>
      <c r="BN127" s="9">
        <f>BM127-BL127</f>
        <v>470.68366961709489</v>
      </c>
      <c r="BO127" s="48">
        <f>IF(BN127&gt;0,V127,W127)</f>
        <v>1.0472167207537084</v>
      </c>
      <c r="BP127" s="48">
        <f xml:space="preserve"> IF(BN127 &gt;0, S127*T127^(2-N127), S127*U127^(N127+2))</f>
        <v>1.0544835581264553</v>
      </c>
      <c r="BQ127" s="46">
        <f>BN127/BO127</f>
        <v>449.46156825908196</v>
      </c>
      <c r="BR127" s="64">
        <f>BL127/BM127</f>
        <v>0.61847296741539626</v>
      </c>
      <c r="BS127" s="16">
        <f>BB127+BL127+BU127</f>
        <v>896</v>
      </c>
      <c r="BT127" s="69">
        <f>BC127+BM127+BV127</f>
        <v>1319.7621184403436</v>
      </c>
      <c r="BU127" s="66">
        <v>133</v>
      </c>
      <c r="BV127" s="15">
        <f>AZ127*$D$160</f>
        <v>86.07844882324865</v>
      </c>
      <c r="BW127" s="37">
        <f>BV127-BU127</f>
        <v>-46.92155117675135</v>
      </c>
      <c r="BX127" s="54">
        <f>BW127*(BW127&lt;&gt;0)</f>
        <v>-46.92155117675135</v>
      </c>
      <c r="BY127" s="26">
        <f>BX127/$BX$152</f>
        <v>-1.6014181288993647E-2</v>
      </c>
      <c r="BZ127" s="47">
        <f>BY127 * $BW$152</f>
        <v>-46.92155117675135</v>
      </c>
      <c r="CA127" s="48">
        <f>IF(BZ127&gt;0, V127, W127)</f>
        <v>1.0512499511241784</v>
      </c>
      <c r="CB127" s="48">
        <f>IF(BW127&gt;0, S127*T127^(2-N127), S127*U127^(N127+2))</f>
        <v>1.0626216348792246</v>
      </c>
      <c r="CC127" s="65">
        <f>BZ127/CA127</f>
        <v>-44.63405789134611</v>
      </c>
      <c r="CD127" s="66">
        <v>0</v>
      </c>
      <c r="CE127" s="15">
        <f>AZ127*$CD$155</f>
        <v>78.454767258027061</v>
      </c>
      <c r="CF127" s="37">
        <f>CE127-CD127</f>
        <v>78.454767258027061</v>
      </c>
      <c r="CG127" s="54">
        <f>CF127*(CF127&lt;&gt;0)</f>
        <v>78.454767258027061</v>
      </c>
      <c r="CH127" s="26">
        <f>CG127/$CG$152</f>
        <v>1.2207058854524205E-2</v>
      </c>
      <c r="CI127" s="47">
        <f>CH127 * $CF$152</f>
        <v>78.454767258027061</v>
      </c>
      <c r="CJ127" s="48">
        <f>IF(BZ127&gt;0,V127,W127)</f>
        <v>1.0512499511241784</v>
      </c>
      <c r="CK127" s="65">
        <f>CI127/CJ127</f>
        <v>74.629984214629118</v>
      </c>
      <c r="CL127" s="70">
        <f>N127</f>
        <v>0</v>
      </c>
      <c r="CM127" s="1">
        <f>BS127+BU127</f>
        <v>1029</v>
      </c>
    </row>
    <row r="128" spans="1:91" x14ac:dyDescent="0.2">
      <c r="A128" s="24" t="s">
        <v>175</v>
      </c>
      <c r="B128">
        <v>0</v>
      </c>
      <c r="C128">
        <v>1</v>
      </c>
      <c r="D128">
        <v>0.75833333333333297</v>
      </c>
      <c r="E128">
        <v>0.241666666666666</v>
      </c>
      <c r="F128">
        <v>0.74064171122994604</v>
      </c>
      <c r="G128">
        <v>0.74064171122994604</v>
      </c>
      <c r="H128">
        <v>1</v>
      </c>
      <c r="I128">
        <v>0.86799999999999999</v>
      </c>
      <c r="J128">
        <v>0.931665175908169</v>
      </c>
      <c r="K128">
        <v>0.830680498253074</v>
      </c>
      <c r="L128">
        <v>0.18155372552072499</v>
      </c>
      <c r="M128">
        <v>-0.85015857215176105</v>
      </c>
      <c r="N128" s="21">
        <v>0</v>
      </c>
      <c r="O128">
        <v>0.998791866494531</v>
      </c>
      <c r="P128">
        <v>0.99410961275599896</v>
      </c>
      <c r="Q128">
        <v>1.01769610335593</v>
      </c>
      <c r="R128">
        <v>0.98977865611295501</v>
      </c>
      <c r="S128">
        <v>21.1800003051757</v>
      </c>
      <c r="T128" s="27">
        <f>IF(C128,P128,R128)</f>
        <v>0.99410961275599896</v>
      </c>
      <c r="U128" s="27">
        <f>IF(D128 = 0,O128,Q128)</f>
        <v>1.01769610335593</v>
      </c>
      <c r="V128" s="39">
        <f>S128*T128^(1-N128)</f>
        <v>21.055241901550154</v>
      </c>
      <c r="W128" s="38">
        <f>S128*U128^(N128+1)</f>
        <v>21.554803779654716</v>
      </c>
      <c r="X128" s="44">
        <f>0.5 * (D128-MAX($D$3:$D$151))/(MIN($D$3:$D$151)-MAX($D$3:$D$151)) + 0.75</f>
        <v>0.87454018255438903</v>
      </c>
      <c r="Y128" s="44">
        <f>AVERAGE(D128, F128, G128, H128, I128, J128, K128)</f>
        <v>0.8385660614220668</v>
      </c>
      <c r="Z128" s="22">
        <f>AI128^N128</f>
        <v>1</v>
      </c>
      <c r="AA128" s="22">
        <f>(Z128+AB128)/2</f>
        <v>1</v>
      </c>
      <c r="AB128" s="22">
        <f>AM128^N128</f>
        <v>1</v>
      </c>
      <c r="AC128" s="22">
        <v>1</v>
      </c>
      <c r="AD128" s="22">
        <v>1</v>
      </c>
      <c r="AE128" s="22">
        <v>1</v>
      </c>
      <c r="AF128" s="22">
        <f>PERCENTILE($L$2:$L$151, 0.05)</f>
        <v>4.1983459205926187E-4</v>
      </c>
      <c r="AG128" s="22">
        <f>PERCENTILE($L$2:$L$151, 0.95)</f>
        <v>0.98984537699831288</v>
      </c>
      <c r="AH128" s="22">
        <f>MIN(MAX(L128,AF128), AG128)</f>
        <v>0.18155372552072499</v>
      </c>
      <c r="AI128" s="22">
        <f>AH128-$AH$152+1</f>
        <v>1.1811338909286657</v>
      </c>
      <c r="AJ128" s="22">
        <f>PERCENTILE($M$2:$M$151, 0.02)</f>
        <v>-0.85468361603739185</v>
      </c>
      <c r="AK128" s="22">
        <f>PERCENTILE($M$2:$M$151, 0.98)</f>
        <v>1.261554317403208</v>
      </c>
      <c r="AL128" s="22">
        <f>MIN(MAX(M128,AJ128), AK128)</f>
        <v>-0.85015857215176105</v>
      </c>
      <c r="AM128" s="22">
        <f>AL128-$AL$152 + 1</f>
        <v>1.0045250438856308</v>
      </c>
      <c r="AN128" s="46">
        <v>1</v>
      </c>
      <c r="AO128" s="51">
        <v>1</v>
      </c>
      <c r="AP128" s="51">
        <v>1</v>
      </c>
      <c r="AQ128" s="21">
        <v>1</v>
      </c>
      <c r="AR128" s="17">
        <f>(AI128^4)*AB128*AE128*AN128</f>
        <v>1.9462405845281971</v>
      </c>
      <c r="AS128" s="17">
        <f>(AM128^4) *Z128*AC128*AO128*(M128 &gt; 0)</f>
        <v>0</v>
      </c>
      <c r="AT128" s="17">
        <f>(AM128^4)*AA128*AP128*AQ128</f>
        <v>1.0182234027143877</v>
      </c>
      <c r="AU128" s="17">
        <f>MIN(AR128, 0.05*AR$152)</f>
        <v>1.9462405845281971</v>
      </c>
      <c r="AV128" s="17">
        <f>MIN(AS128, 0.05*AS$152)</f>
        <v>0</v>
      </c>
      <c r="AW128" s="17">
        <f>MIN(AT128, 0.05*AT$152)</f>
        <v>1.0182234027143877</v>
      </c>
      <c r="AX128" s="14">
        <f>AU128/$AU$152</f>
        <v>3.7462644782124484E-3</v>
      </c>
      <c r="AY128" s="14">
        <f>AV128/$AV$152</f>
        <v>0</v>
      </c>
      <c r="AZ128" s="67">
        <f>AW128/$AW$152</f>
        <v>2.7562421379451158E-4</v>
      </c>
      <c r="BA128" s="21">
        <f>N128</f>
        <v>0</v>
      </c>
      <c r="BB128" s="66">
        <v>487</v>
      </c>
      <c r="BC128" s="15">
        <f>$D$158*AX128</f>
        <v>502.88730476180444</v>
      </c>
      <c r="BD128" s="19">
        <f>BC128-BB128</f>
        <v>15.887304761804444</v>
      </c>
      <c r="BE128" s="63">
        <f>(IF(BD128 &gt; 0, V128, W128))</f>
        <v>21.055241901550154</v>
      </c>
      <c r="BF128" s="63">
        <f>IF(BD128&gt;0, S128*(T128^(2-N128)), S128*(U128^(N128 + 2)))</f>
        <v>20.931218373233907</v>
      </c>
      <c r="BG128" s="46">
        <f>BD128/BE128</f>
        <v>0.75455341886310834</v>
      </c>
      <c r="BH128" s="64">
        <f>BB128/BC128</f>
        <v>0.96840782296278172</v>
      </c>
      <c r="BI128" s="66">
        <v>42</v>
      </c>
      <c r="BJ128" s="66">
        <v>318</v>
      </c>
      <c r="BK128" s="66">
        <v>0</v>
      </c>
      <c r="BL128" s="10">
        <f>SUM(BI128:BK128)</f>
        <v>360</v>
      </c>
      <c r="BM128" s="15">
        <f>AY128*$D$157</f>
        <v>0</v>
      </c>
      <c r="BN128" s="9">
        <f>BM128-BL128</f>
        <v>-360</v>
      </c>
      <c r="BO128" s="48">
        <f>IF(BN128&gt;0,V128,W128)</f>
        <v>21.554803779654716</v>
      </c>
      <c r="BP128" s="48">
        <f xml:space="preserve"> IF(BN128 &gt;0, S128*T128^(2-N128), S128*U128^(N128+2))</f>
        <v>21.936239815156281</v>
      </c>
      <c r="BQ128" s="46">
        <f>BN128/BO128</f>
        <v>-16.701613416671371</v>
      </c>
      <c r="BR128" s="64" t="e">
        <f>BL128/BM128</f>
        <v>#DIV/0!</v>
      </c>
      <c r="BS128" s="16">
        <f>BB128+BL128+BU128</f>
        <v>847</v>
      </c>
      <c r="BT128" s="69">
        <f>BC128+BM128+BV128</f>
        <v>505.70060111200502</v>
      </c>
      <c r="BU128" s="66">
        <v>0</v>
      </c>
      <c r="BV128" s="15">
        <f>AZ128*$D$160</f>
        <v>2.8132963502005799</v>
      </c>
      <c r="BW128" s="37">
        <f>BV128-BU128</f>
        <v>2.8132963502005799</v>
      </c>
      <c r="BX128" s="54">
        <f>BW128*(BW128&lt;&gt;0)</f>
        <v>2.8132963502005799</v>
      </c>
      <c r="BY128" s="26">
        <f>BX128/$BX$152</f>
        <v>9.6016940279883343E-4</v>
      </c>
      <c r="BZ128" s="47">
        <f>BY128 * $BW$152</f>
        <v>2.8132963502005799</v>
      </c>
      <c r="CA128" s="48">
        <f>IF(BZ128&gt;0, V128, W128)</f>
        <v>21.055241901550154</v>
      </c>
      <c r="CB128" s="48">
        <f>IF(BW128&gt;0, S128*T128^(2-N128), S128*U128^(N128+2))</f>
        <v>20.931218373233907</v>
      </c>
      <c r="CC128" s="65">
        <f>BZ128/CA128</f>
        <v>0.13361500966623688</v>
      </c>
      <c r="CD128" s="66">
        <v>0</v>
      </c>
      <c r="CE128" s="15">
        <f>AZ128*$CD$155</f>
        <v>2.5641320609303411</v>
      </c>
      <c r="CF128" s="37">
        <f>CE128-CD128</f>
        <v>2.5641320609303411</v>
      </c>
      <c r="CG128" s="54">
        <f>CF128*(CF128&lt;&gt;0)</f>
        <v>2.5641320609303411</v>
      </c>
      <c r="CH128" s="26">
        <f>CG128/$CG$152</f>
        <v>3.9896251142529035E-4</v>
      </c>
      <c r="CI128" s="47">
        <f>CH128 * $CF$152</f>
        <v>2.5641320609303411</v>
      </c>
      <c r="CJ128" s="48">
        <f>IF(BZ128&gt;0,V128,W128)</f>
        <v>21.055241901550154</v>
      </c>
      <c r="CK128" s="65">
        <f>CI128/CJ128</f>
        <v>0.12178117320711293</v>
      </c>
      <c r="CL128" s="70">
        <f>N128</f>
        <v>0</v>
      </c>
      <c r="CM128" s="1">
        <f>BS128+BU128</f>
        <v>847</v>
      </c>
    </row>
    <row r="129" spans="1:91" x14ac:dyDescent="0.2">
      <c r="A129" s="24" t="s">
        <v>177</v>
      </c>
      <c r="B129">
        <v>1</v>
      </c>
      <c r="C129">
        <v>1</v>
      </c>
      <c r="D129">
        <v>0.54843918191603802</v>
      </c>
      <c r="E129">
        <v>0.45156081808396098</v>
      </c>
      <c r="F129">
        <v>0.58578300374131398</v>
      </c>
      <c r="G129">
        <v>0.58578300374131398</v>
      </c>
      <c r="H129">
        <v>0.30892448512585802</v>
      </c>
      <c r="I129">
        <v>0.37757437070938199</v>
      </c>
      <c r="J129">
        <v>0.34152886857206599</v>
      </c>
      <c r="K129">
        <v>0.447282691925942</v>
      </c>
      <c r="L129">
        <v>0.414338753764254</v>
      </c>
      <c r="M129">
        <v>-0.72385698981942304</v>
      </c>
      <c r="N129" s="21">
        <v>0</v>
      </c>
      <c r="O129">
        <v>1.03696570080744</v>
      </c>
      <c r="P129">
        <v>0.98265307584542105</v>
      </c>
      <c r="Q129">
        <v>1.0134677338522</v>
      </c>
      <c r="R129">
        <v>0.97851423219970002</v>
      </c>
      <c r="S129">
        <v>29.2000007629394</v>
      </c>
      <c r="T129" s="27">
        <f>IF(C129,P129,R129)</f>
        <v>0.98265307584542105</v>
      </c>
      <c r="U129" s="27">
        <f>IF(D129 = 0,O129,Q129)</f>
        <v>1.0134677338522</v>
      </c>
      <c r="V129" s="39">
        <f>S129*T129^(1-N129)</f>
        <v>28.693470564391042</v>
      </c>
      <c r="W129" s="38">
        <f>S129*U129^(N129+1)</f>
        <v>29.593258601698704</v>
      </c>
      <c r="X129" s="44">
        <f>0.5 * (D129-MAX($D$3:$D$151))/(MIN($D$3:$D$151)-MAX($D$3:$D$151)) + 0.75</f>
        <v>0.98270675883552738</v>
      </c>
      <c r="Y129" s="44">
        <f>AVERAGE(D129, F129, G129, H129, I129, J129, K129)</f>
        <v>0.45647365796170197</v>
      </c>
      <c r="Z129" s="22">
        <f>AI129^N129</f>
        <v>1</v>
      </c>
      <c r="AA129" s="22">
        <f>(Z129+AB129)/2</f>
        <v>1</v>
      </c>
      <c r="AB129" s="22">
        <f>AM129^N129</f>
        <v>1</v>
      </c>
      <c r="AC129" s="22">
        <v>1</v>
      </c>
      <c r="AD129" s="22">
        <v>1</v>
      </c>
      <c r="AE129" s="22">
        <v>1</v>
      </c>
      <c r="AF129" s="22">
        <f>PERCENTILE($L$2:$L$151, 0.05)</f>
        <v>4.1983459205926187E-4</v>
      </c>
      <c r="AG129" s="22">
        <f>PERCENTILE($L$2:$L$151, 0.95)</f>
        <v>0.98984537699831288</v>
      </c>
      <c r="AH129" s="22">
        <f>MIN(MAX(L129,AF129), AG129)</f>
        <v>0.414338753764254</v>
      </c>
      <c r="AI129" s="22">
        <f>AH129-$AH$152+1</f>
        <v>1.4139189191721948</v>
      </c>
      <c r="AJ129" s="22">
        <f>PERCENTILE($M$2:$M$151, 0.02)</f>
        <v>-0.85468361603739185</v>
      </c>
      <c r="AK129" s="22">
        <f>PERCENTILE($M$2:$M$151, 0.98)</f>
        <v>1.261554317403208</v>
      </c>
      <c r="AL129" s="22">
        <f>MIN(MAX(M129,AJ129), AK129)</f>
        <v>-0.72385698981942304</v>
      </c>
      <c r="AM129" s="22">
        <f>AL129-$AL$152 + 1</f>
        <v>1.1308266262179689</v>
      </c>
      <c r="AN129" s="46">
        <v>1</v>
      </c>
      <c r="AO129" s="51">
        <v>1</v>
      </c>
      <c r="AP129" s="51">
        <v>1</v>
      </c>
      <c r="AQ129" s="21">
        <v>1</v>
      </c>
      <c r="AR129" s="17">
        <f>(AI129^4)*AB129*AE129*AN129</f>
        <v>3.9966675343445064</v>
      </c>
      <c r="AS129" s="17">
        <f>(AM129^4) *Z129*AC129*AO129*(M129 &gt; 0)</f>
        <v>0</v>
      </c>
      <c r="AT129" s="17">
        <f>(AM129^4)*AA129*AP129*AQ129</f>
        <v>1.6352497936318324</v>
      </c>
      <c r="AU129" s="17">
        <f>MIN(AR129, 0.05*AR$152)</f>
        <v>3.9966675343445064</v>
      </c>
      <c r="AV129" s="17">
        <f>MIN(AS129, 0.05*AS$152)</f>
        <v>0</v>
      </c>
      <c r="AW129" s="17">
        <f>MIN(AT129, 0.05*AT$152)</f>
        <v>1.6352497936318324</v>
      </c>
      <c r="AX129" s="14">
        <f>AU129/$AU$152</f>
        <v>7.6930743990056959E-3</v>
      </c>
      <c r="AY129" s="14">
        <f>AV129/$AV$152</f>
        <v>0</v>
      </c>
      <c r="AZ129" s="67">
        <f>AW129/$AW$152</f>
        <v>4.4264788800364745E-4</v>
      </c>
      <c r="BA129" s="21">
        <f>N129</f>
        <v>0</v>
      </c>
      <c r="BB129" s="66">
        <v>759</v>
      </c>
      <c r="BC129" s="15">
        <f>$D$158*AX129</f>
        <v>1032.6952280993276</v>
      </c>
      <c r="BD129" s="19">
        <f>BC129-BB129</f>
        <v>273.69522809932755</v>
      </c>
      <c r="BE129" s="63">
        <f>(IF(BD129 &gt; 0, V129, W129))</f>
        <v>28.693470564391042</v>
      </c>
      <c r="BF129" s="63">
        <f>IF(BD129&gt;0, S129*(T129^(2-N129)), S129*(U129^(N129 + 2)))</f>
        <v>28.195727106778907</v>
      </c>
      <c r="BG129" s="46">
        <f>BD129/BE129</f>
        <v>9.538589188265945</v>
      </c>
      <c r="BH129" s="64">
        <f>BB129/BC129</f>
        <v>0.73496998857730489</v>
      </c>
      <c r="BI129" s="66">
        <v>467</v>
      </c>
      <c r="BJ129" s="66">
        <v>1226</v>
      </c>
      <c r="BK129" s="66">
        <v>29</v>
      </c>
      <c r="BL129" s="10">
        <f>SUM(BI129:BK129)</f>
        <v>1722</v>
      </c>
      <c r="BM129" s="15">
        <f>AY129*$D$157</f>
        <v>0</v>
      </c>
      <c r="BN129" s="9">
        <f>BM129-BL129</f>
        <v>-1722</v>
      </c>
      <c r="BO129" s="48">
        <f>IF(BN129&gt;0,V129,W129)</f>
        <v>29.593258601698704</v>
      </c>
      <c r="BP129" s="48">
        <f xml:space="preserve"> IF(BN129 &gt;0, S129*T129^(2-N129), S129*U129^(N129+2))</f>
        <v>29.991812732365716</v>
      </c>
      <c r="BQ129" s="46">
        <f>BN129/BO129</f>
        <v>-58.188928200734011</v>
      </c>
      <c r="BR129" s="64" t="e">
        <f>BL129/BM129</f>
        <v>#DIV/0!</v>
      </c>
      <c r="BS129" s="16">
        <f>BB129+BL129+BU129</f>
        <v>2481</v>
      </c>
      <c r="BT129" s="69">
        <f>BC129+BM129+BV129</f>
        <v>1037.2133350921808</v>
      </c>
      <c r="BU129" s="66">
        <v>0</v>
      </c>
      <c r="BV129" s="15">
        <f>AZ129*$D$160</f>
        <v>4.5181069928532294</v>
      </c>
      <c r="BW129" s="37">
        <f>BV129-BU129</f>
        <v>4.5181069928532294</v>
      </c>
      <c r="BX129" s="54">
        <f>BW129*(BW129&lt;&gt;0)</f>
        <v>4.5181069928532294</v>
      </c>
      <c r="BY129" s="26">
        <f>BX129/$BX$152</f>
        <v>1.5420160385164617E-3</v>
      </c>
      <c r="BZ129" s="47">
        <f>BY129 * $BW$152</f>
        <v>4.5181069928532294</v>
      </c>
      <c r="CA129" s="48">
        <f>IF(BZ129&gt;0, V129, W129)</f>
        <v>28.693470564391042</v>
      </c>
      <c r="CB129" s="48">
        <f>IF(BW129&gt;0, S129*T129^(2-N129), S129*U129^(N129+2))</f>
        <v>28.195727106778907</v>
      </c>
      <c r="CC129" s="65">
        <f>BZ129/CA129</f>
        <v>0.15746115419234985</v>
      </c>
      <c r="CD129" s="66">
        <v>0</v>
      </c>
      <c r="CE129" s="15">
        <f>AZ129*$CD$155</f>
        <v>4.1179533020979324</v>
      </c>
      <c r="CF129" s="37">
        <f>CE129-CD129</f>
        <v>4.1179533020979324</v>
      </c>
      <c r="CG129" s="54">
        <f>CF129*(CF129&lt;&gt;0)</f>
        <v>4.1179533020979324</v>
      </c>
      <c r="CH129" s="26">
        <f>CG129/$CG$152</f>
        <v>6.4072713584844134E-4</v>
      </c>
      <c r="CI129" s="47">
        <f>CH129 * $CF$152</f>
        <v>4.1179533020979324</v>
      </c>
      <c r="CJ129" s="48">
        <f>IF(BZ129&gt;0,V129,W129)</f>
        <v>28.693470564391042</v>
      </c>
      <c r="CK129" s="65">
        <f>CI129/CJ129</f>
        <v>0.14351534412182138</v>
      </c>
      <c r="CL129" s="70">
        <f>N129</f>
        <v>0</v>
      </c>
      <c r="CM129" s="1">
        <f>BS129+BU129</f>
        <v>2481</v>
      </c>
    </row>
    <row r="130" spans="1:91" x14ac:dyDescent="0.2">
      <c r="A130" s="24" t="s">
        <v>194</v>
      </c>
      <c r="B130">
        <v>1</v>
      </c>
      <c r="C130">
        <v>1</v>
      </c>
      <c r="D130">
        <v>0.28309455587392501</v>
      </c>
      <c r="E130">
        <v>0.71690544412607404</v>
      </c>
      <c r="F130">
        <v>0.78782707622297998</v>
      </c>
      <c r="G130">
        <v>0.78782707622297998</v>
      </c>
      <c r="H130">
        <v>2.8746177370030501E-2</v>
      </c>
      <c r="I130">
        <v>0.21834862385321099</v>
      </c>
      <c r="J130">
        <v>7.9225553136513305E-2</v>
      </c>
      <c r="K130">
        <v>0.24983201534168401</v>
      </c>
      <c r="L130">
        <v>0.78637024157066004</v>
      </c>
      <c r="M130">
        <v>0.57820541246091905</v>
      </c>
      <c r="N130" s="21">
        <v>0</v>
      </c>
      <c r="O130">
        <v>0.99188823518684799</v>
      </c>
      <c r="P130">
        <v>0.96677229026320399</v>
      </c>
      <c r="Q130">
        <v>1.02786775125174</v>
      </c>
      <c r="R130">
        <v>0.98179412091420004</v>
      </c>
      <c r="S130">
        <v>141</v>
      </c>
      <c r="T130" s="27">
        <f>IF(C130,P130,R130)</f>
        <v>0.96677229026320399</v>
      </c>
      <c r="U130" s="27">
        <f>IF(D130 = 0,O130,Q130)</f>
        <v>1.02786775125174</v>
      </c>
      <c r="V130" s="39">
        <f>S130*T130^(1-N130)</f>
        <v>136.31489292711177</v>
      </c>
      <c r="W130" s="38">
        <f>S130*U130^(N130+1)</f>
        <v>144.92935292649534</v>
      </c>
      <c r="X130" s="44">
        <f>0.5 * (D130-MAX($D$3:$D$151))/(MIN($D$3:$D$151)-MAX($D$3:$D$151)) + 0.75</f>
        <v>1.119449109871848</v>
      </c>
      <c r="Y130" s="44">
        <f>AVERAGE(D130, F130, G130, H130, I130, J130, K130)</f>
        <v>0.34784301114590338</v>
      </c>
      <c r="Z130" s="22">
        <f>AI130^N130</f>
        <v>1</v>
      </c>
      <c r="AA130" s="22">
        <f>(Z130+AB130)/2</f>
        <v>1</v>
      </c>
      <c r="AB130" s="22">
        <f>AM130^N130</f>
        <v>1</v>
      </c>
      <c r="AC130" s="22">
        <v>1</v>
      </c>
      <c r="AD130" s="22">
        <v>1</v>
      </c>
      <c r="AE130" s="22">
        <v>1</v>
      </c>
      <c r="AF130" s="22">
        <f>PERCENTILE($L$2:$L$151, 0.05)</f>
        <v>4.1983459205926187E-4</v>
      </c>
      <c r="AG130" s="22">
        <f>PERCENTILE($L$2:$L$151, 0.95)</f>
        <v>0.98984537699831288</v>
      </c>
      <c r="AH130" s="22">
        <f>MIN(MAX(L130,AF130), AG130)</f>
        <v>0.78637024157066004</v>
      </c>
      <c r="AI130" s="22">
        <f>AH130-$AH$152+1</f>
        <v>1.7859504069786007</v>
      </c>
      <c r="AJ130" s="22">
        <f>PERCENTILE($M$2:$M$151, 0.02)</f>
        <v>-0.85468361603739185</v>
      </c>
      <c r="AK130" s="22">
        <f>PERCENTILE($M$2:$M$151, 0.98)</f>
        <v>1.261554317403208</v>
      </c>
      <c r="AL130" s="22">
        <f>MIN(MAX(M130,AJ130), AK130)</f>
        <v>0.57820541246091905</v>
      </c>
      <c r="AM130" s="22">
        <f>AL130-$AL$152 + 1</f>
        <v>2.4328890284983107</v>
      </c>
      <c r="AN130" s="46">
        <v>1</v>
      </c>
      <c r="AO130" s="51">
        <v>1</v>
      </c>
      <c r="AP130" s="51">
        <v>1</v>
      </c>
      <c r="AQ130" s="21">
        <v>1</v>
      </c>
      <c r="AR130" s="17">
        <f>(AI130^4)*AB130*AE130*AN130</f>
        <v>10.173668447743855</v>
      </c>
      <c r="AS130" s="17">
        <f>(AM130^4) *Z130*AC130*AO130*(M130 &gt; 0)</f>
        <v>35.033957560399934</v>
      </c>
      <c r="AT130" s="17">
        <f>(AM130^4)*AA130*AP130*AQ130</f>
        <v>35.033957560399934</v>
      </c>
      <c r="AU130" s="17">
        <f>MIN(AR130, 0.05*AR$152)</f>
        <v>10.173668447743855</v>
      </c>
      <c r="AV130" s="17">
        <f>MIN(AS130, 0.05*AS$152)</f>
        <v>35.033957560399934</v>
      </c>
      <c r="AW130" s="17">
        <f>MIN(AT130, 0.05*AT$152)</f>
        <v>35.033957560399934</v>
      </c>
      <c r="AX130" s="14">
        <f>AU130/$AU$152</f>
        <v>1.9583011998556644E-2</v>
      </c>
      <c r="AY130" s="14">
        <f>AV130/$AV$152</f>
        <v>1.3471794454117465E-2</v>
      </c>
      <c r="AZ130" s="67">
        <f>AW130/$AW$152</f>
        <v>9.4833874206327658E-3</v>
      </c>
      <c r="BA130" s="21">
        <f>N130</f>
        <v>0</v>
      </c>
      <c r="BB130" s="66">
        <v>2820</v>
      </c>
      <c r="BC130" s="15">
        <f>$D$158*AX130</f>
        <v>2628.7647816502481</v>
      </c>
      <c r="BD130" s="19">
        <f>BC130-BB130</f>
        <v>-191.2352183497519</v>
      </c>
      <c r="BE130" s="63">
        <f>(IF(BD130 &gt; 0, V130, W130))</f>
        <v>144.92935292649534</v>
      </c>
      <c r="BF130" s="63">
        <f>IF(BD130&gt;0, S130*(T130^(2-N130)), S130*(U130^(N130 + 2)))</f>
        <v>148.96820808292657</v>
      </c>
      <c r="BG130" s="46">
        <f>BD130/BE130</f>
        <v>-1.319506466345308</v>
      </c>
      <c r="BH130" s="64">
        <f>BB130/BC130</f>
        <v>1.0727471775659216</v>
      </c>
      <c r="BI130" s="66">
        <v>282</v>
      </c>
      <c r="BJ130" s="66">
        <v>1128</v>
      </c>
      <c r="BK130" s="66">
        <v>0</v>
      </c>
      <c r="BL130" s="10">
        <f>SUM(BI130:BK130)</f>
        <v>1410</v>
      </c>
      <c r="BM130" s="15">
        <f>AY130*$D$157</f>
        <v>2595.5971656803576</v>
      </c>
      <c r="BN130" s="9">
        <f>BM130-BL130</f>
        <v>1185.5971656803576</v>
      </c>
      <c r="BO130" s="48">
        <f>IF(BN130&gt;0,V130,W130)</f>
        <v>136.31489292711177</v>
      </c>
      <c r="BP130" s="48">
        <f xml:space="preserve"> IF(BN130 &gt;0, S130*T130^(2-N130), S130*U130^(N130+2))</f>
        <v>131.78546123212726</v>
      </c>
      <c r="BQ130" s="46">
        <f>BN130/BO130</f>
        <v>8.6974881483735036</v>
      </c>
      <c r="BR130" s="64">
        <f>BL130/BM130</f>
        <v>0.54322759272639709</v>
      </c>
      <c r="BS130" s="16">
        <f>BB130+BL130+BU130</f>
        <v>4371</v>
      </c>
      <c r="BT130" s="69">
        <f>BC130+BM130+BV130</f>
        <v>5321.1588827330052</v>
      </c>
      <c r="BU130" s="66">
        <v>141</v>
      </c>
      <c r="BV130" s="15">
        <f>AZ130*$D$160</f>
        <v>96.796935402398645</v>
      </c>
      <c r="BW130" s="37">
        <f>BV130-BU130</f>
        <v>-44.203064597601355</v>
      </c>
      <c r="BX130" s="54">
        <f>BW130*(BW130&lt;&gt;0)</f>
        <v>-44.203064597601355</v>
      </c>
      <c r="BY130" s="26">
        <f>BX130/$BX$152</f>
        <v>-1.5086370169829826E-2</v>
      </c>
      <c r="BZ130" s="47">
        <f>BY130 * $BW$152</f>
        <v>-44.203064597601355</v>
      </c>
      <c r="CA130" s="48">
        <f>IF(BZ130&gt;0, V130, W130)</f>
        <v>144.92935292649534</v>
      </c>
      <c r="CB130" s="48">
        <f>IF(BW130&gt;0, S130*T130^(2-N130), S130*U130^(N130+2))</f>
        <v>148.96820808292657</v>
      </c>
      <c r="CC130" s="65">
        <f>BZ130/CA130</f>
        <v>-0.30499732252320261</v>
      </c>
      <c r="CD130" s="66">
        <v>0</v>
      </c>
      <c r="CE130" s="15">
        <f>AZ130*$CD$155</f>
        <v>88.223953174146615</v>
      </c>
      <c r="CF130" s="37">
        <f>CE130-CD130</f>
        <v>88.223953174146615</v>
      </c>
      <c r="CG130" s="54">
        <f>CF130*(CF130&lt;&gt;0)</f>
        <v>88.223953174146615</v>
      </c>
      <c r="CH130" s="26">
        <f>CG130/$CG$152</f>
        <v>1.3727081558137018E-2</v>
      </c>
      <c r="CI130" s="47">
        <f>CH130 * $CF$152</f>
        <v>88.223953174146615</v>
      </c>
      <c r="CJ130" s="48">
        <f>IF(BZ130&gt;0,V130,W130)</f>
        <v>144.92935292649534</v>
      </c>
      <c r="CK130" s="65">
        <f>CI130/CJ130</f>
        <v>0.60873764625784033</v>
      </c>
      <c r="CL130" s="70">
        <f>N130</f>
        <v>0</v>
      </c>
      <c r="CM130" s="1">
        <f>BS130+BU130</f>
        <v>4512</v>
      </c>
    </row>
    <row r="131" spans="1:91" x14ac:dyDescent="0.2">
      <c r="A131" s="24" t="s">
        <v>309</v>
      </c>
      <c r="B131">
        <v>0</v>
      </c>
      <c r="C131">
        <v>1</v>
      </c>
      <c r="D131">
        <v>0.97203355972832595</v>
      </c>
      <c r="E131">
        <v>2.7966440271673901E-2</v>
      </c>
      <c r="F131">
        <v>0.90862137465236303</v>
      </c>
      <c r="G131">
        <v>0.90862137465236303</v>
      </c>
      <c r="H131">
        <v>0.86920183869619705</v>
      </c>
      <c r="I131">
        <v>0.97618052653572895</v>
      </c>
      <c r="J131">
        <v>0.92113946206004904</v>
      </c>
      <c r="K131">
        <v>0.91485900786052299</v>
      </c>
      <c r="L131">
        <v>0.36772753833878902</v>
      </c>
      <c r="M131">
        <v>0.85985621462929296</v>
      </c>
      <c r="N131" s="21">
        <v>0</v>
      </c>
      <c r="O131">
        <v>1.0178013035181801</v>
      </c>
      <c r="P131">
        <v>0.99478457881152504</v>
      </c>
      <c r="Q131">
        <v>1.0093397292244899</v>
      </c>
      <c r="R131">
        <v>0.98658800896855303</v>
      </c>
      <c r="S131">
        <v>42.450000762939403</v>
      </c>
      <c r="T131" s="27">
        <f>IF(C131,P131,R131)</f>
        <v>0.99478457881152504</v>
      </c>
      <c r="U131" s="27">
        <f>IF(D131 = 0,O131,Q131)</f>
        <v>1.0093397292244899</v>
      </c>
      <c r="V131" s="39">
        <f>S131*T131^(1-N131)</f>
        <v>42.228606129509593</v>
      </c>
      <c r="W131" s="38">
        <f>S131*U131^(N131+1)</f>
        <v>42.846472275644643</v>
      </c>
      <c r="X131" s="44">
        <f>0.5 * (D131-MAX($D$3:$D$151))/(MIN($D$3:$D$151)-MAX($D$3:$D$151)) + 0.75</f>
        <v>0.76441218859378224</v>
      </c>
      <c r="Y131" s="44">
        <f>AVERAGE(D131, F131, G131, H131, I131, J131, K131)</f>
        <v>0.9243795920265071</v>
      </c>
      <c r="Z131" s="22">
        <f>AI131^N131</f>
        <v>1</v>
      </c>
      <c r="AA131" s="22">
        <f>(Z131+AB131)/2</f>
        <v>1</v>
      </c>
      <c r="AB131" s="22">
        <f>AM131^N131</f>
        <v>1</v>
      </c>
      <c r="AC131" s="22">
        <v>1</v>
      </c>
      <c r="AD131" s="22">
        <v>1</v>
      </c>
      <c r="AE131" s="22">
        <v>1</v>
      </c>
      <c r="AF131" s="22">
        <f>PERCENTILE($L$2:$L$151, 0.05)</f>
        <v>4.1983459205926187E-4</v>
      </c>
      <c r="AG131" s="22">
        <f>PERCENTILE($L$2:$L$151, 0.95)</f>
        <v>0.98984537699831288</v>
      </c>
      <c r="AH131" s="22">
        <f>MIN(MAX(L131,AF131), AG131)</f>
        <v>0.36772753833878902</v>
      </c>
      <c r="AI131" s="22">
        <f>AH131-$AH$152+1</f>
        <v>1.3673077037467298</v>
      </c>
      <c r="AJ131" s="22">
        <f>PERCENTILE($M$2:$M$151, 0.02)</f>
        <v>-0.85468361603739185</v>
      </c>
      <c r="AK131" s="22">
        <f>PERCENTILE($M$2:$M$151, 0.98)</f>
        <v>1.261554317403208</v>
      </c>
      <c r="AL131" s="22">
        <f>MIN(MAX(M131,AJ131), AK131)</f>
        <v>0.85985621462929296</v>
      </c>
      <c r="AM131" s="22">
        <f>AL131-$AL$152 + 1</f>
        <v>2.714539830666685</v>
      </c>
      <c r="AN131" s="46">
        <v>0</v>
      </c>
      <c r="AO131" s="74">
        <v>0.31</v>
      </c>
      <c r="AP131" s="51">
        <v>0.57999999999999996</v>
      </c>
      <c r="AQ131" s="50">
        <v>1</v>
      </c>
      <c r="AR131" s="17">
        <f>(AI131^4)*AB131*AE131*AN131</f>
        <v>0</v>
      </c>
      <c r="AS131" s="17">
        <f>(AM131^4) *Z131*AC131*AO131*(M131 &gt; 0)</f>
        <v>16.832420336570362</v>
      </c>
      <c r="AT131" s="17">
        <f>(AM131^4)*AA131*AP131*AQ131</f>
        <v>31.492915468421966</v>
      </c>
      <c r="AU131" s="17">
        <f>MIN(AR131, 0.05*AR$152)</f>
        <v>0</v>
      </c>
      <c r="AV131" s="17">
        <f>MIN(AS131, 0.05*AS$152)</f>
        <v>16.832420336570362</v>
      </c>
      <c r="AW131" s="17">
        <f>MIN(AT131, 0.05*AT$152)</f>
        <v>31.492915468421966</v>
      </c>
      <c r="AX131" s="14">
        <f>AU131/$AU$152</f>
        <v>0</v>
      </c>
      <c r="AY131" s="14">
        <f>AV131/$AV$152</f>
        <v>6.4726603195951922E-3</v>
      </c>
      <c r="AZ131" s="67">
        <f>AW131/$AW$152</f>
        <v>8.524858143056863E-3</v>
      </c>
      <c r="BA131" s="21">
        <f>N131</f>
        <v>0</v>
      </c>
      <c r="BB131" s="66">
        <v>0</v>
      </c>
      <c r="BC131" s="15">
        <f>$D$158*AX131</f>
        <v>0</v>
      </c>
      <c r="BD131" s="19">
        <f>BC131-BB131</f>
        <v>0</v>
      </c>
      <c r="BE131" s="63">
        <f>(IF(BD131 &gt; 0, V131, W131))</f>
        <v>42.846472275644643</v>
      </c>
      <c r="BF131" s="63">
        <f>IF(BD131&gt;0, S131*(T131^(2-N131)), S131*(U131^(N131 + 2)))</f>
        <v>43.246646724923778</v>
      </c>
      <c r="BG131" s="46">
        <f>BD131/BE131</f>
        <v>0</v>
      </c>
      <c r="BH131" s="64" t="e">
        <f>BB131/BC131</f>
        <v>#DIV/0!</v>
      </c>
      <c r="BI131" s="66">
        <v>0</v>
      </c>
      <c r="BJ131" s="66">
        <v>0</v>
      </c>
      <c r="BK131" s="66">
        <v>0</v>
      </c>
      <c r="BL131" s="10">
        <f>SUM(BI131:BK131)</f>
        <v>0</v>
      </c>
      <c r="BM131" s="15">
        <f>AY131*$D$157</f>
        <v>1247.0809911160861</v>
      </c>
      <c r="BN131" s="9">
        <f>BM131-BL131</f>
        <v>1247.0809911160861</v>
      </c>
      <c r="BO131" s="48">
        <f>IF(BN131&gt;0,V131,W131)</f>
        <v>42.228606129509593</v>
      </c>
      <c r="BP131" s="48">
        <f xml:space="preserve"> IF(BN131 &gt;0, S131*T131^(2-N131), S131*U131^(N131+2))</f>
        <v>42.008366162341986</v>
      </c>
      <c r="BQ131" s="46">
        <f>BN131/BO131</f>
        <v>29.531663614267835</v>
      </c>
      <c r="BR131" s="64">
        <f>BL131/BM131</f>
        <v>0</v>
      </c>
      <c r="BS131" s="16">
        <f>BB131+BL131+BU131</f>
        <v>0</v>
      </c>
      <c r="BT131" s="69">
        <f>BC131+BM131+BV131</f>
        <v>1334.0942181822675</v>
      </c>
      <c r="BU131" s="66">
        <v>0</v>
      </c>
      <c r="BV131" s="15">
        <f>AZ131*$D$160</f>
        <v>87.0132270661814</v>
      </c>
      <c r="BW131" s="37">
        <f>BV131-BU131</f>
        <v>87.0132270661814</v>
      </c>
      <c r="BX131" s="54">
        <f>BW131*(BW131&lt;&gt;0)</f>
        <v>87.0132270661814</v>
      </c>
      <c r="BY131" s="26">
        <f>BX131/$BX$152</f>
        <v>2.969734712156364E-2</v>
      </c>
      <c r="BZ131" s="47">
        <f>BY131 * $BW$152</f>
        <v>87.0132270661814</v>
      </c>
      <c r="CA131" s="48">
        <f>IF(BZ131&gt;0, V131, W131)</f>
        <v>42.228606129509593</v>
      </c>
      <c r="CB131" s="48">
        <f>IF(BW131&gt;0, S131*T131^(2-N131), S131*U131^(N131+2))</f>
        <v>42.008366162341986</v>
      </c>
      <c r="CC131" s="65">
        <f>BZ131/CA131</f>
        <v>2.0605280410943059</v>
      </c>
      <c r="CD131" s="66">
        <v>0</v>
      </c>
      <c r="CE131" s="15">
        <f>AZ131*$CD$155</f>
        <v>79.306755304858001</v>
      </c>
      <c r="CF131" s="37">
        <f>CE131-CD131</f>
        <v>79.306755304858001</v>
      </c>
      <c r="CG131" s="54">
        <f>CF131*(CF131&lt;&gt;0)</f>
        <v>79.306755304858001</v>
      </c>
      <c r="CH131" s="26">
        <f>CG131/$CG$152</f>
        <v>1.2339622732979305E-2</v>
      </c>
      <c r="CI131" s="47">
        <f>CH131 * $CF$152</f>
        <v>79.306755304858001</v>
      </c>
      <c r="CJ131" s="48">
        <f>IF(BZ131&gt;0,V131,W131)</f>
        <v>42.228606129509593</v>
      </c>
      <c r="CK131" s="65">
        <f>CI131/CJ131</f>
        <v>1.8780339341922532</v>
      </c>
      <c r="CL131" s="70">
        <f>N131</f>
        <v>0</v>
      </c>
      <c r="CM131" s="1">
        <f>BS131+BU131</f>
        <v>0</v>
      </c>
    </row>
    <row r="132" spans="1:91" x14ac:dyDescent="0.2">
      <c r="A132" s="24" t="s">
        <v>123</v>
      </c>
      <c r="B132">
        <v>1</v>
      </c>
      <c r="C132">
        <v>1</v>
      </c>
      <c r="D132">
        <v>0.36316420295645202</v>
      </c>
      <c r="E132">
        <v>0.63683579704354698</v>
      </c>
      <c r="F132">
        <v>0.33929280889948299</v>
      </c>
      <c r="G132">
        <v>0.33929280889948299</v>
      </c>
      <c r="H132">
        <v>0.11199331383201</v>
      </c>
      <c r="I132">
        <v>0.20351023819473399</v>
      </c>
      <c r="J132">
        <v>0.15096948689775</v>
      </c>
      <c r="K132">
        <v>0.226324681083728</v>
      </c>
      <c r="L132">
        <v>0.70650881220759199</v>
      </c>
      <c r="M132">
        <v>-0.21898052879323701</v>
      </c>
      <c r="N132" s="21">
        <v>0</v>
      </c>
      <c r="O132">
        <v>0.99844728541273198</v>
      </c>
      <c r="P132">
        <v>0.97420840814989196</v>
      </c>
      <c r="Q132">
        <v>1.0154570204238</v>
      </c>
      <c r="R132">
        <v>0.99019717016545605</v>
      </c>
      <c r="S132">
        <v>45.150001525878899</v>
      </c>
      <c r="T132" s="27">
        <f>IF(C132,P132,R132)</f>
        <v>0.97420840814989196</v>
      </c>
      <c r="U132" s="27">
        <f>IF(D132 = 0,O132,Q132)</f>
        <v>1.0154570204238</v>
      </c>
      <c r="V132" s="39">
        <f>S132*T132^(1-N132)</f>
        <v>43.985511114491672</v>
      </c>
      <c r="W132" s="38">
        <f>S132*U132^(N132+1)</f>
        <v>45.84788602159901</v>
      </c>
      <c r="X132" s="44">
        <f>0.5 * (D132-MAX($D$3:$D$151))/(MIN($D$3:$D$151)-MAX($D$3:$D$151)) + 0.75</f>
        <v>1.0781861231212684</v>
      </c>
      <c r="Y132" s="44">
        <f>AVERAGE(D132, F132, G132, H132, I132, J132, K132)</f>
        <v>0.24779250582337717</v>
      </c>
      <c r="Z132" s="22">
        <f>AI132^N132</f>
        <v>1</v>
      </c>
      <c r="AA132" s="22">
        <f>(Z132+AB132)/2</f>
        <v>1</v>
      </c>
      <c r="AB132" s="22">
        <f>AM132^N132</f>
        <v>1</v>
      </c>
      <c r="AC132" s="22">
        <v>1</v>
      </c>
      <c r="AD132" s="22">
        <v>1</v>
      </c>
      <c r="AE132" s="22">
        <v>1</v>
      </c>
      <c r="AF132" s="22">
        <f>PERCENTILE($L$2:$L$151, 0.05)</f>
        <v>4.1983459205926187E-4</v>
      </c>
      <c r="AG132" s="22">
        <f>PERCENTILE($L$2:$L$151, 0.95)</f>
        <v>0.98984537699831288</v>
      </c>
      <c r="AH132" s="22">
        <f>MIN(MAX(L132,AF132), AG132)</f>
        <v>0.70650881220759199</v>
      </c>
      <c r="AI132" s="22">
        <f>AH132-$AH$152+1</f>
        <v>1.7060889776155328</v>
      </c>
      <c r="AJ132" s="22">
        <f>PERCENTILE($M$2:$M$151, 0.02)</f>
        <v>-0.85468361603739185</v>
      </c>
      <c r="AK132" s="22">
        <f>PERCENTILE($M$2:$M$151, 0.98)</f>
        <v>1.261554317403208</v>
      </c>
      <c r="AL132" s="22">
        <f>MIN(MAX(M132,AJ132), AK132)</f>
        <v>-0.21898052879323701</v>
      </c>
      <c r="AM132" s="22">
        <f>AL132-$AL$152 + 1</f>
        <v>1.6357030872441549</v>
      </c>
      <c r="AN132" s="46">
        <v>1</v>
      </c>
      <c r="AO132" s="51">
        <v>1</v>
      </c>
      <c r="AP132" s="51">
        <v>1</v>
      </c>
      <c r="AQ132" s="21">
        <v>1</v>
      </c>
      <c r="AR132" s="17">
        <f>(AI132^4)*AB132*AE132*AN132</f>
        <v>8.4724050163373459</v>
      </c>
      <c r="AS132" s="17">
        <f>(AM132^4) *Z132*AC132*AO132*(M132 &gt; 0)</f>
        <v>0</v>
      </c>
      <c r="AT132" s="17">
        <f>(AM132^4)*AA132*AP132*AQ132</f>
        <v>7.1584318296615885</v>
      </c>
      <c r="AU132" s="17">
        <f>MIN(AR132, 0.05*AR$152)</f>
        <v>8.4724050163373459</v>
      </c>
      <c r="AV132" s="17">
        <f>MIN(AS132, 0.05*AS$152)</f>
        <v>0</v>
      </c>
      <c r="AW132" s="17">
        <f>MIN(AT132, 0.05*AT$152)</f>
        <v>7.1584318296615885</v>
      </c>
      <c r="AX132" s="14">
        <f>AU132/$AU$152</f>
        <v>1.6308297242413047E-2</v>
      </c>
      <c r="AY132" s="14">
        <f>AV132/$AV$152</f>
        <v>0</v>
      </c>
      <c r="AZ132" s="67">
        <f>AW132/$AW$152</f>
        <v>1.9377251984116107E-3</v>
      </c>
      <c r="BA132" s="21">
        <f>N132</f>
        <v>0</v>
      </c>
      <c r="BB132" s="66">
        <v>2438</v>
      </c>
      <c r="BC132" s="15">
        <f>$D$158*AX132</f>
        <v>2189.1768969298</v>
      </c>
      <c r="BD132" s="19">
        <f>BC132-BB132</f>
        <v>-248.82310307019998</v>
      </c>
      <c r="BE132" s="63">
        <f>(IF(BD132 &gt; 0, V132, W132))</f>
        <v>45.84788602159901</v>
      </c>
      <c r="BF132" s="63">
        <f>IF(BD132&gt;0, S132*(T132^(2-N132)), S132*(U132^(N132 + 2)))</f>
        <v>46.556557732222927</v>
      </c>
      <c r="BG132" s="46">
        <f>BD132/BE132</f>
        <v>-5.427144513336537</v>
      </c>
      <c r="BH132" s="64">
        <f>BB132/BC132</f>
        <v>1.1136605741724941</v>
      </c>
      <c r="BI132" s="66">
        <v>0</v>
      </c>
      <c r="BJ132" s="66">
        <v>0</v>
      </c>
      <c r="BK132" s="66">
        <v>0</v>
      </c>
      <c r="BL132" s="10">
        <f>SUM(BI132:BK132)</f>
        <v>0</v>
      </c>
      <c r="BM132" s="15">
        <f>AY132*$D$157</f>
        <v>0</v>
      </c>
      <c r="BN132" s="9">
        <f>BM132-BL132</f>
        <v>0</v>
      </c>
      <c r="BO132" s="48">
        <f>IF(BN132&gt;0,V132,W132)</f>
        <v>45.84788602159901</v>
      </c>
      <c r="BP132" s="48">
        <f xml:space="preserve"> IF(BN132 &gt;0, S132*T132^(2-N132), S132*U132^(N132+2))</f>
        <v>46.556557732222927</v>
      </c>
      <c r="BQ132" s="46">
        <f>BN132/BO132</f>
        <v>0</v>
      </c>
      <c r="BR132" s="64" t="e">
        <f>BL132/BM132</f>
        <v>#DIV/0!</v>
      </c>
      <c r="BS132" s="16">
        <f>BB132+BL132+BU132</f>
        <v>2438</v>
      </c>
      <c r="BT132" s="69">
        <f>BC132+BM132+BV132</f>
        <v>2208.9552580299874</v>
      </c>
      <c r="BU132" s="66">
        <v>0</v>
      </c>
      <c r="BV132" s="15">
        <f>AZ132*$D$160</f>
        <v>19.778361100187311</v>
      </c>
      <c r="BW132" s="37">
        <f>BV132-BU132</f>
        <v>19.778361100187311</v>
      </c>
      <c r="BX132" s="54">
        <f>BW132*(BW132&lt;&gt;0)</f>
        <v>19.778361100187311</v>
      </c>
      <c r="BY132" s="26">
        <f>BX132/$BX$152</f>
        <v>6.7502938908489173E-3</v>
      </c>
      <c r="BZ132" s="47">
        <f>BY132 * $BW$152</f>
        <v>19.778361100187311</v>
      </c>
      <c r="CA132" s="48">
        <f>IF(BZ132&gt;0, V132, W132)</f>
        <v>43.985511114491672</v>
      </c>
      <c r="CB132" s="48">
        <f>IF(BW132&gt;0, S132*T132^(2-N132), S132*U132^(N132+2))</f>
        <v>42.851054764508312</v>
      </c>
      <c r="CC132" s="65">
        <f>BZ132/CA132</f>
        <v>0.44965627541999936</v>
      </c>
      <c r="CD132" s="66">
        <v>0</v>
      </c>
      <c r="CE132" s="15">
        <f>AZ132*$CD$155</f>
        <v>18.026657520823214</v>
      </c>
      <c r="CF132" s="37">
        <f>CE132-CD132</f>
        <v>18.026657520823214</v>
      </c>
      <c r="CG132" s="54">
        <f>CF132*(CF132&lt;&gt;0)</f>
        <v>18.026657520823214</v>
      </c>
      <c r="CH132" s="26">
        <f>CG132/$CG$152</f>
        <v>2.8048323511472247E-3</v>
      </c>
      <c r="CI132" s="47">
        <f>CH132 * $CF$152</f>
        <v>18.026657520823214</v>
      </c>
      <c r="CJ132" s="48">
        <f>IF(BZ132&gt;0,V132,W132)</f>
        <v>43.985511114491672</v>
      </c>
      <c r="CK132" s="65">
        <f>CI132/CJ132</f>
        <v>0.40983171649184424</v>
      </c>
      <c r="CL132" s="70">
        <f>N132</f>
        <v>0</v>
      </c>
      <c r="CM132" s="1">
        <f>BS132+BU132</f>
        <v>2438</v>
      </c>
    </row>
    <row r="133" spans="1:91" x14ac:dyDescent="0.2">
      <c r="A133" s="24" t="s">
        <v>263</v>
      </c>
      <c r="B133">
        <v>1</v>
      </c>
      <c r="C133">
        <v>1</v>
      </c>
      <c r="D133">
        <v>0.69476628046344302</v>
      </c>
      <c r="E133">
        <v>0.30523371953655598</v>
      </c>
      <c r="F133">
        <v>0.961859356376638</v>
      </c>
      <c r="G133">
        <v>0.961859356376638</v>
      </c>
      <c r="H133">
        <v>0.85917258671124097</v>
      </c>
      <c r="I133">
        <v>0.60008357709987403</v>
      </c>
      <c r="J133">
        <v>0.71803576455482598</v>
      </c>
      <c r="K133">
        <v>0.83105319826718205</v>
      </c>
      <c r="L133">
        <v>0.77548878001510702</v>
      </c>
      <c r="M133">
        <v>0.69273060105552897</v>
      </c>
      <c r="N133" s="21">
        <v>0</v>
      </c>
      <c r="O133">
        <v>1.00533162754193</v>
      </c>
      <c r="P133">
        <v>0.994971737146779</v>
      </c>
      <c r="Q133">
        <v>1.0066934155594001</v>
      </c>
      <c r="R133">
        <v>0.99623278885484201</v>
      </c>
      <c r="S133">
        <v>224.94000244140599</v>
      </c>
      <c r="T133" s="27">
        <f>IF(C133,P133,R133)</f>
        <v>0.994971737146779</v>
      </c>
      <c r="U133" s="27">
        <f>IF(D133 = 0,O133,Q133)</f>
        <v>1.0066934155594001</v>
      </c>
      <c r="V133" s="39">
        <f>S133*T133^(1-N133)</f>
        <v>223.80894498292642</v>
      </c>
      <c r="W133" s="38">
        <f>S133*U133^(N133+1)</f>
        <v>226.44561935367878</v>
      </c>
      <c r="X133" s="44">
        <f>0.5 * (D133-MAX($D$3:$D$151))/(MIN($D$3:$D$151)-MAX($D$3:$D$151)) + 0.75</f>
        <v>0.90729874408070865</v>
      </c>
      <c r="Y133" s="44">
        <f>AVERAGE(D133, F133, G133, H133, I133, J133, K133)</f>
        <v>0.8038328742642632</v>
      </c>
      <c r="Z133" s="22">
        <f>AI133^N133</f>
        <v>1</v>
      </c>
      <c r="AA133" s="22">
        <f>(Z133+AB133)/2</f>
        <v>1</v>
      </c>
      <c r="AB133" s="22">
        <f>AM133^N133</f>
        <v>1</v>
      </c>
      <c r="AC133" s="22">
        <v>1</v>
      </c>
      <c r="AD133" s="22">
        <v>1</v>
      </c>
      <c r="AE133" s="22">
        <v>1</v>
      </c>
      <c r="AF133" s="22">
        <f>PERCENTILE($L$2:$L$151, 0.05)</f>
        <v>4.1983459205926187E-4</v>
      </c>
      <c r="AG133" s="22">
        <f>PERCENTILE($L$2:$L$151, 0.95)</f>
        <v>0.98984537699831288</v>
      </c>
      <c r="AH133" s="22">
        <f>MIN(MAX(L133,AF133), AG133)</f>
        <v>0.77548878001510702</v>
      </c>
      <c r="AI133" s="22">
        <f>AH133-$AH$152+1</f>
        <v>1.7750689454230477</v>
      </c>
      <c r="AJ133" s="22">
        <f>PERCENTILE($M$2:$M$151, 0.02)</f>
        <v>-0.85468361603739185</v>
      </c>
      <c r="AK133" s="22">
        <f>PERCENTILE($M$2:$M$151, 0.98)</f>
        <v>1.261554317403208</v>
      </c>
      <c r="AL133" s="22">
        <f>MIN(MAX(M133,AJ133), AK133)</f>
        <v>0.69273060105552897</v>
      </c>
      <c r="AM133" s="22">
        <f>AL133-$AL$152 + 1</f>
        <v>2.5474142170929208</v>
      </c>
      <c r="AN133" s="46">
        <v>1</v>
      </c>
      <c r="AO133" s="51">
        <v>1</v>
      </c>
      <c r="AP133" s="51">
        <v>1</v>
      </c>
      <c r="AQ133" s="21">
        <v>1</v>
      </c>
      <c r="AR133" s="17">
        <f>(AI133^4)*AB133*AE133*AN133</f>
        <v>9.927980250817539</v>
      </c>
      <c r="AS133" s="17">
        <f>(AM133^4) *Z133*AC133*AO133*(M133 &gt; 0)</f>
        <v>42.111263594441418</v>
      </c>
      <c r="AT133" s="17">
        <f>(AM133^4)*AA133*AP133*AQ133</f>
        <v>42.111263594441418</v>
      </c>
      <c r="AU133" s="17">
        <f>MIN(AR133, 0.05*AR$152)</f>
        <v>9.927980250817539</v>
      </c>
      <c r="AV133" s="17">
        <f>MIN(AS133, 0.05*AS$152)</f>
        <v>42.111263594441418</v>
      </c>
      <c r="AW133" s="17">
        <f>MIN(AT133, 0.05*AT$152)</f>
        <v>42.111263594441418</v>
      </c>
      <c r="AX133" s="14">
        <f>AU133/$AU$152</f>
        <v>1.9110093608005127E-2</v>
      </c>
      <c r="AY133" s="14">
        <f>AV133/$AV$152</f>
        <v>1.6193268669958346E-2</v>
      </c>
      <c r="AZ133" s="67">
        <f>AW133/$AW$152</f>
        <v>1.1399152572185664E-2</v>
      </c>
      <c r="BA133" s="21">
        <f>N133</f>
        <v>0</v>
      </c>
      <c r="BB133" s="66">
        <v>2249</v>
      </c>
      <c r="BC133" s="15">
        <f>$D$158*AX133</f>
        <v>2565.2816356577841</v>
      </c>
      <c r="BD133" s="19">
        <f>BC133-BB133</f>
        <v>316.28163565778414</v>
      </c>
      <c r="BE133" s="63">
        <f>(IF(BD133 &gt; 0, V133, W133))</f>
        <v>223.80894498292642</v>
      </c>
      <c r="BF133" s="63">
        <f>IF(BD133&gt;0, S133*(T133^(2-N133)), S133*(U133^(N133 + 2)))</f>
        <v>222.68357477865021</v>
      </c>
      <c r="BG133" s="46">
        <f>BD133/BE133</f>
        <v>1.413176920528856</v>
      </c>
      <c r="BH133" s="64">
        <f>BB133/BC133</f>
        <v>0.87670685695425254</v>
      </c>
      <c r="BI133" s="66">
        <v>0</v>
      </c>
      <c r="BJ133" s="66">
        <v>0</v>
      </c>
      <c r="BK133" s="66">
        <v>0</v>
      </c>
      <c r="BL133" s="10">
        <f>SUM(BI133:BK133)</f>
        <v>0</v>
      </c>
      <c r="BM133" s="15">
        <f>AY133*$D$157</f>
        <v>3119.9408813722048</v>
      </c>
      <c r="BN133" s="9">
        <f>BM133-BL133</f>
        <v>3119.9408813722048</v>
      </c>
      <c r="BO133" s="48">
        <f>IF(BN133&gt;0,V133,W133)</f>
        <v>223.80894498292642</v>
      </c>
      <c r="BP133" s="48">
        <f xml:space="preserve"> IF(BN133 &gt;0, S133*T133^(2-N133), S133*U133^(N133+2))</f>
        <v>222.68357477865021</v>
      </c>
      <c r="BQ133" s="46">
        <f>BN133/BO133</f>
        <v>13.94019743764135</v>
      </c>
      <c r="BR133" s="64">
        <f>BL133/BM133</f>
        <v>0</v>
      </c>
      <c r="BS133" s="16">
        <f>BB133+BL133+BU133</f>
        <v>2249</v>
      </c>
      <c r="BT133" s="69">
        <f>BC133+BM133+BV133</f>
        <v>5801.5736673342881</v>
      </c>
      <c r="BU133" s="66">
        <v>0</v>
      </c>
      <c r="BV133" s="15">
        <f>AZ133*$D$160</f>
        <v>116.35115030429908</v>
      </c>
      <c r="BW133" s="37">
        <f>BV133-BU133</f>
        <v>116.35115030429908</v>
      </c>
      <c r="BX133" s="54">
        <f>BW133*(BW133&lt;&gt;0)</f>
        <v>116.35115030429908</v>
      </c>
      <c r="BY133" s="26">
        <f>BX133/$BX$152</f>
        <v>3.9710290206245454E-2</v>
      </c>
      <c r="BZ133" s="47">
        <f>BY133 * $BW$152</f>
        <v>116.35115030429908</v>
      </c>
      <c r="CA133" s="48">
        <f>IF(BZ133&gt;0, V133, W133)</f>
        <v>223.80894498292642</v>
      </c>
      <c r="CB133" s="48">
        <f>IF(BW133&gt;0, S133*T133^(2-N133), S133*U133^(N133+2))</f>
        <v>222.68357477865021</v>
      </c>
      <c r="CC133" s="65">
        <f>BZ133/CA133</f>
        <v>0.5198681862924428</v>
      </c>
      <c r="CD133" s="66">
        <v>0</v>
      </c>
      <c r="CE133" s="15">
        <f>AZ133*$CD$155</f>
        <v>106.04631637904323</v>
      </c>
      <c r="CF133" s="37">
        <f>CE133-CD133</f>
        <v>106.04631637904323</v>
      </c>
      <c r="CG133" s="54">
        <f>CF133*(CF133&lt;&gt;0)</f>
        <v>106.04631637904323</v>
      </c>
      <c r="CH133" s="26">
        <f>CG133/$CG$152</f>
        <v>1.6500127023345766E-2</v>
      </c>
      <c r="CI133" s="47">
        <f>CH133 * $CF$152</f>
        <v>106.04631637904323</v>
      </c>
      <c r="CJ133" s="48">
        <f>IF(BZ133&gt;0,V133,W133)</f>
        <v>223.80894498292642</v>
      </c>
      <c r="CK133" s="65">
        <f>CI133/CJ133</f>
        <v>0.47382519222872493</v>
      </c>
      <c r="CL133" s="70">
        <f>N133</f>
        <v>0</v>
      </c>
      <c r="CM133" s="1">
        <f>BS133+BU133</f>
        <v>2249</v>
      </c>
    </row>
    <row r="134" spans="1:91" x14ac:dyDescent="0.2">
      <c r="A134" s="24" t="s">
        <v>233</v>
      </c>
      <c r="B134">
        <v>1</v>
      </c>
      <c r="C134">
        <v>1</v>
      </c>
      <c r="D134">
        <v>0.38194166999600399</v>
      </c>
      <c r="E134">
        <v>0.61805833000399502</v>
      </c>
      <c r="F134">
        <v>0.55224473579658295</v>
      </c>
      <c r="G134">
        <v>0.55224473579658295</v>
      </c>
      <c r="H134">
        <v>4.93104889260342E-2</v>
      </c>
      <c r="I134">
        <v>0.26201420810697801</v>
      </c>
      <c r="J134">
        <v>0.113666392162867</v>
      </c>
      <c r="K134">
        <v>0.25054274427516998</v>
      </c>
      <c r="L134">
        <v>1.0696181350712399</v>
      </c>
      <c r="M134">
        <v>0.97604248756974599</v>
      </c>
      <c r="N134" s="21">
        <v>0</v>
      </c>
      <c r="O134">
        <v>0.99886652733288195</v>
      </c>
      <c r="P134">
        <v>0.99413613625560804</v>
      </c>
      <c r="Q134">
        <v>1.01294687808683</v>
      </c>
      <c r="R134">
        <v>0.98142305966760401</v>
      </c>
      <c r="S134">
        <v>194.86000061035099</v>
      </c>
      <c r="T134" s="27">
        <f>IF(C134,P134,R134)</f>
        <v>0.99413613625560804</v>
      </c>
      <c r="U134" s="27">
        <f>IF(D134 = 0,O134,Q134)</f>
        <v>1.01294687808683</v>
      </c>
      <c r="V134" s="39">
        <f>S134*T134^(1-N134)</f>
        <v>193.71736811753976</v>
      </c>
      <c r="W134" s="38">
        <f>S134*U134^(N134+1)</f>
        <v>197.38282928225283</v>
      </c>
      <c r="X134" s="44">
        <f>0.5 * (D134-MAX($D$3:$D$151))/(MIN($D$3:$D$151)-MAX($D$3:$D$151)) + 0.75</f>
        <v>1.0685093679225863</v>
      </c>
      <c r="Y134" s="44">
        <f>AVERAGE(D134, F134, G134, H134, I134, J134, K134)</f>
        <v>0.30885213929431704</v>
      </c>
      <c r="Z134" s="22">
        <f>AI134^N134</f>
        <v>1</v>
      </c>
      <c r="AA134" s="22">
        <f>(Z134+AB134)/2</f>
        <v>1</v>
      </c>
      <c r="AB134" s="22">
        <f>AM134^N134</f>
        <v>1</v>
      </c>
      <c r="AC134" s="22">
        <v>1</v>
      </c>
      <c r="AD134" s="22">
        <v>1</v>
      </c>
      <c r="AE134" s="22">
        <v>1</v>
      </c>
      <c r="AF134" s="22">
        <f>PERCENTILE($L$2:$L$151, 0.05)</f>
        <v>4.1983459205926187E-4</v>
      </c>
      <c r="AG134" s="22">
        <f>PERCENTILE($L$2:$L$151, 0.95)</f>
        <v>0.98984537699831288</v>
      </c>
      <c r="AH134" s="22">
        <f>MIN(MAX(L134,AF134), AG134)</f>
        <v>0.98984537699831288</v>
      </c>
      <c r="AI134" s="22">
        <f>AH134-$AH$152+1</f>
        <v>1.9894255424062535</v>
      </c>
      <c r="AJ134" s="22">
        <f>PERCENTILE($M$2:$M$151, 0.02)</f>
        <v>-0.85468361603739185</v>
      </c>
      <c r="AK134" s="22">
        <f>PERCENTILE($M$2:$M$151, 0.98)</f>
        <v>1.261554317403208</v>
      </c>
      <c r="AL134" s="22">
        <f>MIN(MAX(M134,AJ134), AK134)</f>
        <v>0.97604248756974599</v>
      </c>
      <c r="AM134" s="22">
        <f>AL134-$AL$152 + 1</f>
        <v>2.8307261036071378</v>
      </c>
      <c r="AN134" s="46">
        <v>0</v>
      </c>
      <c r="AO134" s="75">
        <v>1</v>
      </c>
      <c r="AP134" s="51">
        <v>1</v>
      </c>
      <c r="AQ134" s="21">
        <v>1</v>
      </c>
      <c r="AR134" s="17">
        <f>(AI134^4)*AB134*AE134*AN134</f>
        <v>0</v>
      </c>
      <c r="AS134" s="17">
        <f>(AM134^4) *Z134*AC134*AO134*(M134 &gt; 0)</f>
        <v>64.208333645505832</v>
      </c>
      <c r="AT134" s="17">
        <f>(AM134^4)*AA134*AP134*AQ134</f>
        <v>64.208333645505832</v>
      </c>
      <c r="AU134" s="17">
        <f>MIN(AR134, 0.05*AR$152)</f>
        <v>0</v>
      </c>
      <c r="AV134" s="17">
        <f>MIN(AS134, 0.05*AS$152)</f>
        <v>64.208333645505832</v>
      </c>
      <c r="AW134" s="17">
        <f>MIN(AT134, 0.05*AT$152)</f>
        <v>64.208333645505832</v>
      </c>
      <c r="AX134" s="14">
        <f>AU134/$AU$152</f>
        <v>0</v>
      </c>
      <c r="AY134" s="14">
        <f>AV134/$AV$152</f>
        <v>2.4690372808220493E-2</v>
      </c>
      <c r="AZ134" s="67">
        <f>AW134/$AW$152</f>
        <v>1.7380637130241204E-2</v>
      </c>
      <c r="BA134" s="21">
        <f>N134</f>
        <v>0</v>
      </c>
      <c r="BB134" s="66">
        <v>0</v>
      </c>
      <c r="BC134" s="15">
        <f>$D$158*AX134</f>
        <v>0</v>
      </c>
      <c r="BD134" s="19">
        <f>BC134-BB134</f>
        <v>0</v>
      </c>
      <c r="BE134" s="63">
        <f>(IF(BD134 &gt; 0, V134, W134))</f>
        <v>197.38282928225283</v>
      </c>
      <c r="BF134" s="63">
        <f>IF(BD134&gt;0, S134*(T134^(2-N134)), S134*(U134^(N134 + 2)))</f>
        <v>199.93832070940377</v>
      </c>
      <c r="BG134" s="46">
        <f>BD134/BE134</f>
        <v>0</v>
      </c>
      <c r="BH134" s="64" t="e">
        <f>BB134/BC134</f>
        <v>#DIV/0!</v>
      </c>
      <c r="BI134" s="66">
        <v>0</v>
      </c>
      <c r="BJ134" s="66">
        <v>2728</v>
      </c>
      <c r="BK134" s="66">
        <v>0</v>
      </c>
      <c r="BL134" s="10">
        <f>SUM(BI134:BK134)</f>
        <v>2728</v>
      </c>
      <c r="BM134" s="15">
        <f>AY134*$D$157</f>
        <v>4757.0694385870338</v>
      </c>
      <c r="BN134" s="9">
        <f>BM134-BL134</f>
        <v>2029.0694385870338</v>
      </c>
      <c r="BO134" s="48">
        <f>IF(BN134&gt;0,V134,W134)</f>
        <v>193.71736811753976</v>
      </c>
      <c r="BP134" s="48">
        <f xml:space="preserve"> IF(BN134 &gt;0, S134*T134^(2-N134), S134*U134^(N134+2))</f>
        <v>192.58143586597629</v>
      </c>
      <c r="BQ134" s="46">
        <f>BN134/BO134</f>
        <v>10.474380579834627</v>
      </c>
      <c r="BR134" s="64">
        <f>BL134/BM134</f>
        <v>0.57346230388646224</v>
      </c>
      <c r="BS134" s="16">
        <f>BB134+BL134+BU134</f>
        <v>2922</v>
      </c>
      <c r="BT134" s="69">
        <f>BC134+BM134+BV134</f>
        <v>4934.4736017754058</v>
      </c>
      <c r="BU134" s="66">
        <v>194</v>
      </c>
      <c r="BV134" s="15">
        <f>AZ134*$D$160</f>
        <v>177.40416318837197</v>
      </c>
      <c r="BW134" s="37">
        <f>BV134-BU134</f>
        <v>-16.595836811628033</v>
      </c>
      <c r="BX134" s="54">
        <f>BW134*(BW134&lt;&gt;0)</f>
        <v>-16.595836811628033</v>
      </c>
      <c r="BY134" s="26">
        <f>BX134/$BX$152</f>
        <v>-5.6641081268355101E-3</v>
      </c>
      <c r="BZ134" s="47">
        <f>BY134 * $BW$152</f>
        <v>-16.595836811628033</v>
      </c>
      <c r="CA134" s="48">
        <f>IF(BZ134&gt;0, V134, W134)</f>
        <v>197.38282928225283</v>
      </c>
      <c r="CB134" s="48">
        <f>IF(BW134&gt;0, S134*T134^(2-N134), S134*U134^(N134+2))</f>
        <v>199.93832070940377</v>
      </c>
      <c r="CC134" s="65">
        <f>BZ134/CA134</f>
        <v>-8.4079435237481445E-2</v>
      </c>
      <c r="CD134" s="66">
        <v>0</v>
      </c>
      <c r="CE134" s="15">
        <f>AZ134*$CD$155</f>
        <v>161.69206722263391</v>
      </c>
      <c r="CF134" s="37">
        <f>CE134-CD134</f>
        <v>161.69206722263391</v>
      </c>
      <c r="CG134" s="54">
        <f>CF134*(CF134&lt;&gt;0)</f>
        <v>161.69206722263391</v>
      </c>
      <c r="CH134" s="26">
        <f>CG134/$CG$152</f>
        <v>2.515824913997727E-2</v>
      </c>
      <c r="CI134" s="47">
        <f>CH134 * $CF$152</f>
        <v>161.69206722263391</v>
      </c>
      <c r="CJ134" s="48">
        <f>IF(BZ134&gt;0,V134,W134)</f>
        <v>197.38282928225283</v>
      </c>
      <c r="CK134" s="65">
        <f>CI134/CJ134</f>
        <v>0.81918000573098504</v>
      </c>
      <c r="CL134" s="70">
        <f>N134</f>
        <v>0</v>
      </c>
      <c r="CM134" s="1">
        <f>BS134+BU134</f>
        <v>3116</v>
      </c>
    </row>
    <row r="135" spans="1:91" x14ac:dyDescent="0.2">
      <c r="A135" s="31" t="s">
        <v>124</v>
      </c>
      <c r="B135">
        <v>1</v>
      </c>
      <c r="C135">
        <v>1</v>
      </c>
      <c r="D135">
        <v>0.65245478036175697</v>
      </c>
      <c r="E135">
        <v>0.34754521963824198</v>
      </c>
      <c r="F135">
        <v>0.85019206145966697</v>
      </c>
      <c r="G135">
        <v>0.85019206145966697</v>
      </c>
      <c r="H135">
        <v>0.22392211404728701</v>
      </c>
      <c r="I135">
        <v>0.31780250347705102</v>
      </c>
      <c r="J135">
        <v>0.26676395638860501</v>
      </c>
      <c r="K135">
        <v>0.47623586383762101</v>
      </c>
      <c r="L135">
        <v>0.99182105119020003</v>
      </c>
      <c r="M135">
        <v>0.60081916355659903</v>
      </c>
      <c r="N135" s="21">
        <v>0</v>
      </c>
      <c r="O135">
        <v>0.98839322317366896</v>
      </c>
      <c r="P135">
        <v>0.985258240897946</v>
      </c>
      <c r="Q135">
        <v>1.0341897906937301</v>
      </c>
      <c r="R135">
        <v>0.99051613276676598</v>
      </c>
      <c r="S135">
        <v>54.490001678466797</v>
      </c>
      <c r="T135" s="27">
        <f>IF(C135,P135,R135)</f>
        <v>0.985258240897946</v>
      </c>
      <c r="U135" s="27">
        <f>IF(D135 = 0,O135,Q135)</f>
        <v>1.0341897906937301</v>
      </c>
      <c r="V135" s="39">
        <f>S135*T135^(1-N135)</f>
        <v>53.686723200252324</v>
      </c>
      <c r="W135" s="38">
        <f>S135*U135^(N135+1)</f>
        <v>56.353003430754576</v>
      </c>
      <c r="X135" s="44">
        <f>0.5 * (D135-MAX($D$3:$D$151))/(MIN($D$3:$D$151)-MAX($D$3:$D$151)) + 0.75</f>
        <v>0.92910349696407701</v>
      </c>
      <c r="Y135" s="44">
        <f>AVERAGE(D135, F135, G135, H135, I135, J135, K135)</f>
        <v>0.51965190586166499</v>
      </c>
      <c r="Z135" s="22">
        <f>AI135^N135</f>
        <v>1</v>
      </c>
      <c r="AA135" s="22">
        <f>(Z135+AB135)/2</f>
        <v>1</v>
      </c>
      <c r="AB135" s="22">
        <f>AM135^N135</f>
        <v>1</v>
      </c>
      <c r="AC135" s="22">
        <v>1</v>
      </c>
      <c r="AD135" s="22">
        <v>1</v>
      </c>
      <c r="AE135" s="22">
        <v>1</v>
      </c>
      <c r="AF135" s="22">
        <f>PERCENTILE($L$2:$L$151, 0.05)</f>
        <v>4.1983459205926187E-4</v>
      </c>
      <c r="AG135" s="22">
        <f>PERCENTILE($L$2:$L$151, 0.95)</f>
        <v>0.98984537699831288</v>
      </c>
      <c r="AH135" s="22">
        <f>MIN(MAX(L135,AF135), AG135)</f>
        <v>0.98984537699831288</v>
      </c>
      <c r="AI135" s="22">
        <f>AH135-$AH$152+1</f>
        <v>1.9894255424062535</v>
      </c>
      <c r="AJ135" s="22">
        <f>PERCENTILE($M$2:$M$151, 0.02)</f>
        <v>-0.85468361603739185</v>
      </c>
      <c r="AK135" s="22">
        <f>PERCENTILE($M$2:$M$151, 0.98)</f>
        <v>1.261554317403208</v>
      </c>
      <c r="AL135" s="22">
        <f>MIN(MAX(M135,AJ135), AK135)</f>
        <v>0.60081916355659903</v>
      </c>
      <c r="AM135" s="22">
        <f>AL135-$AL$152 + 1</f>
        <v>2.4555027795939908</v>
      </c>
      <c r="AN135" s="46">
        <v>1</v>
      </c>
      <c r="AO135" s="51">
        <v>1</v>
      </c>
      <c r="AP135" s="51">
        <v>1</v>
      </c>
      <c r="AQ135" s="21">
        <v>2</v>
      </c>
      <c r="AR135" s="17">
        <f>(AI135^4)*AB135*AE135*AN135</f>
        <v>15.664291569770114</v>
      </c>
      <c r="AS135" s="17">
        <f>(AM135^4) *Z135*AC135*AO135*(M135 &gt; 0)</f>
        <v>36.354796697298021</v>
      </c>
      <c r="AT135" s="17">
        <f>(AM135^4)*AA135*AP135*AQ135</f>
        <v>72.709593394596041</v>
      </c>
      <c r="AU135" s="17">
        <f>MIN(AR135, 0.05*AR$152)</f>
        <v>15.664291569770114</v>
      </c>
      <c r="AV135" s="17">
        <f>MIN(AS135, 0.05*AS$152)</f>
        <v>36.354796697298021</v>
      </c>
      <c r="AW135" s="17">
        <f>MIN(AT135, 0.05*AT$152)</f>
        <v>72.709593394596041</v>
      </c>
      <c r="AX135" s="14">
        <f>AU135/$AU$152</f>
        <v>3.0151760039686035E-2</v>
      </c>
      <c r="AY135" s="14">
        <f>AV135/$AV$152</f>
        <v>1.3979703768346874E-2</v>
      </c>
      <c r="AZ135" s="67">
        <f>AW135/$AW$152</f>
        <v>1.9681854160177384E-2</v>
      </c>
      <c r="BA135" s="21">
        <f>N135</f>
        <v>0</v>
      </c>
      <c r="BB135" s="66">
        <v>3760</v>
      </c>
      <c r="BC135" s="15">
        <f>$D$158*AX135</f>
        <v>4047.4818124473345</v>
      </c>
      <c r="BD135" s="19">
        <f>BC135-BB135</f>
        <v>287.48181244733451</v>
      </c>
      <c r="BE135" s="63">
        <f>(IF(BD135 &gt; 0, V135, W135))</f>
        <v>53.686723200252324</v>
      </c>
      <c r="BF135" s="63">
        <f>IF(BD135&gt;0, S135*(T135^(2-N135)), S135*(U135^(N135 + 2)))</f>
        <v>52.895286459855548</v>
      </c>
      <c r="BG135" s="46">
        <f>BD135/BE135</f>
        <v>5.354802739124584</v>
      </c>
      <c r="BH135" s="64">
        <f>BB135/BC135</f>
        <v>0.92897267343778211</v>
      </c>
      <c r="BI135" s="66">
        <v>0</v>
      </c>
      <c r="BJ135" s="66">
        <v>2997</v>
      </c>
      <c r="BK135" s="66">
        <v>0</v>
      </c>
      <c r="BL135" s="10">
        <f>SUM(BI135:BK135)</f>
        <v>2997</v>
      </c>
      <c r="BM135" s="15">
        <f>AY135*$D$157</f>
        <v>2693.4555453436237</v>
      </c>
      <c r="BN135" s="9">
        <f>BM135-BL135</f>
        <v>-303.54445465637627</v>
      </c>
      <c r="BO135" s="48">
        <f>IF(BN135&gt;0,V135,W135)</f>
        <v>56.353003430754576</v>
      </c>
      <c r="BP135" s="48">
        <f xml:space="preserve"> IF(BN135 &gt;0, S135*T135^(2-N135), S135*U135^(N135+2))</f>
        <v>58.279700823015126</v>
      </c>
      <c r="BQ135" s="46">
        <f>BN135/BO135</f>
        <v>-5.3864822844689284</v>
      </c>
      <c r="BR135" s="64">
        <f>BL135/BM135</f>
        <v>1.1126970352939873</v>
      </c>
      <c r="BS135" s="16">
        <f>BB135+BL135+BU135</f>
        <v>6866</v>
      </c>
      <c r="BT135" s="69">
        <f>BC135+BM135+BV135</f>
        <v>6941.8300432038886</v>
      </c>
      <c r="BU135" s="66">
        <v>109</v>
      </c>
      <c r="BV135" s="15">
        <f>AZ135*$D$160</f>
        <v>200.89268541293055</v>
      </c>
      <c r="BW135" s="37">
        <f>BV135-BU135</f>
        <v>91.892685412930547</v>
      </c>
      <c r="BX135" s="54">
        <f>BW135*(BW135&lt;&gt;0)</f>
        <v>91.892685412930547</v>
      </c>
      <c r="BY135" s="26">
        <f>BX135/$BX$152</f>
        <v>3.1362691267211813E-2</v>
      </c>
      <c r="BZ135" s="47">
        <f>BY135 * $BW$152</f>
        <v>91.892685412930547</v>
      </c>
      <c r="CA135" s="48">
        <f>IF(BZ135&gt;0, V135, W135)</f>
        <v>53.686723200252324</v>
      </c>
      <c r="CB135" s="48">
        <f>IF(BW135&gt;0, S135*T135^(2-N135), S135*U135^(N135+2))</f>
        <v>52.895286459855548</v>
      </c>
      <c r="CC135" s="65">
        <f>BZ135/CA135</f>
        <v>1.7116463798725317</v>
      </c>
      <c r="CD135" s="66">
        <v>0</v>
      </c>
      <c r="CE135" s="15">
        <f>AZ135*$CD$155</f>
        <v>183.10028925213021</v>
      </c>
      <c r="CF135" s="37">
        <f>CE135-CD135</f>
        <v>183.10028925213021</v>
      </c>
      <c r="CG135" s="54">
        <f>CF135*(CF135&lt;&gt;0)</f>
        <v>183.10028925213021</v>
      </c>
      <c r="CH135" s="26">
        <f>CG135/$CG$152</f>
        <v>2.8489231251303909E-2</v>
      </c>
      <c r="CI135" s="47">
        <f>CH135 * $CF$152</f>
        <v>183.10028925213021</v>
      </c>
      <c r="CJ135" s="48">
        <f>IF(BZ135&gt;0,V135,W135)</f>
        <v>53.686723200252324</v>
      </c>
      <c r="CK135" s="65">
        <f>CI135/CJ135</f>
        <v>3.4105320335749165</v>
      </c>
      <c r="CL135" s="70">
        <f>N135</f>
        <v>0</v>
      </c>
      <c r="CM135" s="1">
        <f>BS135+BU135</f>
        <v>6975</v>
      </c>
    </row>
    <row r="136" spans="1:91" x14ac:dyDescent="0.2">
      <c r="A136" s="31" t="s">
        <v>195</v>
      </c>
      <c r="B136">
        <v>1</v>
      </c>
      <c r="C136">
        <v>1</v>
      </c>
      <c r="D136">
        <v>0.52217339192968404</v>
      </c>
      <c r="E136">
        <v>0.47782660807031502</v>
      </c>
      <c r="F136">
        <v>0.93484306714342402</v>
      </c>
      <c r="G136">
        <v>0.93484306714342402</v>
      </c>
      <c r="H136">
        <v>0.13581278729627999</v>
      </c>
      <c r="I136">
        <v>0.27246134559130702</v>
      </c>
      <c r="J136">
        <v>0.19236354845773301</v>
      </c>
      <c r="K136">
        <v>0.42406335569914499</v>
      </c>
      <c r="L136">
        <v>0.79928097482786098</v>
      </c>
      <c r="M136">
        <v>4.7500333015263699E-2</v>
      </c>
      <c r="N136" s="21">
        <v>0</v>
      </c>
      <c r="O136">
        <v>1.0003368524629701</v>
      </c>
      <c r="P136">
        <v>0.99562589343501995</v>
      </c>
      <c r="Q136">
        <v>1.0125616492632701</v>
      </c>
      <c r="R136">
        <v>0.99113548227779502</v>
      </c>
      <c r="S136">
        <v>108.76000213623</v>
      </c>
      <c r="T136" s="27">
        <f>IF(C136,P136,R136)</f>
        <v>0.99562589343501995</v>
      </c>
      <c r="U136" s="27">
        <f>IF(D136 = 0,O136,Q136)</f>
        <v>1.0125616492632701</v>
      </c>
      <c r="V136" s="39">
        <f>S136*T136^(1-N136)</f>
        <v>108.28427429687868</v>
      </c>
      <c r="W136" s="38">
        <f>S136*U136^(N136+1)</f>
        <v>110.12620713693782</v>
      </c>
      <c r="X136" s="44">
        <f>0.5 * (D136-MAX($D$3:$D$151))/(MIN($D$3:$D$151)-MAX($D$3:$D$151)) + 0.75</f>
        <v>0.99624253654519268</v>
      </c>
      <c r="Y136" s="44">
        <f>AVERAGE(D136, F136, G136, H136, I136, J136, K136)</f>
        <v>0.48808008046585671</v>
      </c>
      <c r="Z136" s="22">
        <f>AI136^N136</f>
        <v>1</v>
      </c>
      <c r="AA136" s="22">
        <f>(Z136+AB136)/2</f>
        <v>1</v>
      </c>
      <c r="AB136" s="22">
        <f>AM136^N136</f>
        <v>1</v>
      </c>
      <c r="AC136" s="22">
        <v>1</v>
      </c>
      <c r="AD136" s="22">
        <v>1</v>
      </c>
      <c r="AE136" s="22">
        <v>1</v>
      </c>
      <c r="AF136" s="22">
        <f>PERCENTILE($L$2:$L$151, 0.05)</f>
        <v>4.1983459205926187E-4</v>
      </c>
      <c r="AG136" s="22">
        <f>PERCENTILE($L$2:$L$151, 0.95)</f>
        <v>0.98984537699831288</v>
      </c>
      <c r="AH136" s="22">
        <f>MIN(MAX(L136,AF136), AG136)</f>
        <v>0.79928097482786098</v>
      </c>
      <c r="AI136" s="22">
        <f>AH136-$AH$152+1</f>
        <v>1.7988611402358017</v>
      </c>
      <c r="AJ136" s="22">
        <f>PERCENTILE($M$2:$M$151, 0.02)</f>
        <v>-0.85468361603739185</v>
      </c>
      <c r="AK136" s="22">
        <f>PERCENTILE($M$2:$M$151, 0.98)</f>
        <v>1.261554317403208</v>
      </c>
      <c r="AL136" s="22">
        <f>MIN(MAX(M136,AJ136), AK136)</f>
        <v>4.7500333015263699E-2</v>
      </c>
      <c r="AM136" s="22">
        <f>AL136-$AL$152 + 1</f>
        <v>1.9021839490526555</v>
      </c>
      <c r="AN136" s="46">
        <v>1</v>
      </c>
      <c r="AO136" s="51">
        <v>1</v>
      </c>
      <c r="AP136" s="51">
        <v>1</v>
      </c>
      <c r="AQ136" s="21">
        <v>1</v>
      </c>
      <c r="AR136" s="17">
        <f>(AI136^4)*AB136*AE136*AN136</f>
        <v>10.471057882497698</v>
      </c>
      <c r="AS136" s="17">
        <f>(AM136^4) *Z136*AC136*AO136*(M136 &gt; 0)</f>
        <v>13.092122215658687</v>
      </c>
      <c r="AT136" s="17">
        <f>(AM136^4)*AA136*AP136*AQ136</f>
        <v>13.092122215658687</v>
      </c>
      <c r="AU136" s="17">
        <f>MIN(AR136, 0.05*AR$152)</f>
        <v>10.471057882497698</v>
      </c>
      <c r="AV136" s="17">
        <f>MIN(AS136, 0.05*AS$152)</f>
        <v>13.092122215658687</v>
      </c>
      <c r="AW136" s="17">
        <f>MIN(AT136, 0.05*AT$152)</f>
        <v>13.092122215658687</v>
      </c>
      <c r="AX136" s="14">
        <f>AU136/$AU$152</f>
        <v>2.015544866670067E-2</v>
      </c>
      <c r="AY136" s="14">
        <f>AV136/$AV$152</f>
        <v>5.0343835449781068E-3</v>
      </c>
      <c r="AZ136" s="67">
        <f>AW136/$AW$152</f>
        <v>3.5439235466136428E-3</v>
      </c>
      <c r="BA136" s="21">
        <f>N136</f>
        <v>0</v>
      </c>
      <c r="BB136" s="66">
        <v>2828</v>
      </c>
      <c r="BC136" s="15">
        <f>$D$158*AX136</f>
        <v>2705.6069626718977</v>
      </c>
      <c r="BD136" s="19">
        <f>BC136-BB136</f>
        <v>-122.39303732810231</v>
      </c>
      <c r="BE136" s="63">
        <f>(IF(BD136 &gt; 0, V136, W136))</f>
        <v>110.12620713693782</v>
      </c>
      <c r="BF136" s="63">
        <f>IF(BD136&gt;0, S136*(T136^(2-N136)), S136*(U136^(N136 + 2)))</f>
        <v>111.50957392568627</v>
      </c>
      <c r="BG136" s="46">
        <f>BD136/BE136</f>
        <v>-1.1113888374990628</v>
      </c>
      <c r="BH136" s="64">
        <f>BB136/BC136</f>
        <v>1.0452368134088605</v>
      </c>
      <c r="BI136" s="66">
        <v>0</v>
      </c>
      <c r="BJ136" s="66">
        <v>0</v>
      </c>
      <c r="BK136" s="66">
        <v>0</v>
      </c>
      <c r="BL136" s="10">
        <f>SUM(BI136:BK136)</f>
        <v>0</v>
      </c>
      <c r="BM136" s="15">
        <f>AY136*$D$157</f>
        <v>969.96964322738688</v>
      </c>
      <c r="BN136" s="9">
        <f>BM136-BL136</f>
        <v>969.96964322738688</v>
      </c>
      <c r="BO136" s="48">
        <f>IF(BN136&gt;0,V136,W136)</f>
        <v>108.28427429687868</v>
      </c>
      <c r="BP136" s="48">
        <f xml:space="preserve"> IF(BN136 &gt;0, S136*T136^(2-N136), S136*U136^(N136+2))</f>
        <v>107.8106273417926</v>
      </c>
      <c r="BQ136" s="46">
        <f>BN136/BO136</f>
        <v>8.9576224204824033</v>
      </c>
      <c r="BR136" s="64">
        <f>BL136/BM136</f>
        <v>0</v>
      </c>
      <c r="BS136" s="16">
        <f>BB136+BL136+BU136</f>
        <v>2828</v>
      </c>
      <c r="BT136" s="69">
        <f>BC136+BM136+BV136</f>
        <v>3711.74943353957</v>
      </c>
      <c r="BU136" s="66">
        <v>0</v>
      </c>
      <c r="BV136" s="15">
        <f>AZ136*$D$160</f>
        <v>36.172827640285455</v>
      </c>
      <c r="BW136" s="37">
        <f>BV136-BU136</f>
        <v>36.172827640285455</v>
      </c>
      <c r="BX136" s="54">
        <f>BW136*(BW136&lt;&gt;0)</f>
        <v>36.172827640285455</v>
      </c>
      <c r="BY136" s="26">
        <f>BX136/$BX$152</f>
        <v>1.2345674962554773E-2</v>
      </c>
      <c r="BZ136" s="47">
        <f>BY136 * $BW$152</f>
        <v>36.172827640285455</v>
      </c>
      <c r="CA136" s="48">
        <f>IF(BZ136&gt;0, V136, W136)</f>
        <v>108.28427429687868</v>
      </c>
      <c r="CB136" s="48">
        <f>IF(BW136&gt;0, S136*T136^(2-N136), S136*U136^(N136+2))</f>
        <v>107.8106273417926</v>
      </c>
      <c r="CC136" s="65">
        <f>BZ136/CA136</f>
        <v>0.3340543017457166</v>
      </c>
      <c r="CD136" s="66">
        <v>116</v>
      </c>
      <c r="CE136" s="15">
        <f>AZ136*$CD$155</f>
        <v>32.969120754146722</v>
      </c>
      <c r="CF136" s="37">
        <f>CE136-CD136</f>
        <v>-83.030879245853271</v>
      </c>
      <c r="CG136" s="54">
        <f>CF136*(CF136&lt;&gt;0)</f>
        <v>-83.030879245853271</v>
      </c>
      <c r="CH136" s="26">
        <f>CG136/$CG$152</f>
        <v>-1.291907254486592E-2</v>
      </c>
      <c r="CI136" s="47">
        <f>CH136 * $CF$152</f>
        <v>-83.030879245853271</v>
      </c>
      <c r="CJ136" s="48">
        <f>IF(BZ136&gt;0,V136,W136)</f>
        <v>108.28427429687868</v>
      </c>
      <c r="CK136" s="65">
        <f>CI136/CJ136</f>
        <v>-0.76678612647124378</v>
      </c>
      <c r="CL136" s="70">
        <f>N136</f>
        <v>0</v>
      </c>
      <c r="CM136" s="1">
        <f>BS136+BU136</f>
        <v>2828</v>
      </c>
    </row>
    <row r="137" spans="1:91" x14ac:dyDescent="0.2">
      <c r="A137" s="31" t="s">
        <v>125</v>
      </c>
      <c r="B137">
        <v>0</v>
      </c>
      <c r="C137">
        <v>0</v>
      </c>
      <c r="D137">
        <v>0.25155279503105499</v>
      </c>
      <c r="E137">
        <v>0.74844720496894401</v>
      </c>
      <c r="F137">
        <v>0.32142857142857101</v>
      </c>
      <c r="G137">
        <v>0.32142857142857101</v>
      </c>
      <c r="H137">
        <v>0.131333333333333</v>
      </c>
      <c r="I137">
        <v>0.312</v>
      </c>
      <c r="J137">
        <v>0.202425294862079</v>
      </c>
      <c r="K137">
        <v>0.25507895512669299</v>
      </c>
      <c r="L137">
        <v>0.44781290767579401</v>
      </c>
      <c r="M137">
        <v>0.29571725153298001</v>
      </c>
      <c r="N137" s="21">
        <v>0</v>
      </c>
      <c r="O137">
        <v>1.00155381516619</v>
      </c>
      <c r="P137">
        <v>0.980486564645491</v>
      </c>
      <c r="Q137">
        <v>1.0367474549065201</v>
      </c>
      <c r="R137">
        <v>0.98759967086206801</v>
      </c>
      <c r="S137">
        <v>48.639999389648402</v>
      </c>
      <c r="T137" s="27">
        <f>IF(C137,P137,R137)</f>
        <v>0.98759967086206801</v>
      </c>
      <c r="U137" s="27">
        <f>IF(D137 = 0,O137,Q137)</f>
        <v>1.0367474549065201</v>
      </c>
      <c r="V137" s="39">
        <f>S137*T137^(1-N137)</f>
        <v>48.036847387947951</v>
      </c>
      <c r="W137" s="38">
        <f>S137*U137^(N137+1)</f>
        <v>50.427395573872673</v>
      </c>
      <c r="X137" s="44">
        <f>0.5 * (D137-MAX($D$3:$D$151))/(MIN($D$3:$D$151)-MAX($D$3:$D$151)) + 0.75</f>
        <v>1.1357037994723633</v>
      </c>
      <c r="Y137" s="44">
        <f>AVERAGE(D137, F137, G137, H137, I137, J137, K137)</f>
        <v>0.25646393160147174</v>
      </c>
      <c r="Z137" s="22">
        <f>AI137^N137</f>
        <v>1</v>
      </c>
      <c r="AA137" s="22">
        <f>(Z137+AB137)/2</f>
        <v>1</v>
      </c>
      <c r="AB137" s="22">
        <f>AM137^N137</f>
        <v>1</v>
      </c>
      <c r="AC137" s="22">
        <v>1</v>
      </c>
      <c r="AD137" s="22">
        <v>1</v>
      </c>
      <c r="AE137" s="22">
        <v>1</v>
      </c>
      <c r="AF137" s="22">
        <f>PERCENTILE($L$2:$L$151, 0.05)</f>
        <v>4.1983459205926187E-4</v>
      </c>
      <c r="AG137" s="22">
        <f>PERCENTILE($L$2:$L$151, 0.95)</f>
        <v>0.98984537699831288</v>
      </c>
      <c r="AH137" s="22">
        <f>MIN(MAX(L137,AF137), AG137)</f>
        <v>0.44781290767579401</v>
      </c>
      <c r="AI137" s="22">
        <f>AH137-$AH$152+1</f>
        <v>1.4473930730837348</v>
      </c>
      <c r="AJ137" s="22">
        <f>PERCENTILE($M$2:$M$151, 0.02)</f>
        <v>-0.85468361603739185</v>
      </c>
      <c r="AK137" s="22">
        <f>PERCENTILE($M$2:$M$151, 0.98)</f>
        <v>1.261554317403208</v>
      </c>
      <c r="AL137" s="22">
        <f>MIN(MAX(M137,AJ137), AK137)</f>
        <v>0.29571725153298001</v>
      </c>
      <c r="AM137" s="22">
        <f>AL137-$AL$152 + 1</f>
        <v>2.1504008675703719</v>
      </c>
      <c r="AN137" s="46">
        <v>1</v>
      </c>
      <c r="AO137" s="51">
        <v>1</v>
      </c>
      <c r="AP137" s="51">
        <v>1</v>
      </c>
      <c r="AQ137" s="21">
        <v>1</v>
      </c>
      <c r="AR137" s="17">
        <f>(AI137^4)*AB137*AE137*AN137</f>
        <v>4.388801709405195</v>
      </c>
      <c r="AS137" s="17">
        <f>(AM137^4) *Z137*AC137*AO137*(M137 &gt; 0)</f>
        <v>21.383446596383319</v>
      </c>
      <c r="AT137" s="17">
        <f>(AM137^4)*AA137*AP137*AQ137</f>
        <v>21.383446596383319</v>
      </c>
      <c r="AU137" s="17">
        <f>MIN(AR137, 0.05*AR$152)</f>
        <v>4.388801709405195</v>
      </c>
      <c r="AV137" s="17">
        <f>MIN(AS137, 0.05*AS$152)</f>
        <v>21.383446596383319</v>
      </c>
      <c r="AW137" s="17">
        <f>MIN(AT137, 0.05*AT$152)</f>
        <v>21.383446596383319</v>
      </c>
      <c r="AX137" s="14">
        <f>AU137/$AU$152</f>
        <v>8.4478825878808242E-3</v>
      </c>
      <c r="AY137" s="14">
        <f>AV137/$AV$152</f>
        <v>8.2226907071638652E-3</v>
      </c>
      <c r="AZ137" s="67">
        <f>AW137/$AW$152</f>
        <v>5.7883128993434559E-3</v>
      </c>
      <c r="BA137" s="21">
        <f>N137</f>
        <v>0</v>
      </c>
      <c r="BB137" s="66">
        <v>1167</v>
      </c>
      <c r="BC137" s="15">
        <f>$D$158*AX137</f>
        <v>1134.0184149493582</v>
      </c>
      <c r="BD137" s="19">
        <f>BC137-BB137</f>
        <v>-32.981585050641797</v>
      </c>
      <c r="BE137" s="63">
        <f>(IF(BD137 &gt; 0, V137, W137))</f>
        <v>50.427395573872673</v>
      </c>
      <c r="BF137" s="63">
        <f>IF(BD137&gt;0, S137*(T137^(2-N137)), S137*(U137^(N137 + 2)))</f>
        <v>52.280474018776808</v>
      </c>
      <c r="BG137" s="46">
        <f>BD137/BE137</f>
        <v>-0.65404101630285549</v>
      </c>
      <c r="BH137" s="64">
        <f>BB137/BC137</f>
        <v>1.0290838178779615</v>
      </c>
      <c r="BI137" s="66">
        <v>0</v>
      </c>
      <c r="BJ137" s="66">
        <v>1702</v>
      </c>
      <c r="BK137" s="66">
        <v>49</v>
      </c>
      <c r="BL137" s="10">
        <f>SUM(BI137:BK137)</f>
        <v>1751</v>
      </c>
      <c r="BM137" s="15">
        <f>AY137*$D$157</f>
        <v>1584.2575958585549</v>
      </c>
      <c r="BN137" s="9">
        <f>BM137-BL137</f>
        <v>-166.74240414144515</v>
      </c>
      <c r="BO137" s="48">
        <f>IF(BN137&gt;0,V137,W137)</f>
        <v>50.427395573872673</v>
      </c>
      <c r="BP137" s="48">
        <f xml:space="preserve"> IF(BN137 &gt;0, S137*T137^(2-N137), S137*U137^(N137+2))</f>
        <v>52.280474018776808</v>
      </c>
      <c r="BQ137" s="46">
        <f>BN137/BO137</f>
        <v>-3.3065836980848826</v>
      </c>
      <c r="BR137" s="64">
        <f>BL137/BM137</f>
        <v>1.1052495532149131</v>
      </c>
      <c r="BS137" s="16">
        <f>BB137+BL137+BU137</f>
        <v>2967</v>
      </c>
      <c r="BT137" s="69">
        <f>BC137+BM137+BV137</f>
        <v>2777.3573205715115</v>
      </c>
      <c r="BU137" s="66">
        <v>49</v>
      </c>
      <c r="BV137" s="15">
        <f>AZ137*$D$160</f>
        <v>59.081309763598654</v>
      </c>
      <c r="BW137" s="37">
        <f>BV137-BU137</f>
        <v>10.081309763598654</v>
      </c>
      <c r="BX137" s="54">
        <f>BW137*(BW137&lt;&gt;0)</f>
        <v>10.081309763598654</v>
      </c>
      <c r="BY137" s="26">
        <f>BX137/$BX$152</f>
        <v>3.4407200558357206E-3</v>
      </c>
      <c r="BZ137" s="47">
        <f>BY137 * $BW$152</f>
        <v>10.081309763598654</v>
      </c>
      <c r="CA137" s="48">
        <f>IF(BZ137&gt;0, V137, W137)</f>
        <v>48.036847387947951</v>
      </c>
      <c r="CB137" s="48">
        <f>IF(BW137&gt;0, S137*T137^(2-N137), S137*U137^(N137+2))</f>
        <v>47.44117466958879</v>
      </c>
      <c r="CC137" s="65">
        <f>BZ137/CA137</f>
        <v>0.20986618214516656</v>
      </c>
      <c r="CD137" s="66">
        <v>0</v>
      </c>
      <c r="CE137" s="15">
        <f>AZ137*$CD$155</f>
        <v>53.848674902592172</v>
      </c>
      <c r="CF137" s="37">
        <f>CE137-CD137</f>
        <v>53.848674902592172</v>
      </c>
      <c r="CG137" s="54">
        <f>CF137*(CF137&lt;&gt;0)</f>
        <v>53.848674902592172</v>
      </c>
      <c r="CH137" s="26">
        <f>CG137/$CG$152</f>
        <v>8.3785086202881869E-3</v>
      </c>
      <c r="CI137" s="47">
        <f>CH137 * $CF$152</f>
        <v>53.84867490259218</v>
      </c>
      <c r="CJ137" s="48">
        <f>IF(BZ137&gt;0,V137,W137)</f>
        <v>48.036847387947951</v>
      </c>
      <c r="CK137" s="65">
        <f>CI137/CJ137</f>
        <v>1.120986863848654</v>
      </c>
      <c r="CL137" s="70">
        <f>N137</f>
        <v>0</v>
      </c>
      <c r="CM137" s="1">
        <f>BS137+BU137</f>
        <v>3016</v>
      </c>
    </row>
    <row r="138" spans="1:91" x14ac:dyDescent="0.2">
      <c r="A138" s="31" t="s">
        <v>126</v>
      </c>
      <c r="B138">
        <v>0</v>
      </c>
      <c r="C138">
        <v>0</v>
      </c>
      <c r="D138">
        <v>0.91519823788546195</v>
      </c>
      <c r="E138">
        <v>8.4801762114537493E-2</v>
      </c>
      <c r="F138">
        <v>0.493432574430823</v>
      </c>
      <c r="G138">
        <v>0.493432574430823</v>
      </c>
      <c r="H138">
        <v>0.97314814814814798</v>
      </c>
      <c r="I138">
        <v>0.86875000000000002</v>
      </c>
      <c r="J138">
        <v>0.91946857135179105</v>
      </c>
      <c r="K138">
        <v>0.67356940568166002</v>
      </c>
      <c r="L138">
        <v>0.30755792146469402</v>
      </c>
      <c r="M138">
        <v>0.33817258061923</v>
      </c>
      <c r="N138" s="21">
        <v>0</v>
      </c>
      <c r="O138">
        <v>1.0088982435168501</v>
      </c>
      <c r="P138">
        <v>0.99721959863604404</v>
      </c>
      <c r="Q138">
        <v>1</v>
      </c>
      <c r="R138">
        <v>1.00437554580569</v>
      </c>
      <c r="S138">
        <v>0</v>
      </c>
      <c r="T138" s="27">
        <f>IF(C138,P138,R138)</f>
        <v>1.00437554580569</v>
      </c>
      <c r="U138" s="27">
        <f>IF(D138 = 0,O138,Q138)</f>
        <v>1</v>
      </c>
      <c r="V138" s="39">
        <f>S138*T138^(1-N138)</f>
        <v>0</v>
      </c>
      <c r="W138" s="38">
        <f>S138*U138^(N138+1)</f>
        <v>0</v>
      </c>
      <c r="X138" s="44">
        <f>0.5 * (D138-MAX($D$3:$D$151))/(MIN($D$3:$D$151)-MAX($D$3:$D$151)) + 0.75</f>
        <v>0.7937016286952211</v>
      </c>
      <c r="Y138" s="44">
        <f>AVERAGE(D138, F138, G138, H138, I138, J138, K138)</f>
        <v>0.76242850170410104</v>
      </c>
      <c r="Z138" s="22">
        <f>AI138^N138</f>
        <v>1</v>
      </c>
      <c r="AA138" s="22">
        <f>(Z138+AB138)/2</f>
        <v>1</v>
      </c>
      <c r="AB138" s="22">
        <f>AM138^N138</f>
        <v>1</v>
      </c>
      <c r="AC138" s="22">
        <v>1</v>
      </c>
      <c r="AD138" s="22">
        <v>1</v>
      </c>
      <c r="AE138" s="22">
        <v>1</v>
      </c>
      <c r="AF138" s="22">
        <f>PERCENTILE($L$2:$L$151, 0.05)</f>
        <v>4.1983459205926187E-4</v>
      </c>
      <c r="AG138" s="22">
        <f>PERCENTILE($L$2:$L$151, 0.95)</f>
        <v>0.98984537699831288</v>
      </c>
      <c r="AH138" s="22">
        <f>MIN(MAX(L138,AF138), AG138)</f>
        <v>0.30755792146469402</v>
      </c>
      <c r="AI138" s="22">
        <f>AH138-$AH$152+1</f>
        <v>1.3071380868726348</v>
      </c>
      <c r="AJ138" s="22">
        <f>PERCENTILE($M$2:$M$151, 0.02)</f>
        <v>-0.85468361603739185</v>
      </c>
      <c r="AK138" s="22">
        <f>PERCENTILE($M$2:$M$151, 0.98)</f>
        <v>1.261554317403208</v>
      </c>
      <c r="AL138" s="22">
        <f>MIN(MAX(M138,AJ138), AK138)</f>
        <v>0.33817258061923</v>
      </c>
      <c r="AM138" s="22">
        <f>AL138-$AL$152 + 1</f>
        <v>2.1928561966566216</v>
      </c>
      <c r="AN138" s="46">
        <v>1</v>
      </c>
      <c r="AO138" s="51">
        <v>1</v>
      </c>
      <c r="AP138" s="51">
        <v>1</v>
      </c>
      <c r="AQ138" s="21">
        <v>1</v>
      </c>
      <c r="AR138" s="17">
        <f>(AI138^4)*AB138*AE138*AN138</f>
        <v>2.9193480574441719</v>
      </c>
      <c r="AS138" s="17">
        <f>(AM138^4) *Z138*AC138*AO138*(M138 &gt; 0)</f>
        <v>23.122809947548667</v>
      </c>
      <c r="AT138" s="17">
        <f>(AM138^4)*AA138*AP138*AQ138</f>
        <v>23.122809947548667</v>
      </c>
      <c r="AU138" s="17">
        <f>MIN(AR138, 0.05*AR$152)</f>
        <v>2.9193480574441719</v>
      </c>
      <c r="AV138" s="17">
        <f>MIN(AS138, 0.05*AS$152)</f>
        <v>23.122809947548667</v>
      </c>
      <c r="AW138" s="17">
        <f>MIN(AT138, 0.05*AT$152)</f>
        <v>23.122809947548667</v>
      </c>
      <c r="AX138" s="14">
        <f>AU138/$AU$152</f>
        <v>5.6193720417113029E-3</v>
      </c>
      <c r="AY138" s="14">
        <f>AV138/$AV$152</f>
        <v>8.8915373685073979E-3</v>
      </c>
      <c r="AZ138" s="67">
        <f>AW138/$AW$152</f>
        <v>6.2591434212995603E-3</v>
      </c>
      <c r="BA138" s="21">
        <f>N138</f>
        <v>0</v>
      </c>
      <c r="BB138" s="66">
        <v>0</v>
      </c>
      <c r="BC138" s="15">
        <f>$D$158*AX138</f>
        <v>754.32764476320017</v>
      </c>
      <c r="BD138" s="19">
        <f>BC138-BB138</f>
        <v>754.32764476320017</v>
      </c>
      <c r="BE138" s="63">
        <f>(IF(BD138 &gt; 0, V138, W138))</f>
        <v>0</v>
      </c>
      <c r="BF138" s="63">
        <f>IF(BD138&gt;0, S138*(T138^(2-N138)), S138*(U138^(N138 + 2)))</f>
        <v>0</v>
      </c>
      <c r="BG138" s="46" t="e">
        <f>BD138/BE138</f>
        <v>#DIV/0!</v>
      </c>
      <c r="BH138" s="64">
        <f>BB138/BC138</f>
        <v>0</v>
      </c>
      <c r="BI138" s="66">
        <v>0</v>
      </c>
      <c r="BJ138" s="66">
        <v>0</v>
      </c>
      <c r="BK138" s="66">
        <v>0</v>
      </c>
      <c r="BL138" s="10">
        <f>SUM(BI138:BK138)</f>
        <v>0</v>
      </c>
      <c r="BM138" s="15">
        <f>AY138*$D$157</f>
        <v>1713.1236132529518</v>
      </c>
      <c r="BN138" s="9">
        <f>BM138-BL138</f>
        <v>1713.1236132529518</v>
      </c>
      <c r="BO138" s="48">
        <f>IF(BN138&gt;0,V138,W138)</f>
        <v>0</v>
      </c>
      <c r="BP138" s="48">
        <f xml:space="preserve"> IF(BN138 &gt;0, S138*T138^(2-N138), S138*U138^(N138+2))</f>
        <v>0</v>
      </c>
      <c r="BQ138" s="46" t="e">
        <f>BN138/BO138</f>
        <v>#DIV/0!</v>
      </c>
      <c r="BR138" s="64">
        <f>BL138/BM138</f>
        <v>0</v>
      </c>
      <c r="BS138" s="16">
        <f>BB138+BL138+BU138</f>
        <v>0</v>
      </c>
      <c r="BT138" s="69">
        <f>BC138+BM138+BV138</f>
        <v>2531.3383349173564</v>
      </c>
      <c r="BU138" s="66">
        <v>0</v>
      </c>
      <c r="BV138" s="15">
        <f>AZ138*$D$160</f>
        <v>63.887076901204615</v>
      </c>
      <c r="BW138" s="37">
        <f>BV138-BU138</f>
        <v>63.887076901204615</v>
      </c>
      <c r="BX138" s="54">
        <f>BW138*(BW138&lt;&gt;0)</f>
        <v>63.887076901204615</v>
      </c>
      <c r="BY138" s="26">
        <f>BX138/$BX$152</f>
        <v>2.1804463106213198E-2</v>
      </c>
      <c r="BZ138" s="47">
        <f>BY138 * $BW$152</f>
        <v>63.887076901204622</v>
      </c>
      <c r="CA138" s="48">
        <f>IF(BZ138&gt;0, V138, W138)</f>
        <v>0</v>
      </c>
      <c r="CB138" s="48">
        <f>IF(BW138&gt;0, S138*T138^(2-N138), S138*U138^(N138+2))</f>
        <v>0</v>
      </c>
      <c r="CC138" s="65" t="e">
        <f>BZ138/CA138</f>
        <v>#DIV/0!</v>
      </c>
      <c r="CD138" s="66">
        <v>0</v>
      </c>
      <c r="CE138" s="15">
        <f>AZ138*$CD$155</f>
        <v>58.228811248349807</v>
      </c>
      <c r="CF138" s="37">
        <f>CE138-CD138</f>
        <v>58.228811248349807</v>
      </c>
      <c r="CG138" s="54">
        <f>CF138*(CF138&lt;&gt;0)</f>
        <v>58.228811248349807</v>
      </c>
      <c r="CH138" s="26">
        <f>CG138/$CG$152</f>
        <v>9.0600297570172413E-3</v>
      </c>
      <c r="CI138" s="47">
        <f>CH138 * $CF$152</f>
        <v>58.228811248349807</v>
      </c>
      <c r="CJ138" s="48">
        <f>IF(BZ138&gt;0,V138,W138)</f>
        <v>0</v>
      </c>
      <c r="CK138" s="65" t="e">
        <f>CI138/CJ138</f>
        <v>#DIV/0!</v>
      </c>
      <c r="CL138" s="70">
        <f>N138</f>
        <v>0</v>
      </c>
      <c r="CM138" s="1">
        <f>BS138+BU138</f>
        <v>0</v>
      </c>
    </row>
    <row r="139" spans="1:91" x14ac:dyDescent="0.2">
      <c r="A139" s="31" t="s">
        <v>196</v>
      </c>
      <c r="B139">
        <v>1</v>
      </c>
      <c r="C139">
        <v>1</v>
      </c>
      <c r="D139">
        <v>0.550938873351977</v>
      </c>
      <c r="E139">
        <v>0.449061126648022</v>
      </c>
      <c r="F139">
        <v>0.89352403655144996</v>
      </c>
      <c r="G139">
        <v>0.89352403655144996</v>
      </c>
      <c r="H139">
        <v>0.16673631424989499</v>
      </c>
      <c r="I139">
        <v>0.37651483493522703</v>
      </c>
      <c r="J139">
        <v>0.25055677168559498</v>
      </c>
      <c r="K139">
        <v>0.47315800534474001</v>
      </c>
      <c r="L139">
        <v>0.83480785522029699</v>
      </c>
      <c r="M139">
        <v>0.16596211179107201</v>
      </c>
      <c r="N139" s="21">
        <v>0</v>
      </c>
      <c r="O139">
        <v>1.0082387615693</v>
      </c>
      <c r="P139">
        <v>0.98440917745907797</v>
      </c>
      <c r="Q139">
        <v>1.02362332136993</v>
      </c>
      <c r="R139">
        <v>0.99679617871054504</v>
      </c>
      <c r="S139">
        <v>342.22000122070301</v>
      </c>
      <c r="T139" s="27">
        <f>IF(C139,P139,R139)</f>
        <v>0.98440917745907797</v>
      </c>
      <c r="U139" s="27">
        <f>IF(D139 = 0,O139,Q139)</f>
        <v>1.02362332136993</v>
      </c>
      <c r="V139" s="39">
        <f>S139*T139^(1-N139)</f>
        <v>336.88450991171692</v>
      </c>
      <c r="W139" s="38">
        <f>S139*U139^(N139+1)</f>
        <v>350.30437428875751</v>
      </c>
      <c r="X139" s="44">
        <f>0.5 * (D139-MAX($D$3:$D$151))/(MIN($D$3:$D$151)-MAX($D$3:$D$151)) + 0.75</f>
        <v>0.98141857113444542</v>
      </c>
      <c r="Y139" s="44">
        <f>AVERAGE(D139, F139, G139, H139, I139, J139, K139)</f>
        <v>0.51499326752433339</v>
      </c>
      <c r="Z139" s="22">
        <f>AI139^N139</f>
        <v>1</v>
      </c>
      <c r="AA139" s="22">
        <f>(Z139+AB139)/2</f>
        <v>1</v>
      </c>
      <c r="AB139" s="22">
        <f>AM139^N139</f>
        <v>1</v>
      </c>
      <c r="AC139" s="22">
        <v>1</v>
      </c>
      <c r="AD139" s="22">
        <v>1</v>
      </c>
      <c r="AE139" s="22">
        <v>1</v>
      </c>
      <c r="AF139" s="22">
        <f>PERCENTILE($L$2:$L$151, 0.05)</f>
        <v>4.1983459205926187E-4</v>
      </c>
      <c r="AG139" s="22">
        <f>PERCENTILE($L$2:$L$151, 0.95)</f>
        <v>0.98984537699831288</v>
      </c>
      <c r="AH139" s="22">
        <f>MIN(MAX(L139,AF139), AG139)</f>
        <v>0.83480785522029699</v>
      </c>
      <c r="AI139" s="22">
        <f>AH139-$AH$152+1</f>
        <v>1.8343880206282377</v>
      </c>
      <c r="AJ139" s="22">
        <f>PERCENTILE($M$2:$M$151, 0.02)</f>
        <v>-0.85468361603739185</v>
      </c>
      <c r="AK139" s="22">
        <f>PERCENTILE($M$2:$M$151, 0.98)</f>
        <v>1.261554317403208</v>
      </c>
      <c r="AL139" s="22">
        <f>MIN(MAX(M139,AJ139), AK139)</f>
        <v>0.16596211179107201</v>
      </c>
      <c r="AM139" s="22">
        <f>AL139-$AL$152 + 1</f>
        <v>2.0206457278284637</v>
      </c>
      <c r="AN139" s="46">
        <v>1</v>
      </c>
      <c r="AO139" s="51">
        <v>1</v>
      </c>
      <c r="AP139" s="51">
        <v>1</v>
      </c>
      <c r="AQ139" s="21">
        <v>1</v>
      </c>
      <c r="AR139" s="17">
        <f>(AI139^4)*AB139*AE139*AN139</f>
        <v>11.323086431234042</v>
      </c>
      <c r="AS139" s="17">
        <f>(AM139^4) *Z139*AC139*AO139*(M139 &gt; 0)</f>
        <v>16.670963779342213</v>
      </c>
      <c r="AT139" s="17">
        <f>(AM139^4)*AA139*AP139*AQ139</f>
        <v>16.670963779342213</v>
      </c>
      <c r="AU139" s="17">
        <f>MIN(AR139, 0.05*AR$152)</f>
        <v>11.323086431234042</v>
      </c>
      <c r="AV139" s="17">
        <f>MIN(AS139, 0.05*AS$152)</f>
        <v>16.670963779342213</v>
      </c>
      <c r="AW139" s="17">
        <f>MIN(AT139, 0.05*AT$152)</f>
        <v>16.670963779342213</v>
      </c>
      <c r="AX139" s="14">
        <f>AU139/$AU$152</f>
        <v>2.1795494769905145E-2</v>
      </c>
      <c r="AY139" s="14">
        <f>AV139/$AV$152</f>
        <v>6.4105745689774628E-3</v>
      </c>
      <c r="AZ139" s="67">
        <f>AW139/$AW$152</f>
        <v>4.512684812221758E-3</v>
      </c>
      <c r="BA139" s="21">
        <f>N139</f>
        <v>0</v>
      </c>
      <c r="BB139" s="66">
        <v>2396</v>
      </c>
      <c r="BC139" s="15">
        <f>$D$158*AX139</f>
        <v>2925.761831427757</v>
      </c>
      <c r="BD139" s="19">
        <f>BC139-BB139</f>
        <v>529.76183142775699</v>
      </c>
      <c r="BE139" s="63">
        <f>(IF(BD139 &gt; 0, V139, W139))</f>
        <v>336.88450991171692</v>
      </c>
      <c r="BF139" s="63">
        <f>IF(BD139&gt;0, S139*(T139^(2-N139)), S139*(U139^(N139 + 2)))</f>
        <v>331.63220330089786</v>
      </c>
      <c r="BG139" s="46">
        <f>BD139/BE139</f>
        <v>1.5725324728245444</v>
      </c>
      <c r="BH139" s="64">
        <f>BB139/BC139</f>
        <v>0.81893200405542377</v>
      </c>
      <c r="BI139" s="66">
        <v>1027</v>
      </c>
      <c r="BJ139" s="66">
        <v>2738</v>
      </c>
      <c r="BK139" s="66">
        <v>0</v>
      </c>
      <c r="BL139" s="10">
        <f>SUM(BI139:BK139)</f>
        <v>3765</v>
      </c>
      <c r="BM139" s="15">
        <f>AY139*$D$157</f>
        <v>1235.1189916303188</v>
      </c>
      <c r="BN139" s="9">
        <f>BM139-BL139</f>
        <v>-2529.8810083696812</v>
      </c>
      <c r="BO139" s="48">
        <f>IF(BN139&gt;0,V139,W139)</f>
        <v>350.30437428875751</v>
      </c>
      <c r="BP139" s="48">
        <f xml:space="preserve"> IF(BN139 &gt;0, S139*T139^(2-N139), S139*U139^(N139+2))</f>
        <v>358.57972709987308</v>
      </c>
      <c r="BQ139" s="46">
        <f>BN139/BO139</f>
        <v>-7.221950949103161</v>
      </c>
      <c r="BR139" s="64">
        <f>BL139/BM139</f>
        <v>3.048289294807391</v>
      </c>
      <c r="BS139" s="16">
        <f>BB139+BL139+BU139</f>
        <v>6161</v>
      </c>
      <c r="BT139" s="69">
        <f>BC139+BM139+BV139</f>
        <v>4206.941796936424</v>
      </c>
      <c r="BU139" s="66">
        <v>0</v>
      </c>
      <c r="BV139" s="15">
        <f>AZ139*$D$160</f>
        <v>46.060973878347482</v>
      </c>
      <c r="BW139" s="37">
        <f>BV139-BU139</f>
        <v>46.060973878347482</v>
      </c>
      <c r="BX139" s="54">
        <f>BW139*(BW139&lt;&gt;0)</f>
        <v>46.060973878347482</v>
      </c>
      <c r="BY139" s="26">
        <f>BX139/$BX$152</f>
        <v>1.5720468900459902E-2</v>
      </c>
      <c r="BZ139" s="47">
        <f>BY139 * $BW$152</f>
        <v>46.060973878347475</v>
      </c>
      <c r="CA139" s="48">
        <f>IF(BZ139&gt;0, V139, W139)</f>
        <v>336.88450991171692</v>
      </c>
      <c r="CB139" s="48">
        <f>IF(BW139&gt;0, S139*T139^(2-N139), S139*U139^(N139+2))</f>
        <v>331.63220330089786</v>
      </c>
      <c r="CC139" s="65">
        <f>BZ139/CA139</f>
        <v>0.1367263038909628</v>
      </c>
      <c r="CD139" s="66">
        <v>0</v>
      </c>
      <c r="CE139" s="15">
        <f>AZ139*$CD$155</f>
        <v>41.981506808099013</v>
      </c>
      <c r="CF139" s="37">
        <f>CE139-CD139</f>
        <v>41.981506808099013</v>
      </c>
      <c r="CG139" s="54">
        <f>CF139*(CF139&lt;&gt;0)</f>
        <v>41.981506808099013</v>
      </c>
      <c r="CH139" s="26">
        <f>CG139/$CG$152</f>
        <v>6.5320533387426506E-3</v>
      </c>
      <c r="CI139" s="47">
        <f>CH139 * $CF$152</f>
        <v>41.981506808099013</v>
      </c>
      <c r="CJ139" s="48">
        <f>IF(BZ139&gt;0,V139,W139)</f>
        <v>336.88450991171692</v>
      </c>
      <c r="CK139" s="65">
        <f>CI139/CJ139</f>
        <v>0.12461691046317498</v>
      </c>
      <c r="CL139" s="70">
        <f>N139</f>
        <v>0</v>
      </c>
      <c r="CM139" s="1">
        <f>BS139+BU139</f>
        <v>6161</v>
      </c>
    </row>
    <row r="140" spans="1:91" x14ac:dyDescent="0.2">
      <c r="A140" s="31" t="s">
        <v>181</v>
      </c>
      <c r="B140">
        <v>0</v>
      </c>
      <c r="C140">
        <v>0</v>
      </c>
      <c r="D140">
        <v>0.40332640332640302</v>
      </c>
      <c r="E140">
        <v>0.59667359667359599</v>
      </c>
      <c r="F140">
        <v>0.45858585858585799</v>
      </c>
      <c r="G140">
        <v>0.45858585858585799</v>
      </c>
      <c r="H140">
        <v>0.64959568733153605</v>
      </c>
      <c r="I140">
        <v>0.23719676549865201</v>
      </c>
      <c r="J140">
        <v>0.39253279597622698</v>
      </c>
      <c r="K140">
        <v>0.42427584101132298</v>
      </c>
      <c r="L140">
        <v>0.50706734859620595</v>
      </c>
      <c r="M140">
        <v>-0.54734975020892895</v>
      </c>
      <c r="N140" s="21">
        <v>0</v>
      </c>
      <c r="O140">
        <v>1.02127670668155</v>
      </c>
      <c r="P140">
        <v>0.97309140154653095</v>
      </c>
      <c r="Q140">
        <v>1.01411882045357</v>
      </c>
      <c r="R140">
        <v>0.97430675418342105</v>
      </c>
      <c r="S140">
        <v>18.670000076293899</v>
      </c>
      <c r="T140" s="27">
        <f>IF(C140,P140,R140)</f>
        <v>0.97430675418342105</v>
      </c>
      <c r="U140" s="27">
        <f>IF(D140 = 0,O140,Q140)</f>
        <v>1.01411882045357</v>
      </c>
      <c r="V140" s="39">
        <f>S140*T140^(1-N140)</f>
        <v>18.190307174938134</v>
      </c>
      <c r="W140" s="38">
        <f>S140*U140^(N140+1)</f>
        <v>18.933598455239231</v>
      </c>
      <c r="X140" s="44">
        <f>0.5 * (D140-MAX($D$3:$D$151))/(MIN($D$3:$D$151)-MAX($D$3:$D$151)) + 0.75</f>
        <v>1.057488987538401</v>
      </c>
      <c r="Y140" s="44">
        <f>AVERAGE(D140, F140, G140, H140, I140, J140, K140)</f>
        <v>0.43201417290226524</v>
      </c>
      <c r="Z140" s="22">
        <f>AI140^N140</f>
        <v>1</v>
      </c>
      <c r="AA140" s="22">
        <f>(Z140+AB140)/2</f>
        <v>1</v>
      </c>
      <c r="AB140" s="22">
        <f>AM140^N140</f>
        <v>1</v>
      </c>
      <c r="AC140" s="22">
        <v>1</v>
      </c>
      <c r="AD140" s="22">
        <v>1</v>
      </c>
      <c r="AE140" s="22">
        <v>1</v>
      </c>
      <c r="AF140" s="22">
        <f>PERCENTILE($L$2:$L$151, 0.05)</f>
        <v>4.1983459205926187E-4</v>
      </c>
      <c r="AG140" s="22">
        <f>PERCENTILE($L$2:$L$151, 0.95)</f>
        <v>0.98984537699831288</v>
      </c>
      <c r="AH140" s="22">
        <f>MIN(MAX(L140,AF140), AG140)</f>
        <v>0.50706734859620595</v>
      </c>
      <c r="AI140" s="22">
        <f>AH140-$AH$152+1</f>
        <v>1.5066475140041466</v>
      </c>
      <c r="AJ140" s="22">
        <f>PERCENTILE($M$2:$M$151, 0.02)</f>
        <v>-0.85468361603739185</v>
      </c>
      <c r="AK140" s="22">
        <f>PERCENTILE($M$2:$M$151, 0.98)</f>
        <v>1.261554317403208</v>
      </c>
      <c r="AL140" s="22">
        <f>MIN(MAX(M140,AJ140), AK140)</f>
        <v>-0.54734975020892895</v>
      </c>
      <c r="AM140" s="22">
        <f>AL140-$AL$152 + 1</f>
        <v>1.307333865828463</v>
      </c>
      <c r="AN140" s="46">
        <v>1</v>
      </c>
      <c r="AO140" s="51">
        <v>1</v>
      </c>
      <c r="AP140" s="51">
        <v>1</v>
      </c>
      <c r="AQ140" s="21">
        <v>1</v>
      </c>
      <c r="AR140" s="17">
        <f>(AI140^4)*AB140*AE140*AN140</f>
        <v>5.1528397609811876</v>
      </c>
      <c r="AS140" s="17">
        <f>(AM140^4) *Z140*AC140*AO140*(M140 &gt; 0)</f>
        <v>0</v>
      </c>
      <c r="AT140" s="17">
        <f>(AM140^4)*AA140*AP140*AQ140</f>
        <v>2.9210974528283264</v>
      </c>
      <c r="AU140" s="17">
        <f>MIN(AR140, 0.05*AR$152)</f>
        <v>5.1528397609811876</v>
      </c>
      <c r="AV140" s="17">
        <f>MIN(AS140, 0.05*AS$152)</f>
        <v>0</v>
      </c>
      <c r="AW140" s="17">
        <f>MIN(AT140, 0.05*AT$152)</f>
        <v>2.9210974528283264</v>
      </c>
      <c r="AX140" s="14">
        <f>AU140/$AU$152</f>
        <v>9.9185582255053792E-3</v>
      </c>
      <c r="AY140" s="14">
        <f>AV140/$AV$152</f>
        <v>0</v>
      </c>
      <c r="AZ140" s="67">
        <f>AW140/$AW$152</f>
        <v>7.9071565896702916E-4</v>
      </c>
      <c r="BA140" s="21">
        <f>N140</f>
        <v>0</v>
      </c>
      <c r="BB140" s="66">
        <v>1512</v>
      </c>
      <c r="BC140" s="15">
        <f>$D$158*AX140</f>
        <v>1331.4375005171655</v>
      </c>
      <c r="BD140" s="19">
        <f>BC140-BB140</f>
        <v>-180.56249948283448</v>
      </c>
      <c r="BE140" s="63">
        <f>(IF(BD140 &gt; 0, V140, W140))</f>
        <v>18.933598455239231</v>
      </c>
      <c r="BF140" s="63">
        <f>IF(BD140&gt;0, S140*(T140^(2-N140)), S140*(U140^(N140 + 2)))</f>
        <v>19.200918532368746</v>
      </c>
      <c r="BG140" s="46">
        <f>BD140/BE140</f>
        <v>-9.5366181927698985</v>
      </c>
      <c r="BH140" s="64">
        <f>BB140/BC140</f>
        <v>1.1356147017135234</v>
      </c>
      <c r="BI140" s="66">
        <v>448</v>
      </c>
      <c r="BJ140" s="66">
        <v>1046</v>
      </c>
      <c r="BK140" s="66">
        <v>0</v>
      </c>
      <c r="BL140" s="10">
        <f>SUM(BI140:BK140)</f>
        <v>1494</v>
      </c>
      <c r="BM140" s="15">
        <f>AY140*$D$157</f>
        <v>0</v>
      </c>
      <c r="BN140" s="9">
        <f>BM140-BL140</f>
        <v>-1494</v>
      </c>
      <c r="BO140" s="48">
        <f>IF(BN140&gt;0,V140,W140)</f>
        <v>18.933598455239231</v>
      </c>
      <c r="BP140" s="48">
        <f xml:space="preserve"> IF(BN140 &gt;0, S140*T140^(2-N140), S140*U140^(N140+2))</f>
        <v>19.200918532368746</v>
      </c>
      <c r="BQ140" s="46">
        <f>BN140/BO140</f>
        <v>-78.907345771167243</v>
      </c>
      <c r="BR140" s="64" t="e">
        <f>BL140/BM140</f>
        <v>#DIV/0!</v>
      </c>
      <c r="BS140" s="16">
        <f>BB140+BL140+BU140</f>
        <v>3006</v>
      </c>
      <c r="BT140" s="69">
        <f>BC140+BM140+BV140</f>
        <v>1339.508335248242</v>
      </c>
      <c r="BU140" s="66">
        <v>0</v>
      </c>
      <c r="BV140" s="15">
        <f>AZ140*$D$160</f>
        <v>8.0708347310764665</v>
      </c>
      <c r="BW140" s="37">
        <f>BV140-BU140</f>
        <v>8.0708347310764665</v>
      </c>
      <c r="BX140" s="54">
        <f>BW140*(BW140&lt;&gt;0)</f>
        <v>8.0708347310764665</v>
      </c>
      <c r="BY140" s="26">
        <f>BX140/$BX$152</f>
        <v>2.7545511027564753E-3</v>
      </c>
      <c r="BZ140" s="47">
        <f>BY140 * $BW$152</f>
        <v>8.0708347310764665</v>
      </c>
      <c r="CA140" s="48">
        <f>IF(BZ140&gt;0, V140, W140)</f>
        <v>18.190307174938134</v>
      </c>
      <c r="CB140" s="48">
        <f>IF(BW140&gt;0, S140*T140^(2-N140), S140*U140^(N140+2))</f>
        <v>17.722939141213367</v>
      </c>
      <c r="CC140" s="65">
        <f>BZ140/CA140</f>
        <v>0.44368875431615223</v>
      </c>
      <c r="CD140" s="66">
        <v>0</v>
      </c>
      <c r="CE140" s="15">
        <f>AZ140*$CD$155</f>
        <v>7.3560277753702721</v>
      </c>
      <c r="CF140" s="37">
        <f>CE140-CD140</f>
        <v>7.3560277753702721</v>
      </c>
      <c r="CG140" s="54">
        <f>CF140*(CF140&lt;&gt;0)</f>
        <v>7.3560277753702721</v>
      </c>
      <c r="CH140" s="26">
        <f>CG140/$CG$152</f>
        <v>1.1445507663560405E-3</v>
      </c>
      <c r="CI140" s="47">
        <f>CH140 * $CF$152</f>
        <v>7.3560277753702721</v>
      </c>
      <c r="CJ140" s="48">
        <f>IF(BZ140&gt;0,V140,W140)</f>
        <v>18.190307174938134</v>
      </c>
      <c r="CK140" s="65">
        <f>CI140/CJ140</f>
        <v>0.40439271885991612</v>
      </c>
      <c r="CL140" s="70">
        <f>N140</f>
        <v>0</v>
      </c>
      <c r="CM140" s="1">
        <f>BS140+BU140</f>
        <v>3006</v>
      </c>
    </row>
    <row r="141" spans="1:91" x14ac:dyDescent="0.2">
      <c r="A141" s="31" t="s">
        <v>178</v>
      </c>
      <c r="B141">
        <v>1</v>
      </c>
      <c r="C141">
        <v>0</v>
      </c>
      <c r="D141">
        <v>0.27909011373578302</v>
      </c>
      <c r="E141">
        <v>0.72090988626421604</v>
      </c>
      <c r="F141">
        <v>0.210434782608695</v>
      </c>
      <c r="G141">
        <v>0.210434782608695</v>
      </c>
      <c r="H141">
        <v>0.13051470588235201</v>
      </c>
      <c r="I141">
        <v>0.33363970588235198</v>
      </c>
      <c r="J141">
        <v>0.20867411934379801</v>
      </c>
      <c r="K141">
        <v>0.20955260184539101</v>
      </c>
      <c r="L141">
        <v>0.61628560734372195</v>
      </c>
      <c r="M141">
        <v>0.180756742369832</v>
      </c>
      <c r="N141" s="21">
        <v>0</v>
      </c>
      <c r="O141">
        <v>1.0064693992364799</v>
      </c>
      <c r="P141">
        <v>0.97703278958019801</v>
      </c>
      <c r="Q141">
        <v>1.0142004694125399</v>
      </c>
      <c r="R141">
        <v>0.995162255583114</v>
      </c>
      <c r="S141">
        <v>174.89999389648401</v>
      </c>
      <c r="T141" s="27">
        <f>IF(C141,P141,R141)</f>
        <v>0.995162255583114</v>
      </c>
      <c r="U141" s="27">
        <f>IF(D141 = 0,O141,Q141)</f>
        <v>1.0142004694125399</v>
      </c>
      <c r="V141" s="39">
        <f>S141*T141^(1-N141)</f>
        <v>174.05387242749791</v>
      </c>
      <c r="W141" s="38">
        <f>S141*U141^(N141+1)</f>
        <v>177.38365591006445</v>
      </c>
      <c r="X141" s="44">
        <f>0.5 * (D141-MAX($D$3:$D$151))/(MIN($D$3:$D$151)-MAX($D$3:$D$151)) + 0.75</f>
        <v>1.1215127538232108</v>
      </c>
      <c r="Y141" s="44">
        <f>AVERAGE(D141, F141, G141, H141, I141, J141, K141)</f>
        <v>0.22604868741529516</v>
      </c>
      <c r="Z141" s="22">
        <f>AI141^N141</f>
        <v>1</v>
      </c>
      <c r="AA141" s="22">
        <f>(Z141+AB141)/2</f>
        <v>1</v>
      </c>
      <c r="AB141" s="22">
        <f>AM141^N141</f>
        <v>1</v>
      </c>
      <c r="AC141" s="22">
        <v>1</v>
      </c>
      <c r="AD141" s="22">
        <v>1</v>
      </c>
      <c r="AE141" s="22">
        <v>1</v>
      </c>
      <c r="AF141" s="22">
        <f>PERCENTILE($L$2:$L$151, 0.05)</f>
        <v>4.1983459205926187E-4</v>
      </c>
      <c r="AG141" s="22">
        <f>PERCENTILE($L$2:$L$151, 0.95)</f>
        <v>0.98984537699831288</v>
      </c>
      <c r="AH141" s="22">
        <f>MIN(MAX(L141,AF141), AG141)</f>
        <v>0.61628560734372195</v>
      </c>
      <c r="AI141" s="22">
        <f>AH141-$AH$152+1</f>
        <v>1.6158657727516625</v>
      </c>
      <c r="AJ141" s="22">
        <f>PERCENTILE($M$2:$M$151, 0.02)</f>
        <v>-0.85468361603739185</v>
      </c>
      <c r="AK141" s="22">
        <f>PERCENTILE($M$2:$M$151, 0.98)</f>
        <v>1.261554317403208</v>
      </c>
      <c r="AL141" s="22">
        <f>MIN(MAX(M141,AJ141), AK141)</f>
        <v>0.180756742369832</v>
      </c>
      <c r="AM141" s="22">
        <f>AL141-$AL$152 + 1</f>
        <v>2.0354403584072238</v>
      </c>
      <c r="AN141" s="46">
        <v>1</v>
      </c>
      <c r="AO141" s="51">
        <v>1</v>
      </c>
      <c r="AP141" s="51">
        <v>1</v>
      </c>
      <c r="AQ141" s="21">
        <v>1</v>
      </c>
      <c r="AR141" s="17">
        <f>(AI141^4)*AB141*AE141*AN141</f>
        <v>6.8174369056564537</v>
      </c>
      <c r="AS141" s="17">
        <f>(AM141^4) *Z141*AC141*AO141*(M141 &gt; 0)</f>
        <v>17.164593612821037</v>
      </c>
      <c r="AT141" s="17">
        <f>(AM141^4)*AA141*AP141*AQ141</f>
        <v>17.164593612821037</v>
      </c>
      <c r="AU141" s="17">
        <f>MIN(AR141, 0.05*AR$152)</f>
        <v>6.8174369056564537</v>
      </c>
      <c r="AV141" s="17">
        <f>MIN(AS141, 0.05*AS$152)</f>
        <v>17.164593612821037</v>
      </c>
      <c r="AW141" s="17">
        <f>MIN(AT141, 0.05*AT$152)</f>
        <v>17.164593612821037</v>
      </c>
      <c r="AX141" s="14">
        <f>AU141/$AU$152</f>
        <v>1.3122695064087714E-2</v>
      </c>
      <c r="AY141" s="14">
        <f>AV141/$AV$152</f>
        <v>6.6003926802080297E-3</v>
      </c>
      <c r="AZ141" s="67">
        <f>AW141/$AW$152</f>
        <v>4.6463061122188083E-3</v>
      </c>
      <c r="BA141" s="21">
        <f>N141</f>
        <v>0</v>
      </c>
      <c r="BB141" s="66">
        <v>1749</v>
      </c>
      <c r="BC141" s="15">
        <f>$D$158*AX141</f>
        <v>1761.5512173179425</v>
      </c>
      <c r="BD141" s="19">
        <f>BC141-BB141</f>
        <v>12.551217317942474</v>
      </c>
      <c r="BE141" s="63">
        <f>(IF(BD141 &gt; 0, V141, W141))</f>
        <v>174.05387242749791</v>
      </c>
      <c r="BF141" s="63">
        <f>IF(BD141&gt;0, S141*(T141^(2-N141)), S141*(U141^(N141 + 2)))</f>
        <v>173.21184427792437</v>
      </c>
      <c r="BG141" s="46">
        <f>BD141/BE141</f>
        <v>7.2111106422930518E-2</v>
      </c>
      <c r="BH141" s="64">
        <f>BB141/BC141</f>
        <v>0.99287490639241682</v>
      </c>
      <c r="BI141" s="66">
        <v>0</v>
      </c>
      <c r="BJ141" s="66">
        <v>3673</v>
      </c>
      <c r="BK141" s="66">
        <v>0</v>
      </c>
      <c r="BL141" s="10">
        <f>SUM(BI141:BK141)</f>
        <v>3673</v>
      </c>
      <c r="BM141" s="15">
        <f>AY141*$D$157</f>
        <v>1271.6910573030009</v>
      </c>
      <c r="BN141" s="9">
        <f>BM141-BL141</f>
        <v>-2401.3089426969991</v>
      </c>
      <c r="BO141" s="48">
        <f>IF(BN141&gt;0,V141,W141)</f>
        <v>177.38365591006445</v>
      </c>
      <c r="BP141" s="48">
        <f xml:space="preserve"> IF(BN141 &gt;0, S141*T141^(2-N141), S141*U141^(N141+2))</f>
        <v>179.90258709009984</v>
      </c>
      <c r="BQ141" s="46">
        <f>BN141/BO141</f>
        <v>-13.537374288387033</v>
      </c>
      <c r="BR141" s="64">
        <f>BL141/BM141</f>
        <v>2.8882801203223751</v>
      </c>
      <c r="BS141" s="16">
        <f>BB141+BL141+BU141</f>
        <v>5422</v>
      </c>
      <c r="BT141" s="69">
        <f>BC141+BM141+BV141</f>
        <v>3080.6671211083603</v>
      </c>
      <c r="BU141" s="66">
        <v>0</v>
      </c>
      <c r="BV141" s="15">
        <f>AZ141*$D$160</f>
        <v>47.424846487417376</v>
      </c>
      <c r="BW141" s="37">
        <f>BV141-BU141</f>
        <v>47.424846487417376</v>
      </c>
      <c r="BX141" s="54">
        <f>BW141*(BW141&lt;&gt;0)</f>
        <v>47.424846487417376</v>
      </c>
      <c r="BY141" s="26">
        <f>BX141/$BX$152</f>
        <v>1.618595443256567E-2</v>
      </c>
      <c r="BZ141" s="47">
        <f>BY141 * $BW$152</f>
        <v>47.424846487417376</v>
      </c>
      <c r="CA141" s="48">
        <f>IF(BZ141&gt;0, V141, W141)</f>
        <v>174.05387242749791</v>
      </c>
      <c r="CB141" s="48">
        <f>IF(BW141&gt;0, S141*T141^(2-N141), S141*U141^(N141+2))</f>
        <v>173.21184427792437</v>
      </c>
      <c r="CC141" s="65">
        <f>BZ141/CA141</f>
        <v>0.27247222843129898</v>
      </c>
      <c r="CD141" s="66">
        <v>0</v>
      </c>
      <c r="CE141" s="15">
        <f>AZ141*$CD$155</f>
        <v>43.224585761971575</v>
      </c>
      <c r="CF141" s="37">
        <f>CE141-CD141</f>
        <v>43.224585761971575</v>
      </c>
      <c r="CG141" s="54">
        <f>CF141*(CF141&lt;&gt;0)</f>
        <v>43.224585761971575</v>
      </c>
      <c r="CH141" s="26">
        <f>CG141/$CG$152</f>
        <v>6.7254684552624198E-3</v>
      </c>
      <c r="CI141" s="47">
        <f>CH141 * $CF$152</f>
        <v>43.224585761971575</v>
      </c>
      <c r="CJ141" s="48">
        <f>IF(BZ141&gt;0,V141,W141)</f>
        <v>174.05387242749791</v>
      </c>
      <c r="CK141" s="65">
        <f>CI141/CJ141</f>
        <v>0.24834027051007879</v>
      </c>
      <c r="CL141" s="70">
        <f>N141</f>
        <v>0</v>
      </c>
      <c r="CM141" s="1">
        <f>BS141+BU141</f>
        <v>5422</v>
      </c>
    </row>
    <row r="142" spans="1:91" x14ac:dyDescent="0.2">
      <c r="A142" s="31" t="s">
        <v>211</v>
      </c>
      <c r="B142">
        <v>1</v>
      </c>
      <c r="C142">
        <v>1</v>
      </c>
      <c r="D142">
        <v>0.48115183246073301</v>
      </c>
      <c r="E142">
        <v>0.51884816753926699</v>
      </c>
      <c r="F142">
        <v>0.90020790020789998</v>
      </c>
      <c r="G142">
        <v>0.90020790020789998</v>
      </c>
      <c r="H142">
        <v>0.52166666666666595</v>
      </c>
      <c r="I142">
        <v>0.25222222222222201</v>
      </c>
      <c r="J142">
        <v>0.36273396026003102</v>
      </c>
      <c r="K142">
        <v>0.57143326530731298</v>
      </c>
      <c r="L142">
        <v>0.29632001180089301</v>
      </c>
      <c r="M142">
        <v>0.89696051633308105</v>
      </c>
      <c r="N142" s="21">
        <v>0</v>
      </c>
      <c r="O142">
        <v>1.0016304090239201</v>
      </c>
      <c r="P142">
        <v>0.99778618688564902</v>
      </c>
      <c r="Q142">
        <v>1.01996716546722</v>
      </c>
      <c r="R142">
        <v>0.999024856910531</v>
      </c>
      <c r="S142">
        <v>21.899999618530199</v>
      </c>
      <c r="T142" s="27">
        <f>IF(C142,P142,R142)</f>
        <v>0.99778618688564902</v>
      </c>
      <c r="U142" s="27">
        <f>IF(D142 = 0,O142,Q142)</f>
        <v>1.01996716546722</v>
      </c>
      <c r="V142" s="39">
        <f>S142*T142^(1-N142)</f>
        <v>21.851517112170416</v>
      </c>
      <c r="W142" s="38">
        <f>S142*U142^(N142+1)</f>
        <v>22.337280534645448</v>
      </c>
      <c r="X142" s="44">
        <f>0.5 * (D142-MAX($D$3:$D$151))/(MIN($D$3:$D$151)-MAX($D$3:$D$151)) + 0.75</f>
        <v>1.0173825331173121</v>
      </c>
      <c r="Y142" s="44">
        <f>AVERAGE(D142, F142, G142, H142, I142, J142, K142)</f>
        <v>0.56994624961896645</v>
      </c>
      <c r="Z142" s="22">
        <f>AI142^N142</f>
        <v>1</v>
      </c>
      <c r="AA142" s="22">
        <f>(Z142+AB142)/2</f>
        <v>1</v>
      </c>
      <c r="AB142" s="22">
        <f>AM142^N142</f>
        <v>1</v>
      </c>
      <c r="AC142" s="22">
        <v>1</v>
      </c>
      <c r="AD142" s="22">
        <v>1</v>
      </c>
      <c r="AE142" s="22">
        <v>1</v>
      </c>
      <c r="AF142" s="22">
        <f>PERCENTILE($L$2:$L$151, 0.05)</f>
        <v>4.1983459205926187E-4</v>
      </c>
      <c r="AG142" s="22">
        <f>PERCENTILE($L$2:$L$151, 0.95)</f>
        <v>0.98984537699831288</v>
      </c>
      <c r="AH142" s="22">
        <f>MIN(MAX(L142,AF142), AG142)</f>
        <v>0.29632001180089301</v>
      </c>
      <c r="AI142" s="22">
        <f>AH142-$AH$152+1</f>
        <v>1.2959001772088339</v>
      </c>
      <c r="AJ142" s="22">
        <f>PERCENTILE($M$2:$M$151, 0.02)</f>
        <v>-0.85468361603739185</v>
      </c>
      <c r="AK142" s="22">
        <f>PERCENTILE($M$2:$M$151, 0.98)</f>
        <v>1.261554317403208</v>
      </c>
      <c r="AL142" s="22">
        <f>MIN(MAX(M142,AJ142), AK142)</f>
        <v>0.89696051633308105</v>
      </c>
      <c r="AM142" s="22">
        <f>AL142-$AL$152 + 1</f>
        <v>2.751644132370473</v>
      </c>
      <c r="AN142" s="46">
        <v>0</v>
      </c>
      <c r="AO142" s="74">
        <v>0.31</v>
      </c>
      <c r="AP142" s="51">
        <v>0.57999999999999996</v>
      </c>
      <c r="AQ142" s="50">
        <v>1</v>
      </c>
      <c r="AR142" s="17">
        <f>(AI142^4)*AB142*AE142*AN142</f>
        <v>0</v>
      </c>
      <c r="AS142" s="17">
        <f>(AM142^4) *Z142*AC142*AO142*(M142 &gt; 0)</f>
        <v>17.771773067226494</v>
      </c>
      <c r="AT142" s="17">
        <f>(AM142^4)*AA142*AP142*AQ142</f>
        <v>33.250414125778597</v>
      </c>
      <c r="AU142" s="17">
        <f>MIN(AR142, 0.05*AR$152)</f>
        <v>0</v>
      </c>
      <c r="AV142" s="17">
        <f>MIN(AS142, 0.05*AS$152)</f>
        <v>17.771773067226494</v>
      </c>
      <c r="AW142" s="17">
        <f>MIN(AT142, 0.05*AT$152)</f>
        <v>33.250414125778597</v>
      </c>
      <c r="AX142" s="14">
        <f>AU142/$AU$152</f>
        <v>0</v>
      </c>
      <c r="AY142" s="14">
        <f>AV142/$AV$152</f>
        <v>6.8338746324656712E-3</v>
      </c>
      <c r="AZ142" s="67">
        <f>AW142/$AW$152</f>
        <v>9.0005977345723309E-3</v>
      </c>
      <c r="BA142" s="21">
        <f>N142</f>
        <v>0</v>
      </c>
      <c r="BB142" s="66">
        <v>0</v>
      </c>
      <c r="BC142" s="15">
        <f>$D$158*AX142</f>
        <v>0</v>
      </c>
      <c r="BD142" s="19">
        <f>BC142-BB142</f>
        <v>0</v>
      </c>
      <c r="BE142" s="63">
        <f>(IF(BD142 &gt; 0, V142, W142))</f>
        <v>22.337280534645448</v>
      </c>
      <c r="BF142" s="63">
        <f>IF(BD142&gt;0, S142*(T142^(2-N142)), S142*(U142^(N142 + 2)))</f>
        <v>22.783292711168425</v>
      </c>
      <c r="BG142" s="46">
        <f>BD142/BE142</f>
        <v>0</v>
      </c>
      <c r="BH142" s="64" t="e">
        <f>BB142/BC142</f>
        <v>#DIV/0!</v>
      </c>
      <c r="BI142" s="66">
        <v>0</v>
      </c>
      <c r="BJ142" s="66">
        <v>1095</v>
      </c>
      <c r="BK142" s="66">
        <v>0</v>
      </c>
      <c r="BL142" s="10">
        <f>SUM(BI142:BK142)</f>
        <v>1095</v>
      </c>
      <c r="BM142" s="15">
        <f>AY142*$D$157</f>
        <v>1316.6757915625285</v>
      </c>
      <c r="BN142" s="9">
        <f>BM142-BL142</f>
        <v>221.6757915625285</v>
      </c>
      <c r="BO142" s="48">
        <f>IF(BN142&gt;0,V142,W142)</f>
        <v>21.851517112170416</v>
      </c>
      <c r="BP142" s="48">
        <f xml:space="preserve"> IF(BN142 &gt;0, S142*T142^(2-N142), S142*U142^(N142+2))</f>
        <v>21.803141937019028</v>
      </c>
      <c r="BQ142" s="46">
        <f>BN142/BO142</f>
        <v>10.144640778239786</v>
      </c>
      <c r="BR142" s="64">
        <f>BL142/BM142</f>
        <v>0.83163980610636057</v>
      </c>
      <c r="BS142" s="16">
        <f>BB142+BL142+BU142</f>
        <v>1248</v>
      </c>
      <c r="BT142" s="69">
        <f>BC142+BM142+BV142</f>
        <v>1408.5448926393083</v>
      </c>
      <c r="BU142" s="66">
        <v>153</v>
      </c>
      <c r="BV142" s="15">
        <f>AZ142*$D$160</f>
        <v>91.869101076779785</v>
      </c>
      <c r="BW142" s="37">
        <f>BV142-BU142</f>
        <v>-61.130898923220215</v>
      </c>
      <c r="BX142" s="54">
        <f>BW142*(BW142&lt;&gt;0)</f>
        <v>-61.130898923220215</v>
      </c>
      <c r="BY142" s="26">
        <f>BX142/$BX$152</f>
        <v>-2.0863788028402819E-2</v>
      </c>
      <c r="BZ142" s="47">
        <f>BY142 * $BW$152</f>
        <v>-61.130898923220215</v>
      </c>
      <c r="CA142" s="48">
        <f>IF(BZ142&gt;0, V142, W142)</f>
        <v>22.337280534645448</v>
      </c>
      <c r="CB142" s="48">
        <f>IF(BW142&gt;0, S142*T142^(2-N142), S142*U142^(N142+2))</f>
        <v>22.783292711168425</v>
      </c>
      <c r="CC142" s="65">
        <f>BZ142/CA142</f>
        <v>-2.7367207403965446</v>
      </c>
      <c r="CD142" s="66">
        <v>0</v>
      </c>
      <c r="CE142" s="15">
        <f>AZ142*$CD$155</f>
        <v>83.732560724726397</v>
      </c>
      <c r="CF142" s="37">
        <f>CE142-CD142</f>
        <v>83.732560724726397</v>
      </c>
      <c r="CG142" s="54">
        <f>CF142*(CF142&lt;&gt;0)</f>
        <v>83.732560724726397</v>
      </c>
      <c r="CH142" s="26">
        <f>CG142/$CG$152</f>
        <v>1.302824968488041E-2</v>
      </c>
      <c r="CI142" s="47">
        <f>CH142 * $CF$152</f>
        <v>83.732560724726397</v>
      </c>
      <c r="CJ142" s="48">
        <f>IF(BZ142&gt;0,V142,W142)</f>
        <v>22.337280534645448</v>
      </c>
      <c r="CK142" s="65">
        <f>CI142/CJ142</f>
        <v>3.7485566156925851</v>
      </c>
      <c r="CL142" s="70">
        <f>N142</f>
        <v>0</v>
      </c>
      <c r="CM142" s="1">
        <f>BS142+BU142</f>
        <v>1401</v>
      </c>
    </row>
    <row r="143" spans="1:91" x14ac:dyDescent="0.2">
      <c r="A143" s="31" t="s">
        <v>128</v>
      </c>
      <c r="B143">
        <v>0</v>
      </c>
      <c r="C143">
        <v>0</v>
      </c>
      <c r="D143">
        <v>0.24342105263157801</v>
      </c>
      <c r="E143">
        <v>0.75657894736842102</v>
      </c>
      <c r="F143">
        <v>0.229787234042553</v>
      </c>
      <c r="G143">
        <v>0.229787234042553</v>
      </c>
      <c r="H143">
        <v>0.26300578034681998</v>
      </c>
      <c r="I143">
        <v>0.66184971098265899</v>
      </c>
      <c r="J143">
        <v>0.417217329109556</v>
      </c>
      <c r="K143">
        <v>0.30963077374625803</v>
      </c>
      <c r="L143">
        <v>-0.53968889835515399</v>
      </c>
      <c r="M143">
        <v>-0.60248182615106205</v>
      </c>
      <c r="N143" s="21">
        <v>0</v>
      </c>
      <c r="O143">
        <v>0.99168279191091802</v>
      </c>
      <c r="P143">
        <v>0.98314671526784203</v>
      </c>
      <c r="Q143">
        <v>1.0170480955794099</v>
      </c>
      <c r="R143">
        <v>0.99625000372529005</v>
      </c>
      <c r="S143">
        <v>2.1199998855590798</v>
      </c>
      <c r="T143" s="27">
        <f>IF(C143,P143,R143)</f>
        <v>0.99625000372529005</v>
      </c>
      <c r="U143" s="27">
        <f>IF(D143 = 0,O143,Q143)</f>
        <v>1.0170480955794099</v>
      </c>
      <c r="V143" s="39">
        <f>S143*T143^(1-N143)</f>
        <v>2.1120498938858479</v>
      </c>
      <c r="W143" s="38">
        <f>S143*U143^(N143+1)</f>
        <v>2.1561418462364292</v>
      </c>
      <c r="X143" s="44">
        <f>0.5 * (D143-MAX($D$3:$D$151))/(MIN($D$3:$D$151)-MAX($D$3:$D$151)) + 0.75</f>
        <v>1.1398944009189129</v>
      </c>
      <c r="Y143" s="44">
        <f>AVERAGE(D143, F143, G143, H143, I143, J143, K143)</f>
        <v>0.33638558784313954</v>
      </c>
      <c r="Z143" s="22">
        <f>AI143^N143</f>
        <v>1</v>
      </c>
      <c r="AA143" s="22">
        <f>(Z143+AB143)/2</f>
        <v>1</v>
      </c>
      <c r="AB143" s="22">
        <f>AM143^N143</f>
        <v>1</v>
      </c>
      <c r="AC143" s="22">
        <v>1</v>
      </c>
      <c r="AD143" s="22">
        <v>1</v>
      </c>
      <c r="AE143" s="22">
        <v>1</v>
      </c>
      <c r="AF143" s="22">
        <f>PERCENTILE($L$2:$L$151, 0.05)</f>
        <v>4.1983459205926187E-4</v>
      </c>
      <c r="AG143" s="22">
        <f>PERCENTILE($L$2:$L$151, 0.95)</f>
        <v>0.98984537699831288</v>
      </c>
      <c r="AH143" s="22">
        <f>MIN(MAX(L143,AF143), AG143)</f>
        <v>4.1983459205926187E-4</v>
      </c>
      <c r="AI143" s="22">
        <f>AH143-$AH$152+1</f>
        <v>1</v>
      </c>
      <c r="AJ143" s="22">
        <f>PERCENTILE($M$2:$M$151, 0.02)</f>
        <v>-0.85468361603739185</v>
      </c>
      <c r="AK143" s="22">
        <f>PERCENTILE($M$2:$M$151, 0.98)</f>
        <v>1.261554317403208</v>
      </c>
      <c r="AL143" s="22">
        <f>MIN(MAX(M143,AJ143), AK143)</f>
        <v>-0.60248182615106205</v>
      </c>
      <c r="AM143" s="22">
        <f>AL143-$AL$152 + 1</f>
        <v>1.2522017898863298</v>
      </c>
      <c r="AN143" s="46">
        <v>1</v>
      </c>
      <c r="AO143" s="51">
        <v>1</v>
      </c>
      <c r="AP143" s="51">
        <v>1</v>
      </c>
      <c r="AQ143" s="21">
        <v>1</v>
      </c>
      <c r="AR143" s="17">
        <f>(AI143^4)*AB143*AE143*AN143</f>
        <v>1</v>
      </c>
      <c r="AS143" s="17">
        <f>(AM143^4) *Z143*AC143*AO143*(M143 &gt; 0)</f>
        <v>0</v>
      </c>
      <c r="AT143" s="17">
        <f>(AM143^4)*AA143*AP143*AQ143</f>
        <v>2.4586532357433506</v>
      </c>
      <c r="AU143" s="17">
        <f>MIN(AR143, 0.05*AR$152)</f>
        <v>1</v>
      </c>
      <c r="AV143" s="17">
        <f>MIN(AS143, 0.05*AS$152)</f>
        <v>0</v>
      </c>
      <c r="AW143" s="17">
        <f>MIN(AT143, 0.05*AT$152)</f>
        <v>2.4586532357433506</v>
      </c>
      <c r="AX143" s="14">
        <f>AU143/$AU$152</f>
        <v>1.924872242411186E-3</v>
      </c>
      <c r="AY143" s="14">
        <f>AV143/$AV$152</f>
        <v>0</v>
      </c>
      <c r="AZ143" s="67">
        <f>AW143/$AW$152</f>
        <v>6.6553603392788859E-4</v>
      </c>
      <c r="BA143" s="21">
        <f>N143</f>
        <v>0</v>
      </c>
      <c r="BB143" s="66">
        <v>172</v>
      </c>
      <c r="BC143" s="15">
        <f>$D$158*AX143</f>
        <v>258.38907520455035</v>
      </c>
      <c r="BD143" s="19">
        <f>BC143-BB143</f>
        <v>86.389075204550352</v>
      </c>
      <c r="BE143" s="63">
        <f>(IF(BD143 &gt; 0, V143, W143))</f>
        <v>2.1120498938858479</v>
      </c>
      <c r="BF143" s="63">
        <f>IF(BD143&gt;0, S143*(T143^(2-N143)), S143*(U143^(N143 + 2)))</f>
        <v>2.1041297146517741</v>
      </c>
      <c r="BG143" s="46">
        <f>BD143/BE143</f>
        <v>40.902951892678871</v>
      </c>
      <c r="BH143" s="64">
        <f>BB143/BC143</f>
        <v>0.66566281822804785</v>
      </c>
      <c r="BI143" s="66">
        <v>28</v>
      </c>
      <c r="BJ143" s="66">
        <v>161</v>
      </c>
      <c r="BK143" s="66">
        <v>4</v>
      </c>
      <c r="BL143" s="10">
        <f>SUM(BI143:BK143)</f>
        <v>193</v>
      </c>
      <c r="BM143" s="15">
        <f>AY143*$D$157</f>
        <v>0</v>
      </c>
      <c r="BN143" s="9">
        <f>BM143-BL143</f>
        <v>-193</v>
      </c>
      <c r="BO143" s="48">
        <f>IF(BN143&gt;0,V143,W143)</f>
        <v>2.1561418462364292</v>
      </c>
      <c r="BP143" s="48">
        <f xml:space="preserve"> IF(BN143 &gt;0, S143*T143^(2-N143), S143*U143^(N143+2))</f>
        <v>2.1928999585138329</v>
      </c>
      <c r="BQ143" s="46">
        <f>BN143/BO143</f>
        <v>-89.511736130386666</v>
      </c>
      <c r="BR143" s="64" t="e">
        <f>BL143/BM143</f>
        <v>#DIV/0!</v>
      </c>
      <c r="BS143" s="16">
        <f>BB143+BL143+BU143</f>
        <v>365</v>
      </c>
      <c r="BT143" s="69">
        <f>BC143+BM143+BV143</f>
        <v>265.18220150285231</v>
      </c>
      <c r="BU143" s="66">
        <v>0</v>
      </c>
      <c r="BV143" s="15">
        <f>AZ143*$D$160</f>
        <v>6.7931262983019591</v>
      </c>
      <c r="BW143" s="37">
        <f>BV143-BU143</f>
        <v>6.7931262983019591</v>
      </c>
      <c r="BX143" s="54">
        <f>BW143*(BW143&lt;&gt;0)</f>
        <v>6.7931262983019591</v>
      </c>
      <c r="BY143" s="26">
        <f>BX143/$BX$152</f>
        <v>2.3184731393522061E-3</v>
      </c>
      <c r="BZ143" s="47">
        <f>BY143 * $BW$152</f>
        <v>6.7931262983019591</v>
      </c>
      <c r="CA143" s="48">
        <f>IF(BZ143&gt;0, V143, W143)</f>
        <v>2.1120498938858479</v>
      </c>
      <c r="CB143" s="48">
        <f>IF(BW143&gt;0, S143*T143^(2-N143), S143*U143^(N143+2))</f>
        <v>2.1041297146517741</v>
      </c>
      <c r="CC143" s="65">
        <f>BZ143/CA143</f>
        <v>3.2163663926535602</v>
      </c>
      <c r="CD143" s="66">
        <v>0</v>
      </c>
      <c r="CE143" s="15">
        <f>AZ143*$CD$155</f>
        <v>6.1914817236311475</v>
      </c>
      <c r="CF143" s="37">
        <f>CE143-CD143</f>
        <v>6.1914817236311475</v>
      </c>
      <c r="CG143" s="54">
        <f>CF143*(CF143&lt;&gt;0)</f>
        <v>6.1914817236311475</v>
      </c>
      <c r="CH143" s="26">
        <f>CG143/$CG$152</f>
        <v>9.6335486597652826E-4</v>
      </c>
      <c r="CI143" s="47">
        <f>CH143 * $CF$152</f>
        <v>6.1914817236311475</v>
      </c>
      <c r="CJ143" s="48">
        <f>IF(BZ143&gt;0,V143,W143)</f>
        <v>2.1120498938858479</v>
      </c>
      <c r="CK143" s="65">
        <f>CI143/CJ143</f>
        <v>2.9315035319737501</v>
      </c>
      <c r="CL143" s="70">
        <f>N143</f>
        <v>0</v>
      </c>
      <c r="CM143" s="1">
        <f>BS143+BU143</f>
        <v>365</v>
      </c>
    </row>
    <row r="144" spans="1:91" x14ac:dyDescent="0.2">
      <c r="A144" s="31" t="s">
        <v>226</v>
      </c>
      <c r="B144">
        <v>1</v>
      </c>
      <c r="C144">
        <v>1</v>
      </c>
      <c r="D144">
        <v>0.78465840990810998</v>
      </c>
      <c r="E144">
        <v>0.215341590091889</v>
      </c>
      <c r="F144">
        <v>0.67103694874851005</v>
      </c>
      <c r="G144">
        <v>0.67103694874851005</v>
      </c>
      <c r="H144">
        <v>0.93021312160467995</v>
      </c>
      <c r="I144">
        <v>0.68658587547012095</v>
      </c>
      <c r="J144">
        <v>0.79916906250851805</v>
      </c>
      <c r="K144">
        <v>0.73230592598989896</v>
      </c>
      <c r="L144">
        <v>0.68711508141292899</v>
      </c>
      <c r="M144">
        <v>-1.1064470788785001E-2</v>
      </c>
      <c r="N144" s="21">
        <v>0</v>
      </c>
      <c r="O144">
        <v>1.0034357472334501</v>
      </c>
      <c r="P144">
        <v>0.998178115879226</v>
      </c>
      <c r="Q144">
        <v>1.0059546025559101</v>
      </c>
      <c r="R144">
        <v>0.99548465259294205</v>
      </c>
      <c r="S144">
        <v>321.36999511718699</v>
      </c>
      <c r="T144" s="27">
        <f>IF(C144,P144,R144)</f>
        <v>0.998178115879226</v>
      </c>
      <c r="U144" s="27">
        <f>IF(D144 = 0,O144,Q144)</f>
        <v>1.0059546025559101</v>
      </c>
      <c r="V144" s="39">
        <f>S144*T144^(1-N144)</f>
        <v>320.78449622618979</v>
      </c>
      <c r="W144" s="38">
        <f>S144*U144^(N144+1)</f>
        <v>323.28362571150461</v>
      </c>
      <c r="X144" s="44">
        <f>0.5 * (D144-MAX($D$3:$D$151))/(MIN($D$3:$D$151)-MAX($D$3:$D$151)) + 0.75</f>
        <v>0.86097385217212286</v>
      </c>
      <c r="Y144" s="44">
        <f>AVERAGE(D144, F144, G144, H144, I144, J144, K144)</f>
        <v>0.75357232756833537</v>
      </c>
      <c r="Z144" s="22">
        <f>AI144^N144</f>
        <v>1</v>
      </c>
      <c r="AA144" s="22">
        <f>(Z144+AB144)/2</f>
        <v>1</v>
      </c>
      <c r="AB144" s="22">
        <f>AM144^N144</f>
        <v>1</v>
      </c>
      <c r="AC144" s="22">
        <v>1</v>
      </c>
      <c r="AD144" s="22">
        <v>1</v>
      </c>
      <c r="AE144" s="22">
        <v>1</v>
      </c>
      <c r="AF144" s="22">
        <f>PERCENTILE($L$2:$L$151, 0.05)</f>
        <v>4.1983459205926187E-4</v>
      </c>
      <c r="AG144" s="22">
        <f>PERCENTILE($L$2:$L$151, 0.95)</f>
        <v>0.98984537699831288</v>
      </c>
      <c r="AH144" s="22">
        <f>MIN(MAX(L144,AF144), AG144)</f>
        <v>0.68711508141292899</v>
      </c>
      <c r="AI144" s="22">
        <f>AH144-$AH$152+1</f>
        <v>1.6866952468208698</v>
      </c>
      <c r="AJ144" s="22">
        <f>PERCENTILE($M$2:$M$151, 0.02)</f>
        <v>-0.85468361603739185</v>
      </c>
      <c r="AK144" s="22">
        <f>PERCENTILE($M$2:$M$151, 0.98)</f>
        <v>1.261554317403208</v>
      </c>
      <c r="AL144" s="22">
        <f>MIN(MAX(M144,AJ144), AK144)</f>
        <v>-1.1064470788785001E-2</v>
      </c>
      <c r="AM144" s="22">
        <f>AL144-$AL$152 + 1</f>
        <v>1.8436191452486068</v>
      </c>
      <c r="AN144" s="46">
        <v>1</v>
      </c>
      <c r="AO144" s="51">
        <v>1</v>
      </c>
      <c r="AP144" s="51">
        <v>1</v>
      </c>
      <c r="AQ144" s="21">
        <v>1</v>
      </c>
      <c r="AR144" s="17">
        <f>(AI144^4)*AB144*AE144*AN144</f>
        <v>8.0936884721358275</v>
      </c>
      <c r="AS144" s="17">
        <f>(AM144^4) *Z144*AC144*AO144*(M144 &gt; 0)</f>
        <v>0</v>
      </c>
      <c r="AT144" s="17">
        <f>(AM144^4)*AA144*AP144*AQ144</f>
        <v>11.552735700124559</v>
      </c>
      <c r="AU144" s="17">
        <f>MIN(AR144, 0.05*AR$152)</f>
        <v>8.0936884721358275</v>
      </c>
      <c r="AV144" s="17">
        <f>MIN(AS144, 0.05*AS$152)</f>
        <v>0</v>
      </c>
      <c r="AW144" s="17">
        <f>MIN(AT144, 0.05*AT$152)</f>
        <v>11.552735700124559</v>
      </c>
      <c r="AX144" s="14">
        <f>AU144/$AU$152</f>
        <v>1.5579316278737657E-2</v>
      </c>
      <c r="AY144" s="14">
        <f>AV144/$AV$152</f>
        <v>0</v>
      </c>
      <c r="AZ144" s="67">
        <f>AW144/$AW$152</f>
        <v>3.1272250137191079E-3</v>
      </c>
      <c r="BA144" s="21">
        <f>N144</f>
        <v>0</v>
      </c>
      <c r="BB144" s="66">
        <v>1285</v>
      </c>
      <c r="BC144" s="15">
        <f>$D$158*AX144</f>
        <v>2091.3206793089071</v>
      </c>
      <c r="BD144" s="19">
        <f>BC144-BB144</f>
        <v>806.32067930890707</v>
      </c>
      <c r="BE144" s="63">
        <f>(IF(BD144 &gt; 0, V144, W144))</f>
        <v>320.78449622618979</v>
      </c>
      <c r="BF144" s="63">
        <f>IF(BD144&gt;0, S144*(T144^(2-N144)), S144*(U144^(N144 + 2)))</f>
        <v>320.20006404632483</v>
      </c>
      <c r="BG144" s="46">
        <f>BD144/BE144</f>
        <v>2.5135899296715345</v>
      </c>
      <c r="BH144" s="64">
        <f>BB144/BC144</f>
        <v>0.61444426611065606</v>
      </c>
      <c r="BI144" s="66">
        <v>0</v>
      </c>
      <c r="BJ144" s="66">
        <v>1607</v>
      </c>
      <c r="BK144" s="66">
        <v>0</v>
      </c>
      <c r="BL144" s="10">
        <f>SUM(BI144:BK144)</f>
        <v>1607</v>
      </c>
      <c r="BM144" s="15">
        <f>AY144*$D$157</f>
        <v>0</v>
      </c>
      <c r="BN144" s="9">
        <f>BM144-BL144</f>
        <v>-1607</v>
      </c>
      <c r="BO144" s="48">
        <f>IF(BN144&gt;0,V144,W144)</f>
        <v>323.28362571150461</v>
      </c>
      <c r="BP144" s="48">
        <f xml:space="preserve"> IF(BN144 &gt;0, S144*T144^(2-N144), S144*U144^(N144+2))</f>
        <v>325.20865121545017</v>
      </c>
      <c r="BQ144" s="46">
        <f>BN144/BO144</f>
        <v>-4.9708672886330234</v>
      </c>
      <c r="BR144" s="64" t="e">
        <f>BL144/BM144</f>
        <v>#DIV/0!</v>
      </c>
      <c r="BS144" s="16">
        <f>BB144+BL144+BU144</f>
        <v>2892</v>
      </c>
      <c r="BT144" s="69">
        <f>BC144+BM144+BV144</f>
        <v>2123.2402650239378</v>
      </c>
      <c r="BU144" s="66">
        <v>0</v>
      </c>
      <c r="BV144" s="15">
        <f>AZ144*$D$160</f>
        <v>31.919585715030934</v>
      </c>
      <c r="BW144" s="37">
        <f>BV144-BU144</f>
        <v>31.919585715030934</v>
      </c>
      <c r="BX144" s="54">
        <f>BW144*(BW144&lt;&gt;0)</f>
        <v>31.919585715030934</v>
      </c>
      <c r="BY144" s="26">
        <f>BX144/$BX$152</f>
        <v>1.0894056558031044E-2</v>
      </c>
      <c r="BZ144" s="47">
        <f>BY144 * $BW$152</f>
        <v>31.919585715030934</v>
      </c>
      <c r="CA144" s="48">
        <f>IF(BZ144&gt;0, V144, W144)</f>
        <v>320.78449622618979</v>
      </c>
      <c r="CB144" s="48">
        <f>IF(BW144&gt;0, S144*T144^(2-N144), S144*U144^(N144+2))</f>
        <v>320.20006404632483</v>
      </c>
      <c r="CC144" s="65">
        <f>BZ144/CA144</f>
        <v>9.950476438401179E-2</v>
      </c>
      <c r="CD144" s="66">
        <v>0</v>
      </c>
      <c r="CE144" s="15">
        <f>AZ144*$CD$155</f>
        <v>29.092574302628861</v>
      </c>
      <c r="CF144" s="37">
        <f>CE144-CD144</f>
        <v>29.092574302628861</v>
      </c>
      <c r="CG144" s="54">
        <f>CF144*(CF144&lt;&gt;0)</f>
        <v>29.092574302628861</v>
      </c>
      <c r="CH144" s="26">
        <f>CG144/$CG$152</f>
        <v>4.5266180648247797E-3</v>
      </c>
      <c r="CI144" s="47">
        <f>CH144 * $CF$152</f>
        <v>29.092574302628858</v>
      </c>
      <c r="CJ144" s="48">
        <f>IF(BZ144&gt;0,V144,W144)</f>
        <v>320.78449622618979</v>
      </c>
      <c r="CK144" s="65">
        <f>CI144/CJ144</f>
        <v>9.0691958760111852E-2</v>
      </c>
      <c r="CL144" s="70">
        <f>N144</f>
        <v>0</v>
      </c>
      <c r="CM144" s="1">
        <f>BS144+BU144</f>
        <v>2892</v>
      </c>
    </row>
    <row r="145" spans="1:91" x14ac:dyDescent="0.2">
      <c r="A145" s="31" t="s">
        <v>215</v>
      </c>
      <c r="B145">
        <v>1</v>
      </c>
      <c r="C145">
        <v>1</v>
      </c>
      <c r="D145">
        <v>0.239712345185777</v>
      </c>
      <c r="E145">
        <v>0.760287654814223</v>
      </c>
      <c r="F145">
        <v>0.270775347912524</v>
      </c>
      <c r="G145">
        <v>0.270775347912524</v>
      </c>
      <c r="H145">
        <v>4.6385290430421999E-2</v>
      </c>
      <c r="I145">
        <v>0.44504805683242699</v>
      </c>
      <c r="J145">
        <v>0.14367909859011199</v>
      </c>
      <c r="K145">
        <v>0.19724289064119699</v>
      </c>
      <c r="L145">
        <v>0.66245866398002196</v>
      </c>
      <c r="M145">
        <v>0.79632102123912896</v>
      </c>
      <c r="N145" s="21">
        <v>0</v>
      </c>
      <c r="O145">
        <v>1.0234243455104</v>
      </c>
      <c r="P145">
        <v>0.98988015545337404</v>
      </c>
      <c r="Q145">
        <v>1.04911829625571</v>
      </c>
      <c r="R145">
        <v>1</v>
      </c>
      <c r="S145">
        <v>0.63990002870559604</v>
      </c>
      <c r="T145" s="27">
        <f>IF(C145,P145,R145)</f>
        <v>0.98988015545337404</v>
      </c>
      <c r="U145" s="27">
        <f>IF(D145 = 0,O145,Q145)</f>
        <v>1.04911829625571</v>
      </c>
      <c r="V145" s="39">
        <f>S145*T145^(1-N145)</f>
        <v>0.63342433988971392</v>
      </c>
      <c r="W145" s="38">
        <f>S145*U145^(N145+1)</f>
        <v>0.67133082788959486</v>
      </c>
      <c r="X145" s="44">
        <f>0.5 * (D145-MAX($D$3:$D$151))/(MIN($D$3:$D$151)-MAX($D$3:$D$151)) + 0.75</f>
        <v>1.1418056413423925</v>
      </c>
      <c r="Y145" s="44">
        <f>AVERAGE(D145, F145, G145, H145, I145, J145, K145)</f>
        <v>0.2305169110721404</v>
      </c>
      <c r="Z145" s="22">
        <f>AI145^N145</f>
        <v>1</v>
      </c>
      <c r="AA145" s="22">
        <f>(Z145+AB145)/2</f>
        <v>1</v>
      </c>
      <c r="AB145" s="22">
        <f>AM145^N145</f>
        <v>1</v>
      </c>
      <c r="AC145" s="22">
        <v>1</v>
      </c>
      <c r="AD145" s="22">
        <v>1</v>
      </c>
      <c r="AE145" s="22">
        <v>1</v>
      </c>
      <c r="AF145" s="22">
        <f>PERCENTILE($L$2:$L$151, 0.05)</f>
        <v>4.1983459205926187E-4</v>
      </c>
      <c r="AG145" s="22">
        <f>PERCENTILE($L$2:$L$151, 0.95)</f>
        <v>0.98984537699831288</v>
      </c>
      <c r="AH145" s="22">
        <f>MIN(MAX(L145,AF145), AG145)</f>
        <v>0.66245866398002196</v>
      </c>
      <c r="AI145" s="22">
        <f>AH145-$AH$152+1</f>
        <v>1.6620388293879627</v>
      </c>
      <c r="AJ145" s="22">
        <f>PERCENTILE($M$2:$M$151, 0.02)</f>
        <v>-0.85468361603739185</v>
      </c>
      <c r="AK145" s="22">
        <f>PERCENTILE($M$2:$M$151, 0.98)</f>
        <v>1.261554317403208</v>
      </c>
      <c r="AL145" s="22">
        <f>MIN(MAX(M145,AJ145), AK145)</f>
        <v>0.79632102123912896</v>
      </c>
      <c r="AM145" s="22">
        <f>AL145-$AL$152 + 1</f>
        <v>2.6510046372765208</v>
      </c>
      <c r="AN145" s="46">
        <v>0</v>
      </c>
      <c r="AO145" s="74">
        <v>0.31</v>
      </c>
      <c r="AP145" s="51">
        <v>0.57999999999999996</v>
      </c>
      <c r="AQ145" s="50">
        <v>1</v>
      </c>
      <c r="AR145" s="17">
        <f>(AI145^4)*AB145*AE145*AN145</f>
        <v>0</v>
      </c>
      <c r="AS145" s="17">
        <f>(AM145^4) *Z145*AC145*AO145*(M145 &gt; 0)</f>
        <v>15.311003068597522</v>
      </c>
      <c r="AT145" s="17">
        <f>(AM145^4)*AA145*AP145*AQ145</f>
        <v>28.646392838021168</v>
      </c>
      <c r="AU145" s="17">
        <f>MIN(AR145, 0.05*AR$152)</f>
        <v>0</v>
      </c>
      <c r="AV145" s="17">
        <f>MIN(AS145, 0.05*AS$152)</f>
        <v>15.311003068597522</v>
      </c>
      <c r="AW145" s="17">
        <f>MIN(AT145, 0.05*AT$152)</f>
        <v>28.646392838021168</v>
      </c>
      <c r="AX145" s="14">
        <f>AU145/$AU$152</f>
        <v>0</v>
      </c>
      <c r="AY145" s="14">
        <f>AV145/$AV$152</f>
        <v>5.8876216274137919E-3</v>
      </c>
      <c r="AZ145" s="67">
        <f>AW145/$AW$152</f>
        <v>7.7543292395166477E-3</v>
      </c>
      <c r="BA145" s="21">
        <f>N145</f>
        <v>0</v>
      </c>
      <c r="BB145" s="66">
        <v>0</v>
      </c>
      <c r="BC145" s="15">
        <f>$D$158*AX145</f>
        <v>0</v>
      </c>
      <c r="BD145" s="19">
        <f>BC145-BB145</f>
        <v>0</v>
      </c>
      <c r="BE145" s="63">
        <f>(IF(BD145 &gt; 0, V145, W145))</f>
        <v>0.67133082788959486</v>
      </c>
      <c r="BF145" s="63">
        <f>IF(BD145&gt;0, S145*(T145^(2-N145)), S145*(U145^(N145 + 2)))</f>
        <v>0.7043054543794669</v>
      </c>
      <c r="BG145" s="46">
        <f>BD145/BE145</f>
        <v>0</v>
      </c>
      <c r="BH145" s="64" t="e">
        <f>BB145/BC145</f>
        <v>#DIV/0!</v>
      </c>
      <c r="BI145" s="66">
        <v>189</v>
      </c>
      <c r="BJ145" s="66">
        <v>3630</v>
      </c>
      <c r="BK145" s="66">
        <v>0</v>
      </c>
      <c r="BL145" s="10">
        <f>SUM(BI145:BK145)</f>
        <v>3819</v>
      </c>
      <c r="BM145" s="15">
        <f>AY145*$D$157</f>
        <v>1134.3621713321879</v>
      </c>
      <c r="BN145" s="9">
        <f>BM145-BL145</f>
        <v>-2684.6378286678118</v>
      </c>
      <c r="BO145" s="48">
        <f>IF(BN145&gt;0,V145,W145)</f>
        <v>0.67133082788959486</v>
      </c>
      <c r="BP145" s="48">
        <f xml:space="preserve"> IF(BN145 &gt;0, S145*T145^(2-N145), S145*U145^(N145+2))</f>
        <v>0.7043054543794669</v>
      </c>
      <c r="BQ145" s="46">
        <f>BN145/BO145</f>
        <v>-3998.9789193910215</v>
      </c>
      <c r="BR145" s="64">
        <f>BL145/BM145</f>
        <v>3.3666496437508933</v>
      </c>
      <c r="BS145" s="16">
        <f>BB145+BL145+BU145</f>
        <v>3897</v>
      </c>
      <c r="BT145" s="69">
        <f>BC145+BM145+BV145</f>
        <v>1213.5106098799342</v>
      </c>
      <c r="BU145" s="66">
        <v>78</v>
      </c>
      <c r="BV145" s="15">
        <f>AZ145*$D$160</f>
        <v>79.148438547746423</v>
      </c>
      <c r="BW145" s="37">
        <f>BV145-BU145</f>
        <v>1.148438547746423</v>
      </c>
      <c r="BX145" s="54">
        <f>BW145*(BW145&lt;&gt;0)</f>
        <v>1.148438547746423</v>
      </c>
      <c r="BY145" s="26">
        <f>BX145/$BX$152</f>
        <v>3.9195854871891598E-4</v>
      </c>
      <c r="BZ145" s="47">
        <f>BY145 * $BW$152</f>
        <v>1.148438547746423</v>
      </c>
      <c r="CA145" s="48">
        <f>IF(BZ145&gt;0, V145, W145)</f>
        <v>0.63342433988971392</v>
      </c>
      <c r="CB145" s="48">
        <f>IF(BW145&gt;0, S145*T145^(2-N145), S145*U145^(N145+2))</f>
        <v>0.62701418403798082</v>
      </c>
      <c r="CC145" s="65">
        <f>BZ145/CA145</f>
        <v>1.8130634953913811</v>
      </c>
      <c r="CD145" s="66">
        <v>0</v>
      </c>
      <c r="CE145" s="15">
        <f>AZ145*$CD$155</f>
        <v>72.138524915223371</v>
      </c>
      <c r="CF145" s="37">
        <f>CE145-CD145</f>
        <v>72.138524915223371</v>
      </c>
      <c r="CG145" s="54">
        <f>CF145*(CF145&lt;&gt;0)</f>
        <v>72.138524915223371</v>
      </c>
      <c r="CH145" s="26">
        <f>CG145/$CG$152</f>
        <v>1.1224292035976875E-2</v>
      </c>
      <c r="CI145" s="47">
        <f>CH145 * $CF$152</f>
        <v>72.138524915223371</v>
      </c>
      <c r="CJ145" s="48">
        <f>IF(BZ145&gt;0,V145,W145)</f>
        <v>0.63342433988971392</v>
      </c>
      <c r="CK145" s="65">
        <f>CI145/CJ145</f>
        <v>113.88656919590977</v>
      </c>
      <c r="CL145" s="70">
        <f>N145</f>
        <v>0</v>
      </c>
      <c r="CM145" s="1">
        <f>BS145+BU145</f>
        <v>3975</v>
      </c>
    </row>
    <row r="146" spans="1:91" x14ac:dyDescent="0.2">
      <c r="A146" s="31" t="s">
        <v>216</v>
      </c>
      <c r="B146">
        <v>0</v>
      </c>
      <c r="C146">
        <v>1</v>
      </c>
      <c r="D146">
        <v>0.53975229724330798</v>
      </c>
      <c r="E146">
        <v>0.46024770275669202</v>
      </c>
      <c r="F146">
        <v>0.62812872467222802</v>
      </c>
      <c r="G146">
        <v>0.62812872467222802</v>
      </c>
      <c r="H146">
        <v>0.38027580442958597</v>
      </c>
      <c r="I146">
        <v>0.27664020058503902</v>
      </c>
      <c r="J146">
        <v>0.32434483935317598</v>
      </c>
      <c r="K146">
        <v>0.451364941368877</v>
      </c>
      <c r="L146">
        <v>0.61559943085117996</v>
      </c>
      <c r="M146">
        <v>0.66869538298402198</v>
      </c>
      <c r="N146" s="21">
        <v>0</v>
      </c>
      <c r="O146">
        <v>0.99943820279901596</v>
      </c>
      <c r="P146">
        <v>0.982603943042202</v>
      </c>
      <c r="Q146">
        <v>1.0179508323159201</v>
      </c>
      <c r="R146">
        <v>0.98796664166723902</v>
      </c>
      <c r="S146">
        <v>2.42000007629394</v>
      </c>
      <c r="T146" s="27">
        <f>IF(C146,P146,R146)</f>
        <v>0.982603943042202</v>
      </c>
      <c r="U146" s="27">
        <f>IF(D146 = 0,O146,Q146)</f>
        <v>1.0179508323159201</v>
      </c>
      <c r="V146" s="39">
        <f>S146*T146^(1-N146)</f>
        <v>2.3779016171288552</v>
      </c>
      <c r="W146" s="38">
        <f>S146*U146^(N146+1)</f>
        <v>2.4634410918680065</v>
      </c>
      <c r="X146" s="44">
        <f>0.5 * (D146-MAX($D$3:$D$151))/(MIN($D$3:$D$151)-MAX($D$3:$D$151)) + 0.75</f>
        <v>0.987183446571958</v>
      </c>
      <c r="Y146" s="44">
        <f>AVERAGE(D146, F146, G146, H146, I146, J146, K146)</f>
        <v>0.46123364747492024</v>
      </c>
      <c r="Z146" s="22">
        <f>AI146^N146</f>
        <v>1</v>
      </c>
      <c r="AA146" s="22">
        <f>(Z146+AB146)/2</f>
        <v>1</v>
      </c>
      <c r="AB146" s="22">
        <f>AM146^N146</f>
        <v>1</v>
      </c>
      <c r="AC146" s="22">
        <v>1</v>
      </c>
      <c r="AD146" s="22">
        <v>1</v>
      </c>
      <c r="AE146" s="22">
        <v>1</v>
      </c>
      <c r="AF146" s="22">
        <f>PERCENTILE($L$2:$L$151, 0.05)</f>
        <v>4.1983459205926187E-4</v>
      </c>
      <c r="AG146" s="22">
        <f>PERCENTILE($L$2:$L$151, 0.95)</f>
        <v>0.98984537699831288</v>
      </c>
      <c r="AH146" s="22">
        <f>MIN(MAX(L146,AF146), AG146)</f>
        <v>0.61559943085117996</v>
      </c>
      <c r="AI146" s="22">
        <f>AH146-$AH$152+1</f>
        <v>1.6151795962591207</v>
      </c>
      <c r="AJ146" s="22">
        <f>PERCENTILE($M$2:$M$151, 0.02)</f>
        <v>-0.85468361603739185</v>
      </c>
      <c r="AK146" s="22">
        <f>PERCENTILE($M$2:$M$151, 0.98)</f>
        <v>1.261554317403208</v>
      </c>
      <c r="AL146" s="22">
        <f>MIN(MAX(M146,AJ146), AK146)</f>
        <v>0.66869538298402198</v>
      </c>
      <c r="AM146" s="22">
        <f>AL146-$AL$152 + 1</f>
        <v>2.5233789990214137</v>
      </c>
      <c r="AN146" s="46">
        <v>0</v>
      </c>
      <c r="AO146" s="74">
        <v>0.31</v>
      </c>
      <c r="AP146" s="51">
        <v>0.57999999999999996</v>
      </c>
      <c r="AQ146" s="50">
        <v>1</v>
      </c>
      <c r="AR146" s="17">
        <f>(AI146^4)*AB146*AE146*AN146</f>
        <v>0</v>
      </c>
      <c r="AS146" s="17">
        <f>(AM146^4) *Z146*AC146*AO146*(M146 &gt; 0)</f>
        <v>12.568736776351084</v>
      </c>
      <c r="AT146" s="17">
        <f>(AM146^4)*AA146*AP146*AQ146</f>
        <v>23.51570106543106</v>
      </c>
      <c r="AU146" s="17">
        <f>MIN(AR146, 0.05*AR$152)</f>
        <v>0</v>
      </c>
      <c r="AV146" s="17">
        <f>MIN(AS146, 0.05*AS$152)</f>
        <v>12.568736776351084</v>
      </c>
      <c r="AW146" s="17">
        <f>MIN(AT146, 0.05*AT$152)</f>
        <v>23.51570106543106</v>
      </c>
      <c r="AX146" s="14">
        <f>AU146/$AU$152</f>
        <v>0</v>
      </c>
      <c r="AY146" s="14">
        <f>AV146/$AV$152</f>
        <v>4.8331233520217754E-3</v>
      </c>
      <c r="AZ146" s="67">
        <f>AW146/$AW$152</f>
        <v>6.3654956276861943E-3</v>
      </c>
      <c r="BA146" s="21">
        <f>N146</f>
        <v>0</v>
      </c>
      <c r="BB146" s="66">
        <v>0</v>
      </c>
      <c r="BC146" s="15">
        <f>$D$158*AX146</f>
        <v>0</v>
      </c>
      <c r="BD146" s="19">
        <f>BC146-BB146</f>
        <v>0</v>
      </c>
      <c r="BE146" s="63">
        <f>(IF(BD146 &gt; 0, V146, W146))</f>
        <v>2.4634410918680065</v>
      </c>
      <c r="BF146" s="63">
        <f>IF(BD146&gt;0, S146*(T146^(2-N146)), S146*(U146^(N146 + 2)))</f>
        <v>2.507661909828276</v>
      </c>
      <c r="BG146" s="46">
        <f>BD146/BE146</f>
        <v>0</v>
      </c>
      <c r="BH146" s="64" t="e">
        <f>BB146/BC146</f>
        <v>#DIV/0!</v>
      </c>
      <c r="BI146" s="66">
        <v>0</v>
      </c>
      <c r="BJ146" s="66">
        <v>7</v>
      </c>
      <c r="BK146" s="66">
        <v>0</v>
      </c>
      <c r="BL146" s="10">
        <f>SUM(BI146:BK146)</f>
        <v>7</v>
      </c>
      <c r="BM146" s="15">
        <f>AY146*$D$157</f>
        <v>931.19304311068345</v>
      </c>
      <c r="BN146" s="9">
        <f>BM146-BL146</f>
        <v>924.19304311068345</v>
      </c>
      <c r="BO146" s="48">
        <f>IF(BN146&gt;0,V146,W146)</f>
        <v>2.3779016171288552</v>
      </c>
      <c r="BP146" s="48">
        <f xml:space="preserve"> IF(BN146 &gt;0, S146*T146^(2-N146), S146*U146^(N146+2))</f>
        <v>2.3365355051572414</v>
      </c>
      <c r="BQ146" s="46">
        <f>BN146/BO146</f>
        <v>388.6590750657632</v>
      </c>
      <c r="BR146" s="64">
        <f>BL146/BM146</f>
        <v>7.5172382910167063E-3</v>
      </c>
      <c r="BS146" s="16">
        <f>BB146+BL146+BU146</f>
        <v>29</v>
      </c>
      <c r="BT146" s="69">
        <f>BC146+BM146+BV146</f>
        <v>996.16565698247643</v>
      </c>
      <c r="BU146" s="66">
        <v>22</v>
      </c>
      <c r="BV146" s="15">
        <f>AZ146*$D$160</f>
        <v>64.972613871792987</v>
      </c>
      <c r="BW146" s="37">
        <f>BV146-BU146</f>
        <v>42.972613871792987</v>
      </c>
      <c r="BX146" s="54">
        <f>BW146*(BW146&lt;&gt;0)</f>
        <v>42.972613871792987</v>
      </c>
      <c r="BY146" s="26">
        <f>BX146/$BX$152</f>
        <v>1.4666421116652908E-2</v>
      </c>
      <c r="BZ146" s="47">
        <f>BY146 * $BW$152</f>
        <v>42.972613871792987</v>
      </c>
      <c r="CA146" s="48">
        <f>IF(BZ146&gt;0, V146, W146)</f>
        <v>2.3779016171288552</v>
      </c>
      <c r="CB146" s="48">
        <f>IF(BW146&gt;0, S146*T146^(2-N146), S146*U146^(N146+2))</f>
        <v>2.3365355051572414</v>
      </c>
      <c r="CC146" s="65">
        <f>BZ146/CA146</f>
        <v>18.071653411666091</v>
      </c>
      <c r="CD146" s="66">
        <v>0</v>
      </c>
      <c r="CE146" s="15">
        <f>AZ146*$CD$155</f>
        <v>59.218205824364667</v>
      </c>
      <c r="CF146" s="37">
        <f>CE146-CD146</f>
        <v>59.218205824364667</v>
      </c>
      <c r="CG146" s="54">
        <f>CF146*(CF146&lt;&gt;0)</f>
        <v>59.218205824364667</v>
      </c>
      <c r="CH146" s="26">
        <f>CG146/$CG$152</f>
        <v>9.2139732105748669E-3</v>
      </c>
      <c r="CI146" s="47">
        <f>CH146 * $CF$152</f>
        <v>59.218205824364667</v>
      </c>
      <c r="CJ146" s="48">
        <f>IF(BZ146&gt;0,V146,W146)</f>
        <v>2.3779016171288552</v>
      </c>
      <c r="CK146" s="65">
        <f>CI146/CJ146</f>
        <v>24.903555890536119</v>
      </c>
      <c r="CL146" s="70">
        <f>N146</f>
        <v>0</v>
      </c>
      <c r="CM146" s="1">
        <f>BS146+BU146</f>
        <v>51</v>
      </c>
    </row>
    <row r="147" spans="1:91" x14ac:dyDescent="0.2">
      <c r="A147" s="31" t="s">
        <v>127</v>
      </c>
      <c r="B147">
        <v>1</v>
      </c>
      <c r="C147">
        <v>1</v>
      </c>
      <c r="D147">
        <v>0.90681003584229303</v>
      </c>
      <c r="E147">
        <v>9.3189964157706001E-2</v>
      </c>
      <c r="F147">
        <v>0.98776223776223704</v>
      </c>
      <c r="G147">
        <v>0.98776223776223704</v>
      </c>
      <c r="H147">
        <v>9.375E-2</v>
      </c>
      <c r="I147">
        <v>0.859375</v>
      </c>
      <c r="J147">
        <v>0.283842220696639</v>
      </c>
      <c r="K147">
        <v>0.52949846750176299</v>
      </c>
      <c r="L147">
        <v>0.19081988411641501</v>
      </c>
      <c r="M147">
        <v>-8.5151329733618997E-2</v>
      </c>
      <c r="N147" s="21">
        <v>0</v>
      </c>
      <c r="O147">
        <v>1.04354139282268</v>
      </c>
      <c r="P147">
        <v>0.94542089457117595</v>
      </c>
      <c r="Q147">
        <v>1.02861629898531</v>
      </c>
      <c r="R147">
        <v>0.942979283008613</v>
      </c>
      <c r="S147">
        <v>11.449999809265099</v>
      </c>
      <c r="T147" s="27">
        <f>IF(C147,P147,R147)</f>
        <v>0.94542089457117595</v>
      </c>
      <c r="U147" s="27">
        <f>IF(D147 = 0,O147,Q147)</f>
        <v>1.02861629898531</v>
      </c>
      <c r="V147" s="39">
        <f>S147*T147^(1-N147)</f>
        <v>10.825069062515205</v>
      </c>
      <c r="W147" s="38">
        <f>S147*U147^(N147+1)</f>
        <v>11.777656427188772</v>
      </c>
      <c r="X147" s="44">
        <f>0.5 * (D147-MAX($D$3:$D$151))/(MIN($D$3:$D$151)-MAX($D$3:$D$151)) + 0.75</f>
        <v>0.79802439371767353</v>
      </c>
      <c r="Y147" s="44">
        <f>AVERAGE(D147, F147, G147, H147, I147, J147, K147)</f>
        <v>0.66411431422359546</v>
      </c>
      <c r="Z147" s="22">
        <f>AI147^N147</f>
        <v>1</v>
      </c>
      <c r="AA147" s="22">
        <f>(Z147+AB147)/2</f>
        <v>1</v>
      </c>
      <c r="AB147" s="22">
        <f>AM147^N147</f>
        <v>1</v>
      </c>
      <c r="AC147" s="22">
        <v>1</v>
      </c>
      <c r="AD147" s="22">
        <v>1</v>
      </c>
      <c r="AE147" s="22">
        <v>1</v>
      </c>
      <c r="AF147" s="22">
        <f>PERCENTILE($L$2:$L$151, 0.05)</f>
        <v>4.1983459205926187E-4</v>
      </c>
      <c r="AG147" s="22">
        <f>PERCENTILE($L$2:$L$151, 0.95)</f>
        <v>0.98984537699831288</v>
      </c>
      <c r="AH147" s="22">
        <f>MIN(MAX(L147,AF147), AG147)</f>
        <v>0.19081988411641501</v>
      </c>
      <c r="AI147" s="22">
        <f>AH147-$AH$152+1</f>
        <v>1.1904000495243556</v>
      </c>
      <c r="AJ147" s="22">
        <f>PERCENTILE($M$2:$M$151, 0.02)</f>
        <v>-0.85468361603739185</v>
      </c>
      <c r="AK147" s="22">
        <f>PERCENTILE($M$2:$M$151, 0.98)</f>
        <v>1.261554317403208</v>
      </c>
      <c r="AL147" s="22">
        <f>MIN(MAX(M147,AJ147), AK147)</f>
        <v>-8.5151329733618997E-2</v>
      </c>
      <c r="AM147" s="22">
        <f>AL147-$AL$152 + 1</f>
        <v>1.7695322863037728</v>
      </c>
      <c r="AN147" s="46">
        <v>1</v>
      </c>
      <c r="AO147" s="51">
        <v>1</v>
      </c>
      <c r="AP147" s="51">
        <v>1</v>
      </c>
      <c r="AQ147" s="21">
        <v>1</v>
      </c>
      <c r="AR147" s="17">
        <f>(AI147^4)*AB147*AE147*AN147</f>
        <v>2.0080371583230847</v>
      </c>
      <c r="AS147" s="17">
        <f>(AM147^4) *Z147*AC147*AO147*(M147 &gt; 0)</f>
        <v>0</v>
      </c>
      <c r="AT147" s="17">
        <f>(AM147^4)*AA147*AP147*AQ147</f>
        <v>9.8046921956301176</v>
      </c>
      <c r="AU147" s="17">
        <f>MIN(AR147, 0.05*AR$152)</f>
        <v>2.0080371583230847</v>
      </c>
      <c r="AV147" s="17">
        <f>MIN(AS147, 0.05*AS$152)</f>
        <v>0</v>
      </c>
      <c r="AW147" s="17">
        <f>MIN(AT147, 0.05*AT$152)</f>
        <v>9.8046921956301176</v>
      </c>
      <c r="AX147" s="14">
        <f>AU147/$AU$152</f>
        <v>3.8652149877863419E-3</v>
      </c>
      <c r="AY147" s="14">
        <f>AV147/$AV$152</f>
        <v>0</v>
      </c>
      <c r="AZ147" s="67">
        <f>AW147/$AW$152</f>
        <v>2.6540448497978223E-3</v>
      </c>
      <c r="BA147" s="21">
        <f>N147</f>
        <v>0</v>
      </c>
      <c r="BB147" s="66">
        <v>332</v>
      </c>
      <c r="BC147" s="15">
        <f>$D$158*AX147</f>
        <v>518.8548643154752</v>
      </c>
      <c r="BD147" s="19">
        <f>BC147-BB147</f>
        <v>186.8548643154752</v>
      </c>
      <c r="BE147" s="63">
        <f>(IF(BD147 &gt; 0, V147, W147))</f>
        <v>10.825069062515205</v>
      </c>
      <c r="BF147" s="63">
        <f>IF(BD147&gt;0, S147*(T147^(2-N147)), S147*(U147^(N147 + 2)))</f>
        <v>10.234246476877885</v>
      </c>
      <c r="BG147" s="46">
        <f>BD147/BE147</f>
        <v>17.261309210720128</v>
      </c>
      <c r="BH147" s="64">
        <f>BB147/BC147</f>
        <v>0.63987065137763977</v>
      </c>
      <c r="BI147" s="66">
        <v>0</v>
      </c>
      <c r="BJ147" s="66">
        <v>23</v>
      </c>
      <c r="BK147" s="66">
        <v>0</v>
      </c>
      <c r="BL147" s="10">
        <f>SUM(BI147:BK147)</f>
        <v>23</v>
      </c>
      <c r="BM147" s="15">
        <f>AY147*$D$157</f>
        <v>0</v>
      </c>
      <c r="BN147" s="9">
        <f>BM147-BL147</f>
        <v>-23</v>
      </c>
      <c r="BO147" s="48">
        <f>IF(BN147&gt;0,V147,W147)</f>
        <v>11.777656427188772</v>
      </c>
      <c r="BP147" s="48">
        <f xml:space="preserve"> IF(BN147 &gt;0, S147*T147^(2-N147), S147*U147^(N147+2))</f>
        <v>12.114689364855465</v>
      </c>
      <c r="BQ147" s="46">
        <f>BN147/BO147</f>
        <v>-1.9528503095831866</v>
      </c>
      <c r="BR147" s="64" t="e">
        <f>BL147/BM147</f>
        <v>#DIV/0!</v>
      </c>
      <c r="BS147" s="16">
        <f>BB147+BL147+BU147</f>
        <v>355</v>
      </c>
      <c r="BT147" s="69">
        <f>BC147+BM147+BV147</f>
        <v>545.94470009736153</v>
      </c>
      <c r="BU147" s="66">
        <v>0</v>
      </c>
      <c r="BV147" s="15">
        <f>AZ147*$D$160</f>
        <v>27.089835781886372</v>
      </c>
      <c r="BW147" s="37">
        <f>BV147-BU147</f>
        <v>27.089835781886372</v>
      </c>
      <c r="BX147" s="54">
        <f>BW147*(BW147&lt;&gt;0)</f>
        <v>27.089835781886372</v>
      </c>
      <c r="BY147" s="26">
        <f>BX147/$BX$152</f>
        <v>9.2456777412581546E-3</v>
      </c>
      <c r="BZ147" s="47">
        <f>BY147 * $BW$152</f>
        <v>27.089835781886372</v>
      </c>
      <c r="CA147" s="48">
        <f>IF(BZ147&gt;0, V147, W147)</f>
        <v>10.825069062515205</v>
      </c>
      <c r="CB147" s="48">
        <f>IF(BW147&gt;0, S147*T147^(2-N147), S147*U147^(N147+2))</f>
        <v>10.234246476877885</v>
      </c>
      <c r="CC147" s="65">
        <f>BZ147/CA147</f>
        <v>2.5025092796583088</v>
      </c>
      <c r="CD147" s="66">
        <v>19</v>
      </c>
      <c r="CE147" s="15">
        <f>AZ147*$CD$155</f>
        <v>24.690579237669141</v>
      </c>
      <c r="CF147" s="37">
        <f>CE147-CD147</f>
        <v>5.6905792376691409</v>
      </c>
      <c r="CG147" s="54">
        <f>CF147*(CF147&lt;&gt;0)</f>
        <v>5.6905792376691409</v>
      </c>
      <c r="CH147" s="26">
        <f>CG147/$CG$152</f>
        <v>8.8541765017413111E-4</v>
      </c>
      <c r="CI147" s="47">
        <f>CH147 * $CF$152</f>
        <v>5.6905792376691409</v>
      </c>
      <c r="CJ147" s="48">
        <f>IF(BZ147&gt;0,V147,W147)</f>
        <v>10.825069062515205</v>
      </c>
      <c r="CK147" s="65">
        <f>CI147/CJ147</f>
        <v>0.52568525935546639</v>
      </c>
      <c r="CL147" s="70">
        <f>N147</f>
        <v>0</v>
      </c>
      <c r="CM147" s="1">
        <f>BS147+BU147</f>
        <v>355</v>
      </c>
    </row>
    <row r="148" spans="1:91" x14ac:dyDescent="0.2">
      <c r="A148" s="31" t="s">
        <v>179</v>
      </c>
      <c r="B148">
        <v>1</v>
      </c>
      <c r="C148">
        <v>1</v>
      </c>
      <c r="D148">
        <v>0.79799159271368503</v>
      </c>
      <c r="E148">
        <v>0.202008407286314</v>
      </c>
      <c r="F148">
        <v>0.40324825986078799</v>
      </c>
      <c r="G148">
        <v>0.40324825986078799</v>
      </c>
      <c r="H148">
        <v>0.55317577548005903</v>
      </c>
      <c r="I148">
        <v>0.65189561792220496</v>
      </c>
      <c r="J148">
        <v>0.60051050280254703</v>
      </c>
      <c r="K148">
        <v>0.492092283299844</v>
      </c>
      <c r="L148">
        <v>0.68053757947493199</v>
      </c>
      <c r="M148">
        <v>1.0323836386109499</v>
      </c>
      <c r="N148" s="21">
        <v>0</v>
      </c>
      <c r="O148">
        <v>0.99987090686890601</v>
      </c>
      <c r="P148">
        <v>0.99984276552125195</v>
      </c>
      <c r="Q148">
        <v>1.0053909799776299</v>
      </c>
      <c r="R148">
        <v>1.0009407584983701</v>
      </c>
      <c r="S148">
        <v>0</v>
      </c>
      <c r="T148" s="27">
        <f>IF(C148,P148,R148)</f>
        <v>0.99984276552125195</v>
      </c>
      <c r="U148" s="27">
        <f>IF(D148 = 0,O148,Q148)</f>
        <v>1.0053909799776299</v>
      </c>
      <c r="V148" s="39">
        <f>S148*T148^(1-N148)</f>
        <v>0</v>
      </c>
      <c r="W148" s="38">
        <f>S148*U148^(N148+1)</f>
        <v>0</v>
      </c>
      <c r="X148" s="44">
        <f>0.5 * (D148-MAX($D$3:$D$151))/(MIN($D$3:$D$151)-MAX($D$3:$D$151)) + 0.75</f>
        <v>0.8541027472591407</v>
      </c>
      <c r="Y148" s="44">
        <f>AVERAGE(D148, F148, G148, H148, I148, J148, K148)</f>
        <v>0.55745175599141661</v>
      </c>
      <c r="Z148" s="22">
        <f>AI148^N148</f>
        <v>1</v>
      </c>
      <c r="AA148" s="22">
        <f>(Z148+AB148)/2</f>
        <v>1</v>
      </c>
      <c r="AB148" s="22">
        <f>AM148^N148</f>
        <v>1</v>
      </c>
      <c r="AC148" s="22">
        <v>1</v>
      </c>
      <c r="AD148" s="22">
        <v>1</v>
      </c>
      <c r="AE148" s="22">
        <v>1</v>
      </c>
      <c r="AF148" s="22">
        <f>PERCENTILE($L$2:$L$151, 0.05)</f>
        <v>4.1983459205926187E-4</v>
      </c>
      <c r="AG148" s="22">
        <f>PERCENTILE($L$2:$L$151, 0.95)</f>
        <v>0.98984537699831288</v>
      </c>
      <c r="AH148" s="22">
        <f>MIN(MAX(L148,AF148), AG148)</f>
        <v>0.68053757947493199</v>
      </c>
      <c r="AI148" s="22">
        <f>AH148-$AH$152+1</f>
        <v>1.6801177448828728</v>
      </c>
      <c r="AJ148" s="22">
        <f>PERCENTILE($M$2:$M$151, 0.02)</f>
        <v>-0.85468361603739185</v>
      </c>
      <c r="AK148" s="22">
        <f>PERCENTILE($M$2:$M$151, 0.98)</f>
        <v>1.261554317403208</v>
      </c>
      <c r="AL148" s="22">
        <f>MIN(MAX(M148,AJ148), AK148)</f>
        <v>1.0323836386109499</v>
      </c>
      <c r="AM148" s="22">
        <f>AL148-$AL$152 + 1</f>
        <v>2.8870672546483416</v>
      </c>
      <c r="AN148" s="46">
        <v>1</v>
      </c>
      <c r="AO148" s="51">
        <v>1</v>
      </c>
      <c r="AP148" s="51">
        <v>1</v>
      </c>
      <c r="AQ148" s="21">
        <v>1</v>
      </c>
      <c r="AR148" s="17">
        <f>(AI148^4)*AB148*AE148*AN148</f>
        <v>7.9681752064049407</v>
      </c>
      <c r="AS148" s="17">
        <f>(AM148^4) *Z148*AC148*AO148*(M148 &gt; 0)</f>
        <v>69.474847763575042</v>
      </c>
      <c r="AT148" s="17">
        <f>(AM148^4)*AA148*AP148*AQ148</f>
        <v>69.474847763575042</v>
      </c>
      <c r="AU148" s="17">
        <f>MIN(AR148, 0.05*AR$152)</f>
        <v>7.9681752064049407</v>
      </c>
      <c r="AV148" s="17">
        <f>MIN(AS148, 0.05*AS$152)</f>
        <v>69.474847763575042</v>
      </c>
      <c r="AW148" s="17">
        <f>MIN(AT148, 0.05*AT$152)</f>
        <v>69.474847763575042</v>
      </c>
      <c r="AX148" s="14">
        <f>AU148/$AU$152</f>
        <v>1.5337719277477893E-2</v>
      </c>
      <c r="AY148" s="14">
        <f>AV148/$AV$152</f>
        <v>2.6715533555932668E-2</v>
      </c>
      <c r="AZ148" s="67">
        <f>AW148/$AW$152</f>
        <v>1.8806236668968062E-2</v>
      </c>
      <c r="BA148" s="21">
        <f>N148</f>
        <v>0</v>
      </c>
      <c r="BB148" s="66">
        <v>0</v>
      </c>
      <c r="BC148" s="15">
        <f>$D$158*AX148</f>
        <v>2058.8894226508</v>
      </c>
      <c r="BD148" s="19">
        <f>BC148-BB148</f>
        <v>2058.8894226508</v>
      </c>
      <c r="BE148" s="63">
        <f>(IF(BD148 &gt; 0, V148, W148))</f>
        <v>0</v>
      </c>
      <c r="BF148" s="63">
        <f>IF(BD148&gt;0, S148*(T148^(2-N148)), S148*(U148^(N148 + 2)))</f>
        <v>0</v>
      </c>
      <c r="BG148" s="46" t="e">
        <f>BD148/BE148</f>
        <v>#DIV/0!</v>
      </c>
      <c r="BH148" s="64">
        <f>BB148/BC148</f>
        <v>0</v>
      </c>
      <c r="BI148" s="66">
        <v>0</v>
      </c>
      <c r="BJ148" s="66">
        <v>0</v>
      </c>
      <c r="BK148" s="66">
        <v>0</v>
      </c>
      <c r="BL148" s="10">
        <f>SUM(BI148:BK148)</f>
        <v>0</v>
      </c>
      <c r="BM148" s="15">
        <f>AY148*$D$157</f>
        <v>5147.2551346879909</v>
      </c>
      <c r="BN148" s="9">
        <f>BM148-BL148</f>
        <v>5147.2551346879909</v>
      </c>
      <c r="BO148" s="48">
        <f>IF(BN148&gt;0,V148,W148)</f>
        <v>0</v>
      </c>
      <c r="BP148" s="48">
        <f xml:space="preserve"> IF(BN148 &gt;0, S148*T148^(2-N148), S148*U148^(N148+2))</f>
        <v>0</v>
      </c>
      <c r="BQ148" s="46" t="e">
        <f>BN148/BO148</f>
        <v>#DIV/0!</v>
      </c>
      <c r="BR148" s="64">
        <f>BL148/BM148</f>
        <v>0</v>
      </c>
      <c r="BS148" s="16">
        <f>BB148+BL148+BU148</f>
        <v>0</v>
      </c>
      <c r="BT148" s="69">
        <f>BC148+BM148+BV148</f>
        <v>7398.099815018948</v>
      </c>
      <c r="BU148" s="66">
        <v>0</v>
      </c>
      <c r="BV148" s="15">
        <f>AZ148*$D$160</f>
        <v>191.95525768015702</v>
      </c>
      <c r="BW148" s="37">
        <f>BV148-BU148</f>
        <v>191.95525768015702</v>
      </c>
      <c r="BX148" s="54">
        <f>BW148*(BW148&lt;&gt;0)</f>
        <v>191.95525768015702</v>
      </c>
      <c r="BY148" s="26">
        <f>BX148/$BX$152</f>
        <v>6.5513739822579242E-2</v>
      </c>
      <c r="BZ148" s="47">
        <f>BY148 * $BW$152</f>
        <v>191.95525768015702</v>
      </c>
      <c r="CA148" s="48">
        <f>IF(BZ148&gt;0, V148, W148)</f>
        <v>0</v>
      </c>
      <c r="CB148" s="48">
        <f>IF(BW148&gt;0, S148*T148^(2-N148), S148*U148^(N148+2))</f>
        <v>0</v>
      </c>
      <c r="CC148" s="65" t="e">
        <f>BZ148/CA148</f>
        <v>#DIV/0!</v>
      </c>
      <c r="CD148" s="66">
        <v>0</v>
      </c>
      <c r="CE148" s="15">
        <f>AZ148*$CD$155</f>
        <v>174.95441973140987</v>
      </c>
      <c r="CF148" s="37">
        <f>CE148-CD148</f>
        <v>174.95441973140987</v>
      </c>
      <c r="CG148" s="54">
        <f>CF148*(CF148&lt;&gt;0)</f>
        <v>174.95441973140987</v>
      </c>
      <c r="CH148" s="26">
        <f>CG148/$CG$152</f>
        <v>2.7221786172617064E-2</v>
      </c>
      <c r="CI148" s="47">
        <f>CH148 * $CF$152</f>
        <v>174.95441973140987</v>
      </c>
      <c r="CJ148" s="48">
        <f>IF(BZ148&gt;0,V148,W148)</f>
        <v>0</v>
      </c>
      <c r="CK148" s="65" t="e">
        <f>CI148/CJ148</f>
        <v>#DIV/0!</v>
      </c>
      <c r="CL148" s="70">
        <f>N148</f>
        <v>0</v>
      </c>
      <c r="CM148" s="1">
        <f>BS148+BU148</f>
        <v>0</v>
      </c>
    </row>
    <row r="149" spans="1:91" x14ac:dyDescent="0.2">
      <c r="A149" s="31" t="s">
        <v>281</v>
      </c>
      <c r="B149">
        <v>0</v>
      </c>
      <c r="C149">
        <v>1</v>
      </c>
      <c r="D149">
        <v>0.102876548142229</v>
      </c>
      <c r="E149">
        <v>0.89712345185776998</v>
      </c>
      <c r="F149">
        <v>7.3131955484896594E-2</v>
      </c>
      <c r="G149">
        <v>7.3131955484896594E-2</v>
      </c>
      <c r="H149">
        <v>2.1103217718345099E-2</v>
      </c>
      <c r="I149">
        <v>6.7279565399080601E-2</v>
      </c>
      <c r="J149">
        <v>3.7680436789034703E-2</v>
      </c>
      <c r="K149">
        <v>5.24942285009233E-2</v>
      </c>
      <c r="L149">
        <v>0.61995291904683103</v>
      </c>
      <c r="M149">
        <v>0.52860429613279902</v>
      </c>
      <c r="N149" s="21">
        <v>0</v>
      </c>
      <c r="O149">
        <v>1.02632333782589</v>
      </c>
      <c r="P149">
        <v>0.96030223152445104</v>
      </c>
      <c r="Q149">
        <v>1.0026315764707201</v>
      </c>
      <c r="R149">
        <v>1.0068703046552701</v>
      </c>
      <c r="S149">
        <v>0.60000002384185702</v>
      </c>
      <c r="T149" s="27">
        <f>IF(C149,P149,R149)</f>
        <v>0.96030223152445104</v>
      </c>
      <c r="U149" s="27">
        <f>IF(D149 = 0,O149,Q149)</f>
        <v>1.0026315764707201</v>
      </c>
      <c r="V149" s="39">
        <f>S149*T149^(1-N149)</f>
        <v>0.57618136181005908</v>
      </c>
      <c r="W149" s="38">
        <f>S149*U149^(N149+1)</f>
        <v>0.60157896978703074</v>
      </c>
      <c r="X149" s="44">
        <f>0.5 * (D149-MAX($D$3:$D$151))/(MIN($D$3:$D$151)-MAX($D$3:$D$151)) + 0.75</f>
        <v>1.212322421247684</v>
      </c>
      <c r="Y149" s="44">
        <f>AVERAGE(D149, F149, G149, H149, I149, J149, K149)</f>
        <v>6.1099701074200839E-2</v>
      </c>
      <c r="Z149" s="22">
        <f>AI149^N149</f>
        <v>1</v>
      </c>
      <c r="AA149" s="22">
        <f>(Z149+AB149)/2</f>
        <v>1</v>
      </c>
      <c r="AB149" s="22">
        <f>AM149^N149</f>
        <v>1</v>
      </c>
      <c r="AC149" s="22">
        <v>1</v>
      </c>
      <c r="AD149" s="22">
        <v>1</v>
      </c>
      <c r="AE149" s="22">
        <v>1</v>
      </c>
      <c r="AF149" s="22">
        <f>PERCENTILE($L$2:$L$151, 0.05)</f>
        <v>4.1983459205926187E-4</v>
      </c>
      <c r="AG149" s="22">
        <f>PERCENTILE($L$2:$L$151, 0.95)</f>
        <v>0.98984537699831288</v>
      </c>
      <c r="AH149" s="22">
        <f>MIN(MAX(L149,AF149), AG149)</f>
        <v>0.61995291904683103</v>
      </c>
      <c r="AI149" s="22">
        <f>AH149-$AH$152+1</f>
        <v>1.6195330844547717</v>
      </c>
      <c r="AJ149" s="22">
        <f>PERCENTILE($M$2:$M$151, 0.02)</f>
        <v>-0.85468361603739185</v>
      </c>
      <c r="AK149" s="22">
        <f>PERCENTILE($M$2:$M$151, 0.98)</f>
        <v>1.261554317403208</v>
      </c>
      <c r="AL149" s="22">
        <f>MIN(MAX(M149,AJ149), AK149)</f>
        <v>0.52860429613279902</v>
      </c>
      <c r="AM149" s="22">
        <f>AL149-$AL$152 + 1</f>
        <v>2.3832879121701911</v>
      </c>
      <c r="AN149" s="46">
        <v>0</v>
      </c>
      <c r="AO149" s="74">
        <v>0.31</v>
      </c>
      <c r="AP149" s="51">
        <v>0.57999999999999996</v>
      </c>
      <c r="AQ149" s="50">
        <v>1</v>
      </c>
      <c r="AR149" s="17">
        <f>(AI149^4)*AB149*AE149*AN149</f>
        <v>0</v>
      </c>
      <c r="AS149" s="17">
        <f>(AM149^4) *Z149*AC149*AO149*(M149 &gt; 0)</f>
        <v>10.001559777683354</v>
      </c>
      <c r="AT149" s="17">
        <f>(AM149^4)*AA149*AP149*AQ149</f>
        <v>18.712595713084983</v>
      </c>
      <c r="AU149" s="17">
        <f>MIN(AR149, 0.05*AR$152)</f>
        <v>0</v>
      </c>
      <c r="AV149" s="17">
        <f>MIN(AS149, 0.05*AS$152)</f>
        <v>10.001559777683354</v>
      </c>
      <c r="AW149" s="17">
        <f>MIN(AT149, 0.05*AT$152)</f>
        <v>18.712595713084983</v>
      </c>
      <c r="AX149" s="14">
        <f>AU149/$AU$152</f>
        <v>0</v>
      </c>
      <c r="AY149" s="14">
        <f>AV149/$AV$152</f>
        <v>3.8459530960275783E-3</v>
      </c>
      <c r="AZ149" s="67">
        <f>AW149/$AW$152</f>
        <v>5.0653368089206242E-3</v>
      </c>
      <c r="BA149" s="21">
        <f>N149</f>
        <v>0</v>
      </c>
      <c r="BB149" s="66">
        <v>0</v>
      </c>
      <c r="BC149" s="15">
        <f>$D$158*AX149</f>
        <v>0</v>
      </c>
      <c r="BD149" s="19">
        <f>BC149-BB149</f>
        <v>0</v>
      </c>
      <c r="BE149" s="63">
        <f>(IF(BD149 &gt; 0, V149, W149))</f>
        <v>0.60157896978703074</v>
      </c>
      <c r="BF149" s="63">
        <f>IF(BD149&gt;0, S149*(T149^(2-N149)), S149*(U149^(N149 + 2)))</f>
        <v>0.60316207084920237</v>
      </c>
      <c r="BG149" s="46">
        <f>BD149/BE149</f>
        <v>0</v>
      </c>
      <c r="BH149" s="64" t="e">
        <f>BB149/BC149</f>
        <v>#DIV/0!</v>
      </c>
      <c r="BI149" s="66">
        <v>364</v>
      </c>
      <c r="BJ149" s="66">
        <v>415</v>
      </c>
      <c r="BK149" s="66">
        <v>0</v>
      </c>
      <c r="BL149" s="10">
        <f>SUM(BI149:BK149)</f>
        <v>779</v>
      </c>
      <c r="BM149" s="15">
        <f>AY149*$D$157</f>
        <v>740.99593705853749</v>
      </c>
      <c r="BN149" s="9">
        <f>BM149-BL149</f>
        <v>-38.004062941462507</v>
      </c>
      <c r="BO149" s="48">
        <f>IF(BN149&gt;0,V149,W149)</f>
        <v>0.60157896978703074</v>
      </c>
      <c r="BP149" s="48">
        <f xml:space="preserve"> IF(BN149 &gt;0, S149*T149^(2-N149), S149*U149^(N149+2))</f>
        <v>0.60316207084920237</v>
      </c>
      <c r="BQ149" s="46">
        <f>BN149/BO149</f>
        <v>-63.173855553688313</v>
      </c>
      <c r="BR149" s="64">
        <f>BL149/BM149</f>
        <v>1.0512878155477123</v>
      </c>
      <c r="BS149" s="16">
        <f>BB149+BL149+BU149</f>
        <v>779</v>
      </c>
      <c r="BT149" s="69">
        <f>BC149+BM149+BV149</f>
        <v>792.69782986719031</v>
      </c>
      <c r="BU149" s="66">
        <v>0</v>
      </c>
      <c r="BV149" s="15">
        <f>AZ149*$D$160</f>
        <v>51.701892808652808</v>
      </c>
      <c r="BW149" s="37">
        <f>BV149-BU149</f>
        <v>51.701892808652808</v>
      </c>
      <c r="BX149" s="54">
        <f>BW149*(BW149&lt;&gt;0)</f>
        <v>51.701892808652808</v>
      </c>
      <c r="BY149" s="26">
        <f>BX149/$BX$152</f>
        <v>1.7645697204318377E-2</v>
      </c>
      <c r="BZ149" s="47">
        <f>BY149 * $BW$152</f>
        <v>51.701892808652801</v>
      </c>
      <c r="CA149" s="48">
        <f>IF(BZ149&gt;0, V149, W149)</f>
        <v>0.57618136181005908</v>
      </c>
      <c r="CB149" s="48">
        <f>IF(BW149&gt;0, S149*T149^(2-N149), S149*U149^(N149+2))</f>
        <v>0.55330824750899688</v>
      </c>
      <c r="CC149" s="65">
        <f>BZ149/CA149</f>
        <v>89.731977178561664</v>
      </c>
      <c r="CD149" s="66">
        <v>0</v>
      </c>
      <c r="CE149" s="15">
        <f>AZ149*$CD$155</f>
        <v>47.122828333388568</v>
      </c>
      <c r="CF149" s="37">
        <f>CE149-CD149</f>
        <v>47.122828333388568</v>
      </c>
      <c r="CG149" s="54">
        <f>CF149*(CF149&lt;&gt;0)</f>
        <v>47.122828333388568</v>
      </c>
      <c r="CH149" s="26">
        <f>CG149/$CG$152</f>
        <v>7.3320100098628552E-3</v>
      </c>
      <c r="CI149" s="47">
        <f>CH149 * $CF$152</f>
        <v>47.122828333388568</v>
      </c>
      <c r="CJ149" s="48">
        <f>IF(BZ149&gt;0,V149,W149)</f>
        <v>0.57618136181005908</v>
      </c>
      <c r="CK149" s="65">
        <f>CI149/CJ149</f>
        <v>81.784714773406421</v>
      </c>
      <c r="CL149" s="70">
        <f>N149</f>
        <v>0</v>
      </c>
      <c r="CM149" s="1">
        <f>BS149+BU149</f>
        <v>779</v>
      </c>
    </row>
    <row r="150" spans="1:91" x14ac:dyDescent="0.2">
      <c r="A150" s="31" t="s">
        <v>180</v>
      </c>
      <c r="B150">
        <v>1</v>
      </c>
      <c r="C150">
        <v>0</v>
      </c>
      <c r="D150">
        <v>0.36625971143174202</v>
      </c>
      <c r="E150">
        <v>0.63374028856825704</v>
      </c>
      <c r="F150">
        <v>0.36502732240437102</v>
      </c>
      <c r="G150">
        <v>0.36502732240437102</v>
      </c>
      <c r="H150">
        <v>0.26422250316055601</v>
      </c>
      <c r="I150">
        <v>0.24273072060682599</v>
      </c>
      <c r="J150">
        <v>0.25324872870895399</v>
      </c>
      <c r="K150">
        <v>0.30404392008876002</v>
      </c>
      <c r="L150">
        <v>0.40429118298085298</v>
      </c>
      <c r="M150">
        <v>0.19351169733263601</v>
      </c>
      <c r="N150" s="21">
        <v>0</v>
      </c>
      <c r="O150">
        <v>1.0099947533248399</v>
      </c>
      <c r="P150">
        <v>0.97855405332261802</v>
      </c>
      <c r="Q150">
        <v>1.0268416019322999</v>
      </c>
      <c r="R150">
        <v>0.987141703418698</v>
      </c>
      <c r="S150">
        <v>74.309997558593693</v>
      </c>
      <c r="T150" s="27">
        <f>IF(C150,P150,R150)</f>
        <v>0.987141703418698</v>
      </c>
      <c r="U150" s="27">
        <f>IF(D150 = 0,O150,Q150)</f>
        <v>1.0268416019322999</v>
      </c>
      <c r="V150" s="39">
        <f>S150*T150^(1-N150)</f>
        <v>73.354497571029469</v>
      </c>
      <c r="W150" s="38">
        <f>S150*U150^(N150+1)</f>
        <v>76.304596932651648</v>
      </c>
      <c r="X150" s="44">
        <f>0.5 * (D150-MAX($D$3:$D$151))/(MIN($D$3:$D$151)-MAX($D$3:$D$151)) + 0.75</f>
        <v>1.0765908878497734</v>
      </c>
      <c r="Y150" s="44">
        <f>AVERAGE(D150, F150, G150, H150, I150, J150, K150)</f>
        <v>0.30865146125794002</v>
      </c>
      <c r="Z150" s="22">
        <f>AI150^N150</f>
        <v>1</v>
      </c>
      <c r="AA150" s="22">
        <f>(Z150+AB150)/2</f>
        <v>1</v>
      </c>
      <c r="AB150" s="22">
        <f>AM150^N150</f>
        <v>1</v>
      </c>
      <c r="AC150" s="22">
        <v>1</v>
      </c>
      <c r="AD150" s="22">
        <v>1</v>
      </c>
      <c r="AE150" s="22">
        <v>1</v>
      </c>
      <c r="AF150" s="22">
        <f>PERCENTILE($L$2:$L$151, 0.05)</f>
        <v>4.1983459205926187E-4</v>
      </c>
      <c r="AG150" s="22">
        <f>PERCENTILE($L$2:$L$151, 0.95)</f>
        <v>0.98984537699831288</v>
      </c>
      <c r="AH150" s="22">
        <f>MIN(MAX(L150,AF150), AG150)</f>
        <v>0.40429118298085298</v>
      </c>
      <c r="AI150" s="22">
        <f>AH150-$AH$152+1</f>
        <v>1.4038713483887937</v>
      </c>
      <c r="AJ150" s="22">
        <f>PERCENTILE($M$2:$M$151, 0.02)</f>
        <v>-0.85468361603739185</v>
      </c>
      <c r="AK150" s="22">
        <f>PERCENTILE($M$2:$M$151, 0.98)</f>
        <v>1.261554317403208</v>
      </c>
      <c r="AL150" s="22">
        <f>MIN(MAX(M150,AJ150), AK150)</f>
        <v>0.19351169733263601</v>
      </c>
      <c r="AM150" s="22">
        <f>AL150-$AL$152 + 1</f>
        <v>2.0481953133700279</v>
      </c>
      <c r="AN150" s="46">
        <v>1</v>
      </c>
      <c r="AO150" s="51">
        <v>1</v>
      </c>
      <c r="AP150" s="51">
        <v>1</v>
      </c>
      <c r="AQ150" s="21">
        <v>1</v>
      </c>
      <c r="AR150" s="17">
        <f>(AI150^4)*AB150*AE150*AN150</f>
        <v>3.8842684961577509</v>
      </c>
      <c r="AS150" s="17">
        <f>(AM150^4) *Z150*AC150*AO150*(M150 &gt; 0)</f>
        <v>17.598897920779518</v>
      </c>
      <c r="AT150" s="17">
        <f>(AM150^4)*AA150*AP150*AQ150</f>
        <v>17.598897920779518</v>
      </c>
      <c r="AU150" s="17">
        <f>MIN(AR150, 0.05*AR$152)</f>
        <v>3.8842684961577509</v>
      </c>
      <c r="AV150" s="17">
        <f>MIN(AS150, 0.05*AS$152)</f>
        <v>17.598897920779518</v>
      </c>
      <c r="AW150" s="17">
        <f>MIN(AT150, 0.05*AT$152)</f>
        <v>17.598897920779518</v>
      </c>
      <c r="AX150" s="14">
        <f>AU150/$AU$152</f>
        <v>7.4767206103262956E-3</v>
      </c>
      <c r="AY150" s="14">
        <f>AV150/$AV$152</f>
        <v>6.7673980308672376E-3</v>
      </c>
      <c r="AZ150" s="67">
        <f>AW150/$AW$152</f>
        <v>4.7638685087513528E-3</v>
      </c>
      <c r="BA150" s="21">
        <f>N150</f>
        <v>0</v>
      </c>
      <c r="BB150" s="66">
        <v>743</v>
      </c>
      <c r="BC150" s="15">
        <f>$D$158*AX150</f>
        <v>1003.6525445683709</v>
      </c>
      <c r="BD150" s="19">
        <f>BC150-BB150</f>
        <v>260.6525445683709</v>
      </c>
      <c r="BE150" s="63">
        <f>(IF(BD150 &gt; 0, V150, W150))</f>
        <v>73.354497571029469</v>
      </c>
      <c r="BF150" s="63">
        <f>IF(BD150&gt;0, S150*(T150^(2-N150)), S150*(U150^(N150 + 2)))</f>
        <v>72.411283685688772</v>
      </c>
      <c r="BG150" s="46">
        <f>BD150/BE150</f>
        <v>3.5533273786788593</v>
      </c>
      <c r="BH150" s="64">
        <f>BB150/BC150</f>
        <v>0.74029603573568714</v>
      </c>
      <c r="BI150" s="66">
        <v>0</v>
      </c>
      <c r="BJ150" s="66">
        <v>1561</v>
      </c>
      <c r="BK150" s="66">
        <v>0</v>
      </c>
      <c r="BL150" s="10">
        <f>SUM(BI150:BK150)</f>
        <v>1561</v>
      </c>
      <c r="BM150" s="15">
        <f>AY150*$D$157</f>
        <v>1303.8678112091598</v>
      </c>
      <c r="BN150" s="9">
        <f>BM150-BL150</f>
        <v>-257.13218879084025</v>
      </c>
      <c r="BO150" s="48">
        <f>IF(BN150&gt;0,V150,W150)</f>
        <v>76.304596932651648</v>
      </c>
      <c r="BP150" s="48">
        <f xml:space="preserve"> IF(BN150 &gt;0, S150*T150^(2-N150), S150*U150^(N150+2))</f>
        <v>78.352734549122474</v>
      </c>
      <c r="BQ150" s="46">
        <f>BN150/BO150</f>
        <v>-3.3698125555632195</v>
      </c>
      <c r="BR150" s="64">
        <f>BL150/BM150</f>
        <v>1.1972072525913384</v>
      </c>
      <c r="BS150" s="16">
        <f>BB150+BL150+BU150</f>
        <v>2378</v>
      </c>
      <c r="BT150" s="69">
        <f>BC150+BM150+BV150</f>
        <v>2356.145161646356</v>
      </c>
      <c r="BU150" s="66">
        <v>74</v>
      </c>
      <c r="BV150" s="15">
        <f>AZ150*$D$160</f>
        <v>48.624805868825057</v>
      </c>
      <c r="BW150" s="37">
        <f>BV150-BU150</f>
        <v>-25.375194131174943</v>
      </c>
      <c r="BX150" s="54">
        <f>BW150*(BW150&lt;&gt;0)</f>
        <v>-25.375194131174943</v>
      </c>
      <c r="BY150" s="26">
        <f>BX150/$BX$152</f>
        <v>-8.6604758126877009E-3</v>
      </c>
      <c r="BZ150" s="47">
        <f>BY150 * $BW$152</f>
        <v>-25.375194131174943</v>
      </c>
      <c r="CA150" s="48">
        <f>IF(BZ150&gt;0, V150, W150)</f>
        <v>76.304596932651648</v>
      </c>
      <c r="CB150" s="48">
        <f>IF(BW150&gt;0, S150*T150^(2-N150), S150*U150^(N150+2))</f>
        <v>78.352734549122474</v>
      </c>
      <c r="CC150" s="65">
        <f>BZ150/CA150</f>
        <v>-0.33255131605729765</v>
      </c>
      <c r="CD150" s="66">
        <v>0</v>
      </c>
      <c r="CE150" s="15">
        <f>AZ150*$CD$155</f>
        <v>44.318268736913836</v>
      </c>
      <c r="CF150" s="37">
        <f>CE150-CD150</f>
        <v>44.318268736913836</v>
      </c>
      <c r="CG150" s="54">
        <f>CF150*(CF150&lt;&gt;0)</f>
        <v>44.318268736913836</v>
      </c>
      <c r="CH150" s="26">
        <f>CG150/$CG$152</f>
        <v>6.8956385151569682E-3</v>
      </c>
      <c r="CI150" s="47">
        <f>CH150 * $CF$152</f>
        <v>44.318268736913836</v>
      </c>
      <c r="CJ150" s="48">
        <f>IF(BZ150&gt;0,V150,W150)</f>
        <v>76.304596932651648</v>
      </c>
      <c r="CK150" s="65">
        <f>CI150/CJ150</f>
        <v>0.58080732378457167</v>
      </c>
      <c r="CL150" s="70">
        <f>N150</f>
        <v>0</v>
      </c>
      <c r="CM150" s="1">
        <f>BS150+BU150</f>
        <v>2452</v>
      </c>
    </row>
    <row r="151" spans="1:91" x14ac:dyDescent="0.2">
      <c r="A151" s="31" t="s">
        <v>212</v>
      </c>
      <c r="B151">
        <v>1</v>
      </c>
      <c r="C151">
        <v>1</v>
      </c>
      <c r="D151">
        <v>0.89053136236516095</v>
      </c>
      <c r="E151">
        <v>0.109468637634838</v>
      </c>
      <c r="F151">
        <v>0.75883988875645603</v>
      </c>
      <c r="G151">
        <v>0.75883988875645603</v>
      </c>
      <c r="H151">
        <v>0.91516924362724605</v>
      </c>
      <c r="I151">
        <v>0.73485165064772195</v>
      </c>
      <c r="J151">
        <v>0.82006928323252604</v>
      </c>
      <c r="K151">
        <v>0.78886075048816795</v>
      </c>
      <c r="L151">
        <v>0.86593928906014705</v>
      </c>
      <c r="M151">
        <v>0.57661054253127197</v>
      </c>
      <c r="N151" s="21">
        <v>0</v>
      </c>
      <c r="O151">
        <v>1.0221912640080899</v>
      </c>
      <c r="P151">
        <v>1.00301750276213</v>
      </c>
      <c r="Q151">
        <v>1.0069284550431701</v>
      </c>
      <c r="R151">
        <v>0.99430521728296795</v>
      </c>
      <c r="S151">
        <v>13.800000190734799</v>
      </c>
      <c r="T151" s="27">
        <f>IF(C151,P151,R151)</f>
        <v>1.00301750276213</v>
      </c>
      <c r="U151" s="27">
        <f>IF(D151 = 0,O151,Q151)</f>
        <v>1.0069284550431701</v>
      </c>
      <c r="V151" s="39">
        <f>S151*T151^(1-N151)</f>
        <v>13.841641729427735</v>
      </c>
      <c r="W151" s="38">
        <f>S151*U151^(N151+1)</f>
        <v>13.895612871652045</v>
      </c>
      <c r="X151" s="44">
        <f>0.5 * (D151-MAX($D$3:$D$151))/(MIN($D$3:$D$151)-MAX($D$3:$D$151)) + 0.75</f>
        <v>0.80641342392423354</v>
      </c>
      <c r="Y151" s="44">
        <f>AVERAGE(D151, F151, G151, H151, I151, J151, K151)</f>
        <v>0.8095945811248193</v>
      </c>
      <c r="Z151" s="22">
        <f>AI151^N151</f>
        <v>1</v>
      </c>
      <c r="AA151" s="22">
        <f>(Z151+AB151)/2</f>
        <v>1</v>
      </c>
      <c r="AB151" s="22">
        <f>AM151^N151</f>
        <v>1</v>
      </c>
      <c r="AC151" s="22">
        <v>1</v>
      </c>
      <c r="AD151" s="22">
        <v>1</v>
      </c>
      <c r="AE151" s="22">
        <v>1</v>
      </c>
      <c r="AF151" s="22">
        <f>PERCENTILE($L$2:$L$151, 0.05)</f>
        <v>4.1983459205926187E-4</v>
      </c>
      <c r="AG151" s="22">
        <f>PERCENTILE($L$2:$L$151, 0.95)</f>
        <v>0.98984537699831288</v>
      </c>
      <c r="AH151" s="22">
        <f>MIN(MAX(L151,AF151), AG151)</f>
        <v>0.86593928906014705</v>
      </c>
      <c r="AI151" s="22">
        <f>AH151-$AH$152+1</f>
        <v>1.8655194544680878</v>
      </c>
      <c r="AJ151" s="22">
        <f>PERCENTILE($M$2:$M$151, 0.02)</f>
        <v>-0.85468361603739185</v>
      </c>
      <c r="AK151" s="22">
        <f>PERCENTILE($M$2:$M$151, 0.98)</f>
        <v>1.261554317403208</v>
      </c>
      <c r="AL151" s="22">
        <f>MIN(MAX(M151,AJ151), AK151)</f>
        <v>0.57661054253127197</v>
      </c>
      <c r="AM151" s="22">
        <f>AL151-$AL$152 + 1</f>
        <v>2.4312941585686638</v>
      </c>
      <c r="AN151" s="46">
        <v>0</v>
      </c>
      <c r="AO151" s="74">
        <v>0.31</v>
      </c>
      <c r="AP151" s="51">
        <v>0.57999999999999996</v>
      </c>
      <c r="AQ151" s="50">
        <v>1</v>
      </c>
      <c r="AR151" s="17">
        <f>(AI151^4)*AB151*AE151*AN151</f>
        <v>0</v>
      </c>
      <c r="AS151" s="17">
        <f>(AM151^4) *Z151*AC151*AO151*(M151 &gt; 0)</f>
        <v>10.832076548232795</v>
      </c>
      <c r="AT151" s="17">
        <f>(AM151^4)*AA151*AP151*AQ151</f>
        <v>20.266465799919423</v>
      </c>
      <c r="AU151" s="17">
        <f>MIN(AR151, 0.05*AR$152)</f>
        <v>0</v>
      </c>
      <c r="AV151" s="17">
        <f>MIN(AS151, 0.05*AS$152)</f>
        <v>10.832076548232795</v>
      </c>
      <c r="AW151" s="17">
        <f>MIN(AT151, 0.05*AT$152)</f>
        <v>20.266465799919423</v>
      </c>
      <c r="AX151" s="14">
        <f>AU151/$AU$152</f>
        <v>0</v>
      </c>
      <c r="AY151" s="14">
        <f>AV151/$AV$152</f>
        <v>4.1653161369929045E-3</v>
      </c>
      <c r="AZ151" s="67">
        <f>AW151/$AW$152</f>
        <v>5.4859559185195866E-3</v>
      </c>
      <c r="BA151" s="21">
        <f>N151</f>
        <v>0</v>
      </c>
      <c r="BB151" s="66">
        <v>0</v>
      </c>
      <c r="BC151" s="15">
        <f>$D$158*AX151</f>
        <v>0</v>
      </c>
      <c r="BD151" s="19">
        <f>BC151-BB151</f>
        <v>0</v>
      </c>
      <c r="BE151" s="63">
        <f>(IF(BD151 &gt; 0, V151, W151))</f>
        <v>13.895612871652045</v>
      </c>
      <c r="BF151" s="63">
        <f>IF(BD151&gt;0, S151*(T151^(2-N151)), S151*(U151^(N151 + 2)))</f>
        <v>13.991888000730579</v>
      </c>
      <c r="BG151" s="46">
        <f>BD151/BE151</f>
        <v>0</v>
      </c>
      <c r="BH151" s="64" t="e">
        <f>BB151/BC151</f>
        <v>#DIV/0!</v>
      </c>
      <c r="BI151" s="66">
        <v>0</v>
      </c>
      <c r="BJ151" s="66">
        <v>1435</v>
      </c>
      <c r="BK151" s="66">
        <v>0</v>
      </c>
      <c r="BL151" s="10">
        <f>SUM(BI151:BK151)</f>
        <v>1435</v>
      </c>
      <c r="BM151" s="15">
        <f>AY151*$D$157</f>
        <v>802.52729479828588</v>
      </c>
      <c r="BN151" s="9">
        <f>BM151-BL151</f>
        <v>-632.47270520171412</v>
      </c>
      <c r="BO151" s="48">
        <f>IF(BN151&gt;0,V151,W151)</f>
        <v>13.895612871652045</v>
      </c>
      <c r="BP151" s="48">
        <f xml:space="preserve"> IF(BN151 &gt;0, S151*T151^(2-N151), S151*U151^(N151+2))</f>
        <v>13.991888000730579</v>
      </c>
      <c r="BQ151" s="46">
        <f>BN151/BO151</f>
        <v>-45.515999261320786</v>
      </c>
      <c r="BR151" s="64">
        <f>BL151/BM151</f>
        <v>1.7881011764972869</v>
      </c>
      <c r="BS151" s="16">
        <f>BB151+BL151+BU151</f>
        <v>1490</v>
      </c>
      <c r="BT151" s="69">
        <f>BC151+BM151+BV151</f>
        <v>858.52244685861524</v>
      </c>
      <c r="BU151" s="66">
        <v>55</v>
      </c>
      <c r="BV151" s="15">
        <f>AZ151*$D$160</f>
        <v>55.995152060329417</v>
      </c>
      <c r="BW151" s="37">
        <f>BV151-BU151</f>
        <v>0.99515206032941705</v>
      </c>
      <c r="BX151" s="54">
        <f>BW151*(BW151&lt;&gt;0)</f>
        <v>0.99515206032941705</v>
      </c>
      <c r="BY151" s="26">
        <f>BX151/$BX$152</f>
        <v>3.3964234140935762E-4</v>
      </c>
      <c r="BZ151" s="47">
        <f>BY151 * $BW$152</f>
        <v>0.99515206032941705</v>
      </c>
      <c r="CA151" s="48">
        <f>IF(BZ151&gt;0, V151, W151)</f>
        <v>13.841641729427735</v>
      </c>
      <c r="CB151" s="48">
        <f>IF(BW151&gt;0, S151*T151^(2-N151), S151*U151^(N151+2))</f>
        <v>13.883408921578697</v>
      </c>
      <c r="CC151" s="65">
        <f>BZ151/CA151</f>
        <v>7.1895522206278081E-2</v>
      </c>
      <c r="CD151" s="66">
        <v>0</v>
      </c>
      <c r="CE151" s="15">
        <f>AZ151*$CD$155</f>
        <v>51.035847909987716</v>
      </c>
      <c r="CF151" s="37">
        <f>CE151-CD151</f>
        <v>51.035847909987716</v>
      </c>
      <c r="CG151" s="54">
        <f>CF151*(CF151&lt;&gt;0)</f>
        <v>51.035847909987716</v>
      </c>
      <c r="CH151" s="26">
        <f>CG151/$CG$152</f>
        <v>7.9408507717422926E-3</v>
      </c>
      <c r="CI151" s="47">
        <f>CH151 * $CF$152</f>
        <v>51.035847909987716</v>
      </c>
      <c r="CJ151" s="48">
        <f>IF(BZ151&gt;0,V151,W151)</f>
        <v>13.841641729427735</v>
      </c>
      <c r="CK151" s="65">
        <f>CI151/CJ151</f>
        <v>3.6871238909098487</v>
      </c>
      <c r="CL151" s="70">
        <f>N151</f>
        <v>0</v>
      </c>
      <c r="CM151" s="1">
        <f>BS151+BU151</f>
        <v>1545</v>
      </c>
    </row>
    <row r="152" spans="1:91" ht="17" thickBot="1" x14ac:dyDescent="0.25">
      <c r="A152" s="4" t="s">
        <v>11</v>
      </c>
      <c r="B152" s="13">
        <f>AVERAGE(B2:B151)</f>
        <v>0.73333333333333328</v>
      </c>
      <c r="C152" s="13">
        <f>AVERAGE(C2:C151)</f>
        <v>0.73333333333333328</v>
      </c>
      <c r="D152" s="6">
        <f>SUM(D2:D151)</f>
        <v>88.625411513957687</v>
      </c>
      <c r="E152" s="6">
        <f>SUM(E3:E151)</f>
        <v>60.763721526393802</v>
      </c>
      <c r="F152" s="4"/>
      <c r="G152" s="4"/>
      <c r="H152" s="4"/>
      <c r="I152" s="4"/>
      <c r="J152" s="4"/>
      <c r="K152" s="4"/>
      <c r="L152" s="4">
        <f>MIN(L2:L151)</f>
        <v>-0.66669048650427998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23">
        <f>SUM(X2:X151)</f>
        <v>144.12869981069875</v>
      </c>
      <c r="Y152" s="23"/>
      <c r="Z152" s="13"/>
      <c r="AA152" s="13"/>
      <c r="AB152" s="13"/>
      <c r="AC152" s="13"/>
      <c r="AD152" s="13"/>
      <c r="AE152" s="13"/>
      <c r="AF152" s="13"/>
      <c r="AG152" s="13"/>
      <c r="AH152" s="23">
        <f>MIN(AH2:AH151)</f>
        <v>4.1983459205926187E-4</v>
      </c>
      <c r="AI152" s="13"/>
      <c r="AJ152" s="13"/>
      <c r="AK152" s="13"/>
      <c r="AL152" s="23">
        <f>MIN(AL2:AL151)</f>
        <v>-0.85468361603739185</v>
      </c>
      <c r="AM152" s="13"/>
      <c r="AN152" s="13"/>
      <c r="AO152" s="13"/>
      <c r="AP152" s="13"/>
      <c r="AQ152" s="13"/>
      <c r="AR152" s="18">
        <f>SUM(AR2:AR151)</f>
        <v>519.51499843301428</v>
      </c>
      <c r="AS152" s="18">
        <f>SUM(AS2:AS151)</f>
        <v>2600.5412775350278</v>
      </c>
      <c r="AT152" s="18">
        <f>SUM(AT2:AT151)</f>
        <v>3694.2451053067216</v>
      </c>
      <c r="AU152" s="18">
        <f>SUM(AU2:AU151)</f>
        <v>519.51499843301428</v>
      </c>
      <c r="AV152" s="18">
        <f>SUM(AV2:AV151)</f>
        <v>2600.5412775350278</v>
      </c>
      <c r="AW152" s="18">
        <f>SUM(AW2:AW151)</f>
        <v>3694.2451053067216</v>
      </c>
      <c r="AX152" s="4">
        <f>SUM(AX2:AX151)</f>
        <v>0.99999999999999956</v>
      </c>
      <c r="AY152" s="4">
        <f>SUM(AY2:AY151)</f>
        <v>0.99999999999999989</v>
      </c>
      <c r="AZ152" s="4">
        <f>SUM(AZ2:AZ151)</f>
        <v>0.99999999999999989</v>
      </c>
      <c r="BA152" s="7"/>
      <c r="BB152" s="9">
        <f>SUM(BB2:BB151)</f>
        <v>110357</v>
      </c>
      <c r="BC152" s="9">
        <f>SUM(BC2:BC151)</f>
        <v>134237.00000000006</v>
      </c>
      <c r="BD152" s="55">
        <f>SUM(BD2:BD151)</f>
        <v>23879.999999999989</v>
      </c>
      <c r="BE152" s="9"/>
      <c r="BF152" s="9"/>
      <c r="BG152" s="9"/>
      <c r="BH152" s="9"/>
      <c r="BI152" s="9">
        <f>SUM(BI2:BI151)</f>
        <v>25942</v>
      </c>
      <c r="BJ152" s="9">
        <f>SUM(BJ2:BJ151)</f>
        <v>109710</v>
      </c>
      <c r="BK152" s="9">
        <f>SUM(BK2:BK151)</f>
        <v>1509</v>
      </c>
      <c r="BL152" s="9">
        <f>SUM(BL2:BL151)</f>
        <v>137161</v>
      </c>
      <c r="BM152" s="9">
        <f>SUM(BM2:BM151)</f>
        <v>192669.00000000003</v>
      </c>
      <c r="BN152" s="55">
        <f>SUM(BN2:BN151)</f>
        <v>55508.000000000058</v>
      </c>
      <c r="BO152" s="9"/>
      <c r="BP152" s="9"/>
      <c r="BQ152" s="9"/>
      <c r="BR152" s="9"/>
      <c r="BS152" s="6">
        <f>SUM(BS2:BS151)</f>
        <v>254795</v>
      </c>
      <c r="BT152" s="6">
        <f>SUM(BT2:BT151)</f>
        <v>337113.00000000012</v>
      </c>
      <c r="BU152" s="9">
        <f>SUM(BU2:BU151)</f>
        <v>7277</v>
      </c>
      <c r="BV152" s="9">
        <f>SUM(BV2:BV151)</f>
        <v>10206.999999999998</v>
      </c>
      <c r="BW152" s="55">
        <f>SUM(BW2:BW151)</f>
        <v>2929.9999999999977</v>
      </c>
      <c r="BX152" s="9">
        <f>SUM(BX2:BX151)</f>
        <v>2929.9999999999977</v>
      </c>
      <c r="BY152" s="9">
        <f>SUM(BY2:BY151)</f>
        <v>0.99999999999999956</v>
      </c>
      <c r="BZ152" s="9">
        <f>SUM(BZ2:BZ151)</f>
        <v>2929.9999999999977</v>
      </c>
      <c r="CA152" s="9"/>
      <c r="CB152" s="9"/>
      <c r="CC152" s="9"/>
      <c r="CD152" s="9">
        <f t="shared" ref="CD152:CI152" si="0">SUM(CD2:CD151)</f>
        <v>2876</v>
      </c>
      <c r="CE152" s="9">
        <f t="shared" si="0"/>
        <v>9302.9999999999964</v>
      </c>
      <c r="CF152" s="55">
        <f t="shared" si="0"/>
        <v>6427</v>
      </c>
      <c r="CG152" s="9">
        <f t="shared" si="0"/>
        <v>6427</v>
      </c>
      <c r="CH152" s="9">
        <f t="shared" si="0"/>
        <v>0.99999999999999956</v>
      </c>
      <c r="CI152" s="9">
        <f t="shared" si="0"/>
        <v>6427</v>
      </c>
      <c r="CJ152" s="9"/>
      <c r="CK152" s="9"/>
    </row>
    <row r="153" spans="1:91" x14ac:dyDescent="0.2">
      <c r="A153" s="11" t="s">
        <v>18</v>
      </c>
      <c r="B153" s="8"/>
      <c r="C153" s="8"/>
      <c r="D153" s="1"/>
      <c r="E153" s="1">
        <f>MEDIAN(E2:E151)</f>
        <v>0.37806858047714953</v>
      </c>
      <c r="I153" s="20"/>
      <c r="L153">
        <f>PERCENTILE(L2:L151, 0.99)</f>
        <v>1.1132113659627079</v>
      </c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 t="s">
        <v>138</v>
      </c>
      <c r="AO153" s="3" t="s">
        <v>137</v>
      </c>
      <c r="AP153" s="3" t="s">
        <v>140</v>
      </c>
      <c r="AQ153" s="3"/>
      <c r="AR153" s="3"/>
      <c r="BB153" s="2" t="s">
        <v>96</v>
      </c>
      <c r="BZ153" s="1"/>
      <c r="CD153" s="66">
        <v>6427</v>
      </c>
    </row>
    <row r="154" spans="1:91" x14ac:dyDescent="0.2">
      <c r="A154" s="12" t="s">
        <v>17</v>
      </c>
      <c r="B154" s="8"/>
      <c r="C154" s="8"/>
      <c r="D154" s="7"/>
      <c r="E154" s="7"/>
      <c r="F154" s="7"/>
      <c r="G154" s="7"/>
      <c r="H154" s="7"/>
      <c r="I154" s="34"/>
      <c r="J154" s="7"/>
      <c r="K154" s="7"/>
      <c r="N154" t="s">
        <v>73</v>
      </c>
      <c r="T154" s="7"/>
      <c r="U154" s="7"/>
      <c r="V154" s="7"/>
      <c r="Y154" s="7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 t="s">
        <v>139</v>
      </c>
      <c r="AP154" s="8" t="s">
        <v>141</v>
      </c>
      <c r="AQ154" s="8"/>
      <c r="AR154" s="8"/>
      <c r="AS154" s="17"/>
      <c r="AT154" s="17"/>
      <c r="AU154" s="17"/>
      <c r="AV154" s="17"/>
      <c r="AW154" s="17"/>
      <c r="AX154" s="17"/>
      <c r="AY154" s="7"/>
      <c r="AZ154" s="7"/>
      <c r="BA154" s="7"/>
      <c r="BB154" s="52" t="s">
        <v>97</v>
      </c>
      <c r="BC154" s="7"/>
      <c r="BD154" s="7"/>
      <c r="BE154" s="7"/>
      <c r="BF154" s="7"/>
      <c r="BG154" s="7"/>
      <c r="BH154" s="7" t="s">
        <v>287</v>
      </c>
      <c r="BI154" s="76">
        <v>0</v>
      </c>
      <c r="BJ154" s="76">
        <v>5891</v>
      </c>
      <c r="BK154" s="76">
        <v>0</v>
      </c>
      <c r="BL154" s="7"/>
      <c r="BM154" s="7"/>
      <c r="BN154" s="9"/>
      <c r="BO154" s="7"/>
      <c r="BP154" s="7"/>
      <c r="BQ154" s="7"/>
      <c r="BR154" s="7"/>
      <c r="BS154" s="7"/>
      <c r="BT154" s="7"/>
      <c r="CC154" s="7"/>
      <c r="CD154" s="72">
        <f>CD152+CD153</f>
        <v>9303</v>
      </c>
      <c r="CK154" s="7"/>
    </row>
    <row r="155" spans="1:91" x14ac:dyDescent="0.2">
      <c r="A155" t="s">
        <v>23</v>
      </c>
      <c r="B155" s="3"/>
      <c r="C155" s="2" t="s">
        <v>24</v>
      </c>
      <c r="H155" s="7" t="s">
        <v>36</v>
      </c>
      <c r="I155">
        <v>0.99</v>
      </c>
      <c r="K155">
        <v>0.01</v>
      </c>
      <c r="N155" s="45">
        <v>1</v>
      </c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O155" s="3"/>
      <c r="AP155" s="3" t="s">
        <v>142</v>
      </c>
      <c r="AQ155" s="3"/>
      <c r="AR155" s="3"/>
      <c r="AZ155" s="7"/>
      <c r="BB155" s="2" t="s">
        <v>98</v>
      </c>
      <c r="BD155" s="7"/>
      <c r="BH155" s="7" t="s">
        <v>288</v>
      </c>
      <c r="BK155">
        <f>SUM(BI154:BK154)</f>
        <v>5891</v>
      </c>
      <c r="BL155" t="s">
        <v>50</v>
      </c>
      <c r="BR155" s="7"/>
      <c r="BT155" s="7"/>
      <c r="CC155" s="7"/>
      <c r="CD155">
        <f>CD154*$N$155</f>
        <v>9303</v>
      </c>
      <c r="CK155" s="7"/>
    </row>
    <row r="156" spans="1:91" x14ac:dyDescent="0.2">
      <c r="A156" s="5" t="s">
        <v>7</v>
      </c>
      <c r="B156" s="3"/>
      <c r="C156" t="s">
        <v>9</v>
      </c>
      <c r="D156" t="s">
        <v>12</v>
      </c>
      <c r="F156" t="s">
        <v>20</v>
      </c>
      <c r="H156" t="s">
        <v>38</v>
      </c>
      <c r="I156">
        <v>0.99</v>
      </c>
      <c r="J156" t="s">
        <v>39</v>
      </c>
      <c r="K156">
        <v>0.01</v>
      </c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BB156" s="2" t="s">
        <v>100</v>
      </c>
      <c r="BL156" t="s">
        <v>51</v>
      </c>
      <c r="CD156" t="s">
        <v>246</v>
      </c>
    </row>
    <row r="157" spans="1:91" x14ac:dyDescent="0.2">
      <c r="A157" s="5" t="s">
        <v>1</v>
      </c>
      <c r="B157" s="3"/>
      <c r="C157" s="3">
        <v>192669</v>
      </c>
      <c r="D157" s="1">
        <f>C157*$N$155</f>
        <v>192669</v>
      </c>
      <c r="F157">
        <f>D157/C157</f>
        <v>1</v>
      </c>
      <c r="H157" t="s">
        <v>40</v>
      </c>
      <c r="I157">
        <v>0.99</v>
      </c>
      <c r="J157" t="s">
        <v>41</v>
      </c>
      <c r="K157">
        <v>0.01</v>
      </c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BB157" s="2" t="s">
        <v>101</v>
      </c>
      <c r="BL157" t="s">
        <v>61</v>
      </c>
      <c r="BM157" t="s">
        <v>77</v>
      </c>
    </row>
    <row r="158" spans="1:91" x14ac:dyDescent="0.2">
      <c r="A158" s="5" t="s">
        <v>8</v>
      </c>
      <c r="B158" s="3"/>
      <c r="C158" s="3">
        <v>134237</v>
      </c>
      <c r="D158" s="1">
        <f>C158*$N$155</f>
        <v>134237</v>
      </c>
      <c r="F158">
        <f>D158/C158</f>
        <v>1</v>
      </c>
      <c r="H158" t="s">
        <v>42</v>
      </c>
      <c r="I158">
        <v>0.98</v>
      </c>
      <c r="J158" t="s">
        <v>37</v>
      </c>
      <c r="K158">
        <v>0.02</v>
      </c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46"/>
      <c r="AO158" s="3"/>
      <c r="AP158" s="3"/>
      <c r="AQ158" s="3"/>
      <c r="AR158" s="3"/>
      <c r="BL158" s="35" t="s">
        <v>62</v>
      </c>
      <c r="BM158" t="s">
        <v>78</v>
      </c>
    </row>
    <row r="159" spans="1:91" x14ac:dyDescent="0.2">
      <c r="A159" s="5" t="s">
        <v>58</v>
      </c>
      <c r="B159" s="3"/>
      <c r="C159">
        <v>17553</v>
      </c>
      <c r="D159" s="1">
        <f>C159*$N$155</f>
        <v>17553</v>
      </c>
      <c r="F159">
        <f>D159/C159</f>
        <v>1</v>
      </c>
      <c r="H159" t="s">
        <v>43</v>
      </c>
      <c r="I159">
        <v>0.99</v>
      </c>
      <c r="J159" t="s">
        <v>37</v>
      </c>
      <c r="K159">
        <v>0.01</v>
      </c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46"/>
      <c r="AO159" s="3"/>
      <c r="AP159" s="3"/>
      <c r="AQ159" s="3"/>
      <c r="AR159" s="3"/>
      <c r="BL159" t="s">
        <v>59</v>
      </c>
      <c r="BM159" t="s">
        <v>74</v>
      </c>
    </row>
    <row r="160" spans="1:91" x14ac:dyDescent="0.2">
      <c r="A160" s="5" t="s">
        <v>83</v>
      </c>
      <c r="B160" s="3"/>
      <c r="C160">
        <v>10207</v>
      </c>
      <c r="D160" s="1">
        <f>C160*$N$155</f>
        <v>10207</v>
      </c>
      <c r="F160">
        <f>D160/C160</f>
        <v>1</v>
      </c>
      <c r="H160" t="s">
        <v>44</v>
      </c>
      <c r="I160">
        <v>0.99</v>
      </c>
      <c r="J160" t="s">
        <v>37</v>
      </c>
      <c r="K160">
        <v>0.01</v>
      </c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46"/>
      <c r="AO160" s="3"/>
      <c r="AP160" s="3"/>
      <c r="AQ160" s="3"/>
      <c r="AR160" s="3"/>
      <c r="BL160">
        <v>0</v>
      </c>
      <c r="BM160" s="36"/>
    </row>
    <row r="161" spans="1:65" x14ac:dyDescent="0.2">
      <c r="A161" s="5" t="s">
        <v>9</v>
      </c>
      <c r="B161" s="3"/>
      <c r="C161">
        <f>SUM(C157:C159)</f>
        <v>344459</v>
      </c>
      <c r="D161">
        <f>SUM(D157:D159)</f>
        <v>344459</v>
      </c>
      <c r="F161">
        <f>D161/C161</f>
        <v>1</v>
      </c>
      <c r="I161" s="20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46"/>
      <c r="AO161" s="3"/>
      <c r="AP161" s="3"/>
      <c r="AQ161" s="3"/>
      <c r="AR161" s="3"/>
      <c r="BL161" s="36" t="s">
        <v>60</v>
      </c>
      <c r="BM161" t="s">
        <v>75</v>
      </c>
    </row>
    <row r="162" spans="1:65" x14ac:dyDescent="0.2">
      <c r="A162" s="5" t="s">
        <v>303</v>
      </c>
      <c r="B162" s="3"/>
      <c r="C162">
        <f>0.05*148</f>
        <v>7.4</v>
      </c>
      <c r="I162" s="20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46"/>
      <c r="AO162" s="3"/>
      <c r="AP162" s="3"/>
      <c r="AQ162" s="3"/>
      <c r="AR162" s="3"/>
      <c r="BL162" s="36" t="s">
        <v>64</v>
      </c>
      <c r="BM162" t="s">
        <v>79</v>
      </c>
    </row>
    <row r="163" spans="1:65" x14ac:dyDescent="0.2">
      <c r="I163" s="20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46"/>
      <c r="AO163" s="3"/>
      <c r="AP163" s="3"/>
      <c r="AQ163" s="3"/>
      <c r="AR163" s="3"/>
      <c r="BL163" s="36" t="s">
        <v>63</v>
      </c>
      <c r="BM163" t="s">
        <v>76</v>
      </c>
    </row>
    <row r="164" spans="1:65" x14ac:dyDescent="0.2">
      <c r="AN164" s="46"/>
    </row>
    <row r="165" spans="1:65" x14ac:dyDescent="0.2">
      <c r="AN165" s="46"/>
    </row>
    <row r="166" spans="1:65" x14ac:dyDescent="0.2">
      <c r="AN166" s="46"/>
    </row>
    <row r="167" spans="1:65" x14ac:dyDescent="0.2">
      <c r="AN167" s="46"/>
    </row>
    <row r="168" spans="1:65" x14ac:dyDescent="0.2">
      <c r="AN168" s="46"/>
    </row>
    <row r="169" spans="1:65" x14ac:dyDescent="0.2">
      <c r="AN169" s="46"/>
    </row>
    <row r="170" spans="1:65" x14ac:dyDescent="0.2">
      <c r="AN170" s="46"/>
    </row>
    <row r="171" spans="1:65" x14ac:dyDescent="0.2">
      <c r="AN171" s="46"/>
    </row>
    <row r="172" spans="1:65" x14ac:dyDescent="0.2">
      <c r="AN172" s="46"/>
    </row>
    <row r="173" spans="1:65" x14ac:dyDescent="0.2">
      <c r="AN173" s="46"/>
    </row>
    <row r="174" spans="1:65" x14ac:dyDescent="0.2">
      <c r="AN174" s="46"/>
    </row>
    <row r="175" spans="1:65" x14ac:dyDescent="0.2">
      <c r="AN175" s="46"/>
    </row>
    <row r="176" spans="1:65" x14ac:dyDescent="0.2">
      <c r="AN176" s="46"/>
    </row>
    <row r="177" spans="40:40" x14ac:dyDescent="0.2">
      <c r="AN177" s="46"/>
    </row>
    <row r="178" spans="40:40" x14ac:dyDescent="0.2">
      <c r="AN178" s="46"/>
    </row>
    <row r="179" spans="40:40" x14ac:dyDescent="0.2">
      <c r="AN179" s="46"/>
    </row>
    <row r="180" spans="40:40" x14ac:dyDescent="0.2">
      <c r="AN180" s="46"/>
    </row>
    <row r="181" spans="40:40" x14ac:dyDescent="0.2">
      <c r="AN181" s="46"/>
    </row>
    <row r="182" spans="40:40" x14ac:dyDescent="0.2">
      <c r="AN182" s="46"/>
    </row>
    <row r="183" spans="40:40" x14ac:dyDescent="0.2">
      <c r="AN183" s="46"/>
    </row>
    <row r="184" spans="40:40" x14ac:dyDescent="0.2">
      <c r="AN184" s="46"/>
    </row>
    <row r="185" spans="40:40" x14ac:dyDescent="0.2">
      <c r="AN185" s="46"/>
    </row>
    <row r="186" spans="40:40" x14ac:dyDescent="0.2">
      <c r="AN186" s="46"/>
    </row>
    <row r="187" spans="40:40" x14ac:dyDescent="0.2">
      <c r="AN187" s="46"/>
    </row>
    <row r="188" spans="40:40" x14ac:dyDescent="0.2">
      <c r="AN188" s="46"/>
    </row>
    <row r="189" spans="40:40" x14ac:dyDescent="0.2">
      <c r="AN189" s="46"/>
    </row>
    <row r="190" spans="40:40" x14ac:dyDescent="0.2">
      <c r="AN190" s="46"/>
    </row>
    <row r="191" spans="40:40" x14ac:dyDescent="0.2">
      <c r="AN191" s="46"/>
    </row>
    <row r="192" spans="40:40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  <row r="256" spans="40:40" x14ac:dyDescent="0.2">
      <c r="AN256" s="46"/>
    </row>
    <row r="257" spans="40:40" x14ac:dyDescent="0.2">
      <c r="AN257" s="46"/>
    </row>
    <row r="258" spans="40:40" x14ac:dyDescent="0.2">
      <c r="AN258" s="46"/>
    </row>
    <row r="259" spans="40:40" x14ac:dyDescent="0.2">
      <c r="AN259" s="46"/>
    </row>
    <row r="260" spans="40:40" x14ac:dyDescent="0.2">
      <c r="AN260" s="46"/>
    </row>
    <row r="261" spans="40:40" x14ac:dyDescent="0.2">
      <c r="AN261" s="46"/>
    </row>
    <row r="262" spans="40:40" x14ac:dyDescent="0.2">
      <c r="AN262" s="46"/>
    </row>
    <row r="263" spans="40:40" x14ac:dyDescent="0.2">
      <c r="AN263" s="46"/>
    </row>
    <row r="264" spans="40:40" x14ac:dyDescent="0.2">
      <c r="AN264" s="46"/>
    </row>
    <row r="265" spans="40:40" x14ac:dyDescent="0.2">
      <c r="AN265" s="46"/>
    </row>
    <row r="266" spans="40:40" x14ac:dyDescent="0.2">
      <c r="AN266" s="46"/>
    </row>
    <row r="267" spans="40:40" x14ac:dyDescent="0.2">
      <c r="AN267" s="46"/>
    </row>
    <row r="268" spans="40:40" x14ac:dyDescent="0.2">
      <c r="AN268" s="46"/>
    </row>
    <row r="269" spans="40:40" x14ac:dyDescent="0.2">
      <c r="AN269" s="46"/>
    </row>
    <row r="270" spans="40:40" x14ac:dyDescent="0.2">
      <c r="AN270" s="46"/>
    </row>
    <row r="271" spans="40:40" x14ac:dyDescent="0.2">
      <c r="AN271" s="46"/>
    </row>
    <row r="272" spans="40:40" x14ac:dyDescent="0.2">
      <c r="AN272" s="46"/>
    </row>
    <row r="273" spans="40:40" x14ac:dyDescent="0.2">
      <c r="AN273" s="46"/>
    </row>
    <row r="274" spans="40:40" x14ac:dyDescent="0.2">
      <c r="AN274" s="46"/>
    </row>
    <row r="275" spans="40:40" x14ac:dyDescent="0.2">
      <c r="AN275" s="46"/>
    </row>
    <row r="276" spans="40:40" x14ac:dyDescent="0.2">
      <c r="AN276" s="46"/>
    </row>
    <row r="277" spans="40:40" x14ac:dyDescent="0.2">
      <c r="AN277" s="46"/>
    </row>
    <row r="278" spans="40:40" x14ac:dyDescent="0.2">
      <c r="AN278" s="46"/>
    </row>
    <row r="279" spans="40:40" x14ac:dyDescent="0.2">
      <c r="AN279" s="46"/>
    </row>
    <row r="280" spans="40:40" x14ac:dyDescent="0.2">
      <c r="AN280" s="46"/>
    </row>
    <row r="281" spans="40:40" x14ac:dyDescent="0.2">
      <c r="AN281" s="46"/>
    </row>
  </sheetData>
  <sortState xmlns:xlrd2="http://schemas.microsoft.com/office/spreadsheetml/2017/richdata2" ref="A2:CM151">
    <sortCondition ref="A2:A151"/>
    <sortCondition descending="1" ref="BZ2:BZ151"/>
    <sortCondition descending="1" ref="BN2:BN151"/>
    <sortCondition descending="1" ref="BD2:BD151"/>
  </sortState>
  <conditionalFormatting sqref="G2:G151">
    <cfRule type="cellIs" dxfId="53" priority="20" operator="lessThanOrEqual">
      <formula>0.01</formula>
    </cfRule>
    <cfRule type="cellIs" dxfId="52" priority="21" operator="greaterThanOrEqual">
      <formula>0.99</formula>
    </cfRule>
  </conditionalFormatting>
  <conditionalFormatting sqref="B2:C151">
    <cfRule type="expression" dxfId="51" priority="19">
      <formula>$C2 &lt;&gt; $B2</formula>
    </cfRule>
  </conditionalFormatting>
  <conditionalFormatting sqref="P154:P155 Q155:R155 O2:P151">
    <cfRule type="cellIs" dxfId="50" priority="18" operator="greaterThan">
      <formula>0</formula>
    </cfRule>
  </conditionalFormatting>
  <conditionalFormatting sqref="Q2:R151">
    <cfRule type="cellIs" dxfId="49" priority="17" operator="greaterThan">
      <formula>0</formula>
    </cfRule>
  </conditionalFormatting>
  <conditionalFormatting sqref="AQ15:AQ16 AQ61 AQ106 AQ75:AQ76 AQ67 AQ43 AQ86 AQ69 AQ110:AQ112 AQ23 AQ29 AQ88 AQ52 AQ7:AQ8 AQ10 AQ129:AQ130 AQ147:AQ148 AQ95:AQ97 AQ150 AQ45 AQ102 AQ32 AQ37:AQ40 AQ78:AQ79 AQ115:AQ119 AQ18:AQ20 AQ49 AQ71 AQ81:AQ82 AQ99:AQ100 AQ122:AQ126 AQ2:AQ4 AQ132:AQ141">
    <cfRule type="cellIs" dxfId="48" priority="14" operator="greaterThan">
      <formula>1</formula>
    </cfRule>
  </conditionalFormatting>
  <conditionalFormatting sqref="BA2:BA151 CC2:CC151 CK2:CL151">
    <cfRule type="cellIs" dxfId="47" priority="15" operator="greaterThan">
      <formula>0</formula>
    </cfRule>
    <cfRule type="cellIs" dxfId="46" priority="16" operator="lessThan">
      <formula>0</formula>
    </cfRule>
  </conditionalFormatting>
  <conditionalFormatting sqref="AP2:AP151">
    <cfRule type="cellIs" dxfId="45" priority="13" operator="between">
      <formula>0.01</formula>
      <formula>0.99</formula>
    </cfRule>
  </conditionalFormatting>
  <conditionalFormatting sqref="BD2:BD151">
    <cfRule type="colorScale" priority="12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51 BG2:BG151 BQ2:BQ151">
    <cfRule type="cellIs" dxfId="44" priority="10" operator="lessThan">
      <formula>0</formula>
    </cfRule>
    <cfRule type="cellIs" dxfId="43" priority="11" operator="greaterThan">
      <formula>0</formula>
    </cfRule>
  </conditionalFormatting>
  <conditionalFormatting sqref="BH2:BH151">
    <cfRule type="cellIs" dxfId="42" priority="9" operator="lessThanOrEqual">
      <formula>0.3333</formula>
    </cfRule>
  </conditionalFormatting>
  <conditionalFormatting sqref="BH2:BH151 BR2:BR151">
    <cfRule type="cellIs" dxfId="41" priority="8" operator="greaterThanOrEqual">
      <formula>2</formula>
    </cfRule>
  </conditionalFormatting>
  <conditionalFormatting sqref="AQ144">
    <cfRule type="cellIs" dxfId="40" priority="7" operator="greaterThan">
      <formula>1</formula>
    </cfRule>
  </conditionalFormatting>
  <conditionalFormatting sqref="AQ12">
    <cfRule type="cellIs" dxfId="39" priority="6" operator="greaterThan">
      <formula>1</formula>
    </cfRule>
  </conditionalFormatting>
  <conditionalFormatting sqref="AQ6">
    <cfRule type="cellIs" dxfId="38" priority="5" operator="greaterThan">
      <formula>1</formula>
    </cfRule>
  </conditionalFormatting>
  <conditionalFormatting sqref="AQ55">
    <cfRule type="cellIs" dxfId="37" priority="2" operator="greaterThan">
      <formula>1</formula>
    </cfRule>
  </conditionalFormatting>
  <conditionalFormatting sqref="AQ92">
    <cfRule type="cellIs" dxfId="36" priority="1" operator="greaterThan">
      <formula>1</formula>
    </cfRule>
  </conditionalFormatting>
  <conditionalFormatting sqref="D2:D151">
    <cfRule type="cellIs" dxfId="35" priority="21565" operator="greaterThanOrEqual">
      <formula>$I$160</formula>
    </cfRule>
    <cfRule type="cellIs" dxfId="34" priority="21566" operator="lessThanOrEqual">
      <formula>$K$160</formula>
    </cfRule>
  </conditionalFormatting>
  <conditionalFormatting sqref="K2:K151">
    <cfRule type="cellIs" dxfId="33" priority="21634" operator="greaterThanOrEqual">
      <formula>$I$159</formula>
    </cfRule>
    <cfRule type="cellIs" dxfId="32" priority="21635" operator="lessThanOrEqual">
      <formula>$K$159</formula>
    </cfRule>
  </conditionalFormatting>
  <conditionalFormatting sqref="BW2:BW151">
    <cfRule type="colorScale" priority="2163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51">
    <cfRule type="cellIs" dxfId="31" priority="21640" operator="lessThanOrEqual">
      <formula>$K$157</formula>
    </cfRule>
  </conditionalFormatting>
  <conditionalFormatting sqref="I2:I151">
    <cfRule type="cellIs" dxfId="30" priority="21642" operator="greaterThanOrEqual">
      <formula>$I$157</formula>
    </cfRule>
  </conditionalFormatting>
  <conditionalFormatting sqref="F2:F151">
    <cfRule type="cellIs" dxfId="29" priority="21644" operator="greaterThanOrEqual">
      <formula>$I$155</formula>
    </cfRule>
    <cfRule type="cellIs" dxfId="28" priority="21645" operator="lessThanOrEqual">
      <formula>$K$155</formula>
    </cfRule>
  </conditionalFormatting>
  <conditionalFormatting sqref="J2:J151">
    <cfRule type="cellIs" dxfId="27" priority="21648" operator="lessThanOrEqual">
      <formula>$K$158</formula>
    </cfRule>
    <cfRule type="cellIs" dxfId="26" priority="21649" operator="greaterThanOrEqual">
      <formula>$I$158</formula>
    </cfRule>
  </conditionalFormatting>
  <conditionalFormatting sqref="BN2:BN151">
    <cfRule type="colorScale" priority="21652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F2:CF151">
    <cfRule type="colorScale" priority="21654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Q138"/>
  <sheetViews>
    <sheetView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0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5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221</v>
      </c>
      <c r="CH1" s="40" t="s">
        <v>244</v>
      </c>
      <c r="CI1" s="41" t="s">
        <v>234</v>
      </c>
      <c r="CJ1" s="41" t="s">
        <v>235</v>
      </c>
      <c r="CK1" s="41" t="s">
        <v>236</v>
      </c>
      <c r="CL1" s="41" t="s">
        <v>237</v>
      </c>
      <c r="CM1" s="41" t="s">
        <v>238</v>
      </c>
      <c r="CN1" s="41" t="s">
        <v>239</v>
      </c>
      <c r="CO1" s="41" t="s">
        <v>240</v>
      </c>
      <c r="CP1" s="41" t="s">
        <v>250</v>
      </c>
      <c r="CQ1" s="41" t="s">
        <v>256</v>
      </c>
    </row>
    <row r="2" spans="1:95" x14ac:dyDescent="0.2">
      <c r="A2" s="33" t="s">
        <v>182</v>
      </c>
      <c r="B2">
        <v>0</v>
      </c>
      <c r="C2">
        <v>0</v>
      </c>
      <c r="D2">
        <v>0.14622453056332399</v>
      </c>
      <c r="E2">
        <v>0.85377546943667504</v>
      </c>
      <c r="F2">
        <v>0.32737385776718297</v>
      </c>
      <c r="G2">
        <v>0.32737385776718297</v>
      </c>
      <c r="H2">
        <v>8.1069786878395306E-2</v>
      </c>
      <c r="I2">
        <v>8.6502298370246505E-2</v>
      </c>
      <c r="J2">
        <v>8.3742001966559398E-2</v>
      </c>
      <c r="K2">
        <v>0.165574582110116</v>
      </c>
      <c r="L2">
        <v>0.85252498389942299</v>
      </c>
      <c r="M2">
        <v>-1.85266469264683</v>
      </c>
      <c r="N2" s="21">
        <v>0</v>
      </c>
      <c r="O2">
        <v>1.0004707447083701</v>
      </c>
      <c r="P2">
        <v>0.98447575096558904</v>
      </c>
      <c r="Q2">
        <v>1.0123083472004699</v>
      </c>
      <c r="R2">
        <v>0.99091453392195294</v>
      </c>
      <c r="S2">
        <v>138.88000488281199</v>
      </c>
      <c r="T2" s="27">
        <f>IF(C2,P2,R2)</f>
        <v>0.99091453392195294</v>
      </c>
      <c r="U2" s="27">
        <f>IF(D2 = 0,O2,Q2)</f>
        <v>1.0123083472004699</v>
      </c>
      <c r="V2" s="39">
        <f>S2*T2^(1-N2)</f>
        <v>137.6182153095302</v>
      </c>
      <c r="W2" s="38">
        <f>S2*U2^(N2+1)</f>
        <v>140.58938820211259</v>
      </c>
      <c r="X2" s="44">
        <f>0.5 * (D2-MAX($D$3:$D$126))/(MIN($D$3:$D$126)-MAX($D$3:$D$126)) + 0.75</f>
        <v>1.1760941370767961</v>
      </c>
      <c r="Y2" s="44">
        <f>AVERAGE(D2, F2, G2, H2, I2, J2, K2)</f>
        <v>0.1739801307747153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PERCENTILE($L$2:$L$126, 0.05)</f>
        <v>-0.10573411347504191</v>
      </c>
      <c r="AG2" s="22">
        <f>PERCENTILE($L$2:$L$126, 0.95)</f>
        <v>0.97680415159684475</v>
      </c>
      <c r="AH2" s="22">
        <f>MIN(MAX(L2,AF2), AG2)</f>
        <v>0.85252498389942299</v>
      </c>
      <c r="AI2" s="22">
        <f>AH2-$AH$127+1</f>
        <v>1.9582590973744649</v>
      </c>
      <c r="AJ2" s="22">
        <f>PERCENTILE($M$2:$M$126, 0.02)</f>
        <v>-2.6288582302280261</v>
      </c>
      <c r="AK2" s="22">
        <f>PERCENTILE($M$2:$M$126, 0.98)</f>
        <v>1.3004365594014071</v>
      </c>
      <c r="AL2" s="22">
        <f>MIN(MAX(M2,AJ2), AK2)</f>
        <v>-1.85266469264683</v>
      </c>
      <c r="AM2" s="22">
        <f>AL2-$AL$127 + 1</f>
        <v>1.7761935375811961</v>
      </c>
      <c r="AN2" s="46">
        <v>1</v>
      </c>
      <c r="AO2" s="46">
        <v>1</v>
      </c>
      <c r="AP2" s="51">
        <v>1</v>
      </c>
      <c r="AQ2" s="21">
        <v>1</v>
      </c>
      <c r="AR2" s="17">
        <f>(AI2^4)*AB2*AE2*AN2</f>
        <v>14.705527620067411</v>
      </c>
      <c r="AS2" s="17">
        <f>(AI2^4) *Z2*AC2*AO2</f>
        <v>14.705527620067411</v>
      </c>
      <c r="AT2" s="17">
        <f>(AM2^4)*AA2*AP2*AQ2</f>
        <v>9.9531635960211435</v>
      </c>
      <c r="AU2" s="17">
        <f t="shared" ref="AU2:AW4" si="0">MIN(AR2, 0.05*AR$127)</f>
        <v>14.705527620067411</v>
      </c>
      <c r="AV2" s="17">
        <f t="shared" si="0"/>
        <v>14.705527620067411</v>
      </c>
      <c r="AW2" s="17">
        <f t="shared" si="0"/>
        <v>9.9531635960211435</v>
      </c>
      <c r="AX2" s="14">
        <f>AU2/$AU$127</f>
        <v>1.8776650645855618E-2</v>
      </c>
      <c r="AY2" s="14">
        <f>AV2/$AV$127</f>
        <v>1.7279726743900388E-2</v>
      </c>
      <c r="AZ2" s="67">
        <f>AW2/$AW$127</f>
        <v>8.3618420624691529E-4</v>
      </c>
      <c r="BA2" s="21">
        <f>N2</f>
        <v>0</v>
      </c>
      <c r="BB2" s="66">
        <v>2222</v>
      </c>
      <c r="BC2" s="15">
        <f>$D$133*AX2</f>
        <v>2239.0029296144071</v>
      </c>
      <c r="BD2" s="19">
        <f>BC2-BB2</f>
        <v>17.002929614407094</v>
      </c>
      <c r="BE2" s="53">
        <f>BD2*IF($BD$127 &gt; 0, (BD2&gt;0), (BD2&lt;0))</f>
        <v>17.002929614407094</v>
      </c>
      <c r="BF2" s="61">
        <f>BE2/$BE$127</f>
        <v>8.445445087339853E-4</v>
      </c>
      <c r="BG2" s="62">
        <f>BF2*$BD$127</f>
        <v>1.1443578093345421</v>
      </c>
      <c r="BH2" s="63">
        <f>(IF(BG2 &gt; 0, V2, W2))</f>
        <v>137.6182153095302</v>
      </c>
      <c r="BI2" s="46">
        <f>BG2/BH2</f>
        <v>8.3154530580174888E-3</v>
      </c>
      <c r="BJ2" s="64">
        <f>BB2/BC2</f>
        <v>0.99240602618714069</v>
      </c>
      <c r="BK2" s="66">
        <v>0</v>
      </c>
      <c r="BL2" s="66">
        <v>5555</v>
      </c>
      <c r="BM2" s="66">
        <v>0</v>
      </c>
      <c r="BN2" s="10">
        <f>SUM(BK2:BM2)</f>
        <v>5555</v>
      </c>
      <c r="BO2" s="15">
        <f>AY2*$D$132</f>
        <v>3065.6308810888554</v>
      </c>
      <c r="BP2" s="9">
        <f>BO2-BN2</f>
        <v>-2489.3691189111446</v>
      </c>
      <c r="BQ2" s="53">
        <f>BP2*IF($BP$127 &gt; 0, (BP2&gt;0), (BP2&lt;0))</f>
        <v>0</v>
      </c>
      <c r="BR2" s="7">
        <f>BQ2/$BQ$127</f>
        <v>0</v>
      </c>
      <c r="BS2" s="62">
        <f>BR2*$BP$127</f>
        <v>0</v>
      </c>
      <c r="BT2" s="48">
        <f>IF(BS2&gt;0,V2,W2)</f>
        <v>140.58938820211259</v>
      </c>
      <c r="BU2" s="46">
        <f>BS2/BT2</f>
        <v>0</v>
      </c>
      <c r="BV2" s="64">
        <f>BN2/BO2</f>
        <v>1.8120250661185167</v>
      </c>
      <c r="BW2" s="16">
        <f t="shared" ref="BW2:BX4" si="1">BB2+BN2+BY2</f>
        <v>7777</v>
      </c>
      <c r="BX2" s="69">
        <f t="shared" si="1"/>
        <v>5313.0324448708061</v>
      </c>
      <c r="BY2" s="66">
        <v>0</v>
      </c>
      <c r="BZ2" s="15">
        <f>AZ2*$D$135</f>
        <v>8.3986341675440173</v>
      </c>
      <c r="CA2" s="37">
        <f>BZ2-BY2</f>
        <v>8.3986341675440173</v>
      </c>
      <c r="CB2" s="54">
        <f>CA2*(CA2&lt;&gt;0)</f>
        <v>8.3986341675440173</v>
      </c>
      <c r="CC2" s="26">
        <f>CB2/$CB$127</f>
        <v>2.6163969369296038E-3</v>
      </c>
      <c r="CD2" s="47">
        <f>CC2 * $CA$127</f>
        <v>8.3986341675440173</v>
      </c>
      <c r="CE2" s="48">
        <f>IF(CD2&gt;0, V2, W2)</f>
        <v>137.6182153095302</v>
      </c>
      <c r="CF2" s="65">
        <f>CD2/CE2</f>
        <v>6.1028506645387393E-2</v>
      </c>
      <c r="CG2" t="s">
        <v>222</v>
      </c>
      <c r="CH2" s="66">
        <v>0</v>
      </c>
      <c r="CI2" s="15">
        <f>AZ2*$CH$130</f>
        <v>7.7790216707150526</v>
      </c>
      <c r="CJ2" s="37">
        <f>CI2-CH2</f>
        <v>7.7790216707150526</v>
      </c>
      <c r="CK2" s="54">
        <f>CJ2*(CJ2&lt;&gt;0)</f>
        <v>7.7790216707150526</v>
      </c>
      <c r="CL2" s="26">
        <f>CK2/$CK$127</f>
        <v>1.2103659048879809E-3</v>
      </c>
      <c r="CM2" s="47">
        <f>CL2 * $CJ$127</f>
        <v>7.7790216707150535</v>
      </c>
      <c r="CN2" s="48">
        <f>IF(CD2&gt;0,V2,W2)</f>
        <v>137.6182153095302</v>
      </c>
      <c r="CO2" s="65">
        <f>CM2/CN2</f>
        <v>5.6526104870772496E-2</v>
      </c>
      <c r="CP2" s="70">
        <f>N2</f>
        <v>0</v>
      </c>
      <c r="CQ2" s="1">
        <f>BW2+BY2</f>
        <v>7777</v>
      </c>
    </row>
    <row r="3" spans="1:95" x14ac:dyDescent="0.2">
      <c r="A3" s="25" t="s">
        <v>183</v>
      </c>
      <c r="B3">
        <v>1</v>
      </c>
      <c r="C3">
        <v>1</v>
      </c>
      <c r="D3">
        <v>0.96364362764682299</v>
      </c>
      <c r="E3">
        <v>3.6356372353176201E-2</v>
      </c>
      <c r="F3">
        <v>0.78863726658720701</v>
      </c>
      <c r="G3">
        <v>0.78863726658720701</v>
      </c>
      <c r="H3">
        <v>0.826577517760133</v>
      </c>
      <c r="I3">
        <v>0.81111575428332605</v>
      </c>
      <c r="J3">
        <v>0.81881014087006099</v>
      </c>
      <c r="K3">
        <v>0.80358209994352803</v>
      </c>
      <c r="L3">
        <v>0.94814719312320195</v>
      </c>
      <c r="M3">
        <v>-0.73774459825815697</v>
      </c>
      <c r="N3" s="21">
        <v>0</v>
      </c>
      <c r="O3">
        <v>1.01890776220801</v>
      </c>
      <c r="P3">
        <v>0.99570753899416098</v>
      </c>
      <c r="Q3">
        <v>0.99975698382671296</v>
      </c>
      <c r="R3">
        <v>0.99066049254212496</v>
      </c>
      <c r="S3">
        <v>373.63000488281199</v>
      </c>
      <c r="T3" s="27">
        <f>IF(C3,P3,R3)</f>
        <v>0.99570753899416098</v>
      </c>
      <c r="U3" s="27">
        <f>IF(D3 = 0,O3,Q3)</f>
        <v>0.99975698382671296</v>
      </c>
      <c r="V3" s="39">
        <f>S3*T3^(1-N3)</f>
        <v>372.02621265624106</v>
      </c>
      <c r="W3" s="38">
        <f>S3*U3^(N3+1)</f>
        <v>373.53920674880015</v>
      </c>
      <c r="X3" s="44">
        <f>0.5 * (D3-MAX($D$3:$D$126))/(MIN($D$3:$D$126)-MAX($D$3:$D$126)) + 0.75</f>
        <v>0.75371593724194919</v>
      </c>
      <c r="Y3" s="44">
        <f>AVERAGE(D3, F3, G3, H3, I3, J3, K3)</f>
        <v>0.82871481052546925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PERCENTILE($L$2:$L$126, 0.05)</f>
        <v>-0.10573411347504191</v>
      </c>
      <c r="AG3" s="22">
        <f>PERCENTILE($L$2:$L$126, 0.95)</f>
        <v>0.97680415159684475</v>
      </c>
      <c r="AH3" s="22">
        <f>MIN(MAX(L3,AF3), AG3)</f>
        <v>0.94814719312320195</v>
      </c>
      <c r="AI3" s="22">
        <f>AH3-$AH$127+1</f>
        <v>2.0538813065982438</v>
      </c>
      <c r="AJ3" s="22">
        <f>PERCENTILE($M$2:$M$126, 0.02)</f>
        <v>-2.6288582302280261</v>
      </c>
      <c r="AK3" s="22">
        <f>PERCENTILE($M$2:$M$126, 0.98)</f>
        <v>1.3004365594014071</v>
      </c>
      <c r="AL3" s="22">
        <f>MIN(MAX(M3,AJ3), AK3)</f>
        <v>-0.73774459825815697</v>
      </c>
      <c r="AM3" s="22">
        <f>AL3-$AL$127 + 1</f>
        <v>2.8911136319698691</v>
      </c>
      <c r="AN3" s="46">
        <v>1</v>
      </c>
      <c r="AO3" s="46">
        <v>1</v>
      </c>
      <c r="AP3" s="51">
        <v>1</v>
      </c>
      <c r="AQ3" s="21">
        <v>1</v>
      </c>
      <c r="AR3" s="17">
        <f>(AI3^4)*AB3*AE3*AN3</f>
        <v>17.795138348109589</v>
      </c>
      <c r="AS3" s="17">
        <f>(AI3^4) *Z3*AC3*AO3</f>
        <v>17.795138348109589</v>
      </c>
      <c r="AT3" s="17">
        <f>(AM3^4)*AA3*AP3*AQ3</f>
        <v>69.865158048472381</v>
      </c>
      <c r="AU3" s="17">
        <f t="shared" si="0"/>
        <v>17.795138348109589</v>
      </c>
      <c r="AV3" s="17">
        <f t="shared" si="0"/>
        <v>17.795138348109589</v>
      </c>
      <c r="AW3" s="17">
        <f t="shared" si="0"/>
        <v>69.865158048472381</v>
      </c>
      <c r="AX3" s="14">
        <f>AU3/$AU$127</f>
        <v>2.2721598611746396E-2</v>
      </c>
      <c r="AY3" s="14">
        <f>AV3/$AV$127</f>
        <v>2.0910173097470071E-2</v>
      </c>
      <c r="AZ3" s="67">
        <f>AW3/$AW$127</f>
        <v>5.8695048226104791E-3</v>
      </c>
      <c r="BA3" s="21">
        <f>N3</f>
        <v>0</v>
      </c>
      <c r="BB3" s="66">
        <v>2242</v>
      </c>
      <c r="BC3" s="15">
        <f>$D$133*AX3</f>
        <v>2709.4143048590872</v>
      </c>
      <c r="BD3" s="19">
        <f>BC3-BB3</f>
        <v>467.41430485908722</v>
      </c>
      <c r="BE3" s="53">
        <f>BD3*IF($BD$127 &gt; 0, (BD3&gt;0), (BD3&lt;0))</f>
        <v>467.41430485908722</v>
      </c>
      <c r="BF3" s="61">
        <f>BE3/$BE$127</f>
        <v>2.321671579102284E-2</v>
      </c>
      <c r="BG3" s="62">
        <f>BF3*$BD$127</f>
        <v>31.458649896835727</v>
      </c>
      <c r="BH3" s="63">
        <f>(IF(BG3 &gt; 0, V3, W3))</f>
        <v>372.02621265624106</v>
      </c>
      <c r="BI3" s="46">
        <f>BG3/BH3</f>
        <v>8.4560304695261046E-2</v>
      </c>
      <c r="BJ3" s="64">
        <f>BB3/BC3</f>
        <v>0.82748511218058374</v>
      </c>
      <c r="BK3" s="66">
        <v>1495</v>
      </c>
      <c r="BL3" s="66">
        <v>4857</v>
      </c>
      <c r="BM3" s="66">
        <v>0</v>
      </c>
      <c r="BN3" s="10">
        <f>SUM(BK3:BM3)</f>
        <v>6352</v>
      </c>
      <c r="BO3" s="15">
        <f>AY3*$D$132</f>
        <v>3709.7156295683603</v>
      </c>
      <c r="BP3" s="9">
        <f>BO3-BN3</f>
        <v>-2642.2843704316397</v>
      </c>
      <c r="BQ3" s="53">
        <f>BP3*IF($BP$127 &gt; 0, (BP3&gt;0), (BP3&lt;0))</f>
        <v>0</v>
      </c>
      <c r="BR3" s="7">
        <f>BQ3/$BQ$127</f>
        <v>0</v>
      </c>
      <c r="BS3" s="62">
        <f>BR3*$BP$127</f>
        <v>0</v>
      </c>
      <c r="BT3" s="48">
        <f>IF(BS3&gt;0,V3,W3)</f>
        <v>373.53920674880015</v>
      </c>
      <c r="BU3" s="46">
        <f>BS3/BT3</f>
        <v>0</v>
      </c>
      <c r="BV3" s="64">
        <f>BN3/BO3</f>
        <v>1.7122606243376881</v>
      </c>
      <c r="BW3" s="16">
        <f t="shared" si="1"/>
        <v>8594</v>
      </c>
      <c r="BX3" s="69">
        <f t="shared" si="1"/>
        <v>6478.083240865747</v>
      </c>
      <c r="BY3" s="66">
        <v>0</v>
      </c>
      <c r="BZ3" s="15">
        <f>AZ3*$D$135</f>
        <v>58.953306438299649</v>
      </c>
      <c r="CA3" s="37">
        <f>BZ3-BY3</f>
        <v>58.953306438299649</v>
      </c>
      <c r="CB3" s="54">
        <f>CA3*(CA3&lt;&gt;0)</f>
        <v>58.953306438299649</v>
      </c>
      <c r="CC3" s="26">
        <f>CB3/$CB$127</f>
        <v>1.8365516024392438E-2</v>
      </c>
      <c r="CD3" s="47">
        <f>CC3 * $CA$127</f>
        <v>58.953306438299649</v>
      </c>
      <c r="CE3" s="48">
        <f>IF(CD3&gt;0, V3, W3)</f>
        <v>372.02621265624106</v>
      </c>
      <c r="CF3" s="65">
        <f>CD3/CE3</f>
        <v>0.15846546407947218</v>
      </c>
      <c r="CG3" t="s">
        <v>222</v>
      </c>
      <c r="CH3" s="66">
        <v>0</v>
      </c>
      <c r="CI3" s="15">
        <f>AZ3*$CH$130</f>
        <v>54.604003364745289</v>
      </c>
      <c r="CJ3" s="37">
        <f>CI3-CH3</f>
        <v>54.604003364745289</v>
      </c>
      <c r="CK3" s="54">
        <f>CJ3*(CJ3&lt;&gt;0)</f>
        <v>54.604003364745289</v>
      </c>
      <c r="CL3" s="26">
        <f>CK3/$CK$127</f>
        <v>8.4960328869994224E-3</v>
      </c>
      <c r="CM3" s="47">
        <f>CL3 * $CJ$127</f>
        <v>54.604003364745289</v>
      </c>
      <c r="CN3" s="48">
        <f>IF(CD3&gt;0,V3,W3)</f>
        <v>372.02621265624106</v>
      </c>
      <c r="CO3" s="65">
        <f>CM3/CN3</f>
        <v>0.14677461293621366</v>
      </c>
      <c r="CP3" s="70">
        <f>N3</f>
        <v>0</v>
      </c>
      <c r="CQ3" s="1">
        <f>BW3+BY3</f>
        <v>8594</v>
      </c>
    </row>
    <row r="4" spans="1:95" x14ac:dyDescent="0.2">
      <c r="A4" s="25" t="s">
        <v>184</v>
      </c>
      <c r="B4">
        <v>0</v>
      </c>
      <c r="C4">
        <v>0</v>
      </c>
      <c r="D4">
        <v>5.5913978494623602E-2</v>
      </c>
      <c r="E4">
        <v>0.94408602150537602</v>
      </c>
      <c r="F4">
        <v>2.5052192066805801E-2</v>
      </c>
      <c r="G4">
        <v>2.5052192066805801E-2</v>
      </c>
      <c r="H4">
        <v>0.518309859154929</v>
      </c>
      <c r="I4">
        <v>8.1690140845070397E-2</v>
      </c>
      <c r="J4">
        <v>0.20576881541126299</v>
      </c>
      <c r="K4">
        <v>7.1798049312234796E-2</v>
      </c>
      <c r="L4">
        <v>-0.119434946922098</v>
      </c>
      <c r="M4">
        <v>-2.1593614328130202</v>
      </c>
      <c r="N4" s="21">
        <v>0</v>
      </c>
      <c r="O4">
        <v>1.00013578378194</v>
      </c>
      <c r="P4">
        <v>0.98317444280376698</v>
      </c>
      <c r="Q4">
        <v>1.0129695828963901</v>
      </c>
      <c r="R4">
        <v>0.98665226150660901</v>
      </c>
      <c r="S4">
        <v>92.019996643066406</v>
      </c>
      <c r="T4" s="27">
        <f>IF(C4,P4,R4)</f>
        <v>0.98665226150660901</v>
      </c>
      <c r="U4" s="27">
        <f>IF(D4 = 0,O4,Q4)</f>
        <v>1.0129695828963901</v>
      </c>
      <c r="V4" s="39">
        <f>S4*T4^(1-N4)</f>
        <v>90.791737791712038</v>
      </c>
      <c r="W4" s="38">
        <f>S4*U4^(N4+1)</f>
        <v>93.213457617654186</v>
      </c>
      <c r="X4" s="44">
        <f>0.5 * (D4-MAX($D$3:$D$126))/(MIN($D$3:$D$126)-MAX($D$3:$D$126)) + 0.75</f>
        <v>1.222759560658125</v>
      </c>
      <c r="Y4" s="44">
        <f>AVERAGE(D4, F4, G4, H4, I4, J4, K4)</f>
        <v>0.14051217533596178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PERCENTILE($L$2:$L$126, 0.05)</f>
        <v>-0.10573411347504191</v>
      </c>
      <c r="AG4" s="22">
        <f>PERCENTILE($L$2:$L$126, 0.95)</f>
        <v>0.97680415159684475</v>
      </c>
      <c r="AH4" s="22">
        <f>MIN(MAX(L4,AF4), AG4)</f>
        <v>-0.10573411347504191</v>
      </c>
      <c r="AI4" s="22">
        <f>AH4-$AH$127+1</f>
        <v>1</v>
      </c>
      <c r="AJ4" s="22">
        <f>PERCENTILE($M$2:$M$126, 0.02)</f>
        <v>-2.6288582302280261</v>
      </c>
      <c r="AK4" s="22">
        <f>PERCENTILE($M$2:$M$126, 0.98)</f>
        <v>1.3004365594014071</v>
      </c>
      <c r="AL4" s="22">
        <f>MIN(MAX(M4,AJ4), AK4)</f>
        <v>-2.1593614328130202</v>
      </c>
      <c r="AM4" s="22">
        <f>AL4-$AL$127 + 1</f>
        <v>1.4694967974150059</v>
      </c>
      <c r="AN4" s="46">
        <v>1</v>
      </c>
      <c r="AO4" s="46">
        <v>1</v>
      </c>
      <c r="AP4" s="51">
        <v>1</v>
      </c>
      <c r="AQ4" s="21">
        <v>1</v>
      </c>
      <c r="AR4" s="17">
        <f>(AI4^4)*AB4*AE4*AN4</f>
        <v>1</v>
      </c>
      <c r="AS4" s="17">
        <f>(AI4^4) *Z4*AC4*AO4</f>
        <v>1</v>
      </c>
      <c r="AT4" s="17">
        <f>(AM4^4)*AA4*AP4*AQ4</f>
        <v>4.6630983539170527</v>
      </c>
      <c r="AU4" s="17">
        <f t="shared" si="0"/>
        <v>1</v>
      </c>
      <c r="AV4" s="17">
        <f t="shared" si="0"/>
        <v>1</v>
      </c>
      <c r="AW4" s="17">
        <f t="shared" si="0"/>
        <v>4.6630983539170527</v>
      </c>
      <c r="AX4" s="14">
        <f>AU4/$AU$127</f>
        <v>1.2768430437159347E-3</v>
      </c>
      <c r="AY4" s="14">
        <f>AV4/$AV$127</f>
        <v>1.1750497629422138E-3</v>
      </c>
      <c r="AZ4" s="67">
        <f>AW4/$AW$127</f>
        <v>3.9175576268837457E-4</v>
      </c>
      <c r="BA4" s="21">
        <f>N4</f>
        <v>0</v>
      </c>
      <c r="BB4" s="66">
        <v>184</v>
      </c>
      <c r="BC4" s="15">
        <f>$D$133*AX4</f>
        <v>152.25587190486291</v>
      </c>
      <c r="BD4" s="19">
        <f>BC4-BB4</f>
        <v>-31.744128095137086</v>
      </c>
      <c r="BE4" s="53">
        <f>BD4*IF($BD$127 &gt; 0, (BD4&gt;0), (BD4&lt;0))</f>
        <v>0</v>
      </c>
      <c r="BF4" s="61">
        <f>BE4/$BE$127</f>
        <v>0</v>
      </c>
      <c r="BG4" s="62">
        <f>BF4*$BD$127</f>
        <v>0</v>
      </c>
      <c r="BH4" s="63">
        <f>(IF(BG4 &gt; 0, V4, W4))</f>
        <v>93.213457617654186</v>
      </c>
      <c r="BI4" s="46">
        <f>BG4/BH4</f>
        <v>0</v>
      </c>
      <c r="BJ4" s="64">
        <f>BB4/BC4</f>
        <v>1.208491979310804</v>
      </c>
      <c r="BK4" s="66">
        <v>0</v>
      </c>
      <c r="BL4" s="66">
        <v>460</v>
      </c>
      <c r="BM4" s="66">
        <v>0</v>
      </c>
      <c r="BN4" s="10">
        <f>SUM(BK4:BM4)</f>
        <v>460</v>
      </c>
      <c r="BO4" s="15">
        <f>AY4*$D$132</f>
        <v>208.46792854310402</v>
      </c>
      <c r="BP4" s="9">
        <f>BO4-BN4</f>
        <v>-251.53207145689598</v>
      </c>
      <c r="BQ4" s="53">
        <f>BP4*IF($BP$127 &gt; 0, (BP4&gt;0), (BP4&lt;0))</f>
        <v>0</v>
      </c>
      <c r="BR4" s="7">
        <f>BQ4/$BQ$127</f>
        <v>0</v>
      </c>
      <c r="BS4" s="62">
        <f>BR4*$BP$127</f>
        <v>0</v>
      </c>
      <c r="BT4" s="48">
        <f>IF(BS4&gt;0,V4,W4)</f>
        <v>93.213457617654186</v>
      </c>
      <c r="BU4" s="46">
        <f>BS4/BT4</f>
        <v>0</v>
      </c>
      <c r="BV4" s="64">
        <f>BN4/BO4</f>
        <v>2.206574427130108</v>
      </c>
      <c r="BW4" s="16">
        <f t="shared" si="1"/>
        <v>644</v>
      </c>
      <c r="BX4" s="69">
        <f t="shared" si="1"/>
        <v>364.65859532840898</v>
      </c>
      <c r="BY4" s="66">
        <v>0</v>
      </c>
      <c r="BZ4" s="15">
        <f>AZ4*$D$135</f>
        <v>3.9347948804420341</v>
      </c>
      <c r="CA4" s="37">
        <f>BZ4-BY4</f>
        <v>3.9347948804420341</v>
      </c>
      <c r="CB4" s="54">
        <f>CA4*(CA4&lt;&gt;0)</f>
        <v>3.9347948804420341</v>
      </c>
      <c r="CC4" s="26">
        <f>CB4/$CB$127</f>
        <v>1.2257927976454951E-3</v>
      </c>
      <c r="CD4" s="47">
        <f>CC4 * $CA$127</f>
        <v>3.9347948804420341</v>
      </c>
      <c r="CE4" s="48">
        <f>IF(CD4&gt;0, V4, W4)</f>
        <v>90.791737791712038</v>
      </c>
      <c r="CF4" s="65">
        <f>CD4/CE4</f>
        <v>4.3338688917585882E-2</v>
      </c>
      <c r="CG4" t="s">
        <v>222</v>
      </c>
      <c r="CH4" s="66">
        <v>0</v>
      </c>
      <c r="CI4" s="15">
        <f>AZ4*$CH$130</f>
        <v>3.6445038602899484</v>
      </c>
      <c r="CJ4" s="37">
        <f>CI4-CH4</f>
        <v>3.6445038602899484</v>
      </c>
      <c r="CK4" s="54">
        <f>CJ4*(CJ4&lt;&gt;0)</f>
        <v>3.6445038602899484</v>
      </c>
      <c r="CL4" s="26">
        <f>CK4/$CK$127</f>
        <v>5.6706143772988153E-4</v>
      </c>
      <c r="CM4" s="47">
        <f>CL4 * $CJ$127</f>
        <v>3.6445038602899484</v>
      </c>
      <c r="CN4" s="48">
        <f>IF(CD4&gt;0,V4,W4)</f>
        <v>90.791737791712038</v>
      </c>
      <c r="CO4" s="65">
        <f>CM4/CN4</f>
        <v>4.0141360314645706E-2</v>
      </c>
      <c r="CP4" s="70">
        <f>N4</f>
        <v>0</v>
      </c>
      <c r="CQ4" s="1">
        <f>BW4+BY4</f>
        <v>644</v>
      </c>
    </row>
    <row r="5" spans="1:95" x14ac:dyDescent="0.2">
      <c r="A5" s="25" t="s">
        <v>273</v>
      </c>
      <c r="I5"/>
      <c r="N5" s="21"/>
      <c r="T5" s="27"/>
      <c r="U5" s="27"/>
      <c r="V5" s="39"/>
      <c r="W5" s="38"/>
      <c r="X5" s="44"/>
      <c r="Y5" s="44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46"/>
      <c r="AO5" s="46"/>
      <c r="AP5" s="51"/>
      <c r="AQ5" s="21"/>
      <c r="AR5" s="17"/>
      <c r="AS5" s="17"/>
      <c r="AT5" s="17"/>
      <c r="AU5" s="17"/>
      <c r="AV5" s="17"/>
      <c r="AW5" s="17"/>
      <c r="AX5" s="14"/>
      <c r="AY5" s="14"/>
      <c r="AZ5" s="67"/>
      <c r="BA5" s="21"/>
      <c r="BB5" s="66"/>
      <c r="BC5" s="15"/>
      <c r="BD5" s="19"/>
      <c r="BE5" s="53"/>
      <c r="BF5" s="61"/>
      <c r="BG5" s="62"/>
      <c r="BH5" s="63"/>
      <c r="BI5" s="46"/>
      <c r="BJ5" s="64"/>
      <c r="BK5" s="66"/>
      <c r="BL5" s="66"/>
      <c r="BM5" s="66"/>
      <c r="BN5" s="10"/>
      <c r="BO5" s="15"/>
      <c r="BP5" s="9"/>
      <c r="BQ5" s="53"/>
      <c r="BR5" s="7"/>
      <c r="BS5" s="62"/>
      <c r="BT5" s="48"/>
      <c r="BU5" s="46"/>
      <c r="BV5" s="64"/>
      <c r="BW5" s="16"/>
      <c r="BX5" s="69"/>
      <c r="BY5" s="66"/>
      <c r="BZ5" s="15"/>
      <c r="CA5" s="37"/>
      <c r="CB5" s="54"/>
      <c r="CC5" s="26"/>
      <c r="CD5" s="47"/>
      <c r="CE5" s="48"/>
      <c r="CF5" s="65"/>
      <c r="CH5" s="66"/>
      <c r="CI5" s="15"/>
      <c r="CJ5" s="37"/>
      <c r="CK5" s="54"/>
      <c r="CL5" s="26"/>
      <c r="CM5" s="47"/>
      <c r="CN5" s="48"/>
      <c r="CO5" s="65"/>
      <c r="CP5" s="70"/>
      <c r="CQ5" s="1"/>
    </row>
    <row r="6" spans="1:95" x14ac:dyDescent="0.2">
      <c r="A6" s="25" t="s">
        <v>262</v>
      </c>
      <c r="B6">
        <v>1</v>
      </c>
      <c r="C6">
        <v>0</v>
      </c>
      <c r="D6">
        <v>0.109468637634838</v>
      </c>
      <c r="E6">
        <v>0.89053136236516095</v>
      </c>
      <c r="F6">
        <v>0.51132300357568505</v>
      </c>
      <c r="G6">
        <v>0.51132300357568505</v>
      </c>
      <c r="H6">
        <v>6.35185959047221E-2</v>
      </c>
      <c r="I6">
        <v>5.5996656916005E-2</v>
      </c>
      <c r="J6">
        <v>5.96391567903427E-2</v>
      </c>
      <c r="K6">
        <v>0.17462781216278001</v>
      </c>
      <c r="L6">
        <v>0.75241423748406</v>
      </c>
      <c r="M6">
        <v>-1.94022136560502</v>
      </c>
      <c r="N6" s="21">
        <v>0</v>
      </c>
      <c r="O6">
        <v>1.00078898731743</v>
      </c>
      <c r="P6">
        <v>0.99031426185728499</v>
      </c>
      <c r="Q6">
        <v>1.00905045718369</v>
      </c>
      <c r="R6">
        <v>0.99174179116815597</v>
      </c>
      <c r="S6">
        <v>256.88000488281199</v>
      </c>
      <c r="T6" s="27">
        <f t="shared" ref="T6:T37" si="2">IF(C6,P6,R6)</f>
        <v>0.99174179116815597</v>
      </c>
      <c r="U6" s="27">
        <f t="shared" ref="U6:U37" si="3">IF(D6 = 0,O6,Q6)</f>
        <v>1.00905045718369</v>
      </c>
      <c r="V6" s="39">
        <f t="shared" ref="V6:V37" si="4">S6*T6^(1-N6)</f>
        <v>254.75863615776461</v>
      </c>
      <c r="W6" s="38">
        <f t="shared" ref="W6:W37" si="5">S6*U6^(N6+1)</f>
        <v>259.20488636834995</v>
      </c>
      <c r="X6" s="44">
        <f t="shared" ref="X6:X37" si="6">0.5 * (D6-MAX($D$3:$D$126))/(MIN($D$3:$D$126)-MAX($D$3:$D$126)) + 0.75</f>
        <v>1.1950867052023122</v>
      </c>
      <c r="Y6" s="44">
        <f t="shared" ref="Y6:Y37" si="7">AVERAGE(D6, F6, G6, H6, I6, J6, K6)</f>
        <v>0.21227098093715116</v>
      </c>
      <c r="Z6" s="22">
        <f t="shared" ref="Z6:Z37" si="8">AI6^N6</f>
        <v>1</v>
      </c>
      <c r="AA6" s="22">
        <f t="shared" ref="AA6:AA37" si="9">(Z6+AB6)/2</f>
        <v>1</v>
      </c>
      <c r="AB6" s="22">
        <f t="shared" ref="AB6:AB37" si="10">AM6^N6</f>
        <v>1</v>
      </c>
      <c r="AC6" s="22">
        <v>1</v>
      </c>
      <c r="AD6" s="22">
        <v>1</v>
      </c>
      <c r="AE6" s="22">
        <v>1</v>
      </c>
      <c r="AF6" s="22">
        <f t="shared" ref="AF6:AF37" si="11">PERCENTILE($L$2:$L$126, 0.05)</f>
        <v>-0.10573411347504191</v>
      </c>
      <c r="AG6" s="22">
        <f t="shared" ref="AG6:AG37" si="12">PERCENTILE($L$2:$L$126, 0.95)</f>
        <v>0.97680415159684475</v>
      </c>
      <c r="AH6" s="22">
        <f t="shared" ref="AH6:AH37" si="13">MIN(MAX(L6,AF6), AG6)</f>
        <v>0.75241423748406</v>
      </c>
      <c r="AI6" s="22">
        <f t="shared" ref="AI6:AI37" si="14">AH6-$AH$127+1</f>
        <v>1.8581483509591019</v>
      </c>
      <c r="AJ6" s="22">
        <f t="shared" ref="AJ6:AJ37" si="15">PERCENTILE($M$2:$M$126, 0.02)</f>
        <v>-2.6288582302280261</v>
      </c>
      <c r="AK6" s="22">
        <f t="shared" ref="AK6:AK37" si="16">PERCENTILE($M$2:$M$126, 0.98)</f>
        <v>1.3004365594014071</v>
      </c>
      <c r="AL6" s="22">
        <f t="shared" ref="AL6:AL37" si="17">MIN(MAX(M6,AJ6), AK6)</f>
        <v>-1.94022136560502</v>
      </c>
      <c r="AM6" s="22">
        <f t="shared" ref="AM6:AM37" si="18">AL6-$AL$127 + 1</f>
        <v>1.6886368646230061</v>
      </c>
      <c r="AN6" s="46">
        <v>1</v>
      </c>
      <c r="AO6" s="71">
        <v>0</v>
      </c>
      <c r="AP6" s="51">
        <v>1</v>
      </c>
      <c r="AQ6" s="21">
        <v>2</v>
      </c>
      <c r="AR6" s="17">
        <f t="shared" ref="AR6:AR37" si="19">(AI6^4)*AB6*AE6*AN6</f>
        <v>11.921242902609446</v>
      </c>
      <c r="AS6" s="17">
        <f t="shared" ref="AS6:AS37" si="20">(AI6^4) *Z6*AC6*AO6</f>
        <v>0</v>
      </c>
      <c r="AT6" s="17">
        <f t="shared" ref="AT6:AT37" si="21">(AM6^4)*AA6*AP6*AQ6</f>
        <v>16.262041317252262</v>
      </c>
      <c r="AU6" s="17">
        <f t="shared" ref="AU6:AU37" si="22">MIN(AR6, 0.05*AR$127)</f>
        <v>11.921242902609446</v>
      </c>
      <c r="AV6" s="17">
        <f t="shared" ref="AV6:AV37" si="23">MIN(AS6, 0.05*AS$127)</f>
        <v>0</v>
      </c>
      <c r="AW6" s="17">
        <f t="shared" ref="AW6:AW37" si="24">MIN(AT6, 0.05*AT$127)</f>
        <v>16.262041317252262</v>
      </c>
      <c r="AX6" s="14">
        <f t="shared" ref="AX6:AX37" si="25">AU6/$AU$127</f>
        <v>1.5221556072644828E-2</v>
      </c>
      <c r="AY6" s="14">
        <f t="shared" ref="AY6:AY37" si="26">AV6/$AV$127</f>
        <v>0</v>
      </c>
      <c r="AZ6" s="67">
        <f t="shared" ref="AZ6:AZ37" si="27">AW6/$AW$127</f>
        <v>1.3662050241248979E-3</v>
      </c>
      <c r="BA6" s="21">
        <f t="shared" ref="BA6:BA37" si="28">N6</f>
        <v>0</v>
      </c>
      <c r="BB6" s="66">
        <v>257</v>
      </c>
      <c r="BC6" s="15">
        <f t="shared" ref="BC6:BC37" si="29">$D$133*AX6</f>
        <v>1815.07923232646</v>
      </c>
      <c r="BD6" s="19">
        <f t="shared" ref="BD6:BD37" si="30">BC6-BB6</f>
        <v>1558.07923232646</v>
      </c>
      <c r="BE6" s="53">
        <f t="shared" ref="BE6:BE37" si="31">BD6*IF($BD$127 &gt; 0, (BD6&gt;0), (BD6&lt;0))</f>
        <v>1558.07923232646</v>
      </c>
      <c r="BF6" s="61">
        <f t="shared" ref="BF6:BF37" si="32">BE6/$BE$127</f>
        <v>7.7390619715251963E-2</v>
      </c>
      <c r="BG6" s="62">
        <f t="shared" ref="BG6:BG37" si="33">BF6*$BD$127</f>
        <v>104.86428971416566</v>
      </c>
      <c r="BH6" s="63">
        <f t="shared" ref="BH6:BH37" si="34">(IF(BG6 &gt; 0, V6, W6))</f>
        <v>254.75863615776461</v>
      </c>
      <c r="BI6" s="46">
        <f t="shared" ref="BI6:BI37" si="35">BG6/BH6</f>
        <v>0.41162211925654313</v>
      </c>
      <c r="BJ6" s="64">
        <f t="shared" ref="BJ6:BJ37" si="36">BB6/BC6</f>
        <v>0.14159161507819842</v>
      </c>
      <c r="BK6" s="66">
        <v>0</v>
      </c>
      <c r="BL6" s="66">
        <v>0</v>
      </c>
      <c r="BM6" s="66">
        <v>0</v>
      </c>
      <c r="BN6" s="10">
        <f t="shared" ref="BN6:BN37" si="37">SUM(BK6:BM6)</f>
        <v>0</v>
      </c>
      <c r="BO6" s="15">
        <f t="shared" ref="BO6:BO37" si="38">AY6*$D$132</f>
        <v>0</v>
      </c>
      <c r="BP6" s="9">
        <f t="shared" ref="BP6:BP37" si="39">BO6-BN6</f>
        <v>0</v>
      </c>
      <c r="BQ6" s="53">
        <f t="shared" ref="BQ6:BQ37" si="40">BP6*IF($BP$127 &gt; 0, (BP6&gt;0), (BP6&lt;0))</f>
        <v>0</v>
      </c>
      <c r="BR6" s="7">
        <f t="shared" ref="BR6:BR37" si="41">BQ6/$BQ$127</f>
        <v>0</v>
      </c>
      <c r="BS6" s="62">
        <f t="shared" ref="BS6:BS37" si="42">BR6*$BP$127</f>
        <v>0</v>
      </c>
      <c r="BT6" s="48">
        <f t="shared" ref="BT6:BT37" si="43">IF(BS6&gt;0,V6,W6)</f>
        <v>259.20488636834995</v>
      </c>
      <c r="BU6" s="46">
        <f t="shared" ref="BU6:BU37" si="44">BS6/BT6</f>
        <v>0</v>
      </c>
      <c r="BV6" s="64" t="e">
        <f t="shared" ref="BV6:BV37" si="45">BN6/BO6</f>
        <v>#DIV/0!</v>
      </c>
      <c r="BW6" s="16">
        <f t="shared" ref="BW6:BW37" si="46">BB6+BN6+BY6</f>
        <v>257</v>
      </c>
      <c r="BX6" s="69">
        <f t="shared" ref="BX6:BX37" si="47">BC6+BO6+BZ6</f>
        <v>1828.8013955887704</v>
      </c>
      <c r="BY6" s="66">
        <v>0</v>
      </c>
      <c r="BZ6" s="15">
        <f t="shared" ref="BZ6:BZ37" si="48">AZ6*$D$135</f>
        <v>13.722163262310476</v>
      </c>
      <c r="CA6" s="37">
        <f t="shared" ref="CA6:CA37" si="49">BZ6-BY6</f>
        <v>13.722163262310476</v>
      </c>
      <c r="CB6" s="54">
        <f t="shared" ref="CB6:CB37" si="50">CA6*(CA6&lt;&gt;0)</f>
        <v>13.722163262310476</v>
      </c>
      <c r="CC6" s="26">
        <f t="shared" ref="CC6:CC37" si="51">CB6/$CB$127</f>
        <v>4.2748172156730508E-3</v>
      </c>
      <c r="CD6" s="47">
        <f t="shared" ref="CD6:CD37" si="52">CC6 * $CA$127</f>
        <v>13.722163262310476</v>
      </c>
      <c r="CE6" s="48">
        <f t="shared" ref="CE6:CE37" si="53">IF(CD6&gt;0, V6, W6)</f>
        <v>254.75863615776461</v>
      </c>
      <c r="CF6" s="65">
        <f t="shared" ref="CF6:CF37" si="54">CD6/CE6</f>
        <v>5.3863387986630366E-2</v>
      </c>
      <c r="CG6" t="s">
        <v>222</v>
      </c>
      <c r="CH6" s="66">
        <v>0</v>
      </c>
      <c r="CI6" s="15">
        <f t="shared" ref="CI6:CI37" si="55">AZ6*$CH$130</f>
        <v>12.709805339433926</v>
      </c>
      <c r="CJ6" s="37">
        <f t="shared" ref="CJ6:CJ37" si="56">CI6-CH6</f>
        <v>12.709805339433926</v>
      </c>
      <c r="CK6" s="54">
        <f t="shared" ref="CK6:CK37" si="57">CJ6*(CJ6&lt;&gt;0)</f>
        <v>12.709805339433926</v>
      </c>
      <c r="CL6" s="26">
        <f t="shared" ref="CL6:CL37" si="58">CK6/$CK$127</f>
        <v>1.9775642351694297E-3</v>
      </c>
      <c r="CM6" s="47">
        <f t="shared" ref="CM6:CM37" si="59">CL6 * $CJ$127</f>
        <v>12.709805339433926</v>
      </c>
      <c r="CN6" s="48">
        <f t="shared" ref="CN6:CN37" si="60">IF(CD6&gt;0,V6,W6)</f>
        <v>254.75863615776461</v>
      </c>
      <c r="CO6" s="65">
        <f t="shared" ref="CO6:CO37" si="61">CM6/CN6</f>
        <v>4.9889595623220061E-2</v>
      </c>
      <c r="CP6" s="70">
        <f t="shared" ref="CP6:CP37" si="62">N6</f>
        <v>0</v>
      </c>
      <c r="CQ6" s="1">
        <f t="shared" ref="CQ6:CQ37" si="63">BW6+BY6</f>
        <v>257</v>
      </c>
    </row>
    <row r="7" spans="1:95" x14ac:dyDescent="0.2">
      <c r="A7" s="25" t="s">
        <v>185</v>
      </c>
      <c r="B7">
        <v>1</v>
      </c>
      <c r="C7">
        <v>0</v>
      </c>
      <c r="D7">
        <v>6.1126648022373102E-2</v>
      </c>
      <c r="E7">
        <v>0.938873351977626</v>
      </c>
      <c r="F7">
        <v>3.1783869686134197E-2</v>
      </c>
      <c r="G7">
        <v>3.1783869686134197E-2</v>
      </c>
      <c r="H7">
        <v>2.67446719598829E-2</v>
      </c>
      <c r="I7">
        <v>5.68324279147513E-2</v>
      </c>
      <c r="J7">
        <v>3.8986723910373902E-2</v>
      </c>
      <c r="K7">
        <v>3.5201547583261397E-2</v>
      </c>
      <c r="L7">
        <v>0.83637822351746305</v>
      </c>
      <c r="M7">
        <v>-2.3005852754059402</v>
      </c>
      <c r="N7" s="21">
        <v>0</v>
      </c>
      <c r="O7">
        <v>1.00156531182181</v>
      </c>
      <c r="P7">
        <v>0.98429364121678298</v>
      </c>
      <c r="Q7">
        <v>1.0083813942348401</v>
      </c>
      <c r="R7">
        <v>0.984303921113309</v>
      </c>
      <c r="S7">
        <v>285.92999267578102</v>
      </c>
      <c r="T7" s="27">
        <f t="shared" si="2"/>
        <v>0.984303921113309</v>
      </c>
      <c r="U7" s="27">
        <f t="shared" si="3"/>
        <v>1.0083813942348401</v>
      </c>
      <c r="V7" s="39">
        <f t="shared" si="4"/>
        <v>281.44201295467099</v>
      </c>
      <c r="W7" s="38">
        <f t="shared" si="5"/>
        <v>288.32648466796167</v>
      </c>
      <c r="X7" s="44">
        <f t="shared" si="6"/>
        <v>1.2200660611065235</v>
      </c>
      <c r="Y7" s="44">
        <f t="shared" si="7"/>
        <v>4.0351394108987283E-2</v>
      </c>
      <c r="Z7" s="22">
        <f t="shared" si="8"/>
        <v>1</v>
      </c>
      <c r="AA7" s="22">
        <f t="shared" si="9"/>
        <v>1</v>
      </c>
      <c r="AB7" s="22">
        <f t="shared" si="10"/>
        <v>1</v>
      </c>
      <c r="AC7" s="22">
        <v>1</v>
      </c>
      <c r="AD7" s="22">
        <v>1</v>
      </c>
      <c r="AE7" s="22">
        <v>1</v>
      </c>
      <c r="AF7" s="22">
        <f t="shared" si="11"/>
        <v>-0.10573411347504191</v>
      </c>
      <c r="AG7" s="22">
        <f t="shared" si="12"/>
        <v>0.97680415159684475</v>
      </c>
      <c r="AH7" s="22">
        <f t="shared" si="13"/>
        <v>0.83637822351746305</v>
      </c>
      <c r="AI7" s="22">
        <f t="shared" si="14"/>
        <v>1.9421123369925049</v>
      </c>
      <c r="AJ7" s="22">
        <f t="shared" si="15"/>
        <v>-2.6288582302280261</v>
      </c>
      <c r="AK7" s="22">
        <f t="shared" si="16"/>
        <v>1.3004365594014071</v>
      </c>
      <c r="AL7" s="22">
        <f t="shared" si="17"/>
        <v>-2.3005852754059402</v>
      </c>
      <c r="AM7" s="22">
        <f t="shared" si="18"/>
        <v>1.328272954822086</v>
      </c>
      <c r="AN7" s="46">
        <v>1</v>
      </c>
      <c r="AO7" s="46">
        <v>0</v>
      </c>
      <c r="AP7" s="51">
        <v>1</v>
      </c>
      <c r="AQ7" s="21">
        <v>1</v>
      </c>
      <c r="AR7" s="17">
        <f t="shared" si="19"/>
        <v>14.226477725604909</v>
      </c>
      <c r="AS7" s="17">
        <f t="shared" si="20"/>
        <v>0</v>
      </c>
      <c r="AT7" s="17">
        <f t="shared" si="21"/>
        <v>3.1127863974888874</v>
      </c>
      <c r="AU7" s="17">
        <f t="shared" si="22"/>
        <v>14.226477725604909</v>
      </c>
      <c r="AV7" s="17">
        <f t="shared" si="23"/>
        <v>0</v>
      </c>
      <c r="AW7" s="17">
        <f t="shared" si="24"/>
        <v>3.1127863974888874</v>
      </c>
      <c r="AX7" s="14">
        <f t="shared" si="25"/>
        <v>1.8164979120518319E-2</v>
      </c>
      <c r="AY7" s="14">
        <f t="shared" si="26"/>
        <v>0</v>
      </c>
      <c r="AZ7" s="67">
        <f t="shared" si="27"/>
        <v>2.6151110628192176E-4</v>
      </c>
      <c r="BA7" s="21">
        <f t="shared" si="28"/>
        <v>0</v>
      </c>
      <c r="BB7" s="66">
        <v>2002</v>
      </c>
      <c r="BC7" s="15">
        <f t="shared" si="29"/>
        <v>2166.0647702470865</v>
      </c>
      <c r="BD7" s="19">
        <f t="shared" si="30"/>
        <v>164.06477024708647</v>
      </c>
      <c r="BE7" s="53">
        <f t="shared" si="31"/>
        <v>164.06477024708647</v>
      </c>
      <c r="BF7" s="61">
        <f t="shared" si="32"/>
        <v>8.1491839307194294E-3</v>
      </c>
      <c r="BG7" s="62">
        <f t="shared" si="33"/>
        <v>11.04214422612475</v>
      </c>
      <c r="BH7" s="63">
        <f t="shared" si="34"/>
        <v>281.44201295467099</v>
      </c>
      <c r="BI7" s="46">
        <f t="shared" si="35"/>
        <v>3.9234171580144278E-2</v>
      </c>
      <c r="BJ7" s="64">
        <f t="shared" si="36"/>
        <v>0.92425675699975895</v>
      </c>
      <c r="BK7" s="66">
        <v>0</v>
      </c>
      <c r="BL7" s="66">
        <v>0</v>
      </c>
      <c r="BM7" s="66">
        <v>0</v>
      </c>
      <c r="BN7" s="10">
        <f t="shared" si="37"/>
        <v>0</v>
      </c>
      <c r="BO7" s="15">
        <f t="shared" si="38"/>
        <v>0</v>
      </c>
      <c r="BP7" s="9">
        <f t="shared" si="39"/>
        <v>0</v>
      </c>
      <c r="BQ7" s="53">
        <f t="shared" si="40"/>
        <v>0</v>
      </c>
      <c r="BR7" s="7">
        <f t="shared" si="41"/>
        <v>0</v>
      </c>
      <c r="BS7" s="62">
        <f t="shared" si="42"/>
        <v>0</v>
      </c>
      <c r="BT7" s="48">
        <f t="shared" si="43"/>
        <v>288.32648466796167</v>
      </c>
      <c r="BU7" s="46">
        <f t="shared" si="44"/>
        <v>0</v>
      </c>
      <c r="BV7" s="64" t="e">
        <f t="shared" si="45"/>
        <v>#DIV/0!</v>
      </c>
      <c r="BW7" s="16">
        <f t="shared" si="46"/>
        <v>2002</v>
      </c>
      <c r="BX7" s="69">
        <f t="shared" si="47"/>
        <v>2168.6913877985821</v>
      </c>
      <c r="BY7" s="66">
        <v>0</v>
      </c>
      <c r="BZ7" s="15">
        <f t="shared" si="48"/>
        <v>2.626617551495622</v>
      </c>
      <c r="CA7" s="37">
        <f t="shared" si="49"/>
        <v>2.626617551495622</v>
      </c>
      <c r="CB7" s="54">
        <f t="shared" si="50"/>
        <v>2.626617551495622</v>
      </c>
      <c r="CC7" s="26">
        <f t="shared" si="51"/>
        <v>8.1826091946904215E-4</v>
      </c>
      <c r="CD7" s="47">
        <f t="shared" si="52"/>
        <v>2.626617551495622</v>
      </c>
      <c r="CE7" s="48">
        <f t="shared" si="53"/>
        <v>281.44201295467099</v>
      </c>
      <c r="CF7" s="65">
        <f t="shared" si="54"/>
        <v>9.3327130655459917E-3</v>
      </c>
      <c r="CG7" t="s">
        <v>222</v>
      </c>
      <c r="CH7" s="66">
        <v>0</v>
      </c>
      <c r="CI7" s="15">
        <f t="shared" si="55"/>
        <v>2.4328378217407183</v>
      </c>
      <c r="CJ7" s="37">
        <f t="shared" si="56"/>
        <v>2.4328378217407183</v>
      </c>
      <c r="CK7" s="54">
        <f t="shared" si="57"/>
        <v>2.4328378217407183</v>
      </c>
      <c r="CL7" s="26">
        <f t="shared" si="58"/>
        <v>3.785339694633139E-4</v>
      </c>
      <c r="CM7" s="47">
        <f t="shared" si="59"/>
        <v>2.4328378217407183</v>
      </c>
      <c r="CN7" s="48">
        <f t="shared" si="60"/>
        <v>281.44201295467099</v>
      </c>
      <c r="CO7" s="65">
        <f t="shared" si="61"/>
        <v>8.6441885353220199E-3</v>
      </c>
      <c r="CP7" s="70">
        <f t="shared" si="62"/>
        <v>0</v>
      </c>
      <c r="CQ7" s="1">
        <f t="shared" si="63"/>
        <v>2002</v>
      </c>
    </row>
    <row r="8" spans="1:95" x14ac:dyDescent="0.2">
      <c r="A8" s="25" t="s">
        <v>186</v>
      </c>
      <c r="B8">
        <v>1</v>
      </c>
      <c r="C8">
        <v>0</v>
      </c>
      <c r="D8">
        <v>0.207843137254901</v>
      </c>
      <c r="E8">
        <v>0.792156862745098</v>
      </c>
      <c r="F8">
        <v>0.15917843388960201</v>
      </c>
      <c r="G8">
        <v>0.15917843388960201</v>
      </c>
      <c r="H8">
        <v>0.221374045801526</v>
      </c>
      <c r="I8">
        <v>9.0076335877862596E-2</v>
      </c>
      <c r="J8">
        <v>0.14121105800984399</v>
      </c>
      <c r="K8">
        <v>0.149925831869964</v>
      </c>
      <c r="L8">
        <v>0.70896323349185897</v>
      </c>
      <c r="M8">
        <v>-0.39215233126983601</v>
      </c>
      <c r="N8" s="21">
        <v>0</v>
      </c>
      <c r="O8">
        <v>1.0497819442274201</v>
      </c>
      <c r="P8">
        <v>0.96507257790141099</v>
      </c>
      <c r="Q8">
        <v>1.00896694148614</v>
      </c>
      <c r="R8">
        <v>0.96127133396557896</v>
      </c>
      <c r="S8">
        <v>12.789999961853001</v>
      </c>
      <c r="T8" s="27">
        <f t="shared" si="2"/>
        <v>0.96127133396557896</v>
      </c>
      <c r="U8" s="27">
        <f t="shared" si="3"/>
        <v>1.00896694148614</v>
      </c>
      <c r="V8" s="39">
        <f t="shared" si="4"/>
        <v>12.294660324750138</v>
      </c>
      <c r="W8" s="38">
        <f t="shared" si="5"/>
        <v>12.90468714311867</v>
      </c>
      <c r="X8" s="44">
        <f t="shared" si="6"/>
        <v>1.1442544647916975</v>
      </c>
      <c r="Y8" s="44">
        <f t="shared" si="7"/>
        <v>0.16125532522761452</v>
      </c>
      <c r="Z8" s="22">
        <f t="shared" si="8"/>
        <v>1</v>
      </c>
      <c r="AA8" s="22">
        <f t="shared" si="9"/>
        <v>1</v>
      </c>
      <c r="AB8" s="22">
        <f t="shared" si="10"/>
        <v>1</v>
      </c>
      <c r="AC8" s="22">
        <v>1</v>
      </c>
      <c r="AD8" s="22">
        <v>1</v>
      </c>
      <c r="AE8" s="22">
        <v>1</v>
      </c>
      <c r="AF8" s="22">
        <f t="shared" si="11"/>
        <v>-0.10573411347504191</v>
      </c>
      <c r="AG8" s="22">
        <f t="shared" si="12"/>
        <v>0.97680415159684475</v>
      </c>
      <c r="AH8" s="22">
        <f t="shared" si="13"/>
        <v>0.70896323349185897</v>
      </c>
      <c r="AI8" s="22">
        <f t="shared" si="14"/>
        <v>1.8146973469669008</v>
      </c>
      <c r="AJ8" s="22">
        <f t="shared" si="15"/>
        <v>-2.6288582302280261</v>
      </c>
      <c r="AK8" s="22">
        <f t="shared" si="16"/>
        <v>1.3004365594014071</v>
      </c>
      <c r="AL8" s="22">
        <f t="shared" si="17"/>
        <v>-0.39215233126983601</v>
      </c>
      <c r="AM8" s="22">
        <f t="shared" si="18"/>
        <v>3.2367058989581903</v>
      </c>
      <c r="AN8" s="46">
        <v>1</v>
      </c>
      <c r="AO8" s="46">
        <v>1</v>
      </c>
      <c r="AP8" s="51">
        <v>1</v>
      </c>
      <c r="AQ8" s="21">
        <v>1</v>
      </c>
      <c r="AR8" s="17">
        <f t="shared" si="19"/>
        <v>10.844681888722638</v>
      </c>
      <c r="AS8" s="17">
        <f t="shared" si="20"/>
        <v>10.844681888722638</v>
      </c>
      <c r="AT8" s="17">
        <f t="shared" si="21"/>
        <v>109.7521299499663</v>
      </c>
      <c r="AU8" s="17">
        <f t="shared" si="22"/>
        <v>10.844681888722638</v>
      </c>
      <c r="AV8" s="17">
        <f t="shared" si="23"/>
        <v>10.844681888722638</v>
      </c>
      <c r="AW8" s="17">
        <f t="shared" si="24"/>
        <v>109.7521299499663</v>
      </c>
      <c r="AX8" s="14">
        <f t="shared" si="25"/>
        <v>1.3846956630927684E-2</v>
      </c>
      <c r="AY8" s="14">
        <f t="shared" si="26"/>
        <v>1.2743040882527255E-2</v>
      </c>
      <c r="AZ8" s="67">
        <f t="shared" si="27"/>
        <v>9.2204852035997729E-3</v>
      </c>
      <c r="BA8" s="21">
        <f t="shared" si="28"/>
        <v>0</v>
      </c>
      <c r="BB8" s="66">
        <v>2520</v>
      </c>
      <c r="BC8" s="15">
        <f t="shared" si="29"/>
        <v>1651.1664964983408</v>
      </c>
      <c r="BD8" s="19">
        <f t="shared" si="30"/>
        <v>-868.83350350165915</v>
      </c>
      <c r="BE8" s="53">
        <f t="shared" si="31"/>
        <v>0</v>
      </c>
      <c r="BF8" s="61">
        <f t="shared" si="32"/>
        <v>0</v>
      </c>
      <c r="BG8" s="62">
        <f t="shared" si="33"/>
        <v>0</v>
      </c>
      <c r="BH8" s="63">
        <f t="shared" si="34"/>
        <v>12.90468714311867</v>
      </c>
      <c r="BI8" s="46">
        <f t="shared" si="35"/>
        <v>0</v>
      </c>
      <c r="BJ8" s="64">
        <f t="shared" si="36"/>
        <v>1.5261937577731928</v>
      </c>
      <c r="BK8" s="66">
        <v>166</v>
      </c>
      <c r="BL8" s="66">
        <v>2596</v>
      </c>
      <c r="BM8" s="66">
        <v>90</v>
      </c>
      <c r="BN8" s="10">
        <f t="shared" si="37"/>
        <v>2852</v>
      </c>
      <c r="BO8" s="15">
        <f t="shared" si="38"/>
        <v>2260.7683690509252</v>
      </c>
      <c r="BP8" s="9">
        <f t="shared" si="39"/>
        <v>-591.23163094907477</v>
      </c>
      <c r="BQ8" s="53">
        <f t="shared" si="40"/>
        <v>0</v>
      </c>
      <c r="BR8" s="7">
        <f t="shared" si="41"/>
        <v>0</v>
      </c>
      <c r="BS8" s="62">
        <f t="shared" si="42"/>
        <v>0</v>
      </c>
      <c r="BT8" s="48">
        <f t="shared" si="43"/>
        <v>12.90468714311867</v>
      </c>
      <c r="BU8" s="46">
        <f t="shared" si="44"/>
        <v>0</v>
      </c>
      <c r="BV8" s="64">
        <f t="shared" si="45"/>
        <v>1.261518003809154</v>
      </c>
      <c r="BW8" s="16">
        <f t="shared" si="46"/>
        <v>5372</v>
      </c>
      <c r="BX8" s="69">
        <f t="shared" si="47"/>
        <v>4004.5454189342217</v>
      </c>
      <c r="BY8" s="66">
        <v>0</v>
      </c>
      <c r="BZ8" s="15">
        <f t="shared" si="48"/>
        <v>92.61055338495612</v>
      </c>
      <c r="CA8" s="37">
        <f t="shared" si="49"/>
        <v>92.61055338495612</v>
      </c>
      <c r="CB8" s="54">
        <f t="shared" si="50"/>
        <v>92.61055338495612</v>
      </c>
      <c r="CC8" s="26">
        <f t="shared" si="51"/>
        <v>2.885063968378699E-2</v>
      </c>
      <c r="CD8" s="47">
        <f t="shared" si="52"/>
        <v>92.61055338495612</v>
      </c>
      <c r="CE8" s="48">
        <f t="shared" si="53"/>
        <v>12.294660324750138</v>
      </c>
      <c r="CF8" s="65">
        <f t="shared" si="54"/>
        <v>7.532583327944705</v>
      </c>
      <c r="CG8" t="s">
        <v>222</v>
      </c>
      <c r="CH8" s="66">
        <v>0</v>
      </c>
      <c r="CI8" s="15">
        <f t="shared" si="55"/>
        <v>85.778173849088688</v>
      </c>
      <c r="CJ8" s="37">
        <f t="shared" si="56"/>
        <v>85.778173849088688</v>
      </c>
      <c r="CK8" s="54">
        <f t="shared" si="57"/>
        <v>85.778173849088688</v>
      </c>
      <c r="CL8" s="26">
        <f t="shared" si="58"/>
        <v>1.3346533973718483E-2</v>
      </c>
      <c r="CM8" s="47">
        <f t="shared" si="59"/>
        <v>85.778173849088688</v>
      </c>
      <c r="CN8" s="48">
        <f t="shared" si="60"/>
        <v>12.294660324750138</v>
      </c>
      <c r="CO8" s="65">
        <f t="shared" si="61"/>
        <v>6.9768640680873739</v>
      </c>
      <c r="CP8" s="70">
        <f t="shared" si="62"/>
        <v>0</v>
      </c>
      <c r="CQ8" s="1">
        <f t="shared" si="63"/>
        <v>5372</v>
      </c>
    </row>
    <row r="9" spans="1:95" x14ac:dyDescent="0.2">
      <c r="A9" s="25" t="s">
        <v>145</v>
      </c>
      <c r="B9">
        <v>1</v>
      </c>
      <c r="C9">
        <v>1</v>
      </c>
      <c r="D9">
        <v>0.25809029165001901</v>
      </c>
      <c r="E9">
        <v>0.74190970834998005</v>
      </c>
      <c r="F9">
        <v>0.37425506555423099</v>
      </c>
      <c r="G9">
        <v>0.37425506555423099</v>
      </c>
      <c r="H9">
        <v>2.9251984956121999E-2</v>
      </c>
      <c r="I9">
        <v>0.14333472628499699</v>
      </c>
      <c r="J9">
        <v>6.4752028979628298E-2</v>
      </c>
      <c r="K9">
        <v>0.15567201049173901</v>
      </c>
      <c r="L9">
        <v>0.86385804573640101</v>
      </c>
      <c r="M9">
        <v>-2.5490252466706602</v>
      </c>
      <c r="N9" s="21">
        <v>0</v>
      </c>
      <c r="O9">
        <v>1.00208206183021</v>
      </c>
      <c r="P9">
        <v>0.99190756374634603</v>
      </c>
      <c r="Q9">
        <v>1.01070909595889</v>
      </c>
      <c r="R9">
        <v>0.97711157020432404</v>
      </c>
      <c r="S9">
        <v>60.110000610351499</v>
      </c>
      <c r="T9" s="27">
        <f t="shared" si="2"/>
        <v>0.99190756374634603</v>
      </c>
      <c r="U9" s="27">
        <f t="shared" si="3"/>
        <v>1.01070909595889</v>
      </c>
      <c r="V9" s="39">
        <f t="shared" si="4"/>
        <v>59.623564262205129</v>
      </c>
      <c r="W9" s="38">
        <f t="shared" si="5"/>
        <v>60.753724374976692</v>
      </c>
      <c r="X9" s="44">
        <f t="shared" si="6"/>
        <v>1.118290668868704</v>
      </c>
      <c r="Y9" s="44">
        <f t="shared" si="7"/>
        <v>0.19994445335299535</v>
      </c>
      <c r="Z9" s="22">
        <f t="shared" si="8"/>
        <v>1</v>
      </c>
      <c r="AA9" s="22">
        <f t="shared" si="9"/>
        <v>1</v>
      </c>
      <c r="AB9" s="22">
        <f t="shared" si="10"/>
        <v>1</v>
      </c>
      <c r="AC9" s="22">
        <v>1</v>
      </c>
      <c r="AD9" s="22">
        <v>1</v>
      </c>
      <c r="AE9" s="22">
        <v>1</v>
      </c>
      <c r="AF9" s="22">
        <f t="shared" si="11"/>
        <v>-0.10573411347504191</v>
      </c>
      <c r="AG9" s="22">
        <f t="shared" si="12"/>
        <v>0.97680415159684475</v>
      </c>
      <c r="AH9" s="22">
        <f t="shared" si="13"/>
        <v>0.86385804573640101</v>
      </c>
      <c r="AI9" s="22">
        <f t="shared" si="14"/>
        <v>1.9695921592114429</v>
      </c>
      <c r="AJ9" s="22">
        <f t="shared" si="15"/>
        <v>-2.6288582302280261</v>
      </c>
      <c r="AK9" s="22">
        <f t="shared" si="16"/>
        <v>1.3004365594014071</v>
      </c>
      <c r="AL9" s="22">
        <f t="shared" si="17"/>
        <v>-2.5490252466706602</v>
      </c>
      <c r="AM9" s="22">
        <f t="shared" si="18"/>
        <v>1.0798329835573659</v>
      </c>
      <c r="AN9" s="46">
        <v>1</v>
      </c>
      <c r="AO9" s="46">
        <v>1</v>
      </c>
      <c r="AP9" s="51">
        <v>1</v>
      </c>
      <c r="AQ9" s="21">
        <v>1</v>
      </c>
      <c r="AR9" s="17">
        <f t="shared" si="19"/>
        <v>15.048916302809191</v>
      </c>
      <c r="AS9" s="17">
        <f t="shared" si="20"/>
        <v>15.048916302809191</v>
      </c>
      <c r="AT9" s="17">
        <f t="shared" si="21"/>
        <v>1.3596475847287544</v>
      </c>
      <c r="AU9" s="17">
        <f t="shared" si="22"/>
        <v>15.048916302809191</v>
      </c>
      <c r="AV9" s="17">
        <f t="shared" si="23"/>
        <v>15.048916302809191</v>
      </c>
      <c r="AW9" s="17">
        <f t="shared" si="24"/>
        <v>1.3596475847287544</v>
      </c>
      <c r="AX9" s="14">
        <f t="shared" si="25"/>
        <v>1.9215104096705238E-2</v>
      </c>
      <c r="AY9" s="14">
        <f t="shared" si="26"/>
        <v>1.7683225534153156E-2</v>
      </c>
      <c r="AZ9" s="67">
        <f t="shared" si="27"/>
        <v>1.1422657986516369E-4</v>
      </c>
      <c r="BA9" s="21">
        <f t="shared" si="28"/>
        <v>0</v>
      </c>
      <c r="BB9" s="66">
        <v>2284</v>
      </c>
      <c r="BC9" s="15">
        <f t="shared" si="29"/>
        <v>2291.2858729075192</v>
      </c>
      <c r="BD9" s="19">
        <f t="shared" si="30"/>
        <v>7.2858729075192059</v>
      </c>
      <c r="BE9" s="53">
        <f t="shared" si="31"/>
        <v>7.2858729075192059</v>
      </c>
      <c r="BF9" s="61">
        <f t="shared" si="32"/>
        <v>3.6189316164463985E-4</v>
      </c>
      <c r="BG9" s="62">
        <f t="shared" si="33"/>
        <v>0.49036523402848353</v>
      </c>
      <c r="BH9" s="63">
        <f t="shared" si="34"/>
        <v>59.623564262205129</v>
      </c>
      <c r="BI9" s="46">
        <f t="shared" si="35"/>
        <v>8.224352906378022E-3</v>
      </c>
      <c r="BJ9" s="64">
        <f t="shared" si="36"/>
        <v>0.99682018163090502</v>
      </c>
      <c r="BK9" s="66">
        <v>1082</v>
      </c>
      <c r="BL9" s="66">
        <v>4388</v>
      </c>
      <c r="BM9" s="66">
        <v>240</v>
      </c>
      <c r="BN9" s="10">
        <f t="shared" si="37"/>
        <v>5710</v>
      </c>
      <c r="BO9" s="15">
        <f t="shared" si="38"/>
        <v>3137.2164084651799</v>
      </c>
      <c r="BP9" s="9">
        <f t="shared" si="39"/>
        <v>-2572.7835915348201</v>
      </c>
      <c r="BQ9" s="53">
        <f t="shared" si="40"/>
        <v>0</v>
      </c>
      <c r="BR9" s="7">
        <f t="shared" si="41"/>
        <v>0</v>
      </c>
      <c r="BS9" s="62">
        <f t="shared" si="42"/>
        <v>0</v>
      </c>
      <c r="BT9" s="48">
        <f t="shared" si="43"/>
        <v>60.753724374976692</v>
      </c>
      <c r="BU9" s="46">
        <f t="shared" si="44"/>
        <v>0</v>
      </c>
      <c r="BV9" s="64">
        <f t="shared" si="45"/>
        <v>1.8200848320800103</v>
      </c>
      <c r="BW9" s="16">
        <f t="shared" si="46"/>
        <v>7994</v>
      </c>
      <c r="BX9" s="69">
        <f t="shared" si="47"/>
        <v>5429.649573140865</v>
      </c>
      <c r="BY9" s="66">
        <v>0</v>
      </c>
      <c r="BZ9" s="15">
        <f t="shared" si="48"/>
        <v>1.147291768165704</v>
      </c>
      <c r="CA9" s="37">
        <f t="shared" si="49"/>
        <v>1.147291768165704</v>
      </c>
      <c r="CB9" s="54">
        <f t="shared" si="50"/>
        <v>1.147291768165704</v>
      </c>
      <c r="CC9" s="26">
        <f t="shared" si="51"/>
        <v>3.5741176578370888E-4</v>
      </c>
      <c r="CD9" s="47">
        <f t="shared" si="52"/>
        <v>1.147291768165704</v>
      </c>
      <c r="CE9" s="48">
        <f t="shared" si="53"/>
        <v>59.623564262205129</v>
      </c>
      <c r="CF9" s="65">
        <f t="shared" si="54"/>
        <v>1.9242254004143165E-2</v>
      </c>
      <c r="CG9" t="s">
        <v>222</v>
      </c>
      <c r="CH9" s="66">
        <v>0</v>
      </c>
      <c r="CI9" s="15">
        <f t="shared" si="55"/>
        <v>1.0626498724856177</v>
      </c>
      <c r="CJ9" s="37">
        <f t="shared" si="56"/>
        <v>1.0626498724856177</v>
      </c>
      <c r="CK9" s="54">
        <f t="shared" si="57"/>
        <v>1.0626498724856177</v>
      </c>
      <c r="CL9" s="26">
        <f t="shared" si="58"/>
        <v>1.6534150808862887E-4</v>
      </c>
      <c r="CM9" s="47">
        <f t="shared" si="59"/>
        <v>1.0626498724856177</v>
      </c>
      <c r="CN9" s="48">
        <f t="shared" si="60"/>
        <v>59.623564262205129</v>
      </c>
      <c r="CO9" s="65">
        <f t="shared" si="61"/>
        <v>1.78226492433835E-2</v>
      </c>
      <c r="CP9" s="70">
        <f t="shared" si="62"/>
        <v>0</v>
      </c>
      <c r="CQ9" s="1">
        <f t="shared" si="63"/>
        <v>7994</v>
      </c>
    </row>
    <row r="10" spans="1:95" x14ac:dyDescent="0.2">
      <c r="A10" s="25" t="s">
        <v>198</v>
      </c>
      <c r="B10">
        <v>1</v>
      </c>
      <c r="C10">
        <v>0</v>
      </c>
      <c r="D10">
        <v>0.18417898521773801</v>
      </c>
      <c r="E10">
        <v>0.81582101478226099</v>
      </c>
      <c r="F10">
        <v>0.239952248308794</v>
      </c>
      <c r="G10">
        <v>0.239952248308794</v>
      </c>
      <c r="H10">
        <v>0.19974926870037599</v>
      </c>
      <c r="I10">
        <v>8.9427496865858699E-2</v>
      </c>
      <c r="J10">
        <v>0.133652823017923</v>
      </c>
      <c r="K10">
        <v>0.17908181196304701</v>
      </c>
      <c r="L10">
        <v>0.54175336596598</v>
      </c>
      <c r="M10">
        <v>0.64942212278974598</v>
      </c>
      <c r="N10" s="21">
        <v>0</v>
      </c>
      <c r="O10">
        <v>0.99227063805608495</v>
      </c>
      <c r="P10">
        <v>0.98756816226445798</v>
      </c>
      <c r="Q10">
        <v>1.00921653824313</v>
      </c>
      <c r="R10">
        <v>0.99781480900219699</v>
      </c>
      <c r="S10">
        <v>33.2299995422363</v>
      </c>
      <c r="T10" s="27">
        <f t="shared" si="2"/>
        <v>0.99781480900219699</v>
      </c>
      <c r="U10" s="27">
        <f t="shared" si="3"/>
        <v>1.00921653824313</v>
      </c>
      <c r="V10" s="39">
        <f t="shared" si="4"/>
        <v>33.157385646379609</v>
      </c>
      <c r="W10" s="38">
        <f t="shared" si="5"/>
        <v>33.536265103836513</v>
      </c>
      <c r="X10" s="44">
        <f t="shared" si="6"/>
        <v>1.1564822460776223</v>
      </c>
      <c r="Y10" s="44">
        <f t="shared" si="7"/>
        <v>0.180856411768933</v>
      </c>
      <c r="Z10" s="22">
        <f t="shared" si="8"/>
        <v>1</v>
      </c>
      <c r="AA10" s="22">
        <f t="shared" si="9"/>
        <v>1</v>
      </c>
      <c r="AB10" s="22">
        <f t="shared" si="10"/>
        <v>1</v>
      </c>
      <c r="AC10" s="22">
        <v>1</v>
      </c>
      <c r="AD10" s="22">
        <v>1</v>
      </c>
      <c r="AE10" s="22">
        <v>1</v>
      </c>
      <c r="AF10" s="22">
        <f t="shared" si="11"/>
        <v>-0.10573411347504191</v>
      </c>
      <c r="AG10" s="22">
        <f t="shared" si="12"/>
        <v>0.97680415159684475</v>
      </c>
      <c r="AH10" s="22">
        <f t="shared" si="13"/>
        <v>0.54175336596598</v>
      </c>
      <c r="AI10" s="22">
        <f t="shared" si="14"/>
        <v>1.6474874794410219</v>
      </c>
      <c r="AJ10" s="22">
        <f t="shared" si="15"/>
        <v>-2.6288582302280261</v>
      </c>
      <c r="AK10" s="22">
        <f t="shared" si="16"/>
        <v>1.3004365594014071</v>
      </c>
      <c r="AL10" s="22">
        <f t="shared" si="17"/>
        <v>0.64942212278974598</v>
      </c>
      <c r="AM10" s="22">
        <f t="shared" si="18"/>
        <v>4.278280353017772</v>
      </c>
      <c r="AN10" s="46">
        <v>0</v>
      </c>
      <c r="AO10" s="49">
        <v>0</v>
      </c>
      <c r="AP10" s="51">
        <v>0.5</v>
      </c>
      <c r="AQ10" s="50">
        <v>1</v>
      </c>
      <c r="AR10" s="17">
        <f t="shared" si="19"/>
        <v>0</v>
      </c>
      <c r="AS10" s="17">
        <f t="shared" si="20"/>
        <v>0</v>
      </c>
      <c r="AT10" s="17">
        <f t="shared" si="21"/>
        <v>167.51240163745771</v>
      </c>
      <c r="AU10" s="17">
        <f t="shared" si="22"/>
        <v>0</v>
      </c>
      <c r="AV10" s="17">
        <f t="shared" si="23"/>
        <v>0</v>
      </c>
      <c r="AW10" s="17">
        <f t="shared" si="24"/>
        <v>167.51240163745771</v>
      </c>
      <c r="AX10" s="14">
        <f t="shared" si="25"/>
        <v>0</v>
      </c>
      <c r="AY10" s="14">
        <f t="shared" si="26"/>
        <v>0</v>
      </c>
      <c r="AZ10" s="67">
        <f t="shared" si="27"/>
        <v>1.407303549755041E-2</v>
      </c>
      <c r="BA10" s="21">
        <f t="shared" si="28"/>
        <v>0</v>
      </c>
      <c r="BB10" s="66">
        <v>0</v>
      </c>
      <c r="BC10" s="15">
        <f t="shared" si="29"/>
        <v>0</v>
      </c>
      <c r="BD10" s="19">
        <f t="shared" si="30"/>
        <v>0</v>
      </c>
      <c r="BE10" s="53">
        <f t="shared" si="31"/>
        <v>0</v>
      </c>
      <c r="BF10" s="61">
        <f t="shared" si="32"/>
        <v>0</v>
      </c>
      <c r="BG10" s="62">
        <f t="shared" si="33"/>
        <v>0</v>
      </c>
      <c r="BH10" s="63">
        <f t="shared" si="34"/>
        <v>33.536265103836513</v>
      </c>
      <c r="BI10" s="46">
        <f t="shared" si="35"/>
        <v>0</v>
      </c>
      <c r="BJ10" s="64" t="e">
        <f t="shared" si="36"/>
        <v>#DIV/0!</v>
      </c>
      <c r="BK10" s="66">
        <v>0</v>
      </c>
      <c r="BL10" s="66">
        <v>0</v>
      </c>
      <c r="BM10" s="66">
        <v>0</v>
      </c>
      <c r="BN10" s="10">
        <f t="shared" si="37"/>
        <v>0</v>
      </c>
      <c r="BO10" s="15">
        <f t="shared" si="38"/>
        <v>0</v>
      </c>
      <c r="BP10" s="9">
        <f t="shared" si="39"/>
        <v>0</v>
      </c>
      <c r="BQ10" s="53">
        <f t="shared" si="40"/>
        <v>0</v>
      </c>
      <c r="BR10" s="7">
        <f t="shared" si="41"/>
        <v>0</v>
      </c>
      <c r="BS10" s="62">
        <f t="shared" si="42"/>
        <v>0</v>
      </c>
      <c r="BT10" s="48">
        <f t="shared" si="43"/>
        <v>33.536265103836513</v>
      </c>
      <c r="BU10" s="46">
        <f t="shared" si="44"/>
        <v>0</v>
      </c>
      <c r="BV10" s="64" t="e">
        <f t="shared" si="45"/>
        <v>#DIV/0!</v>
      </c>
      <c r="BW10" s="16">
        <f t="shared" si="46"/>
        <v>66</v>
      </c>
      <c r="BX10" s="69">
        <f t="shared" si="47"/>
        <v>141.34956853739632</v>
      </c>
      <c r="BY10" s="66">
        <v>66</v>
      </c>
      <c r="BZ10" s="15">
        <f t="shared" si="48"/>
        <v>141.34956853739632</v>
      </c>
      <c r="CA10" s="37">
        <f t="shared" si="49"/>
        <v>75.349568537396323</v>
      </c>
      <c r="CB10" s="54">
        <f t="shared" si="50"/>
        <v>75.349568537396323</v>
      </c>
      <c r="CC10" s="26">
        <f t="shared" si="51"/>
        <v>2.3473385837195146E-2</v>
      </c>
      <c r="CD10" s="47">
        <f t="shared" si="52"/>
        <v>75.349568537396323</v>
      </c>
      <c r="CE10" s="48">
        <f t="shared" si="53"/>
        <v>33.157385646379609</v>
      </c>
      <c r="CF10" s="65">
        <f t="shared" si="54"/>
        <v>2.2724821957012042</v>
      </c>
      <c r="CG10" t="s">
        <v>222</v>
      </c>
      <c r="CH10" s="66">
        <v>0</v>
      </c>
      <c r="CI10" s="15">
        <f t="shared" si="55"/>
        <v>130.92144923371146</v>
      </c>
      <c r="CJ10" s="37">
        <f t="shared" si="56"/>
        <v>130.92144923371146</v>
      </c>
      <c r="CK10" s="54">
        <f t="shared" si="57"/>
        <v>130.92144923371146</v>
      </c>
      <c r="CL10" s="26">
        <f t="shared" si="58"/>
        <v>2.0370538234590237E-2</v>
      </c>
      <c r="CM10" s="47">
        <f t="shared" si="59"/>
        <v>130.92144923371146</v>
      </c>
      <c r="CN10" s="48">
        <f t="shared" si="60"/>
        <v>33.157385646379609</v>
      </c>
      <c r="CO10" s="65">
        <f t="shared" si="61"/>
        <v>3.9484852825845911</v>
      </c>
      <c r="CP10" s="70">
        <f t="shared" si="62"/>
        <v>0</v>
      </c>
      <c r="CQ10" s="1">
        <f t="shared" si="63"/>
        <v>132</v>
      </c>
    </row>
    <row r="11" spans="1:95" x14ac:dyDescent="0.2">
      <c r="A11" s="25" t="s">
        <v>223</v>
      </c>
      <c r="B11">
        <v>1</v>
      </c>
      <c r="C11">
        <v>1</v>
      </c>
      <c r="D11">
        <v>0.80823012385137805</v>
      </c>
      <c r="E11">
        <v>0.19176987614862101</v>
      </c>
      <c r="F11">
        <v>0.987286452125546</v>
      </c>
      <c r="G11">
        <v>0.987286452125546</v>
      </c>
      <c r="H11">
        <v>0.74007521938988696</v>
      </c>
      <c r="I11">
        <v>0.61220225658169602</v>
      </c>
      <c r="J11">
        <v>0.67310899514913802</v>
      </c>
      <c r="K11">
        <v>0.81520021572285195</v>
      </c>
      <c r="L11">
        <v>0.67031438003265897</v>
      </c>
      <c r="M11">
        <v>-1.2929383665427201</v>
      </c>
      <c r="N11" s="21">
        <v>0</v>
      </c>
      <c r="O11">
        <v>1.0094106473</v>
      </c>
      <c r="P11">
        <v>0.99489370548513001</v>
      </c>
      <c r="Q11">
        <v>1.0042556890940799</v>
      </c>
      <c r="R11">
        <v>0.99826300725462402</v>
      </c>
      <c r="S11">
        <v>265.88000488281199</v>
      </c>
      <c r="T11" s="27">
        <f t="shared" si="2"/>
        <v>0.99489370548513001</v>
      </c>
      <c r="U11" s="27">
        <f t="shared" si="3"/>
        <v>1.0042556890940799</v>
      </c>
      <c r="V11" s="39">
        <f t="shared" si="4"/>
        <v>264.52234327226529</v>
      </c>
      <c r="W11" s="38">
        <f t="shared" si="5"/>
        <v>267.01150751992571</v>
      </c>
      <c r="X11" s="44">
        <f t="shared" si="6"/>
        <v>0.83402146985962022</v>
      </c>
      <c r="Y11" s="44">
        <f t="shared" si="7"/>
        <v>0.80334138784943476</v>
      </c>
      <c r="Z11" s="22">
        <f t="shared" si="8"/>
        <v>1</v>
      </c>
      <c r="AA11" s="22">
        <f t="shared" si="9"/>
        <v>1</v>
      </c>
      <c r="AB11" s="22">
        <f t="shared" si="10"/>
        <v>1</v>
      </c>
      <c r="AC11" s="22">
        <v>1</v>
      </c>
      <c r="AD11" s="22">
        <v>1</v>
      </c>
      <c r="AE11" s="22">
        <v>1</v>
      </c>
      <c r="AF11" s="22">
        <f t="shared" si="11"/>
        <v>-0.10573411347504191</v>
      </c>
      <c r="AG11" s="22">
        <f t="shared" si="12"/>
        <v>0.97680415159684475</v>
      </c>
      <c r="AH11" s="22">
        <f t="shared" si="13"/>
        <v>0.67031438003265897</v>
      </c>
      <c r="AI11" s="22">
        <f t="shared" si="14"/>
        <v>1.7760484935077008</v>
      </c>
      <c r="AJ11" s="22">
        <f t="shared" si="15"/>
        <v>-2.6288582302280261</v>
      </c>
      <c r="AK11" s="22">
        <f t="shared" si="16"/>
        <v>1.3004365594014071</v>
      </c>
      <c r="AL11" s="22">
        <f t="shared" si="17"/>
        <v>-1.2929383665427201</v>
      </c>
      <c r="AM11" s="22">
        <f t="shared" si="18"/>
        <v>2.335919863685306</v>
      </c>
      <c r="AN11" s="46">
        <v>1</v>
      </c>
      <c r="AO11" s="71">
        <v>0</v>
      </c>
      <c r="AP11" s="51">
        <v>1</v>
      </c>
      <c r="AQ11" s="21">
        <v>1</v>
      </c>
      <c r="AR11" s="17">
        <f t="shared" si="19"/>
        <v>9.9499128904224232</v>
      </c>
      <c r="AS11" s="17">
        <f t="shared" si="20"/>
        <v>0</v>
      </c>
      <c r="AT11" s="17">
        <f t="shared" si="21"/>
        <v>29.773628075590651</v>
      </c>
      <c r="AU11" s="17">
        <f t="shared" si="22"/>
        <v>9.9499128904224232</v>
      </c>
      <c r="AV11" s="17">
        <f t="shared" si="23"/>
        <v>0</v>
      </c>
      <c r="AW11" s="17">
        <f t="shared" si="24"/>
        <v>29.773628075590651</v>
      </c>
      <c r="AX11" s="14">
        <f t="shared" si="25"/>
        <v>1.2704477059715379E-2</v>
      </c>
      <c r="AY11" s="14">
        <f t="shared" si="26"/>
        <v>0</v>
      </c>
      <c r="AZ11" s="67">
        <f t="shared" si="27"/>
        <v>2.5013391289409838E-3</v>
      </c>
      <c r="BA11" s="21">
        <f t="shared" si="28"/>
        <v>0</v>
      </c>
      <c r="BB11" s="66">
        <v>798</v>
      </c>
      <c r="BC11" s="15">
        <f t="shared" si="29"/>
        <v>1514.9326625087006</v>
      </c>
      <c r="BD11" s="19">
        <f t="shared" si="30"/>
        <v>716.93266250870056</v>
      </c>
      <c r="BE11" s="53">
        <f t="shared" si="31"/>
        <v>716.93266250870056</v>
      </c>
      <c r="BF11" s="61">
        <f t="shared" si="32"/>
        <v>3.5610424614162715E-2</v>
      </c>
      <c r="BG11" s="62">
        <f t="shared" si="33"/>
        <v>48.252125352190141</v>
      </c>
      <c r="BH11" s="63">
        <f t="shared" si="34"/>
        <v>264.52234327226529</v>
      </c>
      <c r="BI11" s="46">
        <f t="shared" si="35"/>
        <v>0.18241228606736484</v>
      </c>
      <c r="BJ11" s="64">
        <f t="shared" si="36"/>
        <v>0.52675608609462987</v>
      </c>
      <c r="BK11" s="66">
        <v>0</v>
      </c>
      <c r="BL11" s="66">
        <v>0</v>
      </c>
      <c r="BM11" s="66">
        <v>0</v>
      </c>
      <c r="BN11" s="10">
        <f t="shared" si="37"/>
        <v>0</v>
      </c>
      <c r="BO11" s="15">
        <f t="shared" si="38"/>
        <v>0</v>
      </c>
      <c r="BP11" s="9">
        <f t="shared" si="39"/>
        <v>0</v>
      </c>
      <c r="BQ11" s="53">
        <f t="shared" si="40"/>
        <v>0</v>
      </c>
      <c r="BR11" s="7">
        <f t="shared" si="41"/>
        <v>0</v>
      </c>
      <c r="BS11" s="62">
        <f t="shared" si="42"/>
        <v>0</v>
      </c>
      <c r="BT11" s="48">
        <f t="shared" si="43"/>
        <v>267.01150751992571</v>
      </c>
      <c r="BU11" s="46">
        <f t="shared" si="44"/>
        <v>0</v>
      </c>
      <c r="BV11" s="64" t="e">
        <f t="shared" si="45"/>
        <v>#DIV/0!</v>
      </c>
      <c r="BW11" s="16">
        <f t="shared" si="46"/>
        <v>798</v>
      </c>
      <c r="BX11" s="69">
        <f t="shared" si="47"/>
        <v>1540.0561127197839</v>
      </c>
      <c r="BY11" s="66">
        <v>0</v>
      </c>
      <c r="BZ11" s="15">
        <f t="shared" si="48"/>
        <v>25.123450211083242</v>
      </c>
      <c r="CA11" s="37">
        <f t="shared" si="49"/>
        <v>25.123450211083242</v>
      </c>
      <c r="CB11" s="54">
        <f t="shared" si="50"/>
        <v>25.123450211083242</v>
      </c>
      <c r="CC11" s="26">
        <f t="shared" si="51"/>
        <v>7.826620003452734E-3</v>
      </c>
      <c r="CD11" s="47">
        <f t="shared" si="52"/>
        <v>25.123450211083245</v>
      </c>
      <c r="CE11" s="48">
        <f t="shared" si="53"/>
        <v>264.52234327226529</v>
      </c>
      <c r="CF11" s="65">
        <f t="shared" si="54"/>
        <v>9.4976665866082985E-2</v>
      </c>
      <c r="CG11" t="s">
        <v>222</v>
      </c>
      <c r="CH11" s="66">
        <v>0</v>
      </c>
      <c r="CI11" s="15">
        <f t="shared" si="55"/>
        <v>23.269957916537972</v>
      </c>
      <c r="CJ11" s="37">
        <f t="shared" si="56"/>
        <v>23.269957916537972</v>
      </c>
      <c r="CK11" s="54">
        <f t="shared" si="57"/>
        <v>23.269957916537972</v>
      </c>
      <c r="CL11" s="26">
        <f t="shared" si="58"/>
        <v>3.6206562807745406E-3</v>
      </c>
      <c r="CM11" s="47">
        <f t="shared" si="59"/>
        <v>23.269957916537972</v>
      </c>
      <c r="CN11" s="48">
        <f t="shared" si="60"/>
        <v>264.52234327226529</v>
      </c>
      <c r="CO11" s="65">
        <f t="shared" si="61"/>
        <v>8.7969725463179008E-2</v>
      </c>
      <c r="CP11" s="70">
        <f t="shared" si="62"/>
        <v>0</v>
      </c>
      <c r="CQ11" s="1">
        <f t="shared" si="63"/>
        <v>798</v>
      </c>
    </row>
    <row r="12" spans="1:95" x14ac:dyDescent="0.2">
      <c r="A12" s="25" t="s">
        <v>146</v>
      </c>
      <c r="B12">
        <v>1</v>
      </c>
      <c r="C12">
        <v>1</v>
      </c>
      <c r="D12">
        <v>0.42857142857142799</v>
      </c>
      <c r="E12">
        <v>0.57142857142857095</v>
      </c>
      <c r="F12">
        <v>0.89389067524115695</v>
      </c>
      <c r="G12">
        <v>0.89389067524115695</v>
      </c>
      <c r="H12">
        <v>0.17291768144179201</v>
      </c>
      <c r="I12">
        <v>0.51193375547978504</v>
      </c>
      <c r="J12">
        <v>0.29752713834094802</v>
      </c>
      <c r="K12">
        <v>0.515709932611502</v>
      </c>
      <c r="L12">
        <v>0.658788735069469</v>
      </c>
      <c r="M12">
        <v>1.1024249021494801</v>
      </c>
      <c r="N12" s="21">
        <v>0</v>
      </c>
      <c r="O12">
        <v>1.00209269372989</v>
      </c>
      <c r="P12">
        <v>0.99068415859734404</v>
      </c>
      <c r="Q12">
        <v>1.0128699362006199</v>
      </c>
      <c r="R12">
        <v>0.98780957085880505</v>
      </c>
      <c r="S12">
        <v>28.579999923706001</v>
      </c>
      <c r="T12" s="27">
        <f t="shared" si="2"/>
        <v>0.99068415859734404</v>
      </c>
      <c r="U12" s="27">
        <f t="shared" si="3"/>
        <v>1.0128699362006199</v>
      </c>
      <c r="V12" s="39">
        <f t="shared" si="4"/>
        <v>28.313753177128838</v>
      </c>
      <c r="W12" s="38">
        <f t="shared" si="5"/>
        <v>28.94782269933782</v>
      </c>
      <c r="X12" s="44">
        <f t="shared" si="6"/>
        <v>1.0301993629821873</v>
      </c>
      <c r="Y12" s="44">
        <f t="shared" si="7"/>
        <v>0.53063446956110982</v>
      </c>
      <c r="Z12" s="22">
        <f t="shared" si="8"/>
        <v>1</v>
      </c>
      <c r="AA12" s="22">
        <f t="shared" si="9"/>
        <v>1</v>
      </c>
      <c r="AB12" s="22">
        <f t="shared" si="10"/>
        <v>1</v>
      </c>
      <c r="AC12" s="22">
        <v>1</v>
      </c>
      <c r="AD12" s="22">
        <v>1</v>
      </c>
      <c r="AE12" s="22">
        <v>1</v>
      </c>
      <c r="AF12" s="22">
        <f t="shared" si="11"/>
        <v>-0.10573411347504191</v>
      </c>
      <c r="AG12" s="22">
        <f t="shared" si="12"/>
        <v>0.97680415159684475</v>
      </c>
      <c r="AH12" s="22">
        <f t="shared" si="13"/>
        <v>0.658788735069469</v>
      </c>
      <c r="AI12" s="22">
        <f t="shared" si="14"/>
        <v>1.764522848544511</v>
      </c>
      <c r="AJ12" s="22">
        <f t="shared" si="15"/>
        <v>-2.6288582302280261</v>
      </c>
      <c r="AK12" s="22">
        <f t="shared" si="16"/>
        <v>1.3004365594014071</v>
      </c>
      <c r="AL12" s="22">
        <f t="shared" si="17"/>
        <v>1.1024249021494801</v>
      </c>
      <c r="AM12" s="22">
        <f t="shared" si="18"/>
        <v>4.7312831323775058</v>
      </c>
      <c r="AN12" s="46">
        <v>0</v>
      </c>
      <c r="AO12" s="49">
        <v>0</v>
      </c>
      <c r="AP12" s="51">
        <v>0.5</v>
      </c>
      <c r="AQ12" s="50">
        <v>1</v>
      </c>
      <c r="AR12" s="17">
        <f t="shared" si="19"/>
        <v>0</v>
      </c>
      <c r="AS12" s="17">
        <f t="shared" si="20"/>
        <v>0</v>
      </c>
      <c r="AT12" s="17">
        <f t="shared" si="21"/>
        <v>250.54500966294819</v>
      </c>
      <c r="AU12" s="17">
        <f t="shared" si="22"/>
        <v>0</v>
      </c>
      <c r="AV12" s="17">
        <f t="shared" si="23"/>
        <v>0</v>
      </c>
      <c r="AW12" s="17">
        <f t="shared" si="24"/>
        <v>250.54500966294819</v>
      </c>
      <c r="AX12" s="14">
        <f t="shared" si="25"/>
        <v>0</v>
      </c>
      <c r="AY12" s="14">
        <f t="shared" si="26"/>
        <v>0</v>
      </c>
      <c r="AZ12" s="67">
        <f t="shared" si="27"/>
        <v>2.1048762839373809E-2</v>
      </c>
      <c r="BA12" s="21">
        <f t="shared" si="28"/>
        <v>0</v>
      </c>
      <c r="BB12" s="66">
        <v>0</v>
      </c>
      <c r="BC12" s="15">
        <f t="shared" si="29"/>
        <v>0</v>
      </c>
      <c r="BD12" s="19">
        <f t="shared" si="30"/>
        <v>0</v>
      </c>
      <c r="BE12" s="53">
        <f t="shared" si="31"/>
        <v>0</v>
      </c>
      <c r="BF12" s="61">
        <f t="shared" si="32"/>
        <v>0</v>
      </c>
      <c r="BG12" s="62">
        <f t="shared" si="33"/>
        <v>0</v>
      </c>
      <c r="BH12" s="63">
        <f t="shared" si="34"/>
        <v>28.94782269933782</v>
      </c>
      <c r="BI12" s="46">
        <f t="shared" si="35"/>
        <v>0</v>
      </c>
      <c r="BJ12" s="64" t="e">
        <f t="shared" si="36"/>
        <v>#DIV/0!</v>
      </c>
      <c r="BK12" s="66">
        <v>0</v>
      </c>
      <c r="BL12" s="66">
        <v>0</v>
      </c>
      <c r="BM12" s="66">
        <v>0</v>
      </c>
      <c r="BN12" s="10">
        <f t="shared" si="37"/>
        <v>0</v>
      </c>
      <c r="BO12" s="15">
        <f t="shared" si="38"/>
        <v>0</v>
      </c>
      <c r="BP12" s="9">
        <f t="shared" si="39"/>
        <v>0</v>
      </c>
      <c r="BQ12" s="53">
        <f t="shared" si="40"/>
        <v>0</v>
      </c>
      <c r="BR12" s="7">
        <f t="shared" si="41"/>
        <v>0</v>
      </c>
      <c r="BS12" s="62">
        <f t="shared" si="42"/>
        <v>0</v>
      </c>
      <c r="BT12" s="48">
        <f t="shared" si="43"/>
        <v>28.94782269933782</v>
      </c>
      <c r="BU12" s="46">
        <f t="shared" si="44"/>
        <v>0</v>
      </c>
      <c r="BV12" s="64" t="e">
        <f t="shared" si="45"/>
        <v>#DIV/0!</v>
      </c>
      <c r="BW12" s="16">
        <f t="shared" si="46"/>
        <v>229</v>
      </c>
      <c r="BX12" s="69">
        <f t="shared" si="47"/>
        <v>211.41377395867053</v>
      </c>
      <c r="BY12" s="66">
        <v>229</v>
      </c>
      <c r="BZ12" s="15">
        <f t="shared" si="48"/>
        <v>211.41377395867053</v>
      </c>
      <c r="CA12" s="37">
        <f t="shared" si="49"/>
        <v>-17.586226041329468</v>
      </c>
      <c r="CB12" s="54">
        <f t="shared" si="50"/>
        <v>-17.586226041329468</v>
      </c>
      <c r="CC12" s="26">
        <f t="shared" si="51"/>
        <v>-5.4785750907568502E-3</v>
      </c>
      <c r="CD12" s="47">
        <f t="shared" si="52"/>
        <v>-17.586226041329468</v>
      </c>
      <c r="CE12" s="48">
        <f t="shared" si="53"/>
        <v>28.94782269933782</v>
      </c>
      <c r="CF12" s="65">
        <f t="shared" si="54"/>
        <v>-0.60751463845782616</v>
      </c>
      <c r="CG12" t="s">
        <v>222</v>
      </c>
      <c r="CH12" s="66">
        <v>0</v>
      </c>
      <c r="CI12" s="15">
        <f t="shared" si="55"/>
        <v>195.81664069469454</v>
      </c>
      <c r="CJ12" s="37">
        <f t="shared" si="56"/>
        <v>195.81664069469454</v>
      </c>
      <c r="CK12" s="54">
        <f t="shared" si="57"/>
        <v>195.81664069469454</v>
      </c>
      <c r="CL12" s="26">
        <f t="shared" si="58"/>
        <v>3.0467814018156923E-2</v>
      </c>
      <c r="CM12" s="47">
        <f t="shared" si="59"/>
        <v>195.81664069469454</v>
      </c>
      <c r="CN12" s="48">
        <f t="shared" si="60"/>
        <v>28.94782269933782</v>
      </c>
      <c r="CO12" s="65">
        <f t="shared" si="61"/>
        <v>6.7644687038646891</v>
      </c>
      <c r="CP12" s="70">
        <f t="shared" si="62"/>
        <v>0</v>
      </c>
      <c r="CQ12" s="1">
        <f t="shared" si="63"/>
        <v>458</v>
      </c>
    </row>
    <row r="13" spans="1:95" x14ac:dyDescent="0.2">
      <c r="A13" s="25" t="s">
        <v>147</v>
      </c>
      <c r="B13">
        <v>0</v>
      </c>
      <c r="C13">
        <v>0</v>
      </c>
      <c r="D13">
        <v>3.1961646024770201E-3</v>
      </c>
      <c r="E13">
        <v>0.99680383539752204</v>
      </c>
      <c r="F13">
        <v>1.1918951132300301E-3</v>
      </c>
      <c r="G13">
        <v>1.1918951132300301E-3</v>
      </c>
      <c r="H13">
        <v>6.6861679899707397E-3</v>
      </c>
      <c r="I13">
        <v>7.9398244880902608E-3</v>
      </c>
      <c r="J13">
        <v>7.2860826469547399E-3</v>
      </c>
      <c r="K13">
        <v>2.9469045287378202E-3</v>
      </c>
      <c r="L13">
        <v>0.78777637353887198</v>
      </c>
      <c r="M13">
        <v>-2.7766737046230299</v>
      </c>
      <c r="N13" s="21">
        <v>6</v>
      </c>
      <c r="O13">
        <v>1.0059741519415699</v>
      </c>
      <c r="P13">
        <v>0.97939860303065995</v>
      </c>
      <c r="Q13">
        <v>1.00724069580638</v>
      </c>
      <c r="R13">
        <v>0.98356069480308295</v>
      </c>
      <c r="S13">
        <v>89.300003051757798</v>
      </c>
      <c r="T13" s="27">
        <f t="shared" si="2"/>
        <v>0.98356069480308295</v>
      </c>
      <c r="U13" s="27">
        <f t="shared" si="3"/>
        <v>1.00724069580638</v>
      </c>
      <c r="V13" s="39">
        <f t="shared" si="4"/>
        <v>97.016510174003955</v>
      </c>
      <c r="W13" s="38">
        <f t="shared" si="5"/>
        <v>93.925674887080689</v>
      </c>
      <c r="X13" s="44">
        <f t="shared" si="6"/>
        <v>1.25</v>
      </c>
      <c r="Y13" s="44">
        <f t="shared" si="7"/>
        <v>4.3484192118129492E-3</v>
      </c>
      <c r="Z13" s="22">
        <f t="shared" si="8"/>
        <v>46.089955472629541</v>
      </c>
      <c r="AA13" s="22">
        <f t="shared" si="9"/>
        <v>23.54497773631477</v>
      </c>
      <c r="AB13" s="22">
        <f t="shared" si="10"/>
        <v>1</v>
      </c>
      <c r="AC13" s="22">
        <v>1</v>
      </c>
      <c r="AD13" s="22">
        <v>1</v>
      </c>
      <c r="AE13" s="22">
        <v>1</v>
      </c>
      <c r="AF13" s="22">
        <f t="shared" si="11"/>
        <v>-0.10573411347504191</v>
      </c>
      <c r="AG13" s="22">
        <f t="shared" si="12"/>
        <v>0.97680415159684475</v>
      </c>
      <c r="AH13" s="22">
        <f t="shared" si="13"/>
        <v>0.78777637353887198</v>
      </c>
      <c r="AI13" s="22">
        <f t="shared" si="14"/>
        <v>1.8935104870139139</v>
      </c>
      <c r="AJ13" s="22">
        <f t="shared" si="15"/>
        <v>-2.6288582302280261</v>
      </c>
      <c r="AK13" s="22">
        <f t="shared" si="16"/>
        <v>1.3004365594014071</v>
      </c>
      <c r="AL13" s="22">
        <f t="shared" si="17"/>
        <v>-2.6288582302280261</v>
      </c>
      <c r="AM13" s="22">
        <f t="shared" si="18"/>
        <v>1</v>
      </c>
      <c r="AN13" s="46">
        <v>1</v>
      </c>
      <c r="AO13" s="46">
        <v>1</v>
      </c>
      <c r="AP13" s="51">
        <v>1</v>
      </c>
      <c r="AQ13" s="21">
        <v>1</v>
      </c>
      <c r="AR13" s="17">
        <f t="shared" si="19"/>
        <v>12.854963830871897</v>
      </c>
      <c r="AS13" s="17">
        <f t="shared" si="20"/>
        <v>592.48471056714902</v>
      </c>
      <c r="AT13" s="17">
        <f t="shared" si="21"/>
        <v>23.54497773631477</v>
      </c>
      <c r="AU13" s="17">
        <f t="shared" si="22"/>
        <v>12.854963830871897</v>
      </c>
      <c r="AV13" s="17">
        <f t="shared" si="23"/>
        <v>93.800069070126071</v>
      </c>
      <c r="AW13" s="17">
        <f t="shared" si="24"/>
        <v>23.54497773631477</v>
      </c>
      <c r="AX13" s="14">
        <f t="shared" si="25"/>
        <v>1.6413771144668726E-2</v>
      </c>
      <c r="AY13" s="14">
        <f t="shared" si="26"/>
        <v>0.11021974892481493</v>
      </c>
      <c r="AZ13" s="67">
        <f t="shared" si="27"/>
        <v>1.9780583660266638E-3</v>
      </c>
      <c r="BA13" s="21">
        <f t="shared" si="28"/>
        <v>6</v>
      </c>
      <c r="BB13" s="66">
        <v>2232</v>
      </c>
      <c r="BC13" s="15">
        <f t="shared" si="29"/>
        <v>1957.2437263748775</v>
      </c>
      <c r="BD13" s="19">
        <f t="shared" si="30"/>
        <v>-274.7562736251225</v>
      </c>
      <c r="BE13" s="53">
        <f t="shared" si="31"/>
        <v>0</v>
      </c>
      <c r="BF13" s="61">
        <f t="shared" si="32"/>
        <v>0</v>
      </c>
      <c r="BG13" s="62">
        <f t="shared" si="33"/>
        <v>0</v>
      </c>
      <c r="BH13" s="63">
        <f t="shared" si="34"/>
        <v>93.925674887080689</v>
      </c>
      <c r="BI13" s="46">
        <f t="shared" si="35"/>
        <v>0</v>
      </c>
      <c r="BJ13" s="64">
        <f t="shared" si="36"/>
        <v>1.140379182174728</v>
      </c>
      <c r="BK13" s="66">
        <v>179</v>
      </c>
      <c r="BL13" s="66">
        <v>4554</v>
      </c>
      <c r="BM13" s="66">
        <v>0</v>
      </c>
      <c r="BN13" s="10">
        <f t="shared" si="37"/>
        <v>4733</v>
      </c>
      <c r="BO13" s="15">
        <f t="shared" si="38"/>
        <v>19554.306096249267</v>
      </c>
      <c r="BP13" s="9">
        <f t="shared" si="39"/>
        <v>14821.306096249267</v>
      </c>
      <c r="BQ13" s="53">
        <f t="shared" si="40"/>
        <v>14821.306096249267</v>
      </c>
      <c r="BR13" s="7">
        <f t="shared" si="41"/>
        <v>0.2334903669411198</v>
      </c>
      <c r="BS13" s="62">
        <f t="shared" si="42"/>
        <v>1129.3929048941955</v>
      </c>
      <c r="BT13" s="48">
        <f t="shared" si="43"/>
        <v>97.016510174003955</v>
      </c>
      <c r="BU13" s="46">
        <f t="shared" si="44"/>
        <v>11.641244390965753</v>
      </c>
      <c r="BV13" s="64">
        <f t="shared" si="45"/>
        <v>0.24204387395305435</v>
      </c>
      <c r="BW13" s="16">
        <f t="shared" si="46"/>
        <v>7412</v>
      </c>
      <c r="BX13" s="69">
        <f t="shared" si="47"/>
        <v>21531.417440852514</v>
      </c>
      <c r="BY13" s="66">
        <v>447</v>
      </c>
      <c r="BZ13" s="15">
        <f t="shared" si="48"/>
        <v>19.867618228371811</v>
      </c>
      <c r="CA13" s="37">
        <f t="shared" si="49"/>
        <v>-427.13238177162816</v>
      </c>
      <c r="CB13" s="54">
        <f t="shared" si="50"/>
        <v>-427.13238177162816</v>
      </c>
      <c r="CC13" s="26">
        <f t="shared" si="51"/>
        <v>-0.13306304728088122</v>
      </c>
      <c r="CD13" s="47">
        <f t="shared" si="52"/>
        <v>-427.13238177162816</v>
      </c>
      <c r="CE13" s="48">
        <f t="shared" si="53"/>
        <v>93.925674887080689</v>
      </c>
      <c r="CF13" s="65">
        <f t="shared" si="54"/>
        <v>-4.5475572284695875</v>
      </c>
      <c r="CG13" t="s">
        <v>222</v>
      </c>
      <c r="CH13" s="66">
        <v>0</v>
      </c>
      <c r="CI13" s="15">
        <f t="shared" si="55"/>
        <v>18.401876979146053</v>
      </c>
      <c r="CJ13" s="37">
        <f t="shared" si="56"/>
        <v>18.401876979146053</v>
      </c>
      <c r="CK13" s="54">
        <f t="shared" si="57"/>
        <v>18.401876979146053</v>
      </c>
      <c r="CL13" s="26">
        <f t="shared" si="58"/>
        <v>2.863214093534472E-3</v>
      </c>
      <c r="CM13" s="47">
        <f t="shared" si="59"/>
        <v>18.401876979146053</v>
      </c>
      <c r="CN13" s="48">
        <f t="shared" si="60"/>
        <v>93.925674887080689</v>
      </c>
      <c r="CO13" s="65">
        <f t="shared" si="61"/>
        <v>0.1959195608790584</v>
      </c>
      <c r="CP13" s="70">
        <f t="shared" si="62"/>
        <v>6</v>
      </c>
      <c r="CQ13" s="1">
        <f t="shared" si="63"/>
        <v>7859</v>
      </c>
    </row>
    <row r="14" spans="1:95" x14ac:dyDescent="0.2">
      <c r="A14" s="25" t="s">
        <v>187</v>
      </c>
      <c r="B14">
        <v>1</v>
      </c>
      <c r="C14">
        <v>1</v>
      </c>
      <c r="D14">
        <v>0.62773029439696104</v>
      </c>
      <c r="E14">
        <v>0.37226970560303801</v>
      </c>
      <c r="F14">
        <v>0.75660377358490505</v>
      </c>
      <c r="G14">
        <v>0.75660377358490505</v>
      </c>
      <c r="H14">
        <v>0.58567134268537002</v>
      </c>
      <c r="I14">
        <v>0.54008016032064099</v>
      </c>
      <c r="J14">
        <v>0.56241396911236097</v>
      </c>
      <c r="K14">
        <v>0.65232241364778898</v>
      </c>
      <c r="L14">
        <v>0.812728365742037</v>
      </c>
      <c r="M14">
        <v>-2.3452699743859098</v>
      </c>
      <c r="N14" s="21">
        <v>0</v>
      </c>
      <c r="O14">
        <v>1.0201558567117801</v>
      </c>
      <c r="P14">
        <v>0.98121466625621501</v>
      </c>
      <c r="Q14">
        <v>1.00553751502203</v>
      </c>
      <c r="R14">
        <v>0.99144001611157795</v>
      </c>
      <c r="S14">
        <v>122.25</v>
      </c>
      <c r="T14" s="27">
        <f t="shared" si="2"/>
        <v>0.98121466625621501</v>
      </c>
      <c r="U14" s="27">
        <f t="shared" si="3"/>
        <v>1.00553751502203</v>
      </c>
      <c r="V14" s="39">
        <f t="shared" si="4"/>
        <v>119.95349294982229</v>
      </c>
      <c r="W14" s="38">
        <f t="shared" si="5"/>
        <v>122.92696121144317</v>
      </c>
      <c r="X14" s="44">
        <f t="shared" si="6"/>
        <v>0.92728965175978662</v>
      </c>
      <c r="Y14" s="44">
        <f t="shared" si="7"/>
        <v>0.64020367533327593</v>
      </c>
      <c r="Z14" s="22">
        <f t="shared" si="8"/>
        <v>1</v>
      </c>
      <c r="AA14" s="22">
        <f t="shared" si="9"/>
        <v>1</v>
      </c>
      <c r="AB14" s="22">
        <f t="shared" si="10"/>
        <v>1</v>
      </c>
      <c r="AC14" s="22">
        <v>1</v>
      </c>
      <c r="AD14" s="22">
        <v>1</v>
      </c>
      <c r="AE14" s="22">
        <v>1</v>
      </c>
      <c r="AF14" s="22">
        <f t="shared" si="11"/>
        <v>-0.10573411347504191</v>
      </c>
      <c r="AG14" s="22">
        <f t="shared" si="12"/>
        <v>0.97680415159684475</v>
      </c>
      <c r="AH14" s="22">
        <f t="shared" si="13"/>
        <v>0.812728365742037</v>
      </c>
      <c r="AI14" s="22">
        <f t="shared" si="14"/>
        <v>1.9184624792170788</v>
      </c>
      <c r="AJ14" s="22">
        <f t="shared" si="15"/>
        <v>-2.6288582302280261</v>
      </c>
      <c r="AK14" s="22">
        <f t="shared" si="16"/>
        <v>1.3004365594014071</v>
      </c>
      <c r="AL14" s="22">
        <f t="shared" si="17"/>
        <v>-2.3452699743859098</v>
      </c>
      <c r="AM14" s="22">
        <f t="shared" si="18"/>
        <v>1.2835882558421163</v>
      </c>
      <c r="AN14" s="46">
        <v>1</v>
      </c>
      <c r="AO14" s="46">
        <v>1</v>
      </c>
      <c r="AP14" s="51">
        <v>1</v>
      </c>
      <c r="AQ14" s="21">
        <v>2</v>
      </c>
      <c r="AR14" s="17">
        <f t="shared" si="19"/>
        <v>13.546067619732238</v>
      </c>
      <c r="AS14" s="17">
        <f t="shared" si="20"/>
        <v>13.546067619732238</v>
      </c>
      <c r="AT14" s="17">
        <f t="shared" si="21"/>
        <v>5.4291636809580082</v>
      </c>
      <c r="AU14" s="17">
        <f t="shared" si="22"/>
        <v>13.546067619732238</v>
      </c>
      <c r="AV14" s="17">
        <f t="shared" si="23"/>
        <v>13.546067619732238</v>
      </c>
      <c r="AW14" s="17">
        <f t="shared" si="24"/>
        <v>5.4291636809580082</v>
      </c>
      <c r="AX14" s="14">
        <f t="shared" si="25"/>
        <v>1.7296202209960775E-2</v>
      </c>
      <c r="AY14" s="14">
        <f t="shared" si="26"/>
        <v>1.5917303545365566E-2</v>
      </c>
      <c r="AZ14" s="67">
        <f t="shared" si="27"/>
        <v>4.5611436799464103E-4</v>
      </c>
      <c r="BA14" s="21">
        <f t="shared" si="28"/>
        <v>0</v>
      </c>
      <c r="BB14" s="66">
        <v>2690</v>
      </c>
      <c r="BC14" s="15">
        <f t="shared" si="29"/>
        <v>2062.4683363245626</v>
      </c>
      <c r="BD14" s="19">
        <f t="shared" si="30"/>
        <v>-627.53166367543736</v>
      </c>
      <c r="BE14" s="53">
        <f t="shared" si="31"/>
        <v>0</v>
      </c>
      <c r="BF14" s="61">
        <f t="shared" si="32"/>
        <v>0</v>
      </c>
      <c r="BG14" s="62">
        <f t="shared" si="33"/>
        <v>0</v>
      </c>
      <c r="BH14" s="63">
        <f t="shared" si="34"/>
        <v>122.92696121144317</v>
      </c>
      <c r="BI14" s="46">
        <f t="shared" si="35"/>
        <v>0</v>
      </c>
      <c r="BJ14" s="64">
        <f t="shared" si="36"/>
        <v>1.3042624473904578</v>
      </c>
      <c r="BK14" s="66">
        <v>0</v>
      </c>
      <c r="BL14" s="66">
        <v>4768</v>
      </c>
      <c r="BM14" s="66">
        <v>0</v>
      </c>
      <c r="BN14" s="10">
        <f t="shared" si="37"/>
        <v>4768</v>
      </c>
      <c r="BO14" s="15">
        <f t="shared" si="38"/>
        <v>2823.920656590396</v>
      </c>
      <c r="BP14" s="9">
        <f t="shared" si="39"/>
        <v>-1944.079343409604</v>
      </c>
      <c r="BQ14" s="53">
        <f t="shared" si="40"/>
        <v>0</v>
      </c>
      <c r="BR14" s="7">
        <f t="shared" si="41"/>
        <v>0</v>
      </c>
      <c r="BS14" s="62">
        <f t="shared" si="42"/>
        <v>0</v>
      </c>
      <c r="BT14" s="48">
        <f t="shared" si="43"/>
        <v>122.92696121144317</v>
      </c>
      <c r="BU14" s="46">
        <f t="shared" si="44"/>
        <v>0</v>
      </c>
      <c r="BV14" s="64">
        <f t="shared" si="45"/>
        <v>1.6884327075098799</v>
      </c>
      <c r="BW14" s="16">
        <f t="shared" si="46"/>
        <v>7458</v>
      </c>
      <c r="BX14" s="69">
        <f t="shared" si="47"/>
        <v>4890.9702056270971</v>
      </c>
      <c r="BY14" s="66">
        <v>0</v>
      </c>
      <c r="BZ14" s="15">
        <f t="shared" si="48"/>
        <v>4.5812127121381749</v>
      </c>
      <c r="CA14" s="37">
        <f t="shared" si="49"/>
        <v>4.5812127121381749</v>
      </c>
      <c r="CB14" s="54">
        <f t="shared" si="50"/>
        <v>4.5812127121381749</v>
      </c>
      <c r="CC14" s="26">
        <f t="shared" si="51"/>
        <v>1.4271690692019255E-3</v>
      </c>
      <c r="CD14" s="47">
        <f t="shared" si="52"/>
        <v>4.5812127121381749</v>
      </c>
      <c r="CE14" s="48">
        <f t="shared" si="53"/>
        <v>119.95349294982229</v>
      </c>
      <c r="CF14" s="65">
        <f t="shared" si="54"/>
        <v>3.8191574079918959E-2</v>
      </c>
      <c r="CG14" t="s">
        <v>222</v>
      </c>
      <c r="CH14" s="66">
        <v>0</v>
      </c>
      <c r="CI14" s="15">
        <f t="shared" si="55"/>
        <v>4.2432319654541457</v>
      </c>
      <c r="CJ14" s="37">
        <f t="shared" si="56"/>
        <v>4.2432319654541457</v>
      </c>
      <c r="CK14" s="54">
        <f t="shared" si="57"/>
        <v>4.2432319654541457</v>
      </c>
      <c r="CL14" s="26">
        <f t="shared" si="58"/>
        <v>6.6021969277332284E-4</v>
      </c>
      <c r="CM14" s="47">
        <f t="shared" si="59"/>
        <v>4.2432319654541457</v>
      </c>
      <c r="CN14" s="48">
        <f t="shared" si="60"/>
        <v>119.95349294982229</v>
      </c>
      <c r="CO14" s="65">
        <f t="shared" si="61"/>
        <v>3.5373975872708692E-2</v>
      </c>
      <c r="CP14" s="70">
        <f t="shared" si="62"/>
        <v>0</v>
      </c>
      <c r="CQ14" s="1">
        <f t="shared" si="63"/>
        <v>7458</v>
      </c>
    </row>
    <row r="15" spans="1:95" x14ac:dyDescent="0.2">
      <c r="A15" s="25" t="s">
        <v>199</v>
      </c>
      <c r="B15">
        <v>1</v>
      </c>
      <c r="C15">
        <v>0</v>
      </c>
      <c r="D15">
        <v>0.27846584099081101</v>
      </c>
      <c r="E15">
        <v>0.72153415900918905</v>
      </c>
      <c r="F15">
        <v>0.47874453714739701</v>
      </c>
      <c r="G15">
        <v>0.47874453714739701</v>
      </c>
      <c r="H15">
        <v>0.480777267028834</v>
      </c>
      <c r="I15">
        <v>0.169870455495194</v>
      </c>
      <c r="J15">
        <v>0.28577937879056697</v>
      </c>
      <c r="K15">
        <v>0.369885545034354</v>
      </c>
      <c r="L15">
        <v>0.46285737214043998</v>
      </c>
      <c r="M15">
        <v>0.82837610189619304</v>
      </c>
      <c r="N15" s="21">
        <v>0</v>
      </c>
      <c r="O15">
        <v>0.99275368745442505</v>
      </c>
      <c r="P15">
        <v>0.99417568897295605</v>
      </c>
      <c r="Q15">
        <v>1</v>
      </c>
      <c r="R15">
        <v>0.99760665332215703</v>
      </c>
      <c r="S15">
        <v>4.0500001907348597</v>
      </c>
      <c r="T15" s="27">
        <f t="shared" si="2"/>
        <v>0.99760665332215703</v>
      </c>
      <c r="U15" s="27">
        <f t="shared" si="3"/>
        <v>1</v>
      </c>
      <c r="V15" s="39">
        <f t="shared" si="4"/>
        <v>4.0403071362331007</v>
      </c>
      <c r="W15" s="38">
        <f t="shared" si="5"/>
        <v>4.0500001907348597</v>
      </c>
      <c r="X15" s="44">
        <f t="shared" si="6"/>
        <v>1.1077621800165152</v>
      </c>
      <c r="Y15" s="44">
        <f t="shared" si="7"/>
        <v>0.36318108023350776</v>
      </c>
      <c r="Z15" s="22">
        <f t="shared" si="8"/>
        <v>1</v>
      </c>
      <c r="AA15" s="22">
        <f t="shared" si="9"/>
        <v>1</v>
      </c>
      <c r="AB15" s="22">
        <f t="shared" si="10"/>
        <v>1</v>
      </c>
      <c r="AC15" s="22">
        <v>1</v>
      </c>
      <c r="AD15" s="22">
        <v>1</v>
      </c>
      <c r="AE15" s="22">
        <v>1</v>
      </c>
      <c r="AF15" s="22">
        <f t="shared" si="11"/>
        <v>-0.10573411347504191</v>
      </c>
      <c r="AG15" s="22">
        <f t="shared" si="12"/>
        <v>0.97680415159684475</v>
      </c>
      <c r="AH15" s="22">
        <f t="shared" si="13"/>
        <v>0.46285737214043998</v>
      </c>
      <c r="AI15" s="22">
        <f t="shared" si="14"/>
        <v>1.5685914856154819</v>
      </c>
      <c r="AJ15" s="22">
        <f t="shared" si="15"/>
        <v>-2.6288582302280261</v>
      </c>
      <c r="AK15" s="22">
        <f t="shared" si="16"/>
        <v>1.3004365594014071</v>
      </c>
      <c r="AL15" s="22">
        <f t="shared" si="17"/>
        <v>0.82837610189619304</v>
      </c>
      <c r="AM15" s="22">
        <f t="shared" si="18"/>
        <v>4.4572343321242194</v>
      </c>
      <c r="AN15" s="46">
        <v>0</v>
      </c>
      <c r="AO15" s="49">
        <v>0</v>
      </c>
      <c r="AP15" s="51">
        <v>0.5</v>
      </c>
      <c r="AQ15" s="50">
        <v>1</v>
      </c>
      <c r="AR15" s="17">
        <f t="shared" si="19"/>
        <v>0</v>
      </c>
      <c r="AS15" s="17">
        <f t="shared" si="20"/>
        <v>0</v>
      </c>
      <c r="AT15" s="17">
        <f t="shared" si="21"/>
        <v>197.34761059170037</v>
      </c>
      <c r="AU15" s="17">
        <f t="shared" si="22"/>
        <v>0</v>
      </c>
      <c r="AV15" s="17">
        <f t="shared" si="23"/>
        <v>0</v>
      </c>
      <c r="AW15" s="17">
        <f t="shared" si="24"/>
        <v>197.34761059170037</v>
      </c>
      <c r="AX15" s="14">
        <f t="shared" si="25"/>
        <v>0</v>
      </c>
      <c r="AY15" s="14">
        <f t="shared" si="26"/>
        <v>0</v>
      </c>
      <c r="AZ15" s="67">
        <f t="shared" si="27"/>
        <v>1.6579548153243855E-2</v>
      </c>
      <c r="BA15" s="21">
        <f t="shared" si="28"/>
        <v>0</v>
      </c>
      <c r="BB15" s="66">
        <v>0</v>
      </c>
      <c r="BC15" s="15">
        <f t="shared" si="29"/>
        <v>0</v>
      </c>
      <c r="BD15" s="19">
        <f t="shared" si="30"/>
        <v>0</v>
      </c>
      <c r="BE15" s="53">
        <f t="shared" si="31"/>
        <v>0</v>
      </c>
      <c r="BF15" s="61">
        <f t="shared" si="32"/>
        <v>0</v>
      </c>
      <c r="BG15" s="62">
        <f t="shared" si="33"/>
        <v>0</v>
      </c>
      <c r="BH15" s="63">
        <f t="shared" si="34"/>
        <v>4.0500001907348597</v>
      </c>
      <c r="BI15" s="46">
        <f t="shared" si="35"/>
        <v>0</v>
      </c>
      <c r="BJ15" s="64" t="e">
        <f t="shared" si="36"/>
        <v>#DIV/0!</v>
      </c>
      <c r="BK15" s="66">
        <v>0</v>
      </c>
      <c r="BL15" s="66">
        <v>0</v>
      </c>
      <c r="BM15" s="66">
        <v>0</v>
      </c>
      <c r="BN15" s="10">
        <f t="shared" si="37"/>
        <v>0</v>
      </c>
      <c r="BO15" s="15">
        <f t="shared" si="38"/>
        <v>0</v>
      </c>
      <c r="BP15" s="9">
        <f t="shared" si="39"/>
        <v>0</v>
      </c>
      <c r="BQ15" s="53">
        <f t="shared" si="40"/>
        <v>0</v>
      </c>
      <c r="BR15" s="7">
        <f t="shared" si="41"/>
        <v>0</v>
      </c>
      <c r="BS15" s="62">
        <f t="shared" si="42"/>
        <v>0</v>
      </c>
      <c r="BT15" s="48">
        <f t="shared" si="43"/>
        <v>4.0500001907348597</v>
      </c>
      <c r="BU15" s="46">
        <f t="shared" si="44"/>
        <v>0</v>
      </c>
      <c r="BV15" s="64" t="e">
        <f t="shared" si="45"/>
        <v>#DIV/0!</v>
      </c>
      <c r="BW15" s="16">
        <f t="shared" si="46"/>
        <v>89</v>
      </c>
      <c r="BX15" s="69">
        <f t="shared" si="47"/>
        <v>166.52498165118126</v>
      </c>
      <c r="BY15" s="66">
        <v>89</v>
      </c>
      <c r="BZ15" s="15">
        <f t="shared" si="48"/>
        <v>166.52498165118126</v>
      </c>
      <c r="CA15" s="37">
        <f t="shared" si="49"/>
        <v>77.524981651181264</v>
      </c>
      <c r="CB15" s="54">
        <f t="shared" si="50"/>
        <v>77.524981651181264</v>
      </c>
      <c r="CC15" s="26">
        <f t="shared" si="51"/>
        <v>2.415108462653625E-2</v>
      </c>
      <c r="CD15" s="47">
        <f t="shared" si="52"/>
        <v>77.524981651181264</v>
      </c>
      <c r="CE15" s="48">
        <f t="shared" si="53"/>
        <v>4.0403071362331007</v>
      </c>
      <c r="CF15" s="65">
        <f t="shared" si="54"/>
        <v>19.187893156919781</v>
      </c>
      <c r="CG15" t="s">
        <v>222</v>
      </c>
      <c r="CH15" s="66">
        <v>0</v>
      </c>
      <c r="CI15" s="15">
        <f t="shared" si="55"/>
        <v>154.23953646962758</v>
      </c>
      <c r="CJ15" s="37">
        <f t="shared" si="56"/>
        <v>154.23953646962758</v>
      </c>
      <c r="CK15" s="54">
        <f t="shared" si="57"/>
        <v>154.23953646962758</v>
      </c>
      <c r="CL15" s="26">
        <f t="shared" si="58"/>
        <v>2.3998683128929138E-2</v>
      </c>
      <c r="CM15" s="47">
        <f t="shared" si="59"/>
        <v>154.23953646962758</v>
      </c>
      <c r="CN15" s="48">
        <f t="shared" si="60"/>
        <v>4.0403071362331007</v>
      </c>
      <c r="CO15" s="65">
        <f t="shared" si="61"/>
        <v>38.17520086193985</v>
      </c>
      <c r="CP15" s="70">
        <f t="shared" si="62"/>
        <v>0</v>
      </c>
      <c r="CQ15" s="1">
        <f t="shared" si="63"/>
        <v>178</v>
      </c>
    </row>
    <row r="16" spans="1:95" x14ac:dyDescent="0.2">
      <c r="A16" s="25" t="s">
        <v>188</v>
      </c>
      <c r="B16">
        <v>1</v>
      </c>
      <c r="C16">
        <v>1</v>
      </c>
      <c r="D16">
        <v>0.270475429484618</v>
      </c>
      <c r="E16">
        <v>0.729524570515381</v>
      </c>
      <c r="F16">
        <v>0.52562574493444503</v>
      </c>
      <c r="G16">
        <v>0.52562574493444503</v>
      </c>
      <c r="H16">
        <v>7.8980359381529405E-2</v>
      </c>
      <c r="I16">
        <v>0.31216046803175901</v>
      </c>
      <c r="J16">
        <v>0.15701766126730701</v>
      </c>
      <c r="K16">
        <v>0.28728474580369301</v>
      </c>
      <c r="L16">
        <v>0.84532098880113304</v>
      </c>
      <c r="M16">
        <v>-1.9159006401432701</v>
      </c>
      <c r="N16" s="21">
        <v>0</v>
      </c>
      <c r="O16">
        <v>1.01125571490203</v>
      </c>
      <c r="P16">
        <v>0.980618514612692</v>
      </c>
      <c r="Q16">
        <v>1.02597626629445</v>
      </c>
      <c r="R16">
        <v>0.97377914608743898</v>
      </c>
      <c r="S16">
        <v>439.92001342773398</v>
      </c>
      <c r="T16" s="27">
        <f t="shared" si="2"/>
        <v>0.980618514612692</v>
      </c>
      <c r="U16" s="27">
        <f t="shared" si="3"/>
        <v>1.02597626629445</v>
      </c>
      <c r="V16" s="39">
        <f t="shared" si="4"/>
        <v>431.39371011590003</v>
      </c>
      <c r="W16" s="38">
        <f t="shared" si="5"/>
        <v>451.34749284479085</v>
      </c>
      <c r="X16" s="44">
        <f t="shared" si="6"/>
        <v>1.1118909991742365</v>
      </c>
      <c r="Y16" s="44">
        <f t="shared" si="7"/>
        <v>0.30816716483397094</v>
      </c>
      <c r="Z16" s="22">
        <f t="shared" si="8"/>
        <v>1</v>
      </c>
      <c r="AA16" s="22">
        <f t="shared" si="9"/>
        <v>1</v>
      </c>
      <c r="AB16" s="22">
        <f t="shared" si="10"/>
        <v>1</v>
      </c>
      <c r="AC16" s="22">
        <v>1</v>
      </c>
      <c r="AD16" s="22">
        <v>1</v>
      </c>
      <c r="AE16" s="22">
        <v>1</v>
      </c>
      <c r="AF16" s="22">
        <f t="shared" si="11"/>
        <v>-0.10573411347504191</v>
      </c>
      <c r="AG16" s="22">
        <f t="shared" si="12"/>
        <v>0.97680415159684475</v>
      </c>
      <c r="AH16" s="22">
        <f t="shared" si="13"/>
        <v>0.84532098880113304</v>
      </c>
      <c r="AI16" s="22">
        <f t="shared" si="14"/>
        <v>1.9510551022761748</v>
      </c>
      <c r="AJ16" s="22">
        <f t="shared" si="15"/>
        <v>-2.6288582302280261</v>
      </c>
      <c r="AK16" s="22">
        <f t="shared" si="16"/>
        <v>1.3004365594014071</v>
      </c>
      <c r="AL16" s="22">
        <f t="shared" si="17"/>
        <v>-1.9159006401432701</v>
      </c>
      <c r="AM16" s="22">
        <f t="shared" si="18"/>
        <v>1.712957590084756</v>
      </c>
      <c r="AN16" s="46">
        <v>1</v>
      </c>
      <c r="AO16" s="46">
        <v>0</v>
      </c>
      <c r="AP16" s="51">
        <v>1</v>
      </c>
      <c r="AQ16" s="21">
        <v>1</v>
      </c>
      <c r="AR16" s="17">
        <f t="shared" si="19"/>
        <v>14.490325463712347</v>
      </c>
      <c r="AS16" s="17">
        <f t="shared" si="20"/>
        <v>0</v>
      </c>
      <c r="AT16" s="17">
        <f t="shared" si="21"/>
        <v>8.6096687535013441</v>
      </c>
      <c r="AU16" s="17">
        <f t="shared" si="22"/>
        <v>14.490325463712347</v>
      </c>
      <c r="AV16" s="17">
        <f t="shared" si="23"/>
        <v>0</v>
      </c>
      <c r="AW16" s="17">
        <f t="shared" si="24"/>
        <v>8.6096687535013441</v>
      </c>
      <c r="AX16" s="14">
        <f t="shared" si="25"/>
        <v>1.8501871269520985E-2</v>
      </c>
      <c r="AY16" s="14">
        <f t="shared" si="26"/>
        <v>0</v>
      </c>
      <c r="AZ16" s="67">
        <f t="shared" si="27"/>
        <v>7.2331464897988358E-4</v>
      </c>
      <c r="BA16" s="21">
        <f t="shared" si="28"/>
        <v>0</v>
      </c>
      <c r="BB16" s="66">
        <v>1320</v>
      </c>
      <c r="BC16" s="15">
        <f t="shared" si="29"/>
        <v>2206.2371376627602</v>
      </c>
      <c r="BD16" s="19">
        <f t="shared" si="30"/>
        <v>886.23713766276023</v>
      </c>
      <c r="BE16" s="53">
        <f t="shared" si="31"/>
        <v>886.23713766276023</v>
      </c>
      <c r="BF16" s="61">
        <f t="shared" si="32"/>
        <v>4.401986745948832E-2</v>
      </c>
      <c r="BG16" s="62">
        <f t="shared" si="33"/>
        <v>59.646920407606252</v>
      </c>
      <c r="BH16" s="63">
        <f t="shared" si="34"/>
        <v>431.39371011590003</v>
      </c>
      <c r="BI16" s="46">
        <f t="shared" si="35"/>
        <v>0.13826562374212933</v>
      </c>
      <c r="BJ16" s="64">
        <f t="shared" si="36"/>
        <v>0.59830377136991686</v>
      </c>
      <c r="BK16" s="66">
        <v>0</v>
      </c>
      <c r="BL16" s="66">
        <v>0</v>
      </c>
      <c r="BM16" s="66">
        <v>0</v>
      </c>
      <c r="BN16" s="10">
        <f t="shared" si="37"/>
        <v>0</v>
      </c>
      <c r="BO16" s="15">
        <f t="shared" si="38"/>
        <v>0</v>
      </c>
      <c r="BP16" s="9">
        <f t="shared" si="39"/>
        <v>0</v>
      </c>
      <c r="BQ16" s="53">
        <f t="shared" si="40"/>
        <v>0</v>
      </c>
      <c r="BR16" s="7">
        <f t="shared" si="41"/>
        <v>0</v>
      </c>
      <c r="BS16" s="62">
        <f t="shared" si="42"/>
        <v>0</v>
      </c>
      <c r="BT16" s="48">
        <f t="shared" si="43"/>
        <v>451.34749284479085</v>
      </c>
      <c r="BU16" s="46">
        <f t="shared" si="44"/>
        <v>0</v>
      </c>
      <c r="BV16" s="64" t="e">
        <f t="shared" si="45"/>
        <v>#DIV/0!</v>
      </c>
      <c r="BW16" s="16">
        <f t="shared" si="46"/>
        <v>1320</v>
      </c>
      <c r="BX16" s="69">
        <f t="shared" si="47"/>
        <v>2213.5021099971141</v>
      </c>
      <c r="BY16" s="66">
        <v>0</v>
      </c>
      <c r="BZ16" s="15">
        <f t="shared" si="48"/>
        <v>7.264972334353951</v>
      </c>
      <c r="CA16" s="37">
        <f t="shared" si="49"/>
        <v>7.264972334353951</v>
      </c>
      <c r="CB16" s="54">
        <f t="shared" si="50"/>
        <v>7.264972334353951</v>
      </c>
      <c r="CC16" s="26">
        <f t="shared" si="51"/>
        <v>2.2632312568080875E-3</v>
      </c>
      <c r="CD16" s="47">
        <f t="shared" si="52"/>
        <v>7.2649723343539518</v>
      </c>
      <c r="CE16" s="48">
        <f t="shared" si="53"/>
        <v>431.39371011590003</v>
      </c>
      <c r="CF16" s="65">
        <f t="shared" si="54"/>
        <v>1.6840700649998153E-2</v>
      </c>
      <c r="CG16" t="s">
        <v>222</v>
      </c>
      <c r="CH16" s="66">
        <v>0</v>
      </c>
      <c r="CI16" s="15">
        <f t="shared" si="55"/>
        <v>6.7289961794598572</v>
      </c>
      <c r="CJ16" s="37">
        <f t="shared" si="56"/>
        <v>6.7289961794598572</v>
      </c>
      <c r="CK16" s="54">
        <f t="shared" si="57"/>
        <v>6.7289961794598572</v>
      </c>
      <c r="CL16" s="26">
        <f t="shared" si="58"/>
        <v>1.0469886695907667E-3</v>
      </c>
      <c r="CM16" s="47">
        <f t="shared" si="59"/>
        <v>6.7289961794598581</v>
      </c>
      <c r="CN16" s="48">
        <f t="shared" si="60"/>
        <v>431.39371011590003</v>
      </c>
      <c r="CO16" s="65">
        <f t="shared" si="61"/>
        <v>1.559827142044333E-2</v>
      </c>
      <c r="CP16" s="70">
        <f t="shared" si="62"/>
        <v>0</v>
      </c>
      <c r="CQ16" s="1">
        <f t="shared" si="63"/>
        <v>1320</v>
      </c>
    </row>
    <row r="17" spans="1:95" x14ac:dyDescent="0.2">
      <c r="A17" s="25" t="s">
        <v>189</v>
      </c>
      <c r="B17">
        <v>1</v>
      </c>
      <c r="C17">
        <v>1</v>
      </c>
      <c r="D17">
        <v>0.92808629644426599</v>
      </c>
      <c r="E17">
        <v>7.1913703555733094E-2</v>
      </c>
      <c r="F17">
        <v>0.88319427890345603</v>
      </c>
      <c r="G17">
        <v>0.88319427890345603</v>
      </c>
      <c r="H17">
        <v>0.91851232762223101</v>
      </c>
      <c r="I17">
        <v>0.80359381529460905</v>
      </c>
      <c r="J17">
        <v>0.859133764759063</v>
      </c>
      <c r="K17">
        <v>0.87108095252277895</v>
      </c>
      <c r="L17">
        <v>0.82552971490819305</v>
      </c>
      <c r="M17">
        <v>-1.18346467230188</v>
      </c>
      <c r="N17" s="21">
        <v>0</v>
      </c>
      <c r="O17">
        <v>1.0061409491715301</v>
      </c>
      <c r="P17">
        <v>0.98952204868965998</v>
      </c>
      <c r="Q17">
        <v>1.0035900308065999</v>
      </c>
      <c r="R17">
        <v>0.99178835247578401</v>
      </c>
      <c r="S17">
        <v>147.39999389648401</v>
      </c>
      <c r="T17" s="27">
        <f t="shared" si="2"/>
        <v>0.98952204868965998</v>
      </c>
      <c r="U17" s="27">
        <f t="shared" si="3"/>
        <v>1.0035900308065999</v>
      </c>
      <c r="V17" s="39">
        <f t="shared" si="4"/>
        <v>145.85554393729223</v>
      </c>
      <c r="W17" s="38">
        <f t="shared" si="5"/>
        <v>147.92916441546501</v>
      </c>
      <c r="X17" s="44">
        <f t="shared" si="6"/>
        <v>0.7720891824938072</v>
      </c>
      <c r="Y17" s="44">
        <f t="shared" si="7"/>
        <v>0.8781136734928372</v>
      </c>
      <c r="Z17" s="22">
        <f t="shared" si="8"/>
        <v>1</v>
      </c>
      <c r="AA17" s="22">
        <f t="shared" si="9"/>
        <v>1</v>
      </c>
      <c r="AB17" s="22">
        <f t="shared" si="10"/>
        <v>1</v>
      </c>
      <c r="AC17" s="22">
        <v>1</v>
      </c>
      <c r="AD17" s="22">
        <v>1</v>
      </c>
      <c r="AE17" s="22">
        <v>1</v>
      </c>
      <c r="AF17" s="22">
        <f t="shared" si="11"/>
        <v>-0.10573411347504191</v>
      </c>
      <c r="AG17" s="22">
        <f t="shared" si="12"/>
        <v>0.97680415159684475</v>
      </c>
      <c r="AH17" s="22">
        <f t="shared" si="13"/>
        <v>0.82552971490819305</v>
      </c>
      <c r="AI17" s="22">
        <f t="shared" si="14"/>
        <v>1.9312638283832348</v>
      </c>
      <c r="AJ17" s="22">
        <f t="shared" si="15"/>
        <v>-2.6288582302280261</v>
      </c>
      <c r="AK17" s="22">
        <f t="shared" si="16"/>
        <v>1.3004365594014071</v>
      </c>
      <c r="AL17" s="22">
        <f t="shared" si="17"/>
        <v>-1.18346467230188</v>
      </c>
      <c r="AM17" s="22">
        <f t="shared" si="18"/>
        <v>2.4453935579261463</v>
      </c>
      <c r="AN17" s="46">
        <v>1</v>
      </c>
      <c r="AO17" s="46">
        <v>1</v>
      </c>
      <c r="AP17" s="51">
        <v>1</v>
      </c>
      <c r="AQ17" s="21">
        <v>1</v>
      </c>
      <c r="AR17" s="17">
        <f t="shared" si="19"/>
        <v>13.911258660579236</v>
      </c>
      <c r="AS17" s="17">
        <f t="shared" si="20"/>
        <v>13.911258660579236</v>
      </c>
      <c r="AT17" s="17">
        <f t="shared" si="21"/>
        <v>35.759797854169307</v>
      </c>
      <c r="AU17" s="17">
        <f t="shared" si="22"/>
        <v>13.911258660579236</v>
      </c>
      <c r="AV17" s="17">
        <f t="shared" si="23"/>
        <v>13.911258660579236</v>
      </c>
      <c r="AW17" s="17">
        <f t="shared" si="24"/>
        <v>35.759797854169307</v>
      </c>
      <c r="AX17" s="14">
        <f t="shared" si="25"/>
        <v>1.7762493850093649E-2</v>
      </c>
      <c r="AY17" s="14">
        <f t="shared" si="26"/>
        <v>1.6346421191341449E-2</v>
      </c>
      <c r="AZ17" s="67">
        <f t="shared" si="27"/>
        <v>3.0042486387134417E-3</v>
      </c>
      <c r="BA17" s="21">
        <f t="shared" si="28"/>
        <v>0</v>
      </c>
      <c r="BB17" s="66">
        <v>3538</v>
      </c>
      <c r="BC17" s="15">
        <f t="shared" si="29"/>
        <v>2118.0708166605673</v>
      </c>
      <c r="BD17" s="19">
        <f t="shared" si="30"/>
        <v>-1419.9291833394327</v>
      </c>
      <c r="BE17" s="53">
        <f t="shared" si="31"/>
        <v>0</v>
      </c>
      <c r="BF17" s="61">
        <f t="shared" si="32"/>
        <v>0</v>
      </c>
      <c r="BG17" s="62">
        <f t="shared" si="33"/>
        <v>0</v>
      </c>
      <c r="BH17" s="63">
        <f t="shared" si="34"/>
        <v>147.92916441546501</v>
      </c>
      <c r="BI17" s="46">
        <f t="shared" si="35"/>
        <v>0</v>
      </c>
      <c r="BJ17" s="64">
        <f t="shared" si="36"/>
        <v>1.6703879644487751</v>
      </c>
      <c r="BK17" s="66">
        <v>0</v>
      </c>
      <c r="BL17" s="66">
        <v>3538</v>
      </c>
      <c r="BM17" s="66">
        <v>0</v>
      </c>
      <c r="BN17" s="10">
        <f t="shared" si="37"/>
        <v>3538</v>
      </c>
      <c r="BO17" s="15">
        <f t="shared" si="38"/>
        <v>2900.0512763982692</v>
      </c>
      <c r="BP17" s="9">
        <f t="shared" si="39"/>
        <v>-637.94872360173076</v>
      </c>
      <c r="BQ17" s="53">
        <f t="shared" si="40"/>
        <v>0</v>
      </c>
      <c r="BR17" s="7">
        <f t="shared" si="41"/>
        <v>0</v>
      </c>
      <c r="BS17" s="62">
        <f t="shared" si="42"/>
        <v>0</v>
      </c>
      <c r="BT17" s="48">
        <f t="shared" si="43"/>
        <v>147.92916441546501</v>
      </c>
      <c r="BU17" s="46">
        <f t="shared" si="44"/>
        <v>0</v>
      </c>
      <c r="BV17" s="64">
        <f t="shared" si="45"/>
        <v>1.2199784289311029</v>
      </c>
      <c r="BW17" s="16">
        <f t="shared" si="46"/>
        <v>7076</v>
      </c>
      <c r="BX17" s="69">
        <f t="shared" si="47"/>
        <v>5048.2967663860745</v>
      </c>
      <c r="BY17" s="66">
        <v>0</v>
      </c>
      <c r="BZ17" s="15">
        <f t="shared" si="48"/>
        <v>30.174673327237809</v>
      </c>
      <c r="CA17" s="37">
        <f t="shared" si="49"/>
        <v>30.174673327237809</v>
      </c>
      <c r="CB17" s="54">
        <f t="shared" si="50"/>
        <v>30.174673327237809</v>
      </c>
      <c r="CC17" s="26">
        <f t="shared" si="51"/>
        <v>9.4002097592641269E-3</v>
      </c>
      <c r="CD17" s="47">
        <f t="shared" si="52"/>
        <v>30.174673327237809</v>
      </c>
      <c r="CE17" s="48">
        <f t="shared" si="53"/>
        <v>145.85554393729223</v>
      </c>
      <c r="CF17" s="65">
        <f t="shared" si="54"/>
        <v>0.20688053750093194</v>
      </c>
      <c r="CG17" t="s">
        <v>222</v>
      </c>
      <c r="CH17" s="66">
        <v>0</v>
      </c>
      <c r="CI17" s="15">
        <f t="shared" si="55"/>
        <v>27.948525085951147</v>
      </c>
      <c r="CJ17" s="37">
        <f t="shared" si="56"/>
        <v>27.948525085951147</v>
      </c>
      <c r="CK17" s="54">
        <f t="shared" si="57"/>
        <v>27.948525085951147</v>
      </c>
      <c r="CL17" s="26">
        <f t="shared" si="58"/>
        <v>4.3486113405867659E-3</v>
      </c>
      <c r="CM17" s="47">
        <f t="shared" si="59"/>
        <v>27.948525085951143</v>
      </c>
      <c r="CN17" s="48">
        <f t="shared" si="60"/>
        <v>145.85554393729223</v>
      </c>
      <c r="CO17" s="65">
        <f t="shared" si="61"/>
        <v>0.19161784551684283</v>
      </c>
      <c r="CP17" s="70">
        <f t="shared" si="62"/>
        <v>0</v>
      </c>
      <c r="CQ17" s="1">
        <f t="shared" si="63"/>
        <v>7076</v>
      </c>
    </row>
    <row r="18" spans="1:95" x14ac:dyDescent="0.2">
      <c r="A18" s="25" t="s">
        <v>148</v>
      </c>
      <c r="B18">
        <v>1</v>
      </c>
      <c r="C18">
        <v>1</v>
      </c>
      <c r="D18">
        <v>0.48905109489051002</v>
      </c>
      <c r="E18">
        <v>0.51094890510948898</v>
      </c>
      <c r="F18">
        <v>0.50347222222222199</v>
      </c>
      <c r="G18">
        <v>0.50347222222222199</v>
      </c>
      <c r="H18">
        <v>0.84756097560975596</v>
      </c>
      <c r="I18">
        <v>0.42073170731707299</v>
      </c>
      <c r="J18">
        <v>0.59715640859293795</v>
      </c>
      <c r="K18">
        <v>0.548317119966656</v>
      </c>
      <c r="L18">
        <v>0.36032274500821598</v>
      </c>
      <c r="M18">
        <v>-0.68399212149488797</v>
      </c>
      <c r="N18" s="21">
        <v>0</v>
      </c>
      <c r="O18">
        <v>1.0061623452847199</v>
      </c>
      <c r="P18">
        <v>1.00211878510166</v>
      </c>
      <c r="Q18">
        <v>0.99927564098632204</v>
      </c>
      <c r="R18">
        <v>0.98594480907042203</v>
      </c>
      <c r="S18">
        <v>33.860000610351499</v>
      </c>
      <c r="T18" s="27">
        <f t="shared" si="2"/>
        <v>1.00211878510166</v>
      </c>
      <c r="U18" s="27">
        <f t="shared" si="3"/>
        <v>0.99927564098632204</v>
      </c>
      <c r="V18" s="39">
        <f t="shared" si="4"/>
        <v>33.931742675186911</v>
      </c>
      <c r="W18" s="38">
        <f t="shared" si="5"/>
        <v>33.835473813706251</v>
      </c>
      <c r="X18" s="44">
        <f t="shared" si="6"/>
        <v>0.99894820592259559</v>
      </c>
      <c r="Y18" s="44">
        <f t="shared" si="7"/>
        <v>0.55853739297448246</v>
      </c>
      <c r="Z18" s="22">
        <f t="shared" si="8"/>
        <v>1</v>
      </c>
      <c r="AA18" s="22">
        <f t="shared" si="9"/>
        <v>1</v>
      </c>
      <c r="AB18" s="22">
        <f t="shared" si="10"/>
        <v>1</v>
      </c>
      <c r="AC18" s="22">
        <v>1</v>
      </c>
      <c r="AD18" s="22">
        <v>1</v>
      </c>
      <c r="AE18" s="22">
        <v>1</v>
      </c>
      <c r="AF18" s="22">
        <f t="shared" si="11"/>
        <v>-0.10573411347504191</v>
      </c>
      <c r="AG18" s="22">
        <f t="shared" si="12"/>
        <v>0.97680415159684475</v>
      </c>
      <c r="AH18" s="22">
        <f t="shared" si="13"/>
        <v>0.36032274500821598</v>
      </c>
      <c r="AI18" s="22">
        <f t="shared" si="14"/>
        <v>1.4660568584832578</v>
      </c>
      <c r="AJ18" s="22">
        <f t="shared" si="15"/>
        <v>-2.6288582302280261</v>
      </c>
      <c r="AK18" s="22">
        <f t="shared" si="16"/>
        <v>1.3004365594014071</v>
      </c>
      <c r="AL18" s="22">
        <f t="shared" si="17"/>
        <v>-0.68399212149488797</v>
      </c>
      <c r="AM18" s="22">
        <f t="shared" si="18"/>
        <v>2.9448661087331383</v>
      </c>
      <c r="AN18" s="46">
        <v>1</v>
      </c>
      <c r="AO18" s="46">
        <v>1</v>
      </c>
      <c r="AP18" s="51">
        <v>1</v>
      </c>
      <c r="AQ18" s="21">
        <v>1</v>
      </c>
      <c r="AR18" s="17">
        <f t="shared" si="19"/>
        <v>4.6195881216335559</v>
      </c>
      <c r="AS18" s="17">
        <f t="shared" si="20"/>
        <v>4.6195881216335559</v>
      </c>
      <c r="AT18" s="17">
        <f t="shared" si="21"/>
        <v>75.207684149127729</v>
      </c>
      <c r="AU18" s="17">
        <f t="shared" si="22"/>
        <v>4.6195881216335559</v>
      </c>
      <c r="AV18" s="17">
        <f t="shared" si="23"/>
        <v>4.6195881216335559</v>
      </c>
      <c r="AW18" s="17">
        <f t="shared" si="24"/>
        <v>75.207684149127729</v>
      </c>
      <c r="AX18" s="14">
        <f t="shared" si="25"/>
        <v>5.8984889579405666E-3</v>
      </c>
      <c r="AY18" s="14">
        <f t="shared" si="26"/>
        <v>5.4282459272161762E-3</v>
      </c>
      <c r="AZ18" s="67">
        <f t="shared" si="27"/>
        <v>6.3183406026850446E-3</v>
      </c>
      <c r="BA18" s="21">
        <f t="shared" si="28"/>
        <v>0</v>
      </c>
      <c r="BB18" s="66">
        <v>711</v>
      </c>
      <c r="BC18" s="15">
        <f t="shared" si="29"/>
        <v>703.35941730066497</v>
      </c>
      <c r="BD18" s="19">
        <f t="shared" si="30"/>
        <v>-7.6405826993350274</v>
      </c>
      <c r="BE18" s="53">
        <f t="shared" si="31"/>
        <v>0</v>
      </c>
      <c r="BF18" s="61">
        <f t="shared" si="32"/>
        <v>0</v>
      </c>
      <c r="BG18" s="62">
        <f t="shared" si="33"/>
        <v>0</v>
      </c>
      <c r="BH18" s="63">
        <f t="shared" si="34"/>
        <v>33.835473813706251</v>
      </c>
      <c r="BI18" s="46">
        <f t="shared" si="35"/>
        <v>0</v>
      </c>
      <c r="BJ18" s="64">
        <f t="shared" si="36"/>
        <v>1.010862984857241</v>
      </c>
      <c r="BK18" s="66">
        <v>745</v>
      </c>
      <c r="BL18" s="66">
        <v>609</v>
      </c>
      <c r="BM18" s="66">
        <v>68</v>
      </c>
      <c r="BN18" s="10">
        <f t="shared" si="37"/>
        <v>1422</v>
      </c>
      <c r="BO18" s="15">
        <f t="shared" si="38"/>
        <v>963.03596643927619</v>
      </c>
      <c r="BP18" s="9">
        <f t="shared" si="39"/>
        <v>-458.96403356072381</v>
      </c>
      <c r="BQ18" s="53">
        <f t="shared" si="40"/>
        <v>0</v>
      </c>
      <c r="BR18" s="7">
        <f t="shared" si="41"/>
        <v>0</v>
      </c>
      <c r="BS18" s="62">
        <f t="shared" si="42"/>
        <v>0</v>
      </c>
      <c r="BT18" s="48">
        <f t="shared" si="43"/>
        <v>33.835473813706251</v>
      </c>
      <c r="BU18" s="46">
        <f t="shared" si="44"/>
        <v>0</v>
      </c>
      <c r="BV18" s="64">
        <f t="shared" si="45"/>
        <v>1.4765803662117571</v>
      </c>
      <c r="BW18" s="16">
        <f t="shared" si="46"/>
        <v>2167</v>
      </c>
      <c r="BX18" s="69">
        <f t="shared" si="47"/>
        <v>1729.8567967533099</v>
      </c>
      <c r="BY18" s="66">
        <v>34</v>
      </c>
      <c r="BZ18" s="15">
        <f t="shared" si="48"/>
        <v>63.461413013368592</v>
      </c>
      <c r="CA18" s="37">
        <f t="shared" si="49"/>
        <v>29.461413013368592</v>
      </c>
      <c r="CB18" s="54">
        <f t="shared" si="50"/>
        <v>29.461413013368592</v>
      </c>
      <c r="CC18" s="26">
        <f t="shared" si="51"/>
        <v>9.1780102845385146E-3</v>
      </c>
      <c r="CD18" s="47">
        <f t="shared" si="52"/>
        <v>29.461413013368595</v>
      </c>
      <c r="CE18" s="48">
        <f t="shared" si="53"/>
        <v>33.931742675186911</v>
      </c>
      <c r="CF18" s="65">
        <f t="shared" si="54"/>
        <v>0.86825522919318521</v>
      </c>
      <c r="CG18" t="s">
        <v>222</v>
      </c>
      <c r="CH18" s="66">
        <v>0</v>
      </c>
      <c r="CI18" s="15">
        <f t="shared" si="55"/>
        <v>58.77952262677897</v>
      </c>
      <c r="CJ18" s="37">
        <f t="shared" si="56"/>
        <v>58.77952262677897</v>
      </c>
      <c r="CK18" s="54">
        <f t="shared" si="57"/>
        <v>58.77952262677897</v>
      </c>
      <c r="CL18" s="26">
        <f t="shared" si="58"/>
        <v>9.1457169171898188E-3</v>
      </c>
      <c r="CM18" s="47">
        <f t="shared" si="59"/>
        <v>58.779522626778963</v>
      </c>
      <c r="CN18" s="48">
        <f t="shared" si="60"/>
        <v>33.931742675186911</v>
      </c>
      <c r="CO18" s="65">
        <f t="shared" si="61"/>
        <v>1.7322871739730115</v>
      </c>
      <c r="CP18" s="70">
        <f t="shared" si="62"/>
        <v>0</v>
      </c>
      <c r="CQ18" s="1">
        <f t="shared" si="63"/>
        <v>2201</v>
      </c>
    </row>
    <row r="19" spans="1:95" x14ac:dyDescent="0.2">
      <c r="A19" s="25" t="s">
        <v>251</v>
      </c>
      <c r="B19">
        <v>1</v>
      </c>
      <c r="C19">
        <v>1</v>
      </c>
      <c r="D19">
        <v>0.47622852576907698</v>
      </c>
      <c r="E19">
        <v>0.52377147423092296</v>
      </c>
      <c r="F19">
        <v>0.40007945967421499</v>
      </c>
      <c r="G19">
        <v>0.40007945967421499</v>
      </c>
      <c r="H19">
        <v>0.339740910990388</v>
      </c>
      <c r="I19">
        <v>0.38111157542833202</v>
      </c>
      <c r="J19">
        <v>0.35983217452724198</v>
      </c>
      <c r="K19">
        <v>0.37942253749382998</v>
      </c>
      <c r="L19">
        <v>0.420230807932923</v>
      </c>
      <c r="M19">
        <v>1.3176756425202201</v>
      </c>
      <c r="N19" s="21">
        <v>0</v>
      </c>
      <c r="O19">
        <v>1</v>
      </c>
      <c r="P19">
        <v>0.98434784068953096</v>
      </c>
      <c r="Q19">
        <v>1.02143270350708</v>
      </c>
      <c r="R19">
        <v>0.98403701443471303</v>
      </c>
      <c r="S19">
        <v>1.0390000343322701</v>
      </c>
      <c r="T19" s="27">
        <f t="shared" si="2"/>
        <v>0.98434784068953096</v>
      </c>
      <c r="U19" s="27">
        <f t="shared" si="3"/>
        <v>1.02143270350708</v>
      </c>
      <c r="V19" s="39">
        <f t="shared" si="4"/>
        <v>1.0227374402713185</v>
      </c>
      <c r="W19" s="38">
        <f t="shared" si="5"/>
        <v>1.0612686140119596</v>
      </c>
      <c r="X19" s="44">
        <f t="shared" si="6"/>
        <v>1.0055739058629234</v>
      </c>
      <c r="Y19" s="44">
        <f t="shared" si="7"/>
        <v>0.39092780622247131</v>
      </c>
      <c r="Z19" s="22">
        <f t="shared" si="8"/>
        <v>1</v>
      </c>
      <c r="AA19" s="22">
        <f t="shared" si="9"/>
        <v>1</v>
      </c>
      <c r="AB19" s="22">
        <f t="shared" si="10"/>
        <v>1</v>
      </c>
      <c r="AC19" s="22">
        <v>1</v>
      </c>
      <c r="AD19" s="22">
        <v>1</v>
      </c>
      <c r="AE19" s="22">
        <v>1</v>
      </c>
      <c r="AF19" s="22">
        <f t="shared" si="11"/>
        <v>-0.10573411347504191</v>
      </c>
      <c r="AG19" s="22">
        <f t="shared" si="12"/>
        <v>0.97680415159684475</v>
      </c>
      <c r="AH19" s="22">
        <f t="shared" si="13"/>
        <v>0.420230807932923</v>
      </c>
      <c r="AI19" s="22">
        <f t="shared" si="14"/>
        <v>1.5259649214079649</v>
      </c>
      <c r="AJ19" s="22">
        <f t="shared" si="15"/>
        <v>-2.6288582302280261</v>
      </c>
      <c r="AK19" s="22">
        <f t="shared" si="16"/>
        <v>1.3004365594014071</v>
      </c>
      <c r="AL19" s="22">
        <f t="shared" si="17"/>
        <v>1.3004365594014071</v>
      </c>
      <c r="AM19" s="22">
        <f t="shared" si="18"/>
        <v>4.9292947896294335</v>
      </c>
      <c r="AN19" s="46">
        <v>0</v>
      </c>
      <c r="AO19" s="49">
        <v>0</v>
      </c>
      <c r="AP19" s="51">
        <v>0.5</v>
      </c>
      <c r="AQ19" s="50">
        <v>1</v>
      </c>
      <c r="AR19" s="17">
        <f t="shared" si="19"/>
        <v>0</v>
      </c>
      <c r="AS19" s="17">
        <f t="shared" si="20"/>
        <v>0</v>
      </c>
      <c r="AT19" s="17">
        <f t="shared" si="21"/>
        <v>295.19511719770139</v>
      </c>
      <c r="AU19" s="17">
        <f t="shared" si="22"/>
        <v>0</v>
      </c>
      <c r="AV19" s="17">
        <f t="shared" si="23"/>
        <v>0</v>
      </c>
      <c r="AW19" s="17">
        <f t="shared" si="24"/>
        <v>295.19511719770139</v>
      </c>
      <c r="AX19" s="14">
        <f t="shared" si="25"/>
        <v>0</v>
      </c>
      <c r="AY19" s="14">
        <f t="shared" si="26"/>
        <v>0</v>
      </c>
      <c r="AZ19" s="67">
        <f t="shared" si="27"/>
        <v>2.4799903305176289E-2</v>
      </c>
      <c r="BA19" s="21">
        <f t="shared" si="28"/>
        <v>0</v>
      </c>
      <c r="BB19" s="66">
        <v>0</v>
      </c>
      <c r="BC19" s="15">
        <f t="shared" si="29"/>
        <v>0</v>
      </c>
      <c r="BD19" s="19">
        <f t="shared" si="30"/>
        <v>0</v>
      </c>
      <c r="BE19" s="53">
        <f t="shared" si="31"/>
        <v>0</v>
      </c>
      <c r="BF19" s="61">
        <f t="shared" si="32"/>
        <v>0</v>
      </c>
      <c r="BG19" s="62">
        <f t="shared" si="33"/>
        <v>0</v>
      </c>
      <c r="BH19" s="63">
        <f t="shared" si="34"/>
        <v>1.0612686140119596</v>
      </c>
      <c r="BI19" s="46">
        <f t="shared" si="35"/>
        <v>0</v>
      </c>
      <c r="BJ19" s="64" t="e">
        <f t="shared" si="36"/>
        <v>#DIV/0!</v>
      </c>
      <c r="BK19" s="66">
        <v>0</v>
      </c>
      <c r="BL19" s="66">
        <v>0</v>
      </c>
      <c r="BM19" s="66">
        <v>0</v>
      </c>
      <c r="BN19" s="10">
        <f t="shared" si="37"/>
        <v>0</v>
      </c>
      <c r="BO19" s="15">
        <f t="shared" si="38"/>
        <v>0</v>
      </c>
      <c r="BP19" s="9">
        <f t="shared" si="39"/>
        <v>0</v>
      </c>
      <c r="BQ19" s="53">
        <f t="shared" si="40"/>
        <v>0</v>
      </c>
      <c r="BR19" s="7">
        <f t="shared" si="41"/>
        <v>0</v>
      </c>
      <c r="BS19" s="62">
        <f t="shared" si="42"/>
        <v>0</v>
      </c>
      <c r="BT19" s="48">
        <f t="shared" si="43"/>
        <v>1.0612686140119596</v>
      </c>
      <c r="BU19" s="46">
        <f t="shared" si="44"/>
        <v>0</v>
      </c>
      <c r="BV19" s="64" t="e">
        <f t="shared" si="45"/>
        <v>#DIV/0!</v>
      </c>
      <c r="BW19" s="16">
        <f t="shared" si="46"/>
        <v>60</v>
      </c>
      <c r="BX19" s="69">
        <f t="shared" si="47"/>
        <v>249.09022879719063</v>
      </c>
      <c r="BY19" s="66">
        <v>60</v>
      </c>
      <c r="BZ19" s="15">
        <f t="shared" si="48"/>
        <v>249.09022879719063</v>
      </c>
      <c r="CA19" s="37">
        <f t="shared" si="49"/>
        <v>189.09022879719063</v>
      </c>
      <c r="CB19" s="54">
        <f t="shared" si="50"/>
        <v>189.09022879719063</v>
      </c>
      <c r="CC19" s="26">
        <f t="shared" si="51"/>
        <v>5.8906613332458217E-2</v>
      </c>
      <c r="CD19" s="47">
        <f t="shared" si="52"/>
        <v>189.09022879719063</v>
      </c>
      <c r="CE19" s="48">
        <f t="shared" si="53"/>
        <v>1.0227374402713185</v>
      </c>
      <c r="CF19" s="65">
        <f t="shared" si="54"/>
        <v>184.88638564657174</v>
      </c>
      <c r="CG19" t="s">
        <v>222</v>
      </c>
      <c r="CH19" s="66">
        <v>0</v>
      </c>
      <c r="CI19" s="15">
        <f t="shared" si="55"/>
        <v>230.71350044805502</v>
      </c>
      <c r="CJ19" s="37">
        <f t="shared" si="56"/>
        <v>230.71350044805502</v>
      </c>
      <c r="CK19" s="54">
        <f t="shared" si="57"/>
        <v>230.71350044805502</v>
      </c>
      <c r="CL19" s="26">
        <f t="shared" si="58"/>
        <v>3.5897541690999693E-2</v>
      </c>
      <c r="CM19" s="47">
        <f t="shared" si="59"/>
        <v>230.71350044805502</v>
      </c>
      <c r="CN19" s="48">
        <f t="shared" si="60"/>
        <v>1.0227374402713185</v>
      </c>
      <c r="CO19" s="65">
        <f t="shared" si="61"/>
        <v>225.58429110295387</v>
      </c>
      <c r="CP19" s="70">
        <f t="shared" si="62"/>
        <v>0</v>
      </c>
      <c r="CQ19" s="1">
        <f t="shared" si="63"/>
        <v>120</v>
      </c>
    </row>
    <row r="20" spans="1:95" x14ac:dyDescent="0.2">
      <c r="A20" s="32" t="s">
        <v>149</v>
      </c>
      <c r="B20">
        <v>1</v>
      </c>
      <c r="C20">
        <v>1</v>
      </c>
      <c r="D20">
        <v>0.49311926605504502</v>
      </c>
      <c r="E20">
        <v>0.50688073394495403</v>
      </c>
      <c r="F20">
        <v>0.51580135440180497</v>
      </c>
      <c r="G20">
        <v>0.51580135440180497</v>
      </c>
      <c r="H20">
        <v>0.15879265091863501</v>
      </c>
      <c r="I20">
        <v>0.45800524934383202</v>
      </c>
      <c r="J20">
        <v>0.26968104805113302</v>
      </c>
      <c r="K20">
        <v>0.372963603909648</v>
      </c>
      <c r="L20">
        <v>-0.109740135165282</v>
      </c>
      <c r="M20">
        <v>-0.53868163195392005</v>
      </c>
      <c r="N20" s="21">
        <v>0</v>
      </c>
      <c r="O20">
        <v>0.99188786084457403</v>
      </c>
      <c r="P20">
        <v>1.0015504231282999</v>
      </c>
      <c r="Q20">
        <v>0.99987896954134303</v>
      </c>
      <c r="R20">
        <v>0.97855643536826697</v>
      </c>
      <c r="S20">
        <v>14.3599996566772</v>
      </c>
      <c r="T20" s="27">
        <f t="shared" si="2"/>
        <v>1.0015504231282999</v>
      </c>
      <c r="U20" s="27">
        <f t="shared" si="3"/>
        <v>0.99987896954134303</v>
      </c>
      <c r="V20" s="39">
        <f t="shared" si="4"/>
        <v>14.38226373226729</v>
      </c>
      <c r="W20" s="38">
        <f t="shared" si="5"/>
        <v>14.358261659332438</v>
      </c>
      <c r="X20" s="44">
        <f t="shared" si="6"/>
        <v>0.99684609353101206</v>
      </c>
      <c r="Y20" s="44">
        <f t="shared" si="7"/>
        <v>0.397737789583129</v>
      </c>
      <c r="Z20" s="22">
        <f t="shared" si="8"/>
        <v>1</v>
      </c>
      <c r="AA20" s="22">
        <f t="shared" si="9"/>
        <v>1</v>
      </c>
      <c r="AB20" s="22">
        <f t="shared" si="10"/>
        <v>1</v>
      </c>
      <c r="AC20" s="22">
        <v>1</v>
      </c>
      <c r="AD20" s="22">
        <v>1</v>
      </c>
      <c r="AE20" s="22">
        <v>1</v>
      </c>
      <c r="AF20" s="22">
        <f t="shared" si="11"/>
        <v>-0.10573411347504191</v>
      </c>
      <c r="AG20" s="22">
        <f t="shared" si="12"/>
        <v>0.97680415159684475</v>
      </c>
      <c r="AH20" s="22">
        <f t="shared" si="13"/>
        <v>-0.10573411347504191</v>
      </c>
      <c r="AI20" s="22">
        <f t="shared" si="14"/>
        <v>1</v>
      </c>
      <c r="AJ20" s="22">
        <f t="shared" si="15"/>
        <v>-2.6288582302280261</v>
      </c>
      <c r="AK20" s="22">
        <f t="shared" si="16"/>
        <v>1.3004365594014071</v>
      </c>
      <c r="AL20" s="22">
        <f t="shared" si="17"/>
        <v>-0.53868163195392005</v>
      </c>
      <c r="AM20" s="22">
        <f t="shared" si="18"/>
        <v>3.0901765982741063</v>
      </c>
      <c r="AN20" s="46">
        <v>1</v>
      </c>
      <c r="AO20" s="46">
        <v>1</v>
      </c>
      <c r="AP20" s="51">
        <v>1</v>
      </c>
      <c r="AQ20" s="21">
        <v>1</v>
      </c>
      <c r="AR20" s="17">
        <f t="shared" si="19"/>
        <v>1</v>
      </c>
      <c r="AS20" s="17">
        <f t="shared" si="20"/>
        <v>1</v>
      </c>
      <c r="AT20" s="17">
        <f t="shared" si="21"/>
        <v>91.1870565565699</v>
      </c>
      <c r="AU20" s="17">
        <f t="shared" si="22"/>
        <v>1</v>
      </c>
      <c r="AV20" s="17">
        <f t="shared" si="23"/>
        <v>1</v>
      </c>
      <c r="AW20" s="17">
        <f t="shared" si="24"/>
        <v>91.1870565565699</v>
      </c>
      <c r="AX20" s="14">
        <f t="shared" si="25"/>
        <v>1.2768430437159347E-3</v>
      </c>
      <c r="AY20" s="14">
        <f t="shared" si="26"/>
        <v>1.1750497629422138E-3</v>
      </c>
      <c r="AZ20" s="67">
        <f t="shared" si="27"/>
        <v>7.6607980740142946E-3</v>
      </c>
      <c r="BA20" s="21">
        <f t="shared" si="28"/>
        <v>0</v>
      </c>
      <c r="BB20" s="66">
        <v>273</v>
      </c>
      <c r="BC20" s="15">
        <f t="shared" si="29"/>
        <v>152.25587190486291</v>
      </c>
      <c r="BD20" s="19">
        <f t="shared" si="30"/>
        <v>-120.74412809513709</v>
      </c>
      <c r="BE20" s="53">
        <f t="shared" si="31"/>
        <v>0</v>
      </c>
      <c r="BF20" s="61">
        <f t="shared" si="32"/>
        <v>0</v>
      </c>
      <c r="BG20" s="62">
        <f t="shared" si="33"/>
        <v>0</v>
      </c>
      <c r="BH20" s="63">
        <f t="shared" si="34"/>
        <v>14.358261659332438</v>
      </c>
      <c r="BI20" s="46">
        <f t="shared" si="35"/>
        <v>0</v>
      </c>
      <c r="BJ20" s="64">
        <f t="shared" si="36"/>
        <v>1.7930342953904863</v>
      </c>
      <c r="BK20" s="66">
        <v>57</v>
      </c>
      <c r="BL20" s="66">
        <v>316</v>
      </c>
      <c r="BM20" s="66">
        <v>0</v>
      </c>
      <c r="BN20" s="10">
        <f t="shared" si="37"/>
        <v>373</v>
      </c>
      <c r="BO20" s="15">
        <f t="shared" si="38"/>
        <v>208.46792854310402</v>
      </c>
      <c r="BP20" s="9">
        <f t="shared" si="39"/>
        <v>-164.53207145689598</v>
      </c>
      <c r="BQ20" s="53">
        <f t="shared" si="40"/>
        <v>0</v>
      </c>
      <c r="BR20" s="7">
        <f t="shared" si="41"/>
        <v>0</v>
      </c>
      <c r="BS20" s="62">
        <f t="shared" si="42"/>
        <v>0</v>
      </c>
      <c r="BT20" s="48">
        <f t="shared" si="43"/>
        <v>14.358261659332438</v>
      </c>
      <c r="BU20" s="46">
        <f t="shared" si="44"/>
        <v>0</v>
      </c>
      <c r="BV20" s="64">
        <f t="shared" si="45"/>
        <v>1.7892440463468047</v>
      </c>
      <c r="BW20" s="16">
        <f t="shared" si="46"/>
        <v>660</v>
      </c>
      <c r="BX20" s="69">
        <f t="shared" si="47"/>
        <v>437.66885630336651</v>
      </c>
      <c r="BY20" s="66">
        <v>14</v>
      </c>
      <c r="BZ20" s="15">
        <f t="shared" si="48"/>
        <v>76.945055855399573</v>
      </c>
      <c r="CA20" s="37">
        <f t="shared" si="49"/>
        <v>62.945055855399573</v>
      </c>
      <c r="CB20" s="54">
        <f t="shared" si="50"/>
        <v>62.945055855399573</v>
      </c>
      <c r="CC20" s="26">
        <f t="shared" si="51"/>
        <v>1.9609051668348802E-2</v>
      </c>
      <c r="CD20" s="47">
        <f t="shared" si="52"/>
        <v>62.945055855399573</v>
      </c>
      <c r="CE20" s="48">
        <f t="shared" si="53"/>
        <v>14.38226373226729</v>
      </c>
      <c r="CF20" s="65">
        <f t="shared" si="54"/>
        <v>4.3765749973127912</v>
      </c>
      <c r="CG20" t="s">
        <v>222</v>
      </c>
      <c r="CH20" s="66">
        <v>0</v>
      </c>
      <c r="CI20" s="15">
        <f t="shared" si="55"/>
        <v>71.268404482554985</v>
      </c>
      <c r="CJ20" s="37">
        <f t="shared" si="56"/>
        <v>71.268404482554985</v>
      </c>
      <c r="CK20" s="54">
        <f t="shared" si="57"/>
        <v>71.268404482554985</v>
      </c>
      <c r="CL20" s="26">
        <f t="shared" si="58"/>
        <v>1.1088906874522325E-2</v>
      </c>
      <c r="CM20" s="47">
        <f t="shared" si="59"/>
        <v>71.268404482554985</v>
      </c>
      <c r="CN20" s="48">
        <f t="shared" si="60"/>
        <v>14.38226373226729</v>
      </c>
      <c r="CO20" s="65">
        <f t="shared" si="61"/>
        <v>4.9552981233865809</v>
      </c>
      <c r="CP20" s="70">
        <f t="shared" si="62"/>
        <v>0</v>
      </c>
      <c r="CQ20" s="1">
        <f t="shared" si="63"/>
        <v>674</v>
      </c>
    </row>
    <row r="21" spans="1:95" x14ac:dyDescent="0.2">
      <c r="A21" s="32" t="s">
        <v>200</v>
      </c>
      <c r="B21">
        <v>1</v>
      </c>
      <c r="C21">
        <v>1</v>
      </c>
      <c r="D21">
        <v>0.78306032760687105</v>
      </c>
      <c r="E21">
        <v>0.216939672393128</v>
      </c>
      <c r="F21">
        <v>0.62058005562177199</v>
      </c>
      <c r="G21">
        <v>0.62058005562177199</v>
      </c>
      <c r="H21">
        <v>0.328458002507313</v>
      </c>
      <c r="I21">
        <v>0.65775177601337198</v>
      </c>
      <c r="J21">
        <v>0.46480515756065899</v>
      </c>
      <c r="K21">
        <v>0.53707430634157205</v>
      </c>
      <c r="L21">
        <v>0.53833011015798204</v>
      </c>
      <c r="M21">
        <v>0.76196512146408302</v>
      </c>
      <c r="N21" s="21">
        <v>0</v>
      </c>
      <c r="O21">
        <v>1.00119763223219</v>
      </c>
      <c r="P21">
        <v>1.01034997795971</v>
      </c>
      <c r="Q21">
        <v>1.00212855994677</v>
      </c>
      <c r="R21">
        <v>0.99713115034421196</v>
      </c>
      <c r="S21">
        <v>6.9899997711181596</v>
      </c>
      <c r="T21" s="27">
        <f t="shared" si="2"/>
        <v>1.01034997795971</v>
      </c>
      <c r="U21" s="27">
        <f t="shared" si="3"/>
        <v>1.00212855994677</v>
      </c>
      <c r="V21" s="39">
        <f t="shared" si="4"/>
        <v>7.0623461146876112</v>
      </c>
      <c r="W21" s="38">
        <f t="shared" si="5"/>
        <v>7.0048784046588928</v>
      </c>
      <c r="X21" s="44">
        <f t="shared" si="6"/>
        <v>0.84702725020644132</v>
      </c>
      <c r="Y21" s="44">
        <f t="shared" si="7"/>
        <v>0.57318709732476159</v>
      </c>
      <c r="Z21" s="22">
        <f t="shared" si="8"/>
        <v>1</v>
      </c>
      <c r="AA21" s="22">
        <f t="shared" si="9"/>
        <v>1</v>
      </c>
      <c r="AB21" s="22">
        <f t="shared" si="10"/>
        <v>1</v>
      </c>
      <c r="AC21" s="22">
        <v>1</v>
      </c>
      <c r="AD21" s="22">
        <v>1</v>
      </c>
      <c r="AE21" s="22">
        <v>1</v>
      </c>
      <c r="AF21" s="22">
        <f t="shared" si="11"/>
        <v>-0.10573411347504191</v>
      </c>
      <c r="AG21" s="22">
        <f t="shared" si="12"/>
        <v>0.97680415159684475</v>
      </c>
      <c r="AH21" s="22">
        <f t="shared" si="13"/>
        <v>0.53833011015798204</v>
      </c>
      <c r="AI21" s="22">
        <f t="shared" si="14"/>
        <v>1.6440642236330238</v>
      </c>
      <c r="AJ21" s="22">
        <f t="shared" si="15"/>
        <v>-2.6288582302280261</v>
      </c>
      <c r="AK21" s="22">
        <f t="shared" si="16"/>
        <v>1.3004365594014071</v>
      </c>
      <c r="AL21" s="22">
        <f t="shared" si="17"/>
        <v>0.76196512146408302</v>
      </c>
      <c r="AM21" s="22">
        <f t="shared" si="18"/>
        <v>4.3908233516921094</v>
      </c>
      <c r="AN21" s="46">
        <v>0</v>
      </c>
      <c r="AO21" s="49">
        <v>0</v>
      </c>
      <c r="AP21" s="51">
        <v>0.5</v>
      </c>
      <c r="AQ21" s="50">
        <v>1</v>
      </c>
      <c r="AR21" s="17">
        <f t="shared" si="19"/>
        <v>0</v>
      </c>
      <c r="AS21" s="17">
        <f t="shared" si="20"/>
        <v>0</v>
      </c>
      <c r="AT21" s="17">
        <f t="shared" si="21"/>
        <v>185.84627695179111</v>
      </c>
      <c r="AU21" s="17">
        <f t="shared" si="22"/>
        <v>0</v>
      </c>
      <c r="AV21" s="17">
        <f t="shared" si="23"/>
        <v>0</v>
      </c>
      <c r="AW21" s="17">
        <f t="shared" si="24"/>
        <v>185.84627695179111</v>
      </c>
      <c r="AX21" s="14">
        <f t="shared" si="25"/>
        <v>0</v>
      </c>
      <c r="AY21" s="14">
        <f t="shared" si="26"/>
        <v>0</v>
      </c>
      <c r="AZ21" s="67">
        <f t="shared" si="27"/>
        <v>1.5613299236737243E-2</v>
      </c>
      <c r="BA21" s="21">
        <f t="shared" si="28"/>
        <v>0</v>
      </c>
      <c r="BB21" s="66">
        <v>0</v>
      </c>
      <c r="BC21" s="15">
        <f t="shared" si="29"/>
        <v>0</v>
      </c>
      <c r="BD21" s="19">
        <f t="shared" si="30"/>
        <v>0</v>
      </c>
      <c r="BE21" s="53">
        <f t="shared" si="31"/>
        <v>0</v>
      </c>
      <c r="BF21" s="61">
        <f t="shared" si="32"/>
        <v>0</v>
      </c>
      <c r="BG21" s="62">
        <f t="shared" si="33"/>
        <v>0</v>
      </c>
      <c r="BH21" s="63">
        <f t="shared" si="34"/>
        <v>7.0048784046588928</v>
      </c>
      <c r="BI21" s="46">
        <f t="shared" si="35"/>
        <v>0</v>
      </c>
      <c r="BJ21" s="64" t="e">
        <f t="shared" si="36"/>
        <v>#DIV/0!</v>
      </c>
      <c r="BK21" s="66">
        <v>0</v>
      </c>
      <c r="BL21" s="66">
        <v>0</v>
      </c>
      <c r="BM21" s="66">
        <v>0</v>
      </c>
      <c r="BN21" s="10">
        <f t="shared" si="37"/>
        <v>0</v>
      </c>
      <c r="BO21" s="15">
        <f t="shared" si="38"/>
        <v>0</v>
      </c>
      <c r="BP21" s="9">
        <f t="shared" si="39"/>
        <v>0</v>
      </c>
      <c r="BQ21" s="53">
        <f t="shared" si="40"/>
        <v>0</v>
      </c>
      <c r="BR21" s="7">
        <f t="shared" si="41"/>
        <v>0</v>
      </c>
      <c r="BS21" s="62">
        <f t="shared" si="42"/>
        <v>0</v>
      </c>
      <c r="BT21" s="48">
        <f t="shared" si="43"/>
        <v>7.0048784046588928</v>
      </c>
      <c r="BU21" s="46">
        <f t="shared" si="44"/>
        <v>0</v>
      </c>
      <c r="BV21" s="64" t="e">
        <f t="shared" si="45"/>
        <v>#DIV/0!</v>
      </c>
      <c r="BW21" s="16">
        <f t="shared" si="46"/>
        <v>77</v>
      </c>
      <c r="BX21" s="69">
        <f t="shared" si="47"/>
        <v>156.81997753378886</v>
      </c>
      <c r="BY21" s="66">
        <v>77</v>
      </c>
      <c r="BZ21" s="15">
        <f t="shared" si="48"/>
        <v>156.81997753378886</v>
      </c>
      <c r="CA21" s="37">
        <f t="shared" si="49"/>
        <v>79.819977533788858</v>
      </c>
      <c r="CB21" s="54">
        <f t="shared" si="50"/>
        <v>79.819977533788858</v>
      </c>
      <c r="CC21" s="26">
        <f t="shared" si="51"/>
        <v>2.4866036614887527E-2</v>
      </c>
      <c r="CD21" s="47">
        <f t="shared" si="52"/>
        <v>79.819977533788858</v>
      </c>
      <c r="CE21" s="48">
        <f t="shared" si="53"/>
        <v>7.0623461146876112</v>
      </c>
      <c r="CF21" s="65">
        <f t="shared" si="54"/>
        <v>11.302189985816</v>
      </c>
      <c r="CG21" t="s">
        <v>222</v>
      </c>
      <c r="CH21" s="66">
        <v>0</v>
      </c>
      <c r="CI21" s="15">
        <f t="shared" si="55"/>
        <v>145.25052279936656</v>
      </c>
      <c r="CJ21" s="37">
        <f t="shared" si="56"/>
        <v>145.25052279936656</v>
      </c>
      <c r="CK21" s="54">
        <f t="shared" si="57"/>
        <v>145.25052279936656</v>
      </c>
      <c r="CL21" s="26">
        <f t="shared" si="58"/>
        <v>2.2600050225512147E-2</v>
      </c>
      <c r="CM21" s="47">
        <f t="shared" si="59"/>
        <v>145.25052279936656</v>
      </c>
      <c r="CN21" s="48">
        <f t="shared" si="60"/>
        <v>7.0623461146876112</v>
      </c>
      <c r="CO21" s="65">
        <f t="shared" si="61"/>
        <v>20.566893839610611</v>
      </c>
      <c r="CP21" s="70">
        <f t="shared" si="62"/>
        <v>0</v>
      </c>
      <c r="CQ21" s="1">
        <f t="shared" si="63"/>
        <v>154</v>
      </c>
    </row>
    <row r="22" spans="1:95" x14ac:dyDescent="0.2">
      <c r="A22" s="32" t="s">
        <v>258</v>
      </c>
      <c r="B22">
        <v>1</v>
      </c>
      <c r="C22">
        <v>1</v>
      </c>
      <c r="D22">
        <v>0.45105872952456999</v>
      </c>
      <c r="E22">
        <v>0.54894127047542896</v>
      </c>
      <c r="F22">
        <v>0.44974175605880001</v>
      </c>
      <c r="G22">
        <v>0.44974175605880001</v>
      </c>
      <c r="H22">
        <v>0.252611784371082</v>
      </c>
      <c r="I22">
        <v>0.17864605098203001</v>
      </c>
      <c r="J22">
        <v>0.212433748988756</v>
      </c>
      <c r="K22">
        <v>0.30909598398613602</v>
      </c>
      <c r="L22">
        <v>-6.33835706115881E-2</v>
      </c>
      <c r="M22">
        <v>0.20210499625359701</v>
      </c>
      <c r="N22" s="21">
        <v>0</v>
      </c>
      <c r="O22">
        <v>1.0053182920171</v>
      </c>
      <c r="P22">
        <v>0.98679316820840002</v>
      </c>
      <c r="Q22">
        <v>1.0100807259709801</v>
      </c>
      <c r="R22">
        <v>0.99536075207058705</v>
      </c>
      <c r="S22">
        <v>15.6000003814697</v>
      </c>
      <c r="T22" s="27">
        <f t="shared" si="2"/>
        <v>0.98679316820840002</v>
      </c>
      <c r="U22" s="27">
        <f t="shared" si="3"/>
        <v>1.0100807259709801</v>
      </c>
      <c r="V22" s="39">
        <f t="shared" si="4"/>
        <v>15.393973800482733</v>
      </c>
      <c r="W22" s="38">
        <f t="shared" si="5"/>
        <v>15.757259710462481</v>
      </c>
      <c r="X22" s="44">
        <f t="shared" si="6"/>
        <v>1.0185796862097443</v>
      </c>
      <c r="Y22" s="44">
        <f t="shared" si="7"/>
        <v>0.32904711571002487</v>
      </c>
      <c r="Z22" s="22">
        <f t="shared" si="8"/>
        <v>1</v>
      </c>
      <c r="AA22" s="22">
        <f t="shared" si="9"/>
        <v>1</v>
      </c>
      <c r="AB22" s="22">
        <f t="shared" si="10"/>
        <v>1</v>
      </c>
      <c r="AC22" s="22">
        <v>1</v>
      </c>
      <c r="AD22" s="22">
        <v>1</v>
      </c>
      <c r="AE22" s="22">
        <v>1</v>
      </c>
      <c r="AF22" s="22">
        <f t="shared" si="11"/>
        <v>-0.10573411347504191</v>
      </c>
      <c r="AG22" s="22">
        <f t="shared" si="12"/>
        <v>0.97680415159684475</v>
      </c>
      <c r="AH22" s="22">
        <f t="shared" si="13"/>
        <v>-6.33835706115881E-2</v>
      </c>
      <c r="AI22" s="22">
        <f t="shared" si="14"/>
        <v>1.0423505428634539</v>
      </c>
      <c r="AJ22" s="22">
        <f t="shared" si="15"/>
        <v>-2.6288582302280261</v>
      </c>
      <c r="AK22" s="22">
        <f t="shared" si="16"/>
        <v>1.3004365594014071</v>
      </c>
      <c r="AL22" s="22">
        <f t="shared" si="17"/>
        <v>0.20210499625359701</v>
      </c>
      <c r="AM22" s="22">
        <f t="shared" si="18"/>
        <v>3.8309632264816234</v>
      </c>
      <c r="AN22" s="46">
        <v>0</v>
      </c>
      <c r="AO22" s="49">
        <v>0</v>
      </c>
      <c r="AP22" s="51">
        <v>0.5</v>
      </c>
      <c r="AQ22" s="50">
        <v>1</v>
      </c>
      <c r="AR22" s="17">
        <f t="shared" si="19"/>
        <v>0</v>
      </c>
      <c r="AS22" s="17">
        <f t="shared" si="20"/>
        <v>0</v>
      </c>
      <c r="AT22" s="17">
        <f t="shared" si="21"/>
        <v>107.69658620418552</v>
      </c>
      <c r="AU22" s="17">
        <f t="shared" si="22"/>
        <v>0</v>
      </c>
      <c r="AV22" s="17">
        <f t="shared" si="23"/>
        <v>0</v>
      </c>
      <c r="AW22" s="17">
        <f t="shared" si="24"/>
        <v>107.69658620418552</v>
      </c>
      <c r="AX22" s="14">
        <f t="shared" si="25"/>
        <v>0</v>
      </c>
      <c r="AY22" s="14">
        <f t="shared" si="26"/>
        <v>0</v>
      </c>
      <c r="AZ22" s="67">
        <f t="shared" si="27"/>
        <v>9.0477950635363038E-3</v>
      </c>
      <c r="BA22" s="21">
        <f t="shared" si="28"/>
        <v>0</v>
      </c>
      <c r="BB22" s="66">
        <v>0</v>
      </c>
      <c r="BC22" s="15">
        <f t="shared" si="29"/>
        <v>0</v>
      </c>
      <c r="BD22" s="19">
        <f t="shared" si="30"/>
        <v>0</v>
      </c>
      <c r="BE22" s="53">
        <f t="shared" si="31"/>
        <v>0</v>
      </c>
      <c r="BF22" s="61">
        <f t="shared" si="32"/>
        <v>0</v>
      </c>
      <c r="BG22" s="62">
        <f t="shared" si="33"/>
        <v>0</v>
      </c>
      <c r="BH22" s="63">
        <f t="shared" si="34"/>
        <v>15.757259710462481</v>
      </c>
      <c r="BI22" s="46">
        <f t="shared" si="35"/>
        <v>0</v>
      </c>
      <c r="BJ22" s="64" t="e">
        <f t="shared" si="36"/>
        <v>#DIV/0!</v>
      </c>
      <c r="BK22" s="66">
        <v>0</v>
      </c>
      <c r="BL22" s="66">
        <v>0</v>
      </c>
      <c r="BM22" s="66">
        <v>0</v>
      </c>
      <c r="BN22" s="10">
        <f t="shared" si="37"/>
        <v>0</v>
      </c>
      <c r="BO22" s="15">
        <f t="shared" si="38"/>
        <v>0</v>
      </c>
      <c r="BP22" s="9">
        <f t="shared" si="39"/>
        <v>0</v>
      </c>
      <c r="BQ22" s="53">
        <f t="shared" si="40"/>
        <v>0</v>
      </c>
      <c r="BR22" s="7">
        <f t="shared" si="41"/>
        <v>0</v>
      </c>
      <c r="BS22" s="62">
        <f t="shared" si="42"/>
        <v>0</v>
      </c>
      <c r="BT22" s="48">
        <f t="shared" si="43"/>
        <v>15.757259710462481</v>
      </c>
      <c r="BU22" s="46">
        <f t="shared" si="44"/>
        <v>0</v>
      </c>
      <c r="BV22" s="64" t="e">
        <f t="shared" si="45"/>
        <v>#DIV/0!</v>
      </c>
      <c r="BW22" s="16">
        <f t="shared" si="46"/>
        <v>62</v>
      </c>
      <c r="BX22" s="69">
        <f t="shared" si="47"/>
        <v>90.876053618158636</v>
      </c>
      <c r="BY22" s="66">
        <v>62</v>
      </c>
      <c r="BZ22" s="15">
        <f t="shared" si="48"/>
        <v>90.876053618158636</v>
      </c>
      <c r="CA22" s="37">
        <f t="shared" si="49"/>
        <v>28.876053618158636</v>
      </c>
      <c r="CB22" s="54">
        <f t="shared" si="50"/>
        <v>28.876053618158636</v>
      </c>
      <c r="CC22" s="26">
        <f t="shared" si="51"/>
        <v>8.9956553327597104E-3</v>
      </c>
      <c r="CD22" s="47">
        <f t="shared" si="52"/>
        <v>28.876053618158632</v>
      </c>
      <c r="CE22" s="48">
        <f t="shared" si="53"/>
        <v>15.393973800482733</v>
      </c>
      <c r="CF22" s="65">
        <f t="shared" si="54"/>
        <v>1.8758024401245323</v>
      </c>
      <c r="CG22" t="s">
        <v>222</v>
      </c>
      <c r="CH22" s="66">
        <v>0</v>
      </c>
      <c r="CI22" s="15">
        <f t="shared" si="55"/>
        <v>84.171637476078232</v>
      </c>
      <c r="CJ22" s="37">
        <f t="shared" si="56"/>
        <v>84.171637476078232</v>
      </c>
      <c r="CK22" s="54">
        <f t="shared" si="57"/>
        <v>84.171637476078232</v>
      </c>
      <c r="CL22" s="26">
        <f t="shared" si="58"/>
        <v>1.3096567212708609E-2</v>
      </c>
      <c r="CM22" s="47">
        <f t="shared" si="59"/>
        <v>84.171637476078232</v>
      </c>
      <c r="CN22" s="48">
        <f t="shared" si="60"/>
        <v>15.393973800482733</v>
      </c>
      <c r="CO22" s="65">
        <f t="shared" si="61"/>
        <v>5.4678303709623517</v>
      </c>
      <c r="CP22" s="70">
        <f t="shared" si="62"/>
        <v>0</v>
      </c>
      <c r="CQ22" s="1">
        <f t="shared" si="63"/>
        <v>124</v>
      </c>
    </row>
    <row r="23" spans="1:95" x14ac:dyDescent="0.2">
      <c r="A23" s="32" t="s">
        <v>259</v>
      </c>
      <c r="B23">
        <v>1</v>
      </c>
      <c r="C23">
        <v>1</v>
      </c>
      <c r="D23">
        <v>0.82766990291262099</v>
      </c>
      <c r="E23">
        <v>0.17233009708737801</v>
      </c>
      <c r="F23">
        <v>0.85947712418300604</v>
      </c>
      <c r="G23">
        <v>0.85947712418300604</v>
      </c>
      <c r="H23">
        <v>0.56080234015879604</v>
      </c>
      <c r="I23">
        <v>0.40869201838696101</v>
      </c>
      <c r="J23">
        <v>0.47874360603106703</v>
      </c>
      <c r="K23">
        <v>0.64145863290829896</v>
      </c>
      <c r="L23">
        <v>0.132554969285087</v>
      </c>
      <c r="M23">
        <v>0.27658406117491402</v>
      </c>
      <c r="N23" s="21">
        <v>0</v>
      </c>
      <c r="O23">
        <v>1</v>
      </c>
      <c r="P23">
        <v>0.99403960628358001</v>
      </c>
      <c r="Q23">
        <v>1.0014014956666899</v>
      </c>
      <c r="R23">
        <v>0.98462198139410995</v>
      </c>
      <c r="S23">
        <v>1.0700000524520801</v>
      </c>
      <c r="T23" s="27">
        <f t="shared" si="2"/>
        <v>0.99403960628358001</v>
      </c>
      <c r="U23" s="27">
        <f t="shared" si="3"/>
        <v>1.0014014956666899</v>
      </c>
      <c r="V23" s="39">
        <f t="shared" si="4"/>
        <v>1.0636224308628757</v>
      </c>
      <c r="W23" s="38">
        <f t="shared" si="5"/>
        <v>1.0714996528889495</v>
      </c>
      <c r="X23" s="44">
        <f t="shared" si="6"/>
        <v>0.82397651383354864</v>
      </c>
      <c r="Y23" s="44">
        <f t="shared" si="7"/>
        <v>0.66233153553767943</v>
      </c>
      <c r="Z23" s="22">
        <f t="shared" si="8"/>
        <v>1</v>
      </c>
      <c r="AA23" s="22">
        <f t="shared" si="9"/>
        <v>1</v>
      </c>
      <c r="AB23" s="22">
        <f t="shared" si="10"/>
        <v>1</v>
      </c>
      <c r="AC23" s="22">
        <v>1</v>
      </c>
      <c r="AD23" s="22">
        <v>1</v>
      </c>
      <c r="AE23" s="22">
        <v>1</v>
      </c>
      <c r="AF23" s="22">
        <f t="shared" si="11"/>
        <v>-0.10573411347504191</v>
      </c>
      <c r="AG23" s="22">
        <f t="shared" si="12"/>
        <v>0.97680415159684475</v>
      </c>
      <c r="AH23" s="22">
        <f t="shared" si="13"/>
        <v>0.132554969285087</v>
      </c>
      <c r="AI23" s="22">
        <f t="shared" si="14"/>
        <v>1.2382890827601289</v>
      </c>
      <c r="AJ23" s="22">
        <f t="shared" si="15"/>
        <v>-2.6288582302280261</v>
      </c>
      <c r="AK23" s="22">
        <f t="shared" si="16"/>
        <v>1.3004365594014071</v>
      </c>
      <c r="AL23" s="22">
        <f t="shared" si="17"/>
        <v>0.27658406117491402</v>
      </c>
      <c r="AM23" s="22">
        <f t="shared" si="18"/>
        <v>3.9054422914029403</v>
      </c>
      <c r="AN23" s="46">
        <v>0</v>
      </c>
      <c r="AO23" s="49">
        <v>0</v>
      </c>
      <c r="AP23" s="51">
        <v>0.5</v>
      </c>
      <c r="AQ23" s="50">
        <v>1</v>
      </c>
      <c r="AR23" s="17">
        <f t="shared" si="19"/>
        <v>0</v>
      </c>
      <c r="AS23" s="17">
        <f t="shared" si="20"/>
        <v>0</v>
      </c>
      <c r="AT23" s="17">
        <f t="shared" si="21"/>
        <v>116.31906531898839</v>
      </c>
      <c r="AU23" s="17">
        <f t="shared" si="22"/>
        <v>0</v>
      </c>
      <c r="AV23" s="17">
        <f t="shared" si="23"/>
        <v>0</v>
      </c>
      <c r="AW23" s="17">
        <f t="shared" si="24"/>
        <v>116.31906531898839</v>
      </c>
      <c r="AX23" s="14">
        <f t="shared" si="25"/>
        <v>0</v>
      </c>
      <c r="AY23" s="14">
        <f t="shared" si="26"/>
        <v>0</v>
      </c>
      <c r="AZ23" s="67">
        <f t="shared" si="27"/>
        <v>9.7721859353365314E-3</v>
      </c>
      <c r="BA23" s="21">
        <f t="shared" si="28"/>
        <v>0</v>
      </c>
      <c r="BB23" s="66">
        <v>0</v>
      </c>
      <c r="BC23" s="15">
        <f t="shared" si="29"/>
        <v>0</v>
      </c>
      <c r="BD23" s="19">
        <f t="shared" si="30"/>
        <v>0</v>
      </c>
      <c r="BE23" s="53">
        <f t="shared" si="31"/>
        <v>0</v>
      </c>
      <c r="BF23" s="61">
        <f t="shared" si="32"/>
        <v>0</v>
      </c>
      <c r="BG23" s="62">
        <f t="shared" si="33"/>
        <v>0</v>
      </c>
      <c r="BH23" s="63">
        <f t="shared" si="34"/>
        <v>1.0714996528889495</v>
      </c>
      <c r="BI23" s="46">
        <f t="shared" si="35"/>
        <v>0</v>
      </c>
      <c r="BJ23" s="64" t="e">
        <f t="shared" si="36"/>
        <v>#DIV/0!</v>
      </c>
      <c r="BK23" s="66">
        <v>0</v>
      </c>
      <c r="BL23" s="66">
        <v>0</v>
      </c>
      <c r="BM23" s="66">
        <v>0</v>
      </c>
      <c r="BN23" s="10">
        <f t="shared" si="37"/>
        <v>0</v>
      </c>
      <c r="BO23" s="15">
        <f t="shared" si="38"/>
        <v>0</v>
      </c>
      <c r="BP23" s="9">
        <f t="shared" si="39"/>
        <v>0</v>
      </c>
      <c r="BQ23" s="53">
        <f t="shared" si="40"/>
        <v>0</v>
      </c>
      <c r="BR23" s="7">
        <f t="shared" si="41"/>
        <v>0</v>
      </c>
      <c r="BS23" s="62">
        <f t="shared" si="42"/>
        <v>0</v>
      </c>
      <c r="BT23" s="48">
        <f t="shared" si="43"/>
        <v>1.0714996528889495</v>
      </c>
      <c r="BU23" s="46">
        <f t="shared" si="44"/>
        <v>0</v>
      </c>
      <c r="BV23" s="64" t="e">
        <f t="shared" si="45"/>
        <v>#DIV/0!</v>
      </c>
      <c r="BW23" s="16">
        <f t="shared" si="46"/>
        <v>55</v>
      </c>
      <c r="BX23" s="69">
        <f t="shared" si="47"/>
        <v>98.151835534520117</v>
      </c>
      <c r="BY23" s="66">
        <v>55</v>
      </c>
      <c r="BZ23" s="15">
        <f t="shared" si="48"/>
        <v>98.151835534520117</v>
      </c>
      <c r="CA23" s="37">
        <f t="shared" si="49"/>
        <v>43.151835534520117</v>
      </c>
      <c r="CB23" s="54">
        <f t="shared" si="50"/>
        <v>43.151835534520117</v>
      </c>
      <c r="CC23" s="26">
        <f t="shared" si="51"/>
        <v>1.3442939418853637E-2</v>
      </c>
      <c r="CD23" s="47">
        <f t="shared" si="52"/>
        <v>43.151835534520117</v>
      </c>
      <c r="CE23" s="48">
        <f t="shared" si="53"/>
        <v>1.0636224308628757</v>
      </c>
      <c r="CF23" s="65">
        <f t="shared" si="54"/>
        <v>40.570633226973882</v>
      </c>
      <c r="CG23" t="s">
        <v>222</v>
      </c>
      <c r="CH23" s="66">
        <v>0</v>
      </c>
      <c r="CI23" s="15">
        <f t="shared" si="55"/>
        <v>90.910645756435756</v>
      </c>
      <c r="CJ23" s="37">
        <f t="shared" si="56"/>
        <v>90.910645756435756</v>
      </c>
      <c r="CK23" s="54">
        <f t="shared" si="57"/>
        <v>90.910645756435756</v>
      </c>
      <c r="CL23" s="26">
        <f t="shared" si="58"/>
        <v>1.4145113701016922E-2</v>
      </c>
      <c r="CM23" s="47">
        <f t="shared" si="59"/>
        <v>90.910645756435756</v>
      </c>
      <c r="CN23" s="48">
        <f t="shared" si="60"/>
        <v>1.0636224308628757</v>
      </c>
      <c r="CO23" s="65">
        <f t="shared" si="61"/>
        <v>85.472666914972322</v>
      </c>
      <c r="CP23" s="70">
        <f t="shared" si="62"/>
        <v>0</v>
      </c>
      <c r="CQ23" s="1">
        <f t="shared" si="63"/>
        <v>110</v>
      </c>
    </row>
    <row r="24" spans="1:95" x14ac:dyDescent="0.2">
      <c r="A24" s="32" t="s">
        <v>265</v>
      </c>
      <c r="B24">
        <v>0</v>
      </c>
      <c r="C24">
        <v>1</v>
      </c>
      <c r="D24">
        <v>0.35797043547742702</v>
      </c>
      <c r="E24">
        <v>0.64202956452257198</v>
      </c>
      <c r="F24">
        <v>0.60739856801909298</v>
      </c>
      <c r="G24">
        <v>0.60739856801909298</v>
      </c>
      <c r="H24">
        <v>6.1429168407856199E-2</v>
      </c>
      <c r="I24">
        <v>0.34224822398662702</v>
      </c>
      <c r="J24">
        <v>0.14499663371459401</v>
      </c>
      <c r="K24">
        <v>0.296767160726778</v>
      </c>
      <c r="L24">
        <v>0.15587148360559699</v>
      </c>
      <c r="M24">
        <v>7.6287689867896094E-2</v>
      </c>
      <c r="N24" s="21">
        <v>0</v>
      </c>
      <c r="O24">
        <v>1.0058750256286599</v>
      </c>
      <c r="P24">
        <v>0.98665714950625405</v>
      </c>
      <c r="Q24">
        <v>1.0127743277105401</v>
      </c>
      <c r="R24">
        <v>0.988309715724634</v>
      </c>
      <c r="S24">
        <v>4.46000003814697</v>
      </c>
      <c r="T24" s="27">
        <f t="shared" si="2"/>
        <v>0.98665714950625405</v>
      </c>
      <c r="U24" s="27">
        <f t="shared" si="3"/>
        <v>1.0127743277105401</v>
      </c>
      <c r="V24" s="39">
        <f t="shared" si="4"/>
        <v>4.4004909244358741</v>
      </c>
      <c r="W24" s="38">
        <f t="shared" si="5"/>
        <v>4.5169735402232805</v>
      </c>
      <c r="X24" s="44">
        <f t="shared" si="6"/>
        <v>1.0666804293971923</v>
      </c>
      <c r="Y24" s="44">
        <f t="shared" si="7"/>
        <v>0.34545839405020973</v>
      </c>
      <c r="Z24" s="22">
        <f t="shared" si="8"/>
        <v>1</v>
      </c>
      <c r="AA24" s="22">
        <f t="shared" si="9"/>
        <v>1</v>
      </c>
      <c r="AB24" s="22">
        <f t="shared" si="10"/>
        <v>1</v>
      </c>
      <c r="AC24" s="22">
        <v>1</v>
      </c>
      <c r="AD24" s="22">
        <v>1</v>
      </c>
      <c r="AE24" s="22">
        <v>1</v>
      </c>
      <c r="AF24" s="22">
        <f t="shared" si="11"/>
        <v>-0.10573411347504191</v>
      </c>
      <c r="AG24" s="22">
        <f t="shared" si="12"/>
        <v>0.97680415159684475</v>
      </c>
      <c r="AH24" s="22">
        <f t="shared" si="13"/>
        <v>0.15587148360559699</v>
      </c>
      <c r="AI24" s="22">
        <f t="shared" si="14"/>
        <v>1.261605597080639</v>
      </c>
      <c r="AJ24" s="22">
        <f t="shared" si="15"/>
        <v>-2.6288582302280261</v>
      </c>
      <c r="AK24" s="22">
        <f t="shared" si="16"/>
        <v>1.3004365594014071</v>
      </c>
      <c r="AL24" s="22">
        <f t="shared" si="17"/>
        <v>7.6287689867896094E-2</v>
      </c>
      <c r="AM24" s="22">
        <f t="shared" si="18"/>
        <v>3.705145920095922</v>
      </c>
      <c r="AN24" s="46">
        <v>0</v>
      </c>
      <c r="AO24" s="49">
        <v>0</v>
      </c>
      <c r="AP24" s="51">
        <v>0.5</v>
      </c>
      <c r="AQ24" s="50">
        <v>1</v>
      </c>
      <c r="AR24" s="17">
        <f t="shared" si="19"/>
        <v>0</v>
      </c>
      <c r="AS24" s="17">
        <f t="shared" si="20"/>
        <v>0</v>
      </c>
      <c r="AT24" s="17">
        <f t="shared" si="21"/>
        <v>94.230451143833747</v>
      </c>
      <c r="AU24" s="17">
        <f t="shared" si="22"/>
        <v>0</v>
      </c>
      <c r="AV24" s="17">
        <f t="shared" si="23"/>
        <v>0</v>
      </c>
      <c r="AW24" s="17">
        <f t="shared" si="24"/>
        <v>94.230451143833747</v>
      </c>
      <c r="AX24" s="14">
        <f t="shared" si="25"/>
        <v>0</v>
      </c>
      <c r="AY24" s="14">
        <f t="shared" si="26"/>
        <v>0</v>
      </c>
      <c r="AZ24" s="67">
        <f t="shared" si="27"/>
        <v>7.9164794423246376E-3</v>
      </c>
      <c r="BA24" s="21">
        <f t="shared" si="28"/>
        <v>0</v>
      </c>
      <c r="BB24" s="66">
        <v>0</v>
      </c>
      <c r="BC24" s="15">
        <f t="shared" si="29"/>
        <v>0</v>
      </c>
      <c r="BD24" s="19">
        <f t="shared" si="30"/>
        <v>0</v>
      </c>
      <c r="BE24" s="53">
        <f t="shared" si="31"/>
        <v>0</v>
      </c>
      <c r="BF24" s="61">
        <f t="shared" si="32"/>
        <v>0</v>
      </c>
      <c r="BG24" s="62">
        <f t="shared" si="33"/>
        <v>0</v>
      </c>
      <c r="BH24" s="63">
        <f t="shared" si="34"/>
        <v>4.5169735402232805</v>
      </c>
      <c r="BI24" s="46">
        <f t="shared" si="35"/>
        <v>0</v>
      </c>
      <c r="BJ24" s="64" t="e">
        <f t="shared" si="36"/>
        <v>#DIV/0!</v>
      </c>
      <c r="BK24" s="66">
        <v>0</v>
      </c>
      <c r="BL24" s="66">
        <v>0</v>
      </c>
      <c r="BM24" s="66">
        <v>0</v>
      </c>
      <c r="BN24" s="10">
        <f t="shared" si="37"/>
        <v>0</v>
      </c>
      <c r="BO24" s="15">
        <f t="shared" si="38"/>
        <v>0</v>
      </c>
      <c r="BP24" s="9">
        <f t="shared" si="39"/>
        <v>0</v>
      </c>
      <c r="BQ24" s="53">
        <f t="shared" si="40"/>
        <v>0</v>
      </c>
      <c r="BR24" s="7">
        <f t="shared" si="41"/>
        <v>0</v>
      </c>
      <c r="BS24" s="62">
        <f t="shared" si="42"/>
        <v>0</v>
      </c>
      <c r="BT24" s="48">
        <f t="shared" si="43"/>
        <v>4.5169735402232805</v>
      </c>
      <c r="BU24" s="46">
        <f t="shared" si="44"/>
        <v>0</v>
      </c>
      <c r="BV24" s="64" t="e">
        <f t="shared" si="45"/>
        <v>#DIV/0!</v>
      </c>
      <c r="BW24" s="16">
        <f t="shared" si="46"/>
        <v>0</v>
      </c>
      <c r="BX24" s="69">
        <f t="shared" si="47"/>
        <v>79.513119518708663</v>
      </c>
      <c r="BY24" s="66">
        <v>0</v>
      </c>
      <c r="BZ24" s="15">
        <f t="shared" si="48"/>
        <v>79.513119518708663</v>
      </c>
      <c r="CA24" s="37">
        <f t="shared" si="49"/>
        <v>79.513119518708663</v>
      </c>
      <c r="CB24" s="54">
        <f t="shared" si="50"/>
        <v>79.513119518708663</v>
      </c>
      <c r="CC24" s="26">
        <f t="shared" si="51"/>
        <v>2.4770442217666281E-2</v>
      </c>
      <c r="CD24" s="47">
        <f t="shared" si="52"/>
        <v>79.513119518708663</v>
      </c>
      <c r="CE24" s="48">
        <f t="shared" si="53"/>
        <v>4.4004909244358741</v>
      </c>
      <c r="CF24" s="65">
        <f t="shared" si="54"/>
        <v>18.069147484698412</v>
      </c>
      <c r="CG24" t="s">
        <v>222</v>
      </c>
      <c r="CH24" s="66">
        <v>0</v>
      </c>
      <c r="CI24" s="15">
        <f t="shared" si="55"/>
        <v>73.647008251946104</v>
      </c>
      <c r="CJ24" s="37">
        <f t="shared" si="56"/>
        <v>73.647008251946104</v>
      </c>
      <c r="CK24" s="54">
        <f t="shared" si="57"/>
        <v>73.647008251946104</v>
      </c>
      <c r="CL24" s="26">
        <f t="shared" si="58"/>
        <v>1.1459002373105043E-2</v>
      </c>
      <c r="CM24" s="47">
        <f t="shared" si="59"/>
        <v>73.647008251946104</v>
      </c>
      <c r="CN24" s="48">
        <f t="shared" si="60"/>
        <v>4.4004909244358741</v>
      </c>
      <c r="CO24" s="65">
        <f t="shared" si="61"/>
        <v>16.736089112918094</v>
      </c>
      <c r="CP24" s="70">
        <f t="shared" si="62"/>
        <v>0</v>
      </c>
      <c r="CQ24" s="1">
        <f t="shared" si="63"/>
        <v>0</v>
      </c>
    </row>
    <row r="25" spans="1:95" x14ac:dyDescent="0.2">
      <c r="A25" s="32" t="s">
        <v>167</v>
      </c>
      <c r="B25">
        <v>0</v>
      </c>
      <c r="C25">
        <v>0</v>
      </c>
      <c r="D25">
        <v>0.36104513064132998</v>
      </c>
      <c r="E25">
        <v>0.63895486935866896</v>
      </c>
      <c r="F25">
        <v>0.33177570093457898</v>
      </c>
      <c r="G25">
        <v>0.33177570093457898</v>
      </c>
      <c r="H25">
        <v>0.38524590163934402</v>
      </c>
      <c r="I25">
        <v>0.58606557377049096</v>
      </c>
      <c r="J25">
        <v>0.47516245683659802</v>
      </c>
      <c r="K25">
        <v>0.39704830584547102</v>
      </c>
      <c r="L25">
        <v>0.34249985661712601</v>
      </c>
      <c r="M25">
        <v>0.29169887449330101</v>
      </c>
      <c r="N25" s="21">
        <v>0</v>
      </c>
      <c r="O25">
        <v>1.0032789811735401</v>
      </c>
      <c r="P25">
        <v>1.00023643063358</v>
      </c>
      <c r="Q25">
        <v>1.0032979757143801</v>
      </c>
      <c r="R25">
        <v>0.97216074067022096</v>
      </c>
      <c r="S25">
        <v>35.450000762939403</v>
      </c>
      <c r="T25" s="27">
        <f t="shared" si="2"/>
        <v>0.97216074067022096</v>
      </c>
      <c r="U25" s="27">
        <f t="shared" si="3"/>
        <v>1.0032979757143801</v>
      </c>
      <c r="V25" s="39">
        <f t="shared" si="4"/>
        <v>34.463098998459067</v>
      </c>
      <c r="W25" s="38">
        <f t="shared" si="5"/>
        <v>35.566914004530332</v>
      </c>
      <c r="X25" s="44">
        <f t="shared" si="6"/>
        <v>1.0650916676310387</v>
      </c>
      <c r="Y25" s="44">
        <f t="shared" si="7"/>
        <v>0.40973125294319884</v>
      </c>
      <c r="Z25" s="22">
        <f t="shared" si="8"/>
        <v>1</v>
      </c>
      <c r="AA25" s="22">
        <f t="shared" si="9"/>
        <v>1</v>
      </c>
      <c r="AB25" s="22">
        <f t="shared" si="10"/>
        <v>1</v>
      </c>
      <c r="AC25" s="22">
        <v>1</v>
      </c>
      <c r="AD25" s="22">
        <v>1</v>
      </c>
      <c r="AE25" s="22">
        <v>1</v>
      </c>
      <c r="AF25" s="22">
        <f t="shared" si="11"/>
        <v>-0.10573411347504191</v>
      </c>
      <c r="AG25" s="22">
        <f t="shared" si="12"/>
        <v>0.97680415159684475</v>
      </c>
      <c r="AH25" s="22">
        <f t="shared" si="13"/>
        <v>0.34249985661712601</v>
      </c>
      <c r="AI25" s="22">
        <f t="shared" si="14"/>
        <v>1.448233970092168</v>
      </c>
      <c r="AJ25" s="22">
        <f t="shared" si="15"/>
        <v>-2.6288582302280261</v>
      </c>
      <c r="AK25" s="22">
        <f t="shared" si="16"/>
        <v>1.3004365594014071</v>
      </c>
      <c r="AL25" s="22">
        <f t="shared" si="17"/>
        <v>0.29169887449330101</v>
      </c>
      <c r="AM25" s="22">
        <f t="shared" si="18"/>
        <v>3.9205571047213272</v>
      </c>
      <c r="AN25" s="46">
        <v>1</v>
      </c>
      <c r="AO25" s="46">
        <v>1</v>
      </c>
      <c r="AP25" s="51">
        <v>1</v>
      </c>
      <c r="AQ25" s="21">
        <v>1</v>
      </c>
      <c r="AR25" s="17">
        <f t="shared" si="19"/>
        <v>4.3990097107917823</v>
      </c>
      <c r="AS25" s="17">
        <f t="shared" si="20"/>
        <v>4.3990097107917823</v>
      </c>
      <c r="AT25" s="17">
        <f t="shared" si="21"/>
        <v>236.26050925968963</v>
      </c>
      <c r="AU25" s="17">
        <f t="shared" si="22"/>
        <v>4.3990097107917823</v>
      </c>
      <c r="AV25" s="17">
        <f t="shared" si="23"/>
        <v>4.3990097107917823</v>
      </c>
      <c r="AW25" s="17">
        <f t="shared" si="24"/>
        <v>236.26050925968963</v>
      </c>
      <c r="AX25" s="14">
        <f t="shared" si="25"/>
        <v>5.6168449484633324E-3</v>
      </c>
      <c r="AY25" s="14">
        <f t="shared" si="26"/>
        <v>5.1690553178463799E-3</v>
      </c>
      <c r="AZ25" s="67">
        <f t="shared" si="27"/>
        <v>1.9848694789039802E-2</v>
      </c>
      <c r="BA25" s="21">
        <f t="shared" si="28"/>
        <v>0</v>
      </c>
      <c r="BB25" s="66">
        <v>674</v>
      </c>
      <c r="BC25" s="15">
        <f t="shared" si="29"/>
        <v>669.77505903456165</v>
      </c>
      <c r="BD25" s="19">
        <f t="shared" si="30"/>
        <v>-4.2249409654383498</v>
      </c>
      <c r="BE25" s="53">
        <f t="shared" si="31"/>
        <v>0</v>
      </c>
      <c r="BF25" s="61">
        <f t="shared" si="32"/>
        <v>0</v>
      </c>
      <c r="BG25" s="62">
        <f t="shared" si="33"/>
        <v>0</v>
      </c>
      <c r="BH25" s="63">
        <f t="shared" si="34"/>
        <v>35.566914004530332</v>
      </c>
      <c r="BI25" s="46">
        <f t="shared" si="35"/>
        <v>0</v>
      </c>
      <c r="BJ25" s="64">
        <f t="shared" si="36"/>
        <v>1.006307999840317</v>
      </c>
      <c r="BK25" s="66">
        <v>390</v>
      </c>
      <c r="BL25" s="66">
        <v>1064</v>
      </c>
      <c r="BM25" s="66">
        <v>0</v>
      </c>
      <c r="BN25" s="10">
        <f t="shared" si="37"/>
        <v>1454</v>
      </c>
      <c r="BO25" s="15">
        <f t="shared" si="38"/>
        <v>917.05244204976191</v>
      </c>
      <c r="BP25" s="9">
        <f t="shared" si="39"/>
        <v>-536.94755795023809</v>
      </c>
      <c r="BQ25" s="53">
        <f t="shared" si="40"/>
        <v>0</v>
      </c>
      <c r="BR25" s="7">
        <f t="shared" si="41"/>
        <v>0</v>
      </c>
      <c r="BS25" s="62">
        <f t="shared" si="42"/>
        <v>0</v>
      </c>
      <c r="BT25" s="48">
        <f t="shared" si="43"/>
        <v>35.566914004530332</v>
      </c>
      <c r="BU25" s="46">
        <f t="shared" si="44"/>
        <v>0</v>
      </c>
      <c r="BV25" s="64">
        <f t="shared" si="45"/>
        <v>1.5855145609231165</v>
      </c>
      <c r="BW25" s="16">
        <f t="shared" si="46"/>
        <v>2305</v>
      </c>
      <c r="BX25" s="69">
        <f t="shared" si="47"/>
        <v>1786.1877915454393</v>
      </c>
      <c r="BY25" s="66">
        <v>177</v>
      </c>
      <c r="BZ25" s="15">
        <f t="shared" si="48"/>
        <v>199.36029046111577</v>
      </c>
      <c r="CA25" s="37">
        <f t="shared" si="49"/>
        <v>22.360290461115767</v>
      </c>
      <c r="CB25" s="54">
        <f t="shared" si="50"/>
        <v>22.360290461115767</v>
      </c>
      <c r="CC25" s="26">
        <f t="shared" si="51"/>
        <v>6.9658225735563222E-3</v>
      </c>
      <c r="CD25" s="47">
        <f t="shared" si="52"/>
        <v>22.360290461115767</v>
      </c>
      <c r="CE25" s="48">
        <f t="shared" si="53"/>
        <v>34.463098998459067</v>
      </c>
      <c r="CF25" s="65">
        <f t="shared" si="54"/>
        <v>0.64881833354903895</v>
      </c>
      <c r="CG25" t="s">
        <v>222</v>
      </c>
      <c r="CH25" s="66">
        <v>152</v>
      </c>
      <c r="CI25" s="15">
        <f t="shared" si="55"/>
        <v>184.65240762243729</v>
      </c>
      <c r="CJ25" s="37">
        <f t="shared" si="56"/>
        <v>32.652407622437295</v>
      </c>
      <c r="CK25" s="54">
        <f t="shared" si="57"/>
        <v>32.652407622437295</v>
      </c>
      <c r="CL25" s="26">
        <f t="shared" si="58"/>
        <v>5.0805053092325024E-3</v>
      </c>
      <c r="CM25" s="47">
        <f t="shared" si="59"/>
        <v>32.652407622437295</v>
      </c>
      <c r="CN25" s="48">
        <f t="shared" si="60"/>
        <v>34.463098998459067</v>
      </c>
      <c r="CO25" s="65">
        <f t="shared" si="61"/>
        <v>0.94745999551280247</v>
      </c>
      <c r="CP25" s="70">
        <f t="shared" si="62"/>
        <v>0</v>
      </c>
      <c r="CQ25" s="1">
        <f t="shared" si="63"/>
        <v>2482</v>
      </c>
    </row>
    <row r="26" spans="1:95" x14ac:dyDescent="0.2">
      <c r="A26" s="32" t="s">
        <v>218</v>
      </c>
      <c r="B26">
        <v>1</v>
      </c>
      <c r="C26">
        <v>0</v>
      </c>
      <c r="D26">
        <v>4.5944866160607202E-2</v>
      </c>
      <c r="E26">
        <v>0.954055133839392</v>
      </c>
      <c r="F26">
        <v>0.82034976152623196</v>
      </c>
      <c r="G26">
        <v>0.82034976152623196</v>
      </c>
      <c r="H26">
        <v>2.46552444630171E-2</v>
      </c>
      <c r="I26">
        <v>9.6113664855829502E-3</v>
      </c>
      <c r="J26">
        <v>1.5393849106889901E-2</v>
      </c>
      <c r="K26">
        <v>0.112375889067931</v>
      </c>
      <c r="L26">
        <v>0.21038290296374301</v>
      </c>
      <c r="M26">
        <v>0.66747186744828102</v>
      </c>
      <c r="N26" s="21">
        <v>1</v>
      </c>
      <c r="O26">
        <v>1.0118655430682</v>
      </c>
      <c r="P26">
        <v>0.97568361827540195</v>
      </c>
      <c r="Q26">
        <v>1.0219729585104</v>
      </c>
      <c r="R26">
        <v>1</v>
      </c>
      <c r="S26">
        <v>14.1099996566772</v>
      </c>
      <c r="T26" s="27">
        <f t="shared" si="2"/>
        <v>1</v>
      </c>
      <c r="U26" s="27">
        <f t="shared" si="3"/>
        <v>1.0219729585104</v>
      </c>
      <c r="V26" s="39">
        <f t="shared" si="4"/>
        <v>14.1099996566772</v>
      </c>
      <c r="W26" s="38">
        <f t="shared" si="5"/>
        <v>14.736888992466717</v>
      </c>
      <c r="X26" s="44">
        <f t="shared" si="6"/>
        <v>1.2279108175061932</v>
      </c>
      <c r="Y26" s="44">
        <f t="shared" si="7"/>
        <v>0.26409724833378456</v>
      </c>
      <c r="Z26" s="22">
        <f t="shared" si="8"/>
        <v>1.316117016438785</v>
      </c>
      <c r="AA26" s="22">
        <f t="shared" si="9"/>
        <v>2.806223557057546</v>
      </c>
      <c r="AB26" s="22">
        <f t="shared" si="10"/>
        <v>4.2963300976763072</v>
      </c>
      <c r="AC26" s="22">
        <v>1</v>
      </c>
      <c r="AD26" s="22">
        <v>1</v>
      </c>
      <c r="AE26" s="22">
        <v>1</v>
      </c>
      <c r="AF26" s="22">
        <f t="shared" si="11"/>
        <v>-0.10573411347504191</v>
      </c>
      <c r="AG26" s="22">
        <f t="shared" si="12"/>
        <v>0.97680415159684475</v>
      </c>
      <c r="AH26" s="22">
        <f t="shared" si="13"/>
        <v>0.21038290296374301</v>
      </c>
      <c r="AI26" s="22">
        <f t="shared" si="14"/>
        <v>1.316117016438785</v>
      </c>
      <c r="AJ26" s="22">
        <f t="shared" si="15"/>
        <v>-2.6288582302280261</v>
      </c>
      <c r="AK26" s="22">
        <f t="shared" si="16"/>
        <v>1.3004365594014071</v>
      </c>
      <c r="AL26" s="22">
        <f t="shared" si="17"/>
        <v>0.66747186744828102</v>
      </c>
      <c r="AM26" s="22">
        <f t="shared" si="18"/>
        <v>4.2963300976763072</v>
      </c>
      <c r="AN26" s="46">
        <v>0</v>
      </c>
      <c r="AO26" s="49">
        <v>0</v>
      </c>
      <c r="AP26" s="51">
        <v>0.5</v>
      </c>
      <c r="AQ26" s="50">
        <v>1</v>
      </c>
      <c r="AR26" s="17">
        <f t="shared" si="19"/>
        <v>0</v>
      </c>
      <c r="AS26" s="17">
        <f t="shared" si="20"/>
        <v>0</v>
      </c>
      <c r="AT26" s="17">
        <f t="shared" si="21"/>
        <v>478.06047420578886</v>
      </c>
      <c r="AU26" s="17">
        <f t="shared" si="22"/>
        <v>0</v>
      </c>
      <c r="AV26" s="17">
        <f t="shared" si="23"/>
        <v>0</v>
      </c>
      <c r="AW26" s="17">
        <f t="shared" si="24"/>
        <v>478.06047420578886</v>
      </c>
      <c r="AX26" s="14">
        <f t="shared" si="25"/>
        <v>0</v>
      </c>
      <c r="AY26" s="14">
        <f t="shared" si="26"/>
        <v>0</v>
      </c>
      <c r="AZ26" s="67">
        <f t="shared" si="27"/>
        <v>4.0162769787245672E-2</v>
      </c>
      <c r="BA26" s="21">
        <f t="shared" si="28"/>
        <v>1</v>
      </c>
      <c r="BB26" s="66">
        <v>0</v>
      </c>
      <c r="BC26" s="15">
        <f t="shared" si="29"/>
        <v>0</v>
      </c>
      <c r="BD26" s="19">
        <f t="shared" si="30"/>
        <v>0</v>
      </c>
      <c r="BE26" s="53">
        <f t="shared" si="31"/>
        <v>0</v>
      </c>
      <c r="BF26" s="61">
        <f t="shared" si="32"/>
        <v>0</v>
      </c>
      <c r="BG26" s="62">
        <f t="shared" si="33"/>
        <v>0</v>
      </c>
      <c r="BH26" s="63">
        <f t="shared" si="34"/>
        <v>14.736888992466717</v>
      </c>
      <c r="BI26" s="46">
        <f t="shared" si="35"/>
        <v>0</v>
      </c>
      <c r="BJ26" s="64" t="e">
        <f t="shared" si="36"/>
        <v>#DIV/0!</v>
      </c>
      <c r="BK26" s="66">
        <v>0</v>
      </c>
      <c r="BL26" s="66">
        <v>0</v>
      </c>
      <c r="BM26" s="66">
        <v>0</v>
      </c>
      <c r="BN26" s="10">
        <f t="shared" si="37"/>
        <v>0</v>
      </c>
      <c r="BO26" s="15">
        <f t="shared" si="38"/>
        <v>0</v>
      </c>
      <c r="BP26" s="9">
        <f t="shared" si="39"/>
        <v>0</v>
      </c>
      <c r="BQ26" s="53">
        <f t="shared" si="40"/>
        <v>0</v>
      </c>
      <c r="BR26" s="7">
        <f t="shared" si="41"/>
        <v>0</v>
      </c>
      <c r="BS26" s="62">
        <f t="shared" si="42"/>
        <v>0</v>
      </c>
      <c r="BT26" s="48">
        <f t="shared" si="43"/>
        <v>14.736888992466717</v>
      </c>
      <c r="BU26" s="46">
        <f t="shared" si="44"/>
        <v>0</v>
      </c>
      <c r="BV26" s="64" t="e">
        <f t="shared" si="45"/>
        <v>#DIV/0!</v>
      </c>
      <c r="BW26" s="16">
        <f t="shared" si="46"/>
        <v>71</v>
      </c>
      <c r="BX26" s="69">
        <f t="shared" si="47"/>
        <v>403.39485974309554</v>
      </c>
      <c r="BY26" s="66">
        <v>71</v>
      </c>
      <c r="BZ26" s="15">
        <f t="shared" si="48"/>
        <v>403.39485974309554</v>
      </c>
      <c r="CA26" s="37">
        <f t="shared" si="49"/>
        <v>332.39485974309554</v>
      </c>
      <c r="CB26" s="54">
        <f t="shared" si="50"/>
        <v>332.39485974309554</v>
      </c>
      <c r="CC26" s="26">
        <f t="shared" si="51"/>
        <v>0.10354980054302054</v>
      </c>
      <c r="CD26" s="47">
        <f t="shared" si="52"/>
        <v>332.39485974309554</v>
      </c>
      <c r="CE26" s="48">
        <f t="shared" si="53"/>
        <v>14.1099996566772</v>
      </c>
      <c r="CF26" s="65">
        <f t="shared" si="54"/>
        <v>23.557396727915446</v>
      </c>
      <c r="CG26" t="s">
        <v>222</v>
      </c>
      <c r="CH26" s="66">
        <v>0</v>
      </c>
      <c r="CI26" s="15">
        <f t="shared" si="55"/>
        <v>373.63424733074652</v>
      </c>
      <c r="CJ26" s="37">
        <f t="shared" si="56"/>
        <v>373.63424733074652</v>
      </c>
      <c r="CK26" s="54">
        <f t="shared" si="57"/>
        <v>373.63424733074652</v>
      </c>
      <c r="CL26" s="26">
        <f t="shared" si="58"/>
        <v>5.8135093718802947E-2</v>
      </c>
      <c r="CM26" s="47">
        <f t="shared" si="59"/>
        <v>373.63424733074652</v>
      </c>
      <c r="CN26" s="48">
        <f t="shared" si="60"/>
        <v>14.1099996566772</v>
      </c>
      <c r="CO26" s="65">
        <f t="shared" si="61"/>
        <v>26.480103219133216</v>
      </c>
      <c r="CP26" s="70">
        <f t="shared" si="62"/>
        <v>1</v>
      </c>
      <c r="CQ26" s="1">
        <f t="shared" si="63"/>
        <v>142</v>
      </c>
    </row>
    <row r="27" spans="1:95" x14ac:dyDescent="0.2">
      <c r="A27" s="32" t="s">
        <v>213</v>
      </c>
      <c r="B27">
        <v>0</v>
      </c>
      <c r="C27">
        <v>0</v>
      </c>
      <c r="D27">
        <v>4.14691943127962E-2</v>
      </c>
      <c r="E27">
        <v>0.95853080568720295</v>
      </c>
      <c r="F27">
        <v>7.1095571095571006E-2</v>
      </c>
      <c r="G27">
        <v>7.1095571095571006E-2</v>
      </c>
      <c r="H27">
        <v>0.24250681198910001</v>
      </c>
      <c r="I27">
        <v>4.3596730245231599E-2</v>
      </c>
      <c r="J27">
        <v>0.102822682638219</v>
      </c>
      <c r="K27">
        <v>8.5499925986768199E-2</v>
      </c>
      <c r="L27">
        <v>0.72829683597934303</v>
      </c>
      <c r="M27">
        <v>-0.38198061487180901</v>
      </c>
      <c r="N27" s="21">
        <v>0</v>
      </c>
      <c r="O27">
        <v>1.0029143164338199</v>
      </c>
      <c r="P27">
        <v>0.98082062681646098</v>
      </c>
      <c r="Q27">
        <v>1.0213203986872299</v>
      </c>
      <c r="R27">
        <v>0.98743291994688298</v>
      </c>
      <c r="S27">
        <v>141.52999877929599</v>
      </c>
      <c r="T27" s="27">
        <f t="shared" si="2"/>
        <v>0.98743291994688298</v>
      </c>
      <c r="U27" s="27">
        <f t="shared" si="3"/>
        <v>1.0213203986872299</v>
      </c>
      <c r="V27" s="39">
        <f t="shared" si="4"/>
        <v>139.75137995471903</v>
      </c>
      <c r="W27" s="38">
        <f t="shared" si="5"/>
        <v>144.54747477947376</v>
      </c>
      <c r="X27" s="44">
        <f t="shared" si="6"/>
        <v>1.230223494350758</v>
      </c>
      <c r="Y27" s="44">
        <f t="shared" si="7"/>
        <v>9.4012355337608142E-2</v>
      </c>
      <c r="Z27" s="22">
        <f t="shared" si="8"/>
        <v>1</v>
      </c>
      <c r="AA27" s="22">
        <f t="shared" si="9"/>
        <v>1</v>
      </c>
      <c r="AB27" s="22">
        <f t="shared" si="10"/>
        <v>1</v>
      </c>
      <c r="AC27" s="22">
        <v>1</v>
      </c>
      <c r="AD27" s="22">
        <v>1</v>
      </c>
      <c r="AE27" s="22">
        <v>1</v>
      </c>
      <c r="AF27" s="22">
        <f t="shared" si="11"/>
        <v>-0.10573411347504191</v>
      </c>
      <c r="AG27" s="22">
        <f t="shared" si="12"/>
        <v>0.97680415159684475</v>
      </c>
      <c r="AH27" s="22">
        <f t="shared" si="13"/>
        <v>0.72829683597934303</v>
      </c>
      <c r="AI27" s="22">
        <f t="shared" si="14"/>
        <v>1.8340309494543849</v>
      </c>
      <c r="AJ27" s="22">
        <f t="shared" si="15"/>
        <v>-2.6288582302280261</v>
      </c>
      <c r="AK27" s="22">
        <f t="shared" si="16"/>
        <v>1.3004365594014071</v>
      </c>
      <c r="AL27" s="22">
        <f t="shared" si="17"/>
        <v>-0.38198061487180901</v>
      </c>
      <c r="AM27" s="22">
        <f t="shared" si="18"/>
        <v>3.2468776153562171</v>
      </c>
      <c r="AN27" s="46">
        <v>1</v>
      </c>
      <c r="AO27" s="49">
        <v>0</v>
      </c>
      <c r="AP27" s="51">
        <v>1</v>
      </c>
      <c r="AQ27" s="21">
        <v>2</v>
      </c>
      <c r="AR27" s="17">
        <f t="shared" si="19"/>
        <v>11.314272663703166</v>
      </c>
      <c r="AS27" s="17">
        <f t="shared" si="20"/>
        <v>0</v>
      </c>
      <c r="AT27" s="17">
        <f t="shared" si="21"/>
        <v>222.2765625479079</v>
      </c>
      <c r="AU27" s="17">
        <f t="shared" si="22"/>
        <v>11.314272663703166</v>
      </c>
      <c r="AV27" s="17">
        <f t="shared" si="23"/>
        <v>0</v>
      </c>
      <c r="AW27" s="17">
        <f t="shared" si="24"/>
        <v>222.2765625479079</v>
      </c>
      <c r="AX27" s="14">
        <f t="shared" si="25"/>
        <v>1.4446550345354746E-2</v>
      </c>
      <c r="AY27" s="14">
        <f t="shared" si="26"/>
        <v>0</v>
      </c>
      <c r="AZ27" s="67">
        <f t="shared" si="27"/>
        <v>1.8673876826029046E-2</v>
      </c>
      <c r="BA27" s="21">
        <f t="shared" si="28"/>
        <v>0</v>
      </c>
      <c r="BB27" s="66">
        <v>1415</v>
      </c>
      <c r="BC27" s="15">
        <f t="shared" si="29"/>
        <v>1722.6644493814813</v>
      </c>
      <c r="BD27" s="19">
        <f t="shared" si="30"/>
        <v>307.66444938148129</v>
      </c>
      <c r="BE27" s="53">
        <f t="shared" si="31"/>
        <v>307.66444938148129</v>
      </c>
      <c r="BF27" s="61">
        <f t="shared" si="32"/>
        <v>1.5281855959553467E-2</v>
      </c>
      <c r="BG27" s="62">
        <f t="shared" si="33"/>
        <v>20.706914825194801</v>
      </c>
      <c r="BH27" s="63">
        <f t="shared" si="34"/>
        <v>139.75137995471903</v>
      </c>
      <c r="BI27" s="46">
        <f t="shared" si="35"/>
        <v>0.14816966266740311</v>
      </c>
      <c r="BJ27" s="64">
        <f t="shared" si="36"/>
        <v>0.82140198603857673</v>
      </c>
      <c r="BK27" s="66">
        <v>0</v>
      </c>
      <c r="BL27" s="66">
        <v>0</v>
      </c>
      <c r="BM27" s="66">
        <v>0</v>
      </c>
      <c r="BN27" s="10">
        <f t="shared" si="37"/>
        <v>0</v>
      </c>
      <c r="BO27" s="15">
        <f t="shared" si="38"/>
        <v>0</v>
      </c>
      <c r="BP27" s="9">
        <f t="shared" si="39"/>
        <v>0</v>
      </c>
      <c r="BQ27" s="53">
        <f t="shared" si="40"/>
        <v>0</v>
      </c>
      <c r="BR27" s="7">
        <f t="shared" si="41"/>
        <v>0</v>
      </c>
      <c r="BS27" s="62">
        <f t="shared" si="42"/>
        <v>0</v>
      </c>
      <c r="BT27" s="48">
        <f t="shared" si="43"/>
        <v>144.54747477947376</v>
      </c>
      <c r="BU27" s="46">
        <f t="shared" si="44"/>
        <v>0</v>
      </c>
      <c r="BV27" s="64" t="e">
        <f t="shared" si="45"/>
        <v>#DIV/0!</v>
      </c>
      <c r="BW27" s="16">
        <f t="shared" si="46"/>
        <v>1555</v>
      </c>
      <c r="BX27" s="69">
        <f t="shared" si="47"/>
        <v>1910.224868222117</v>
      </c>
      <c r="BY27" s="66">
        <v>140</v>
      </c>
      <c r="BZ27" s="15">
        <f t="shared" si="48"/>
        <v>187.56041884063575</v>
      </c>
      <c r="CA27" s="37">
        <f t="shared" si="49"/>
        <v>47.560418840635748</v>
      </c>
      <c r="CB27" s="54">
        <f t="shared" si="50"/>
        <v>47.560418840635748</v>
      </c>
      <c r="CC27" s="26">
        <f t="shared" si="51"/>
        <v>1.4816329856895891E-2</v>
      </c>
      <c r="CD27" s="47">
        <f t="shared" si="52"/>
        <v>47.560418840635748</v>
      </c>
      <c r="CE27" s="48">
        <f t="shared" si="53"/>
        <v>139.75137995471903</v>
      </c>
      <c r="CF27" s="65">
        <f t="shared" si="54"/>
        <v>0.34032164015872934</v>
      </c>
      <c r="CG27" t="s">
        <v>222</v>
      </c>
      <c r="CH27" s="66">
        <v>0</v>
      </c>
      <c r="CI27" s="15">
        <f t="shared" si="55"/>
        <v>173.72307611254823</v>
      </c>
      <c r="CJ27" s="37">
        <f t="shared" si="56"/>
        <v>173.72307611254823</v>
      </c>
      <c r="CK27" s="54">
        <f t="shared" si="57"/>
        <v>173.72307611254823</v>
      </c>
      <c r="CL27" s="26">
        <f t="shared" si="58"/>
        <v>2.7030196998996146E-2</v>
      </c>
      <c r="CM27" s="47">
        <f t="shared" si="59"/>
        <v>173.72307611254823</v>
      </c>
      <c r="CN27" s="48">
        <f t="shared" si="60"/>
        <v>139.75137995471903</v>
      </c>
      <c r="CO27" s="65">
        <f t="shared" si="61"/>
        <v>1.2430866598157126</v>
      </c>
      <c r="CP27" s="70">
        <f t="shared" si="62"/>
        <v>0</v>
      </c>
      <c r="CQ27" s="1">
        <f t="shared" si="63"/>
        <v>1695</v>
      </c>
    </row>
    <row r="28" spans="1:95" x14ac:dyDescent="0.2">
      <c r="A28" s="32" t="s">
        <v>253</v>
      </c>
      <c r="B28">
        <v>0</v>
      </c>
      <c r="C28">
        <v>0</v>
      </c>
      <c r="D28">
        <v>9.3088294047143402E-2</v>
      </c>
      <c r="E28">
        <v>0.90691170595285597</v>
      </c>
      <c r="F28">
        <v>3.5359555025824302E-2</v>
      </c>
      <c r="G28">
        <v>3.5359555025824302E-2</v>
      </c>
      <c r="H28">
        <v>0.471374843292937</v>
      </c>
      <c r="I28">
        <v>0.20225658169661501</v>
      </c>
      <c r="J28">
        <v>0.30876959776216101</v>
      </c>
      <c r="K28">
        <v>0.104489021348526</v>
      </c>
      <c r="L28">
        <v>0.57803150239129997</v>
      </c>
      <c r="M28">
        <v>0.58276503264254298</v>
      </c>
      <c r="N28" s="21">
        <v>0</v>
      </c>
      <c r="O28">
        <v>1.0341118514813701</v>
      </c>
      <c r="P28">
        <v>0.99347285329218105</v>
      </c>
      <c r="Q28">
        <v>1.01735364594875</v>
      </c>
      <c r="R28">
        <v>0.98924733032387202</v>
      </c>
      <c r="S28">
        <v>23.8250007629394</v>
      </c>
      <c r="T28" s="27">
        <f t="shared" si="2"/>
        <v>0.98924733032387202</v>
      </c>
      <c r="U28" s="27">
        <f t="shared" si="3"/>
        <v>1.01735364594875</v>
      </c>
      <c r="V28" s="39">
        <f t="shared" si="4"/>
        <v>23.568818399702014</v>
      </c>
      <c r="W28" s="38">
        <f t="shared" si="5"/>
        <v>24.23845139090815</v>
      </c>
      <c r="X28" s="44">
        <f t="shared" si="6"/>
        <v>1.2035507844756399</v>
      </c>
      <c r="Y28" s="44">
        <f t="shared" si="7"/>
        <v>0.178671064028433</v>
      </c>
      <c r="Z28" s="22">
        <f t="shared" si="8"/>
        <v>1</v>
      </c>
      <c r="AA28" s="22">
        <f t="shared" si="9"/>
        <v>1</v>
      </c>
      <c r="AB28" s="22">
        <f t="shared" si="10"/>
        <v>1</v>
      </c>
      <c r="AC28" s="22">
        <v>1</v>
      </c>
      <c r="AD28" s="22">
        <v>1</v>
      </c>
      <c r="AE28" s="22">
        <v>1</v>
      </c>
      <c r="AF28" s="22">
        <f t="shared" si="11"/>
        <v>-0.10573411347504191</v>
      </c>
      <c r="AG28" s="22">
        <f t="shared" si="12"/>
        <v>0.97680415159684475</v>
      </c>
      <c r="AH28" s="22">
        <f t="shared" si="13"/>
        <v>0.57803150239129997</v>
      </c>
      <c r="AI28" s="22">
        <f t="shared" si="14"/>
        <v>1.6837656158663419</v>
      </c>
      <c r="AJ28" s="22">
        <f t="shared" si="15"/>
        <v>-2.6288582302280261</v>
      </c>
      <c r="AK28" s="22">
        <f t="shared" si="16"/>
        <v>1.3004365594014071</v>
      </c>
      <c r="AL28" s="22">
        <f t="shared" si="17"/>
        <v>0.58276503264254298</v>
      </c>
      <c r="AM28" s="22">
        <f t="shared" si="18"/>
        <v>4.2116232628705692</v>
      </c>
      <c r="AN28" s="46">
        <v>0</v>
      </c>
      <c r="AO28" s="49">
        <v>0</v>
      </c>
      <c r="AP28" s="51">
        <v>0.5</v>
      </c>
      <c r="AQ28" s="50">
        <v>1</v>
      </c>
      <c r="AR28" s="17">
        <f t="shared" si="19"/>
        <v>0</v>
      </c>
      <c r="AS28" s="17">
        <f t="shared" si="20"/>
        <v>0</v>
      </c>
      <c r="AT28" s="17">
        <f t="shared" si="21"/>
        <v>157.31425130349055</v>
      </c>
      <c r="AU28" s="17">
        <f t="shared" si="22"/>
        <v>0</v>
      </c>
      <c r="AV28" s="17">
        <f t="shared" si="23"/>
        <v>0</v>
      </c>
      <c r="AW28" s="17">
        <f t="shared" si="24"/>
        <v>157.31425130349055</v>
      </c>
      <c r="AX28" s="14">
        <f t="shared" si="25"/>
        <v>0</v>
      </c>
      <c r="AY28" s="14">
        <f t="shared" si="26"/>
        <v>0</v>
      </c>
      <c r="AZ28" s="67">
        <f t="shared" si="27"/>
        <v>1.3216269489443802E-2</v>
      </c>
      <c r="BA28" s="21">
        <f t="shared" si="28"/>
        <v>0</v>
      </c>
      <c r="BB28" s="66">
        <v>0</v>
      </c>
      <c r="BC28" s="15">
        <f t="shared" si="29"/>
        <v>0</v>
      </c>
      <c r="BD28" s="19">
        <f t="shared" si="30"/>
        <v>0</v>
      </c>
      <c r="BE28" s="53">
        <f t="shared" si="31"/>
        <v>0</v>
      </c>
      <c r="BF28" s="61">
        <f t="shared" si="32"/>
        <v>0</v>
      </c>
      <c r="BG28" s="62">
        <f t="shared" si="33"/>
        <v>0</v>
      </c>
      <c r="BH28" s="63">
        <f t="shared" si="34"/>
        <v>24.23845139090815</v>
      </c>
      <c r="BI28" s="46">
        <f t="shared" si="35"/>
        <v>0</v>
      </c>
      <c r="BJ28" s="64" t="e">
        <f t="shared" si="36"/>
        <v>#DIV/0!</v>
      </c>
      <c r="BK28" s="66">
        <v>0</v>
      </c>
      <c r="BL28" s="66">
        <v>0</v>
      </c>
      <c r="BM28" s="66">
        <v>0</v>
      </c>
      <c r="BN28" s="10">
        <f t="shared" si="37"/>
        <v>0</v>
      </c>
      <c r="BO28" s="15">
        <f t="shared" si="38"/>
        <v>0</v>
      </c>
      <c r="BP28" s="9">
        <f t="shared" si="39"/>
        <v>0</v>
      </c>
      <c r="BQ28" s="53">
        <f t="shared" si="40"/>
        <v>0</v>
      </c>
      <c r="BR28" s="7">
        <f t="shared" si="41"/>
        <v>0</v>
      </c>
      <c r="BS28" s="62">
        <f t="shared" si="42"/>
        <v>0</v>
      </c>
      <c r="BT28" s="48">
        <f t="shared" si="43"/>
        <v>24.23845139090815</v>
      </c>
      <c r="BU28" s="46">
        <f t="shared" si="44"/>
        <v>0</v>
      </c>
      <c r="BV28" s="64" t="e">
        <f t="shared" si="45"/>
        <v>#DIV/0!</v>
      </c>
      <c r="BW28" s="16">
        <f t="shared" si="46"/>
        <v>71</v>
      </c>
      <c r="BX28" s="69">
        <f t="shared" si="47"/>
        <v>132.74421075197355</v>
      </c>
      <c r="BY28" s="66">
        <v>71</v>
      </c>
      <c r="BZ28" s="15">
        <f t="shared" si="48"/>
        <v>132.74421075197355</v>
      </c>
      <c r="CA28" s="37">
        <f t="shared" si="49"/>
        <v>61.744210751973554</v>
      </c>
      <c r="CB28" s="54">
        <f t="shared" si="50"/>
        <v>61.744210751973554</v>
      </c>
      <c r="CC28" s="26">
        <f t="shared" si="51"/>
        <v>1.9234956620552534E-2</v>
      </c>
      <c r="CD28" s="47">
        <f t="shared" si="52"/>
        <v>61.744210751973554</v>
      </c>
      <c r="CE28" s="48">
        <f t="shared" si="53"/>
        <v>23.568818399702014</v>
      </c>
      <c r="CF28" s="65">
        <f t="shared" si="54"/>
        <v>2.6197414611482688</v>
      </c>
      <c r="CG28" t="s">
        <v>222</v>
      </c>
      <c r="CH28" s="66">
        <v>0</v>
      </c>
      <c r="CI28" s="15">
        <f t="shared" si="55"/>
        <v>122.9509550602957</v>
      </c>
      <c r="CJ28" s="37">
        <f t="shared" si="56"/>
        <v>122.9509550602957</v>
      </c>
      <c r="CK28" s="54">
        <f t="shared" si="57"/>
        <v>122.9509550602957</v>
      </c>
      <c r="CL28" s="26">
        <f t="shared" si="58"/>
        <v>1.9130380435708059E-2</v>
      </c>
      <c r="CM28" s="47">
        <f t="shared" si="59"/>
        <v>122.9509550602957</v>
      </c>
      <c r="CN28" s="48">
        <f t="shared" si="60"/>
        <v>23.568818399702014</v>
      </c>
      <c r="CO28" s="65">
        <f t="shared" si="61"/>
        <v>5.2166787903907048</v>
      </c>
      <c r="CP28" s="70">
        <f t="shared" si="62"/>
        <v>0</v>
      </c>
      <c r="CQ28" s="1">
        <f t="shared" si="63"/>
        <v>142</v>
      </c>
    </row>
    <row r="29" spans="1:95" x14ac:dyDescent="0.2">
      <c r="A29" s="32" t="s">
        <v>150</v>
      </c>
      <c r="B29">
        <v>0</v>
      </c>
      <c r="C29">
        <v>0</v>
      </c>
      <c r="D29">
        <v>8.12903225806451E-2</v>
      </c>
      <c r="E29">
        <v>0.91870967741935405</v>
      </c>
      <c r="F29">
        <v>0.14195183776932799</v>
      </c>
      <c r="G29">
        <v>0.14195183776932799</v>
      </c>
      <c r="H29">
        <v>0.16390977443609001</v>
      </c>
      <c r="I29">
        <v>3.4586466165413499E-2</v>
      </c>
      <c r="J29">
        <v>7.5293159501473902E-2</v>
      </c>
      <c r="K29">
        <v>0.103382795293479</v>
      </c>
      <c r="L29">
        <v>0.66274706258024996</v>
      </c>
      <c r="M29">
        <v>-0.35461526130544102</v>
      </c>
      <c r="N29" s="21">
        <v>1</v>
      </c>
      <c r="O29">
        <v>1.00097101107318</v>
      </c>
      <c r="P29">
        <v>0.96427591320836703</v>
      </c>
      <c r="Q29">
        <v>1.0203791267272</v>
      </c>
      <c r="R29">
        <v>0.98115844388832696</v>
      </c>
      <c r="S29">
        <v>75.010002136230398</v>
      </c>
      <c r="T29" s="27">
        <f t="shared" si="2"/>
        <v>0.98115844388832696</v>
      </c>
      <c r="U29" s="27">
        <f t="shared" si="3"/>
        <v>1.0203791267272</v>
      </c>
      <c r="V29" s="39">
        <f t="shared" si="4"/>
        <v>75.010002136230398</v>
      </c>
      <c r="W29" s="38">
        <f t="shared" si="5"/>
        <v>78.098431129351468</v>
      </c>
      <c r="X29" s="44">
        <f t="shared" si="6"/>
        <v>1.2096470525558722</v>
      </c>
      <c r="Y29" s="44">
        <f t="shared" si="7"/>
        <v>0.10605231335939393</v>
      </c>
      <c r="Z29" s="22">
        <f t="shared" si="8"/>
        <v>1.7684811760552919</v>
      </c>
      <c r="AA29" s="22">
        <f t="shared" si="9"/>
        <v>2.5213620724889383</v>
      </c>
      <c r="AB29" s="22">
        <f t="shared" si="10"/>
        <v>3.2742429689225849</v>
      </c>
      <c r="AC29" s="22">
        <v>1</v>
      </c>
      <c r="AD29" s="22">
        <v>1</v>
      </c>
      <c r="AE29" s="22">
        <v>1</v>
      </c>
      <c r="AF29" s="22">
        <f t="shared" si="11"/>
        <v>-0.10573411347504191</v>
      </c>
      <c r="AG29" s="22">
        <f t="shared" si="12"/>
        <v>0.97680415159684475</v>
      </c>
      <c r="AH29" s="22">
        <f t="shared" si="13"/>
        <v>0.66274706258024996</v>
      </c>
      <c r="AI29" s="22">
        <f t="shared" si="14"/>
        <v>1.7684811760552919</v>
      </c>
      <c r="AJ29" s="22">
        <f t="shared" si="15"/>
        <v>-2.6288582302280261</v>
      </c>
      <c r="AK29" s="22">
        <f t="shared" si="16"/>
        <v>1.3004365594014071</v>
      </c>
      <c r="AL29" s="22">
        <f t="shared" si="17"/>
        <v>-0.35461526130544102</v>
      </c>
      <c r="AM29" s="22">
        <f t="shared" si="18"/>
        <v>3.2742429689225849</v>
      </c>
      <c r="AN29" s="46">
        <v>1</v>
      </c>
      <c r="AO29" s="46">
        <v>1</v>
      </c>
      <c r="AP29" s="51">
        <v>1</v>
      </c>
      <c r="AQ29" s="21">
        <v>1</v>
      </c>
      <c r="AR29" s="17">
        <f t="shared" si="19"/>
        <v>32.02673523882347</v>
      </c>
      <c r="AS29" s="17">
        <f t="shared" si="20"/>
        <v>17.298251515831577</v>
      </c>
      <c r="AT29" s="17">
        <f t="shared" si="21"/>
        <v>289.78695405703354</v>
      </c>
      <c r="AU29" s="17">
        <f t="shared" si="22"/>
        <v>32.02673523882347</v>
      </c>
      <c r="AV29" s="17">
        <f t="shared" si="23"/>
        <v>17.298251515831577</v>
      </c>
      <c r="AW29" s="17">
        <f t="shared" si="24"/>
        <v>289.78695405703354</v>
      </c>
      <c r="AX29" s="14">
        <f t="shared" si="25"/>
        <v>4.0893114102623737E-2</v>
      </c>
      <c r="AY29" s="14">
        <f t="shared" si="26"/>
        <v>2.0326306342992685E-2</v>
      </c>
      <c r="AZ29" s="67">
        <f t="shared" si="27"/>
        <v>2.4345553232517886E-2</v>
      </c>
      <c r="BA29" s="21">
        <f t="shared" si="28"/>
        <v>1</v>
      </c>
      <c r="BB29" s="66">
        <v>2100</v>
      </c>
      <c r="BC29" s="15">
        <f t="shared" si="29"/>
        <v>4876.2584980532647</v>
      </c>
      <c r="BD29" s="19">
        <f t="shared" si="30"/>
        <v>2776.2584980532647</v>
      </c>
      <c r="BE29" s="53">
        <f t="shared" si="31"/>
        <v>2776.2584980532647</v>
      </c>
      <c r="BF29" s="61">
        <f t="shared" si="32"/>
        <v>0.13789822827768655</v>
      </c>
      <c r="BG29" s="62">
        <f t="shared" si="33"/>
        <v>186.85209931626397</v>
      </c>
      <c r="BH29" s="63">
        <f t="shared" si="34"/>
        <v>75.010002136230398</v>
      </c>
      <c r="BI29" s="46">
        <f t="shared" si="35"/>
        <v>2.491029116049218</v>
      </c>
      <c r="BJ29" s="64">
        <f t="shared" si="36"/>
        <v>0.43065805490795395</v>
      </c>
      <c r="BK29" s="66">
        <v>2400</v>
      </c>
      <c r="BL29" s="66">
        <v>2100</v>
      </c>
      <c r="BM29" s="66">
        <v>0</v>
      </c>
      <c r="BN29" s="10">
        <f t="shared" si="37"/>
        <v>4500</v>
      </c>
      <c r="BO29" s="15">
        <f t="shared" si="38"/>
        <v>3606.1306609230182</v>
      </c>
      <c r="BP29" s="9">
        <f t="shared" si="39"/>
        <v>-893.86933907698176</v>
      </c>
      <c r="BQ29" s="53">
        <f t="shared" si="40"/>
        <v>0</v>
      </c>
      <c r="BR29" s="7">
        <f t="shared" si="41"/>
        <v>0</v>
      </c>
      <c r="BS29" s="62">
        <f t="shared" si="42"/>
        <v>0</v>
      </c>
      <c r="BT29" s="48">
        <f t="shared" si="43"/>
        <v>78.098431129351468</v>
      </c>
      <c r="BU29" s="46">
        <f t="shared" si="44"/>
        <v>0</v>
      </c>
      <c r="BV29" s="64">
        <f t="shared" si="45"/>
        <v>1.2478749172244881</v>
      </c>
      <c r="BW29" s="16">
        <f t="shared" si="46"/>
        <v>6674</v>
      </c>
      <c r="BX29" s="69">
        <f t="shared" si="47"/>
        <v>8726.9158956436913</v>
      </c>
      <c r="BY29" s="66">
        <v>74</v>
      </c>
      <c r="BZ29" s="15">
        <f t="shared" si="48"/>
        <v>244.52673666740964</v>
      </c>
      <c r="CA29" s="37">
        <f t="shared" si="49"/>
        <v>170.52673666740964</v>
      </c>
      <c r="CB29" s="54">
        <f t="shared" si="50"/>
        <v>170.52673666740964</v>
      </c>
      <c r="CC29" s="26">
        <f t="shared" si="51"/>
        <v>5.3123593977386245E-2</v>
      </c>
      <c r="CD29" s="47">
        <f t="shared" si="52"/>
        <v>170.52673666740964</v>
      </c>
      <c r="CE29" s="48">
        <f t="shared" si="53"/>
        <v>75.010002136230398</v>
      </c>
      <c r="CF29" s="65">
        <f t="shared" si="54"/>
        <v>2.2733866392605253</v>
      </c>
      <c r="CG29" t="s">
        <v>222</v>
      </c>
      <c r="CH29" s="66">
        <v>485</v>
      </c>
      <c r="CI29" s="15">
        <f t="shared" si="55"/>
        <v>226.4866817221139</v>
      </c>
      <c r="CJ29" s="37">
        <f t="shared" si="56"/>
        <v>-258.51331827788613</v>
      </c>
      <c r="CK29" s="54">
        <f t="shared" si="57"/>
        <v>-258.51331827788613</v>
      </c>
      <c r="CL29" s="26">
        <f t="shared" si="58"/>
        <v>-4.0223015135815485E-2</v>
      </c>
      <c r="CM29" s="47">
        <f t="shared" si="59"/>
        <v>-258.51331827788613</v>
      </c>
      <c r="CN29" s="48">
        <f t="shared" si="60"/>
        <v>75.010002136230398</v>
      </c>
      <c r="CO29" s="65">
        <f t="shared" si="61"/>
        <v>-3.4463846275911814</v>
      </c>
      <c r="CP29" s="70">
        <f t="shared" si="62"/>
        <v>1</v>
      </c>
      <c r="CQ29" s="1">
        <f t="shared" si="63"/>
        <v>6748</v>
      </c>
    </row>
    <row r="30" spans="1:95" x14ac:dyDescent="0.2">
      <c r="A30" s="32" t="s">
        <v>151</v>
      </c>
      <c r="B30">
        <v>0</v>
      </c>
      <c r="C30">
        <v>1</v>
      </c>
      <c r="D30">
        <v>0.30513595166163099</v>
      </c>
      <c r="E30">
        <v>0.69486404833836801</v>
      </c>
      <c r="F30">
        <v>0.44927536231884002</v>
      </c>
      <c r="G30">
        <v>0.44927536231884002</v>
      </c>
      <c r="H30">
        <v>0.420814479638009</v>
      </c>
      <c r="I30">
        <v>0.203619909502262</v>
      </c>
      <c r="J30">
        <v>0.29272206316082999</v>
      </c>
      <c r="K30">
        <v>0.36264695088377602</v>
      </c>
      <c r="L30">
        <v>-0.21852802550519301</v>
      </c>
      <c r="M30">
        <v>-1.8150397351758001</v>
      </c>
      <c r="N30" s="21">
        <v>0</v>
      </c>
      <c r="O30">
        <v>0.98852604896682805</v>
      </c>
      <c r="P30">
        <v>0.98334846224956995</v>
      </c>
      <c r="Q30">
        <v>1.012542780892</v>
      </c>
      <c r="R30">
        <v>0.98743639009167905</v>
      </c>
      <c r="S30">
        <v>25.549999237060501</v>
      </c>
      <c r="T30" s="27">
        <f t="shared" si="2"/>
        <v>0.98334846224956995</v>
      </c>
      <c r="U30" s="27">
        <f t="shared" si="3"/>
        <v>1.012542780892</v>
      </c>
      <c r="V30" s="39">
        <f t="shared" si="4"/>
        <v>25.12455246024113</v>
      </c>
      <c r="W30" s="38">
        <f t="shared" si="5"/>
        <v>25.870467279281719</v>
      </c>
      <c r="X30" s="44">
        <f t="shared" si="6"/>
        <v>1.0939811546224067</v>
      </c>
      <c r="Y30" s="44">
        <f t="shared" si="7"/>
        <v>0.3547842970691697</v>
      </c>
      <c r="Z30" s="22">
        <f t="shared" si="8"/>
        <v>1</v>
      </c>
      <c r="AA30" s="22">
        <f t="shared" si="9"/>
        <v>1</v>
      </c>
      <c r="AB30" s="22">
        <f t="shared" si="10"/>
        <v>1</v>
      </c>
      <c r="AC30" s="22">
        <v>1</v>
      </c>
      <c r="AD30" s="22">
        <v>1</v>
      </c>
      <c r="AE30" s="22">
        <v>1</v>
      </c>
      <c r="AF30" s="22">
        <f t="shared" si="11"/>
        <v>-0.10573411347504191</v>
      </c>
      <c r="AG30" s="22">
        <f t="shared" si="12"/>
        <v>0.97680415159684475</v>
      </c>
      <c r="AH30" s="22">
        <f t="shared" si="13"/>
        <v>-0.10573411347504191</v>
      </c>
      <c r="AI30" s="22">
        <f t="shared" si="14"/>
        <v>1</v>
      </c>
      <c r="AJ30" s="22">
        <f t="shared" si="15"/>
        <v>-2.6288582302280261</v>
      </c>
      <c r="AK30" s="22">
        <f t="shared" si="16"/>
        <v>1.3004365594014071</v>
      </c>
      <c r="AL30" s="22">
        <f t="shared" si="17"/>
        <v>-1.8150397351758001</v>
      </c>
      <c r="AM30" s="22">
        <f t="shared" si="18"/>
        <v>1.813818495052226</v>
      </c>
      <c r="AN30" s="46">
        <v>1</v>
      </c>
      <c r="AO30" s="46">
        <v>1</v>
      </c>
      <c r="AP30" s="51">
        <v>1</v>
      </c>
      <c r="AQ30" s="21">
        <v>1</v>
      </c>
      <c r="AR30" s="17">
        <f t="shared" si="19"/>
        <v>1</v>
      </c>
      <c r="AS30" s="17">
        <f t="shared" si="20"/>
        <v>1</v>
      </c>
      <c r="AT30" s="17">
        <f t="shared" si="21"/>
        <v>10.823688970999504</v>
      </c>
      <c r="AU30" s="17">
        <f t="shared" si="22"/>
        <v>1</v>
      </c>
      <c r="AV30" s="17">
        <f t="shared" si="23"/>
        <v>1</v>
      </c>
      <c r="AW30" s="17">
        <f t="shared" si="24"/>
        <v>10.823688970999504</v>
      </c>
      <c r="AX30" s="14">
        <f t="shared" si="25"/>
        <v>1.2768430437159347E-3</v>
      </c>
      <c r="AY30" s="14">
        <f t="shared" si="26"/>
        <v>1.1750497629422138E-3</v>
      </c>
      <c r="AZ30" s="67">
        <f t="shared" si="27"/>
        <v>9.0931869888050056E-4</v>
      </c>
      <c r="BA30" s="21">
        <f t="shared" si="28"/>
        <v>0</v>
      </c>
      <c r="BB30" s="66">
        <v>128</v>
      </c>
      <c r="BC30" s="15">
        <f t="shared" si="29"/>
        <v>152.25587190486291</v>
      </c>
      <c r="BD30" s="19">
        <f t="shared" si="30"/>
        <v>24.255871904862914</v>
      </c>
      <c r="BE30" s="53">
        <f t="shared" si="31"/>
        <v>24.255871904862914</v>
      </c>
      <c r="BF30" s="61">
        <f t="shared" si="32"/>
        <v>1.2048019892083321E-3</v>
      </c>
      <c r="BG30" s="62">
        <f t="shared" si="33"/>
        <v>1.6325066953772784</v>
      </c>
      <c r="BH30" s="63">
        <f t="shared" si="34"/>
        <v>25.12455246024113</v>
      </c>
      <c r="BI30" s="46">
        <f t="shared" si="35"/>
        <v>6.4976548257353939E-2</v>
      </c>
      <c r="BJ30" s="64">
        <f t="shared" si="36"/>
        <v>0.84069007256403749</v>
      </c>
      <c r="BK30" s="66">
        <v>26</v>
      </c>
      <c r="BL30" s="66">
        <v>281</v>
      </c>
      <c r="BM30" s="66">
        <v>26</v>
      </c>
      <c r="BN30" s="10">
        <f t="shared" si="37"/>
        <v>333</v>
      </c>
      <c r="BO30" s="15">
        <f t="shared" si="38"/>
        <v>208.46792854310402</v>
      </c>
      <c r="BP30" s="9">
        <f t="shared" si="39"/>
        <v>-124.53207145689598</v>
      </c>
      <c r="BQ30" s="53">
        <f t="shared" si="40"/>
        <v>0</v>
      </c>
      <c r="BR30" s="7">
        <f t="shared" si="41"/>
        <v>0</v>
      </c>
      <c r="BS30" s="62">
        <f t="shared" si="42"/>
        <v>0</v>
      </c>
      <c r="BT30" s="48">
        <f t="shared" si="43"/>
        <v>25.870467279281719</v>
      </c>
      <c r="BU30" s="46">
        <f t="shared" si="44"/>
        <v>0</v>
      </c>
      <c r="BV30" s="64">
        <f t="shared" si="45"/>
        <v>1.5973680092050562</v>
      </c>
      <c r="BW30" s="16">
        <f t="shared" si="46"/>
        <v>461</v>
      </c>
      <c r="BX30" s="69">
        <f t="shared" si="47"/>
        <v>369.85699745952269</v>
      </c>
      <c r="BY30" s="66">
        <v>0</v>
      </c>
      <c r="BZ30" s="15">
        <f t="shared" si="48"/>
        <v>9.1331970115557475</v>
      </c>
      <c r="CA30" s="37">
        <f t="shared" si="49"/>
        <v>9.1331970115557475</v>
      </c>
      <c r="CB30" s="54">
        <f t="shared" si="50"/>
        <v>9.1331970115557475</v>
      </c>
      <c r="CC30" s="26">
        <f t="shared" si="51"/>
        <v>2.8452327138802987E-3</v>
      </c>
      <c r="CD30" s="47">
        <f t="shared" si="52"/>
        <v>9.1331970115557475</v>
      </c>
      <c r="CE30" s="48">
        <f t="shared" si="53"/>
        <v>25.12455246024113</v>
      </c>
      <c r="CF30" s="65">
        <f t="shared" si="54"/>
        <v>0.36351680397128527</v>
      </c>
      <c r="CG30" t="s">
        <v>222</v>
      </c>
      <c r="CH30" s="66">
        <v>0</v>
      </c>
      <c r="CI30" s="15">
        <f t="shared" si="55"/>
        <v>8.4593918556852969</v>
      </c>
      <c r="CJ30" s="37">
        <f t="shared" si="56"/>
        <v>8.4593918556852969</v>
      </c>
      <c r="CK30" s="54">
        <f t="shared" si="57"/>
        <v>8.4593918556852969</v>
      </c>
      <c r="CL30" s="26">
        <f t="shared" si="58"/>
        <v>1.3162271441862917E-3</v>
      </c>
      <c r="CM30" s="47">
        <f t="shared" si="59"/>
        <v>8.4593918556852969</v>
      </c>
      <c r="CN30" s="48">
        <f t="shared" si="60"/>
        <v>25.12455246024113</v>
      </c>
      <c r="CO30" s="65">
        <f t="shared" si="61"/>
        <v>0.3366982106078123</v>
      </c>
      <c r="CP30" s="70">
        <f t="shared" si="62"/>
        <v>0</v>
      </c>
      <c r="CQ30" s="1">
        <f t="shared" si="63"/>
        <v>461</v>
      </c>
    </row>
    <row r="31" spans="1:95" x14ac:dyDescent="0.2">
      <c r="A31" s="32" t="s">
        <v>164</v>
      </c>
      <c r="B31">
        <v>0</v>
      </c>
      <c r="C31">
        <v>0</v>
      </c>
      <c r="D31">
        <v>6.03907637655417E-2</v>
      </c>
      <c r="E31">
        <v>0.93960923623445802</v>
      </c>
      <c r="F31">
        <v>3.8596491228070101E-2</v>
      </c>
      <c r="G31">
        <v>3.8596491228070101E-2</v>
      </c>
      <c r="H31">
        <v>0.13877952755905501</v>
      </c>
      <c r="I31">
        <v>2.2637795275590501E-2</v>
      </c>
      <c r="J31">
        <v>5.6050535531117503E-2</v>
      </c>
      <c r="K31">
        <v>4.6511869484631603E-2</v>
      </c>
      <c r="L31">
        <v>0.34427701036675101</v>
      </c>
      <c r="M31">
        <v>-1.6375630661365399</v>
      </c>
      <c r="N31" s="21">
        <v>0</v>
      </c>
      <c r="O31">
        <v>1.00474593822879</v>
      </c>
      <c r="P31">
        <v>0.97465908977498505</v>
      </c>
      <c r="Q31">
        <v>1.03225015534819</v>
      </c>
      <c r="R31">
        <v>0.97763444360439</v>
      </c>
      <c r="S31">
        <v>42.430000305175703</v>
      </c>
      <c r="T31" s="27">
        <f t="shared" si="2"/>
        <v>0.97763444360439</v>
      </c>
      <c r="U31" s="27">
        <f t="shared" si="3"/>
        <v>1.03225015534819</v>
      </c>
      <c r="V31" s="39">
        <f t="shared" si="4"/>
        <v>41.481029740484544</v>
      </c>
      <c r="W31" s="38">
        <f t="shared" si="5"/>
        <v>43.798374406441368</v>
      </c>
      <c r="X31" s="44">
        <f t="shared" si="6"/>
        <v>1.2204463084836599</v>
      </c>
      <c r="Y31" s="44">
        <f t="shared" si="7"/>
        <v>5.736621058172521E-2</v>
      </c>
      <c r="Z31" s="22">
        <f t="shared" si="8"/>
        <v>1</v>
      </c>
      <c r="AA31" s="22">
        <f t="shared" si="9"/>
        <v>1</v>
      </c>
      <c r="AB31" s="22">
        <f t="shared" si="10"/>
        <v>1</v>
      </c>
      <c r="AC31" s="22">
        <v>1</v>
      </c>
      <c r="AD31" s="22">
        <v>1</v>
      </c>
      <c r="AE31" s="22">
        <v>1</v>
      </c>
      <c r="AF31" s="22">
        <f t="shared" si="11"/>
        <v>-0.10573411347504191</v>
      </c>
      <c r="AG31" s="22">
        <f t="shared" si="12"/>
        <v>0.97680415159684475</v>
      </c>
      <c r="AH31" s="22">
        <f t="shared" si="13"/>
        <v>0.34427701036675101</v>
      </c>
      <c r="AI31" s="22">
        <f t="shared" si="14"/>
        <v>1.450011123841793</v>
      </c>
      <c r="AJ31" s="22">
        <f t="shared" si="15"/>
        <v>-2.6288582302280261</v>
      </c>
      <c r="AK31" s="22">
        <f t="shared" si="16"/>
        <v>1.3004365594014071</v>
      </c>
      <c r="AL31" s="22">
        <f t="shared" si="17"/>
        <v>-1.6375630661365399</v>
      </c>
      <c r="AM31" s="22">
        <f t="shared" si="18"/>
        <v>1.9912951640914862</v>
      </c>
      <c r="AN31" s="46">
        <v>1</v>
      </c>
      <c r="AO31" s="46">
        <v>1</v>
      </c>
      <c r="AP31" s="51">
        <v>1</v>
      </c>
      <c r="AQ31" s="21">
        <v>1</v>
      </c>
      <c r="AR31" s="17">
        <f t="shared" si="19"/>
        <v>4.4206419012497298</v>
      </c>
      <c r="AS31" s="17">
        <f t="shared" si="20"/>
        <v>4.4206419012497298</v>
      </c>
      <c r="AT31" s="17">
        <f t="shared" si="21"/>
        <v>15.723258559892342</v>
      </c>
      <c r="AU31" s="17">
        <f t="shared" si="22"/>
        <v>4.4206419012497298</v>
      </c>
      <c r="AV31" s="17">
        <f t="shared" si="23"/>
        <v>4.4206419012497298</v>
      </c>
      <c r="AW31" s="17">
        <f t="shared" si="24"/>
        <v>15.723258559892342</v>
      </c>
      <c r="AX31" s="14">
        <f t="shared" si="25"/>
        <v>5.6444658603699007E-3</v>
      </c>
      <c r="AY31" s="14">
        <f t="shared" si="26"/>
        <v>5.1944742181159126E-3</v>
      </c>
      <c r="AZ31" s="67">
        <f t="shared" si="27"/>
        <v>1.3209408598261589E-3</v>
      </c>
      <c r="BA31" s="21">
        <f t="shared" si="28"/>
        <v>0</v>
      </c>
      <c r="BB31" s="66">
        <v>933</v>
      </c>
      <c r="BC31" s="15">
        <f t="shared" si="29"/>
        <v>673.06868705394845</v>
      </c>
      <c r="BD31" s="19">
        <f t="shared" si="30"/>
        <v>-259.93131294605155</v>
      </c>
      <c r="BE31" s="53">
        <f t="shared" si="31"/>
        <v>0</v>
      </c>
      <c r="BF31" s="61">
        <f t="shared" si="32"/>
        <v>0</v>
      </c>
      <c r="BG31" s="62">
        <f t="shared" si="33"/>
        <v>0</v>
      </c>
      <c r="BH31" s="63">
        <f t="shared" si="34"/>
        <v>43.798374406441368</v>
      </c>
      <c r="BI31" s="46">
        <f t="shared" si="35"/>
        <v>0</v>
      </c>
      <c r="BJ31" s="64">
        <f t="shared" si="36"/>
        <v>1.3861883904951551</v>
      </c>
      <c r="BK31" s="66">
        <v>212</v>
      </c>
      <c r="BL31" s="66">
        <v>1443</v>
      </c>
      <c r="BM31" s="66">
        <v>0</v>
      </c>
      <c r="BN31" s="10">
        <f t="shared" si="37"/>
        <v>1655</v>
      </c>
      <c r="BO31" s="15">
        <f t="shared" si="38"/>
        <v>921.56205998438031</v>
      </c>
      <c r="BP31" s="9">
        <f t="shared" si="39"/>
        <v>-733.43794001561969</v>
      </c>
      <c r="BQ31" s="53">
        <f t="shared" si="40"/>
        <v>0</v>
      </c>
      <c r="BR31" s="7">
        <f t="shared" si="41"/>
        <v>0</v>
      </c>
      <c r="BS31" s="62">
        <f t="shared" si="42"/>
        <v>0</v>
      </c>
      <c r="BT31" s="48">
        <f t="shared" si="43"/>
        <v>43.798374406441368</v>
      </c>
      <c r="BU31" s="46">
        <f t="shared" si="44"/>
        <v>0</v>
      </c>
      <c r="BV31" s="64">
        <f t="shared" si="45"/>
        <v>1.7958638618738827</v>
      </c>
      <c r="BW31" s="16">
        <f t="shared" si="46"/>
        <v>2588</v>
      </c>
      <c r="BX31" s="69">
        <f t="shared" si="47"/>
        <v>1607.8982770344228</v>
      </c>
      <c r="BY31" s="66">
        <v>0</v>
      </c>
      <c r="BZ31" s="15">
        <f t="shared" si="48"/>
        <v>13.267529996093939</v>
      </c>
      <c r="CA31" s="37">
        <f t="shared" si="49"/>
        <v>13.267529996093939</v>
      </c>
      <c r="CB31" s="54">
        <f t="shared" si="50"/>
        <v>13.267529996093939</v>
      </c>
      <c r="CC31" s="26">
        <f t="shared" si="51"/>
        <v>4.1331869146710148E-3</v>
      </c>
      <c r="CD31" s="47">
        <f t="shared" si="52"/>
        <v>13.267529996093941</v>
      </c>
      <c r="CE31" s="48">
        <f t="shared" si="53"/>
        <v>41.481029740484544</v>
      </c>
      <c r="CF31" s="65">
        <f t="shared" si="54"/>
        <v>0.31984572415629142</v>
      </c>
      <c r="CG31" t="s">
        <v>222</v>
      </c>
      <c r="CH31" s="66">
        <v>0</v>
      </c>
      <c r="CI31" s="15">
        <f t="shared" si="55"/>
        <v>12.288712818962756</v>
      </c>
      <c r="CJ31" s="37">
        <f t="shared" si="56"/>
        <v>12.288712818962756</v>
      </c>
      <c r="CK31" s="54">
        <f t="shared" si="57"/>
        <v>12.288712818962756</v>
      </c>
      <c r="CL31" s="26">
        <f t="shared" si="58"/>
        <v>1.9120449383791436E-3</v>
      </c>
      <c r="CM31" s="47">
        <f t="shared" si="59"/>
        <v>12.288712818962756</v>
      </c>
      <c r="CN31" s="48">
        <f t="shared" si="60"/>
        <v>41.481029740484544</v>
      </c>
      <c r="CO31" s="65">
        <f t="shared" si="61"/>
        <v>0.29624898166327945</v>
      </c>
      <c r="CP31" s="70">
        <f t="shared" si="62"/>
        <v>0</v>
      </c>
      <c r="CQ31" s="1">
        <f t="shared" si="63"/>
        <v>2588</v>
      </c>
    </row>
    <row r="32" spans="1:95" x14ac:dyDescent="0.2">
      <c r="A32" s="32" t="s">
        <v>231</v>
      </c>
      <c r="B32">
        <v>1</v>
      </c>
      <c r="C32">
        <v>1</v>
      </c>
      <c r="D32">
        <v>0.487015581302437</v>
      </c>
      <c r="E32">
        <v>0.51298441869756295</v>
      </c>
      <c r="F32">
        <v>0.66216216216216195</v>
      </c>
      <c r="G32">
        <v>0.66216216216216195</v>
      </c>
      <c r="H32">
        <v>0.47304638529043003</v>
      </c>
      <c r="I32">
        <v>0.185123276222315</v>
      </c>
      <c r="J32">
        <v>0.295925491720615</v>
      </c>
      <c r="K32">
        <v>0.44266314894807202</v>
      </c>
      <c r="L32">
        <v>0.55714796920475196</v>
      </c>
      <c r="M32">
        <v>0.59211547356796201</v>
      </c>
      <c r="N32" s="21">
        <v>0</v>
      </c>
      <c r="O32">
        <v>1.0112878679864299</v>
      </c>
      <c r="P32">
        <v>0.99454148983087398</v>
      </c>
      <c r="Q32">
        <v>1</v>
      </c>
      <c r="R32">
        <v>0.99343066322218498</v>
      </c>
      <c r="S32">
        <v>2.02589988708496</v>
      </c>
      <c r="T32" s="27">
        <f t="shared" si="2"/>
        <v>0.99454148983087398</v>
      </c>
      <c r="U32" s="27">
        <f t="shared" si="3"/>
        <v>1</v>
      </c>
      <c r="V32" s="39">
        <f t="shared" si="4"/>
        <v>2.0148414919496753</v>
      </c>
      <c r="W32" s="38">
        <f t="shared" si="5"/>
        <v>2.02589988708496</v>
      </c>
      <c r="X32" s="44">
        <f t="shared" si="6"/>
        <v>1</v>
      </c>
      <c r="Y32" s="44">
        <f t="shared" si="7"/>
        <v>0.45829974397259898</v>
      </c>
      <c r="Z32" s="22">
        <f t="shared" si="8"/>
        <v>1</v>
      </c>
      <c r="AA32" s="22">
        <f t="shared" si="9"/>
        <v>1</v>
      </c>
      <c r="AB32" s="22">
        <f t="shared" si="10"/>
        <v>1</v>
      </c>
      <c r="AC32" s="22">
        <v>1</v>
      </c>
      <c r="AD32" s="22">
        <v>1</v>
      </c>
      <c r="AE32" s="22">
        <v>1</v>
      </c>
      <c r="AF32" s="22">
        <f t="shared" si="11"/>
        <v>-0.10573411347504191</v>
      </c>
      <c r="AG32" s="22">
        <f t="shared" si="12"/>
        <v>0.97680415159684475</v>
      </c>
      <c r="AH32" s="22">
        <f t="shared" si="13"/>
        <v>0.55714796920475196</v>
      </c>
      <c r="AI32" s="22">
        <f t="shared" si="14"/>
        <v>1.6628820826797939</v>
      </c>
      <c r="AJ32" s="22">
        <f t="shared" si="15"/>
        <v>-2.6288582302280261</v>
      </c>
      <c r="AK32" s="22">
        <f t="shared" si="16"/>
        <v>1.3004365594014071</v>
      </c>
      <c r="AL32" s="22">
        <f t="shared" si="17"/>
        <v>0.59211547356796201</v>
      </c>
      <c r="AM32" s="22">
        <f t="shared" si="18"/>
        <v>4.2209737037959876</v>
      </c>
      <c r="AN32" s="46">
        <v>0</v>
      </c>
      <c r="AO32" s="49">
        <v>0</v>
      </c>
      <c r="AP32" s="51">
        <v>0.5</v>
      </c>
      <c r="AQ32" s="50">
        <v>1</v>
      </c>
      <c r="AR32" s="17">
        <f t="shared" si="19"/>
        <v>0</v>
      </c>
      <c r="AS32" s="17">
        <f t="shared" si="20"/>
        <v>0</v>
      </c>
      <c r="AT32" s="17">
        <f t="shared" si="21"/>
        <v>158.71595644055819</v>
      </c>
      <c r="AU32" s="17">
        <f t="shared" si="22"/>
        <v>0</v>
      </c>
      <c r="AV32" s="17">
        <f t="shared" si="23"/>
        <v>0</v>
      </c>
      <c r="AW32" s="17">
        <f t="shared" si="24"/>
        <v>158.71595644055819</v>
      </c>
      <c r="AX32" s="14">
        <f t="shared" si="25"/>
        <v>0</v>
      </c>
      <c r="AY32" s="14">
        <f t="shared" si="26"/>
        <v>0</v>
      </c>
      <c r="AZ32" s="67">
        <f t="shared" si="27"/>
        <v>1.3334029404281298E-2</v>
      </c>
      <c r="BA32" s="21">
        <f t="shared" si="28"/>
        <v>0</v>
      </c>
      <c r="BB32" s="66">
        <v>0</v>
      </c>
      <c r="BC32" s="15">
        <f t="shared" si="29"/>
        <v>0</v>
      </c>
      <c r="BD32" s="19">
        <f t="shared" si="30"/>
        <v>0</v>
      </c>
      <c r="BE32" s="53">
        <f t="shared" si="31"/>
        <v>0</v>
      </c>
      <c r="BF32" s="61">
        <f t="shared" si="32"/>
        <v>0</v>
      </c>
      <c r="BG32" s="62">
        <f t="shared" si="33"/>
        <v>0</v>
      </c>
      <c r="BH32" s="63">
        <f t="shared" si="34"/>
        <v>2.02589988708496</v>
      </c>
      <c r="BI32" s="46">
        <f t="shared" si="35"/>
        <v>0</v>
      </c>
      <c r="BJ32" s="64" t="e">
        <f t="shared" si="36"/>
        <v>#DIV/0!</v>
      </c>
      <c r="BK32" s="66">
        <v>0</v>
      </c>
      <c r="BL32" s="66">
        <v>0</v>
      </c>
      <c r="BM32" s="66">
        <v>0</v>
      </c>
      <c r="BN32" s="10">
        <f t="shared" si="37"/>
        <v>0</v>
      </c>
      <c r="BO32" s="15">
        <f t="shared" si="38"/>
        <v>0</v>
      </c>
      <c r="BP32" s="9">
        <f t="shared" si="39"/>
        <v>0</v>
      </c>
      <c r="BQ32" s="53">
        <f t="shared" si="40"/>
        <v>0</v>
      </c>
      <c r="BR32" s="7">
        <f t="shared" si="41"/>
        <v>0</v>
      </c>
      <c r="BS32" s="62">
        <f t="shared" si="42"/>
        <v>0</v>
      </c>
      <c r="BT32" s="48">
        <f t="shared" si="43"/>
        <v>2.02589988708496</v>
      </c>
      <c r="BU32" s="46">
        <f t="shared" si="44"/>
        <v>0</v>
      </c>
      <c r="BV32" s="64" t="e">
        <f t="shared" si="45"/>
        <v>#DIV/0!</v>
      </c>
      <c r="BW32" s="16">
        <f t="shared" si="46"/>
        <v>61</v>
      </c>
      <c r="BX32" s="69">
        <f t="shared" si="47"/>
        <v>133.92699133660136</v>
      </c>
      <c r="BY32" s="66">
        <v>61</v>
      </c>
      <c r="BZ32" s="15">
        <f t="shared" si="48"/>
        <v>133.92699133660136</v>
      </c>
      <c r="CA32" s="37">
        <f t="shared" si="49"/>
        <v>72.926991336601361</v>
      </c>
      <c r="CB32" s="54">
        <f t="shared" si="50"/>
        <v>72.926991336601361</v>
      </c>
      <c r="CC32" s="26">
        <f t="shared" si="51"/>
        <v>2.2718688889906996E-2</v>
      </c>
      <c r="CD32" s="47">
        <f t="shared" si="52"/>
        <v>72.926991336601361</v>
      </c>
      <c r="CE32" s="48">
        <f t="shared" si="53"/>
        <v>2.0148414919496753</v>
      </c>
      <c r="CF32" s="65">
        <f t="shared" si="54"/>
        <v>36.194902491328513</v>
      </c>
      <c r="CG32" t="s">
        <v>222</v>
      </c>
      <c r="CH32" s="66">
        <v>0</v>
      </c>
      <c r="CI32" s="15">
        <f t="shared" si="55"/>
        <v>124.04647554802892</v>
      </c>
      <c r="CJ32" s="37">
        <f t="shared" si="56"/>
        <v>124.04647554802892</v>
      </c>
      <c r="CK32" s="54">
        <f t="shared" si="57"/>
        <v>124.04647554802892</v>
      </c>
      <c r="CL32" s="26">
        <f t="shared" si="58"/>
        <v>1.9300836400813585E-2</v>
      </c>
      <c r="CM32" s="47">
        <f t="shared" si="59"/>
        <v>124.04647554802891</v>
      </c>
      <c r="CN32" s="48">
        <f t="shared" si="60"/>
        <v>2.0148414919496753</v>
      </c>
      <c r="CO32" s="65">
        <f t="shared" si="61"/>
        <v>61.566369386206397</v>
      </c>
      <c r="CP32" s="70">
        <f t="shared" si="62"/>
        <v>0</v>
      </c>
      <c r="CQ32" s="1">
        <f t="shared" si="63"/>
        <v>122</v>
      </c>
    </row>
    <row r="33" spans="1:95" x14ac:dyDescent="0.2">
      <c r="A33" s="32" t="s">
        <v>155</v>
      </c>
      <c r="B33">
        <v>0</v>
      </c>
      <c r="C33">
        <v>0</v>
      </c>
      <c r="D33">
        <v>0.31818181818181801</v>
      </c>
      <c r="E33">
        <v>0.68181818181818099</v>
      </c>
      <c r="F33">
        <v>0.36645962732919202</v>
      </c>
      <c r="G33">
        <v>0.36645962732919202</v>
      </c>
      <c r="H33">
        <v>0.48484848484848397</v>
      </c>
      <c r="I33">
        <v>0.32828282828282801</v>
      </c>
      <c r="J33">
        <v>0.398957932487505</v>
      </c>
      <c r="K33">
        <v>0.38236366885387502</v>
      </c>
      <c r="L33">
        <v>-7.9782857490388798E-2</v>
      </c>
      <c r="M33">
        <v>-0.122257369440439</v>
      </c>
      <c r="N33" s="21">
        <v>0</v>
      </c>
      <c r="O33">
        <v>1.00294034161861</v>
      </c>
      <c r="P33">
        <v>0.98657587962806803</v>
      </c>
      <c r="Q33">
        <v>1.00593886053406</v>
      </c>
      <c r="R33">
        <v>0.99371172303753297</v>
      </c>
      <c r="S33">
        <v>82.349998474121094</v>
      </c>
      <c r="T33" s="27">
        <f t="shared" si="2"/>
        <v>0.99371172303753297</v>
      </c>
      <c r="U33" s="27">
        <f t="shared" si="3"/>
        <v>1.00593886053406</v>
      </c>
      <c r="V33" s="39">
        <f t="shared" si="4"/>
        <v>81.83215887585709</v>
      </c>
      <c r="W33" s="38">
        <f t="shared" si="5"/>
        <v>82.83906363003895</v>
      </c>
      <c r="X33" s="44">
        <f t="shared" si="6"/>
        <v>1.0872400720666617</v>
      </c>
      <c r="Y33" s="44">
        <f t="shared" si="7"/>
        <v>0.37793628390184203</v>
      </c>
      <c r="Z33" s="22">
        <f t="shared" si="8"/>
        <v>1</v>
      </c>
      <c r="AA33" s="22">
        <f t="shared" si="9"/>
        <v>1</v>
      </c>
      <c r="AB33" s="22">
        <f t="shared" si="10"/>
        <v>1</v>
      </c>
      <c r="AC33" s="22">
        <v>1</v>
      </c>
      <c r="AD33" s="22">
        <v>1</v>
      </c>
      <c r="AE33" s="22">
        <v>1</v>
      </c>
      <c r="AF33" s="22">
        <f t="shared" si="11"/>
        <v>-0.10573411347504191</v>
      </c>
      <c r="AG33" s="22">
        <f t="shared" si="12"/>
        <v>0.97680415159684475</v>
      </c>
      <c r="AH33" s="22">
        <f t="shared" si="13"/>
        <v>-7.9782857490388798E-2</v>
      </c>
      <c r="AI33" s="22">
        <f t="shared" si="14"/>
        <v>1.0259512559846531</v>
      </c>
      <c r="AJ33" s="22">
        <f t="shared" si="15"/>
        <v>-2.6288582302280261</v>
      </c>
      <c r="AK33" s="22">
        <f t="shared" si="16"/>
        <v>1.3004365594014071</v>
      </c>
      <c r="AL33" s="22">
        <f t="shared" si="17"/>
        <v>-0.122257369440439</v>
      </c>
      <c r="AM33" s="22">
        <f t="shared" si="18"/>
        <v>3.5066008607875871</v>
      </c>
      <c r="AN33" s="46">
        <v>1</v>
      </c>
      <c r="AO33" s="46">
        <v>1</v>
      </c>
      <c r="AP33" s="51">
        <v>1</v>
      </c>
      <c r="AQ33" s="21">
        <v>1</v>
      </c>
      <c r="AR33" s="17">
        <f t="shared" si="19"/>
        <v>1.1079161929498136</v>
      </c>
      <c r="AS33" s="17">
        <f t="shared" si="20"/>
        <v>1.1079161929498136</v>
      </c>
      <c r="AT33" s="17">
        <f t="shared" si="21"/>
        <v>151.19775414867928</v>
      </c>
      <c r="AU33" s="17">
        <f t="shared" si="22"/>
        <v>1.1079161929498136</v>
      </c>
      <c r="AV33" s="17">
        <f t="shared" si="23"/>
        <v>1.1079161929498136</v>
      </c>
      <c r="AW33" s="17">
        <f t="shared" si="24"/>
        <v>151.19775414867928</v>
      </c>
      <c r="AX33" s="14">
        <f t="shared" si="25"/>
        <v>1.4146350839882107E-3</v>
      </c>
      <c r="AY33" s="14">
        <f t="shared" si="26"/>
        <v>1.3018566598855185E-3</v>
      </c>
      <c r="AZ33" s="67">
        <f t="shared" si="27"/>
        <v>1.2702410928890056E-2</v>
      </c>
      <c r="BA33" s="21">
        <f t="shared" si="28"/>
        <v>0</v>
      </c>
      <c r="BB33" s="66">
        <v>247</v>
      </c>
      <c r="BC33" s="15">
        <f t="shared" si="29"/>
        <v>168.6867459550902</v>
      </c>
      <c r="BD33" s="19">
        <f t="shared" si="30"/>
        <v>-78.313254044909797</v>
      </c>
      <c r="BE33" s="53">
        <f t="shared" si="31"/>
        <v>0</v>
      </c>
      <c r="BF33" s="61">
        <f t="shared" si="32"/>
        <v>0</v>
      </c>
      <c r="BG33" s="62">
        <f t="shared" si="33"/>
        <v>0</v>
      </c>
      <c r="BH33" s="63">
        <f t="shared" si="34"/>
        <v>82.83906363003895</v>
      </c>
      <c r="BI33" s="46">
        <f t="shared" si="35"/>
        <v>0</v>
      </c>
      <c r="BJ33" s="64">
        <f t="shared" si="36"/>
        <v>1.4642525623545983</v>
      </c>
      <c r="BK33" s="66">
        <v>247</v>
      </c>
      <c r="BL33" s="66">
        <v>165</v>
      </c>
      <c r="BM33" s="66">
        <v>0</v>
      </c>
      <c r="BN33" s="10">
        <f t="shared" si="37"/>
        <v>412</v>
      </c>
      <c r="BO33" s="15">
        <f t="shared" si="38"/>
        <v>230.9649937436096</v>
      </c>
      <c r="BP33" s="9">
        <f t="shared" si="39"/>
        <v>-181.0350062563904</v>
      </c>
      <c r="BQ33" s="53">
        <f t="shared" si="40"/>
        <v>0</v>
      </c>
      <c r="BR33" s="7">
        <f t="shared" si="41"/>
        <v>0</v>
      </c>
      <c r="BS33" s="62">
        <f t="shared" si="42"/>
        <v>0</v>
      </c>
      <c r="BT33" s="48">
        <f t="shared" si="43"/>
        <v>82.83906363003895</v>
      </c>
      <c r="BU33" s="46">
        <f t="shared" si="44"/>
        <v>0</v>
      </c>
      <c r="BV33" s="64">
        <f t="shared" si="45"/>
        <v>1.7838201076365467</v>
      </c>
      <c r="BW33" s="16">
        <f t="shared" si="46"/>
        <v>741</v>
      </c>
      <c r="BX33" s="69">
        <f t="shared" si="47"/>
        <v>527.23475506847149</v>
      </c>
      <c r="BY33" s="66">
        <v>82</v>
      </c>
      <c r="BZ33" s="15">
        <f t="shared" si="48"/>
        <v>127.58301536977172</v>
      </c>
      <c r="CA33" s="37">
        <f t="shared" si="49"/>
        <v>45.583015369771715</v>
      </c>
      <c r="CB33" s="54">
        <f t="shared" si="50"/>
        <v>45.583015369771715</v>
      </c>
      <c r="CC33" s="26">
        <f t="shared" si="51"/>
        <v>1.4200316314570647E-2</v>
      </c>
      <c r="CD33" s="47">
        <f t="shared" si="52"/>
        <v>45.583015369771715</v>
      </c>
      <c r="CE33" s="48">
        <f t="shared" si="53"/>
        <v>81.83215887585709</v>
      </c>
      <c r="CF33" s="65">
        <f t="shared" si="54"/>
        <v>0.55703058548074125</v>
      </c>
      <c r="CG33" t="s">
        <v>222</v>
      </c>
      <c r="CH33" s="66">
        <v>0</v>
      </c>
      <c r="CI33" s="15">
        <f t="shared" si="55"/>
        <v>118.17052887146419</v>
      </c>
      <c r="CJ33" s="37">
        <f t="shared" si="56"/>
        <v>118.17052887146419</v>
      </c>
      <c r="CK33" s="54">
        <f t="shared" si="57"/>
        <v>118.17052887146419</v>
      </c>
      <c r="CL33" s="26">
        <f t="shared" si="58"/>
        <v>1.838657676543709E-2</v>
      </c>
      <c r="CM33" s="47">
        <f t="shared" si="59"/>
        <v>118.17052887146419</v>
      </c>
      <c r="CN33" s="48">
        <f t="shared" si="60"/>
        <v>81.83215887585709</v>
      </c>
      <c r="CO33" s="65">
        <f t="shared" si="61"/>
        <v>1.4440597742353831</v>
      </c>
      <c r="CP33" s="70">
        <f t="shared" si="62"/>
        <v>0</v>
      </c>
      <c r="CQ33" s="1">
        <f t="shared" si="63"/>
        <v>823</v>
      </c>
    </row>
    <row r="34" spans="1:95" x14ac:dyDescent="0.2">
      <c r="A34" s="32" t="s">
        <v>247</v>
      </c>
      <c r="B34">
        <v>1</v>
      </c>
      <c r="C34">
        <v>1</v>
      </c>
      <c r="D34">
        <v>0.90571314422692695</v>
      </c>
      <c r="E34">
        <v>9.4286855773072206E-2</v>
      </c>
      <c r="F34">
        <v>0.97497020262216905</v>
      </c>
      <c r="G34">
        <v>0.97497020262216905</v>
      </c>
      <c r="H34">
        <v>0.208315921437526</v>
      </c>
      <c r="I34">
        <v>0.76744671959882904</v>
      </c>
      <c r="J34">
        <v>0.399839180855799</v>
      </c>
      <c r="K34">
        <v>0.62436470686231205</v>
      </c>
      <c r="L34">
        <v>0.32679478794912098</v>
      </c>
      <c r="M34">
        <v>0.30251179543838103</v>
      </c>
      <c r="N34" s="21">
        <v>0</v>
      </c>
      <c r="O34">
        <v>0.99500000476837103</v>
      </c>
      <c r="P34">
        <v>0.99285714954745996</v>
      </c>
      <c r="Q34">
        <v>1.01195692669468</v>
      </c>
      <c r="R34">
        <v>0.99499655412008403</v>
      </c>
      <c r="S34">
        <v>2.3199999332427899</v>
      </c>
      <c r="T34" s="27">
        <f t="shared" si="2"/>
        <v>0.99285714954745996</v>
      </c>
      <c r="U34" s="27">
        <f t="shared" si="3"/>
        <v>1.01195692669468</v>
      </c>
      <c r="V34" s="39">
        <f t="shared" si="4"/>
        <v>2.3034285206697338</v>
      </c>
      <c r="W34" s="38">
        <f t="shared" si="5"/>
        <v>2.3477400023762365</v>
      </c>
      <c r="X34" s="44">
        <f t="shared" si="6"/>
        <v>0.78364987613542558</v>
      </c>
      <c r="Y34" s="44">
        <f t="shared" si="7"/>
        <v>0.69366001117510445</v>
      </c>
      <c r="Z34" s="22">
        <f t="shared" si="8"/>
        <v>1</v>
      </c>
      <c r="AA34" s="22">
        <f t="shared" si="9"/>
        <v>1</v>
      </c>
      <c r="AB34" s="22">
        <f t="shared" si="10"/>
        <v>1</v>
      </c>
      <c r="AC34" s="22">
        <v>1</v>
      </c>
      <c r="AD34" s="22">
        <v>1</v>
      </c>
      <c r="AE34" s="22">
        <v>1</v>
      </c>
      <c r="AF34" s="22">
        <f t="shared" si="11"/>
        <v>-0.10573411347504191</v>
      </c>
      <c r="AG34" s="22">
        <f t="shared" si="12"/>
        <v>0.97680415159684475</v>
      </c>
      <c r="AH34" s="22">
        <f t="shared" si="13"/>
        <v>0.32679478794912098</v>
      </c>
      <c r="AI34" s="22">
        <f t="shared" si="14"/>
        <v>1.4325289014241629</v>
      </c>
      <c r="AJ34" s="22">
        <f t="shared" si="15"/>
        <v>-2.6288582302280261</v>
      </c>
      <c r="AK34" s="22">
        <f t="shared" si="16"/>
        <v>1.3004365594014071</v>
      </c>
      <c r="AL34" s="22">
        <f t="shared" si="17"/>
        <v>0.30251179543838103</v>
      </c>
      <c r="AM34" s="22">
        <f t="shared" si="18"/>
        <v>3.931370025666407</v>
      </c>
      <c r="AN34" s="46">
        <v>0</v>
      </c>
      <c r="AO34" s="49">
        <v>0</v>
      </c>
      <c r="AP34" s="51">
        <v>0.5</v>
      </c>
      <c r="AQ34" s="50">
        <v>1</v>
      </c>
      <c r="AR34" s="17">
        <f t="shared" si="19"/>
        <v>0</v>
      </c>
      <c r="AS34" s="17">
        <f t="shared" si="20"/>
        <v>0</v>
      </c>
      <c r="AT34" s="17">
        <f t="shared" si="21"/>
        <v>119.43887188207334</v>
      </c>
      <c r="AU34" s="17">
        <f t="shared" si="22"/>
        <v>0</v>
      </c>
      <c r="AV34" s="17">
        <f t="shared" si="23"/>
        <v>0</v>
      </c>
      <c r="AW34" s="17">
        <f t="shared" si="24"/>
        <v>119.43887188207334</v>
      </c>
      <c r="AX34" s="14">
        <f t="shared" si="25"/>
        <v>0</v>
      </c>
      <c r="AY34" s="14">
        <f t="shared" si="26"/>
        <v>0</v>
      </c>
      <c r="AZ34" s="67">
        <f t="shared" si="27"/>
        <v>1.0034286819083683E-2</v>
      </c>
      <c r="BA34" s="21">
        <f t="shared" si="28"/>
        <v>0</v>
      </c>
      <c r="BB34" s="66">
        <v>0</v>
      </c>
      <c r="BC34" s="15">
        <f t="shared" si="29"/>
        <v>0</v>
      </c>
      <c r="BD34" s="19">
        <f t="shared" si="30"/>
        <v>0</v>
      </c>
      <c r="BE34" s="53">
        <f t="shared" si="31"/>
        <v>0</v>
      </c>
      <c r="BF34" s="61">
        <f t="shared" si="32"/>
        <v>0</v>
      </c>
      <c r="BG34" s="62">
        <f t="shared" si="33"/>
        <v>0</v>
      </c>
      <c r="BH34" s="63">
        <f t="shared" si="34"/>
        <v>2.3477400023762365</v>
      </c>
      <c r="BI34" s="46">
        <f t="shared" si="35"/>
        <v>0</v>
      </c>
      <c r="BJ34" s="64" t="e">
        <f t="shared" si="36"/>
        <v>#DIV/0!</v>
      </c>
      <c r="BK34" s="66">
        <v>0</v>
      </c>
      <c r="BL34" s="66">
        <v>0</v>
      </c>
      <c r="BM34" s="66">
        <v>0</v>
      </c>
      <c r="BN34" s="10">
        <f t="shared" si="37"/>
        <v>0</v>
      </c>
      <c r="BO34" s="15">
        <f t="shared" si="38"/>
        <v>0</v>
      </c>
      <c r="BP34" s="9">
        <f t="shared" si="39"/>
        <v>0</v>
      </c>
      <c r="BQ34" s="53">
        <f t="shared" si="40"/>
        <v>0</v>
      </c>
      <c r="BR34" s="7">
        <f t="shared" si="41"/>
        <v>0</v>
      </c>
      <c r="BS34" s="62">
        <f t="shared" si="42"/>
        <v>0</v>
      </c>
      <c r="BT34" s="48">
        <f t="shared" si="43"/>
        <v>2.3477400023762365</v>
      </c>
      <c r="BU34" s="46">
        <f t="shared" si="44"/>
        <v>0</v>
      </c>
      <c r="BV34" s="64" t="e">
        <f t="shared" si="45"/>
        <v>#DIV/0!</v>
      </c>
      <c r="BW34" s="16">
        <f t="shared" si="46"/>
        <v>12</v>
      </c>
      <c r="BX34" s="69">
        <f t="shared" si="47"/>
        <v>100.78437681087651</v>
      </c>
      <c r="BY34" s="66">
        <v>12</v>
      </c>
      <c r="BZ34" s="15">
        <f t="shared" si="48"/>
        <v>100.78437681087651</v>
      </c>
      <c r="CA34" s="37">
        <f t="shared" si="49"/>
        <v>88.784376810876509</v>
      </c>
      <c r="CB34" s="54">
        <f t="shared" si="50"/>
        <v>88.784376810876509</v>
      </c>
      <c r="CC34" s="26">
        <f t="shared" si="51"/>
        <v>2.7658684364759073E-2</v>
      </c>
      <c r="CD34" s="47">
        <f t="shared" si="52"/>
        <v>88.784376810876509</v>
      </c>
      <c r="CE34" s="48">
        <f t="shared" si="53"/>
        <v>2.3034285206697338</v>
      </c>
      <c r="CF34" s="65">
        <f t="shared" si="54"/>
        <v>38.544446252259647</v>
      </c>
      <c r="CG34" t="s">
        <v>222</v>
      </c>
      <c r="CH34" s="66">
        <v>0</v>
      </c>
      <c r="CI34" s="15">
        <f t="shared" si="55"/>
        <v>93.348970277935507</v>
      </c>
      <c r="CJ34" s="37">
        <f t="shared" si="56"/>
        <v>93.348970277935507</v>
      </c>
      <c r="CK34" s="54">
        <f t="shared" si="57"/>
        <v>93.348970277935507</v>
      </c>
      <c r="CL34" s="26">
        <f t="shared" si="58"/>
        <v>1.4524501365790494E-2</v>
      </c>
      <c r="CM34" s="47">
        <f t="shared" si="59"/>
        <v>93.348970277935507</v>
      </c>
      <c r="CN34" s="48">
        <f t="shared" si="60"/>
        <v>2.3034285206697338</v>
      </c>
      <c r="CO34" s="65">
        <f t="shared" si="61"/>
        <v>40.526098136005459</v>
      </c>
      <c r="CP34" s="70">
        <f t="shared" si="62"/>
        <v>0</v>
      </c>
      <c r="CQ34" s="1">
        <f t="shared" si="63"/>
        <v>24</v>
      </c>
    </row>
    <row r="35" spans="1:95" x14ac:dyDescent="0.2">
      <c r="A35" s="32" t="s">
        <v>152</v>
      </c>
      <c r="B35">
        <v>1</v>
      </c>
      <c r="C35">
        <v>0</v>
      </c>
      <c r="D35">
        <v>0.32760663507109</v>
      </c>
      <c r="E35">
        <v>0.67239336492891</v>
      </c>
      <c r="F35">
        <v>0.27614571092831902</v>
      </c>
      <c r="G35">
        <v>0.27614571092831902</v>
      </c>
      <c r="H35">
        <v>0.29277566539923899</v>
      </c>
      <c r="I35">
        <v>0.25792141951837699</v>
      </c>
      <c r="J35">
        <v>0.27479649783104798</v>
      </c>
      <c r="K35">
        <v>0.27547027834989202</v>
      </c>
      <c r="L35">
        <v>0.300399020419304</v>
      </c>
      <c r="M35">
        <v>-1.97192897595871</v>
      </c>
      <c r="N35" s="21">
        <v>0</v>
      </c>
      <c r="O35">
        <v>0.99117852314584498</v>
      </c>
      <c r="P35">
        <v>0.97090619564195102</v>
      </c>
      <c r="Q35">
        <v>1.0104352057758701</v>
      </c>
      <c r="R35">
        <v>0.98250983081681698</v>
      </c>
      <c r="S35">
        <v>11.670000076293899</v>
      </c>
      <c r="T35" s="27">
        <f t="shared" si="2"/>
        <v>0.98250983081681698</v>
      </c>
      <c r="U35" s="27">
        <f t="shared" si="3"/>
        <v>1.0104352057758701</v>
      </c>
      <c r="V35" s="39">
        <f t="shared" si="4"/>
        <v>11.465889800591761</v>
      </c>
      <c r="W35" s="38">
        <f t="shared" si="5"/>
        <v>11.791778928494447</v>
      </c>
      <c r="X35" s="44">
        <f t="shared" si="6"/>
        <v>1.0823700644956775</v>
      </c>
      <c r="Y35" s="44">
        <f t="shared" si="7"/>
        <v>0.28298027400375486</v>
      </c>
      <c r="Z35" s="22">
        <f t="shared" si="8"/>
        <v>1</v>
      </c>
      <c r="AA35" s="22">
        <f t="shared" si="9"/>
        <v>1</v>
      </c>
      <c r="AB35" s="22">
        <f t="shared" si="10"/>
        <v>1</v>
      </c>
      <c r="AC35" s="22">
        <v>1</v>
      </c>
      <c r="AD35" s="22">
        <v>1</v>
      </c>
      <c r="AE35" s="22">
        <v>1</v>
      </c>
      <c r="AF35" s="22">
        <f t="shared" si="11"/>
        <v>-0.10573411347504191</v>
      </c>
      <c r="AG35" s="22">
        <f t="shared" si="12"/>
        <v>0.97680415159684475</v>
      </c>
      <c r="AH35" s="22">
        <f t="shared" si="13"/>
        <v>0.300399020419304</v>
      </c>
      <c r="AI35" s="22">
        <f t="shared" si="14"/>
        <v>1.4061331338943459</v>
      </c>
      <c r="AJ35" s="22">
        <f t="shared" si="15"/>
        <v>-2.6288582302280261</v>
      </c>
      <c r="AK35" s="22">
        <f t="shared" si="16"/>
        <v>1.3004365594014071</v>
      </c>
      <c r="AL35" s="22">
        <f t="shared" si="17"/>
        <v>-1.97192897595871</v>
      </c>
      <c r="AM35" s="22">
        <f t="shared" si="18"/>
        <v>1.6569292542693161</v>
      </c>
      <c r="AN35" s="46">
        <v>1</v>
      </c>
      <c r="AO35" s="46">
        <v>1</v>
      </c>
      <c r="AP35" s="51">
        <v>1</v>
      </c>
      <c r="AQ35" s="21">
        <v>1</v>
      </c>
      <c r="AR35" s="17">
        <f t="shared" si="19"/>
        <v>3.9093609272553547</v>
      </c>
      <c r="AS35" s="17">
        <f t="shared" si="20"/>
        <v>3.9093609272553547</v>
      </c>
      <c r="AT35" s="17">
        <f t="shared" si="21"/>
        <v>7.5373010714122941</v>
      </c>
      <c r="AU35" s="17">
        <f t="shared" si="22"/>
        <v>3.9093609272553547</v>
      </c>
      <c r="AV35" s="17">
        <f t="shared" si="23"/>
        <v>3.9093609272553547</v>
      </c>
      <c r="AW35" s="17">
        <f t="shared" si="24"/>
        <v>7.5373010714122941</v>
      </c>
      <c r="AX35" s="14">
        <f t="shared" si="25"/>
        <v>4.9916403053408753E-3</v>
      </c>
      <c r="AY35" s="14">
        <f t="shared" si="26"/>
        <v>4.5936936308269578E-3</v>
      </c>
      <c r="AZ35" s="67">
        <f t="shared" si="27"/>
        <v>6.3322300018884615E-4</v>
      </c>
      <c r="BA35" s="21">
        <f t="shared" si="28"/>
        <v>0</v>
      </c>
      <c r="BB35" s="66">
        <v>525</v>
      </c>
      <c r="BC35" s="15">
        <f t="shared" si="29"/>
        <v>595.22315657006732</v>
      </c>
      <c r="BD35" s="19">
        <f t="shared" si="30"/>
        <v>70.223156570067317</v>
      </c>
      <c r="BE35" s="53">
        <f t="shared" si="31"/>
        <v>70.223156570067317</v>
      </c>
      <c r="BF35" s="61">
        <f t="shared" si="32"/>
        <v>3.4880213358623197E-3</v>
      </c>
      <c r="BG35" s="62">
        <f t="shared" si="33"/>
        <v>4.7262689100934097</v>
      </c>
      <c r="BH35" s="63">
        <f t="shared" si="34"/>
        <v>11.465889800591761</v>
      </c>
      <c r="BI35" s="46">
        <f t="shared" si="35"/>
        <v>0.41220254095320924</v>
      </c>
      <c r="BJ35" s="64">
        <f t="shared" si="36"/>
        <v>0.88202213607628532</v>
      </c>
      <c r="BK35" s="66">
        <v>607</v>
      </c>
      <c r="BL35" s="66">
        <v>338</v>
      </c>
      <c r="BM35" s="66">
        <v>117</v>
      </c>
      <c r="BN35" s="10">
        <f t="shared" si="37"/>
        <v>1062</v>
      </c>
      <c r="BO35" s="15">
        <f t="shared" si="38"/>
        <v>814.97637443227222</v>
      </c>
      <c r="BP35" s="9">
        <f t="shared" si="39"/>
        <v>-247.02362556772778</v>
      </c>
      <c r="BQ35" s="53">
        <f t="shared" si="40"/>
        <v>0</v>
      </c>
      <c r="BR35" s="7">
        <f t="shared" si="41"/>
        <v>0</v>
      </c>
      <c r="BS35" s="62">
        <f t="shared" si="42"/>
        <v>0</v>
      </c>
      <c r="BT35" s="48">
        <f t="shared" si="43"/>
        <v>11.791778928494447</v>
      </c>
      <c r="BU35" s="46">
        <f t="shared" si="44"/>
        <v>0</v>
      </c>
      <c r="BV35" s="64">
        <f t="shared" si="45"/>
        <v>1.3031052596338257</v>
      </c>
      <c r="BW35" s="16">
        <f t="shared" si="46"/>
        <v>1587</v>
      </c>
      <c r="BX35" s="69">
        <f t="shared" si="47"/>
        <v>1416.5596228162362</v>
      </c>
      <c r="BY35" s="66">
        <v>0</v>
      </c>
      <c r="BZ35" s="15">
        <f t="shared" si="48"/>
        <v>6.360091813896771</v>
      </c>
      <c r="CA35" s="37">
        <f t="shared" si="49"/>
        <v>6.360091813896771</v>
      </c>
      <c r="CB35" s="54">
        <f t="shared" si="50"/>
        <v>6.360091813896771</v>
      </c>
      <c r="CC35" s="26">
        <f t="shared" si="51"/>
        <v>1.9813370136750092E-3</v>
      </c>
      <c r="CD35" s="47">
        <f t="shared" si="52"/>
        <v>6.360091813896771</v>
      </c>
      <c r="CE35" s="48">
        <f t="shared" si="53"/>
        <v>11.465889800591761</v>
      </c>
      <c r="CF35" s="65">
        <f t="shared" si="54"/>
        <v>0.55469675049279854</v>
      </c>
      <c r="CG35" t="s">
        <v>222</v>
      </c>
      <c r="CH35" s="66">
        <v>0</v>
      </c>
      <c r="CI35" s="15">
        <f t="shared" si="55"/>
        <v>5.8908735707568356</v>
      </c>
      <c r="CJ35" s="37">
        <f t="shared" si="56"/>
        <v>5.8908735707568356</v>
      </c>
      <c r="CK35" s="54">
        <f t="shared" si="57"/>
        <v>5.8908735707568356</v>
      </c>
      <c r="CL35" s="26">
        <f t="shared" si="58"/>
        <v>9.1658216442458927E-4</v>
      </c>
      <c r="CM35" s="47">
        <f t="shared" si="59"/>
        <v>5.8908735707568356</v>
      </c>
      <c r="CN35" s="48">
        <f t="shared" si="60"/>
        <v>11.465889800591761</v>
      </c>
      <c r="CO35" s="65">
        <f t="shared" si="61"/>
        <v>0.51377378234114934</v>
      </c>
      <c r="CP35" s="70">
        <f t="shared" si="62"/>
        <v>0</v>
      </c>
      <c r="CQ35" s="1">
        <f t="shared" si="63"/>
        <v>1587</v>
      </c>
    </row>
    <row r="36" spans="1:95" x14ac:dyDescent="0.2">
      <c r="A36" s="32" t="s">
        <v>201</v>
      </c>
      <c r="B36">
        <v>1</v>
      </c>
      <c r="C36">
        <v>1</v>
      </c>
      <c r="D36">
        <v>0.97083499800239703</v>
      </c>
      <c r="E36">
        <v>2.9165001997602798E-2</v>
      </c>
      <c r="F36">
        <v>0.70576540755467199</v>
      </c>
      <c r="G36">
        <v>0.70576540755467199</v>
      </c>
      <c r="H36">
        <v>0.62306727956539898</v>
      </c>
      <c r="I36">
        <v>0.52235687421646404</v>
      </c>
      <c r="J36">
        <v>0.57049406358027699</v>
      </c>
      <c r="K36">
        <v>0.63453524353676005</v>
      </c>
      <c r="L36">
        <v>0.96602773531400998</v>
      </c>
      <c r="M36">
        <v>0.620886947578001</v>
      </c>
      <c r="N36" s="21">
        <v>0</v>
      </c>
      <c r="O36">
        <v>0.99882170063840903</v>
      </c>
      <c r="P36">
        <v>1.0020584055348301</v>
      </c>
      <c r="Q36">
        <v>1.0004699388150999</v>
      </c>
      <c r="R36">
        <v>0.99346340506092801</v>
      </c>
      <c r="S36">
        <v>16.649999618530199</v>
      </c>
      <c r="T36" s="27">
        <f t="shared" si="2"/>
        <v>1.0020584055348301</v>
      </c>
      <c r="U36" s="27">
        <f t="shared" si="3"/>
        <v>1.0004699388150999</v>
      </c>
      <c r="V36" s="39">
        <f t="shared" si="4"/>
        <v>16.684272069899901</v>
      </c>
      <c r="W36" s="38">
        <f t="shared" si="5"/>
        <v>16.657824099622346</v>
      </c>
      <c r="X36" s="44">
        <f t="shared" si="6"/>
        <v>0.75</v>
      </c>
      <c r="Y36" s="44">
        <f t="shared" si="7"/>
        <v>0.67611703914437726</v>
      </c>
      <c r="Z36" s="22">
        <f t="shared" si="8"/>
        <v>1</v>
      </c>
      <c r="AA36" s="22">
        <f t="shared" si="9"/>
        <v>1</v>
      </c>
      <c r="AB36" s="22">
        <f t="shared" si="10"/>
        <v>1</v>
      </c>
      <c r="AC36" s="22">
        <v>1</v>
      </c>
      <c r="AD36" s="22">
        <v>1</v>
      </c>
      <c r="AE36" s="22">
        <v>1</v>
      </c>
      <c r="AF36" s="22">
        <f t="shared" si="11"/>
        <v>-0.10573411347504191</v>
      </c>
      <c r="AG36" s="22">
        <f t="shared" si="12"/>
        <v>0.97680415159684475</v>
      </c>
      <c r="AH36" s="22">
        <f t="shared" si="13"/>
        <v>0.96602773531400998</v>
      </c>
      <c r="AI36" s="22">
        <f t="shared" si="14"/>
        <v>2.0717618487890519</v>
      </c>
      <c r="AJ36" s="22">
        <f t="shared" si="15"/>
        <v>-2.6288582302280261</v>
      </c>
      <c r="AK36" s="22">
        <f t="shared" si="16"/>
        <v>1.3004365594014071</v>
      </c>
      <c r="AL36" s="22">
        <f t="shared" si="17"/>
        <v>0.620886947578001</v>
      </c>
      <c r="AM36" s="22">
        <f t="shared" si="18"/>
        <v>4.2497451778060267</v>
      </c>
      <c r="AN36" s="46">
        <v>0</v>
      </c>
      <c r="AO36" s="49">
        <v>0</v>
      </c>
      <c r="AP36" s="51">
        <v>0.5</v>
      </c>
      <c r="AQ36" s="50">
        <v>1</v>
      </c>
      <c r="AR36" s="17">
        <f t="shared" si="19"/>
        <v>0</v>
      </c>
      <c r="AS36" s="17">
        <f t="shared" si="20"/>
        <v>0</v>
      </c>
      <c r="AT36" s="17">
        <f t="shared" si="21"/>
        <v>163.08783347352102</v>
      </c>
      <c r="AU36" s="17">
        <f t="shared" si="22"/>
        <v>0</v>
      </c>
      <c r="AV36" s="17">
        <f t="shared" si="23"/>
        <v>0</v>
      </c>
      <c r="AW36" s="17">
        <f t="shared" si="24"/>
        <v>163.08783347352102</v>
      </c>
      <c r="AX36" s="14">
        <f t="shared" si="25"/>
        <v>0</v>
      </c>
      <c r="AY36" s="14">
        <f t="shared" si="26"/>
        <v>0</v>
      </c>
      <c r="AZ36" s="67">
        <f t="shared" si="27"/>
        <v>1.3701319109845723E-2</v>
      </c>
      <c r="BA36" s="21">
        <f t="shared" si="28"/>
        <v>0</v>
      </c>
      <c r="BB36" s="66">
        <v>0</v>
      </c>
      <c r="BC36" s="15">
        <f t="shared" si="29"/>
        <v>0</v>
      </c>
      <c r="BD36" s="19">
        <f t="shared" si="30"/>
        <v>0</v>
      </c>
      <c r="BE36" s="53">
        <f t="shared" si="31"/>
        <v>0</v>
      </c>
      <c r="BF36" s="61">
        <f t="shared" si="32"/>
        <v>0</v>
      </c>
      <c r="BG36" s="62">
        <f t="shared" si="33"/>
        <v>0</v>
      </c>
      <c r="BH36" s="63">
        <f t="shared" si="34"/>
        <v>16.657824099622346</v>
      </c>
      <c r="BI36" s="46">
        <f t="shared" si="35"/>
        <v>0</v>
      </c>
      <c r="BJ36" s="64" t="e">
        <f t="shared" si="36"/>
        <v>#DIV/0!</v>
      </c>
      <c r="BK36" s="66">
        <v>0</v>
      </c>
      <c r="BL36" s="66">
        <v>0</v>
      </c>
      <c r="BM36" s="66">
        <v>0</v>
      </c>
      <c r="BN36" s="10">
        <f t="shared" si="37"/>
        <v>0</v>
      </c>
      <c r="BO36" s="15">
        <f t="shared" si="38"/>
        <v>0</v>
      </c>
      <c r="BP36" s="9">
        <f t="shared" si="39"/>
        <v>0</v>
      </c>
      <c r="BQ36" s="53">
        <f t="shared" si="40"/>
        <v>0</v>
      </c>
      <c r="BR36" s="7">
        <f t="shared" si="41"/>
        <v>0</v>
      </c>
      <c r="BS36" s="62">
        <f t="shared" si="42"/>
        <v>0</v>
      </c>
      <c r="BT36" s="48">
        <f t="shared" si="43"/>
        <v>16.657824099622346</v>
      </c>
      <c r="BU36" s="46">
        <f t="shared" si="44"/>
        <v>0</v>
      </c>
      <c r="BV36" s="64" t="e">
        <f t="shared" si="45"/>
        <v>#DIV/0!</v>
      </c>
      <c r="BW36" s="16">
        <f t="shared" si="46"/>
        <v>150</v>
      </c>
      <c r="BX36" s="69">
        <f t="shared" si="47"/>
        <v>137.61604913929045</v>
      </c>
      <c r="BY36" s="66">
        <v>150</v>
      </c>
      <c r="BZ36" s="15">
        <f t="shared" si="48"/>
        <v>137.61604913929045</v>
      </c>
      <c r="CA36" s="37">
        <f t="shared" si="49"/>
        <v>-12.383950860709547</v>
      </c>
      <c r="CB36" s="54">
        <f t="shared" si="50"/>
        <v>-12.383950860709547</v>
      </c>
      <c r="CC36" s="26">
        <f t="shared" si="51"/>
        <v>-3.8579286170434776E-3</v>
      </c>
      <c r="CD36" s="47">
        <f t="shared" si="52"/>
        <v>-12.383950860709547</v>
      </c>
      <c r="CE36" s="48">
        <f t="shared" si="53"/>
        <v>16.657824099622346</v>
      </c>
      <c r="CF36" s="65">
        <f t="shared" si="54"/>
        <v>-0.74343148220602873</v>
      </c>
      <c r="CG36" t="s">
        <v>222</v>
      </c>
      <c r="CH36" s="66">
        <v>0</v>
      </c>
      <c r="CI36" s="15">
        <f t="shared" si="55"/>
        <v>127.46337167889476</v>
      </c>
      <c r="CJ36" s="37">
        <f t="shared" si="56"/>
        <v>127.46337167889476</v>
      </c>
      <c r="CK36" s="54">
        <f t="shared" si="57"/>
        <v>127.46337167889476</v>
      </c>
      <c r="CL36" s="26">
        <f t="shared" si="58"/>
        <v>1.9832483534914385E-2</v>
      </c>
      <c r="CM36" s="47">
        <f t="shared" si="59"/>
        <v>127.46337167889476</v>
      </c>
      <c r="CN36" s="48">
        <f t="shared" si="60"/>
        <v>16.657824099622346</v>
      </c>
      <c r="CO36" s="65">
        <f t="shared" si="61"/>
        <v>7.6518620269128981</v>
      </c>
      <c r="CP36" s="70">
        <f t="shared" si="62"/>
        <v>0</v>
      </c>
      <c r="CQ36" s="1">
        <f t="shared" si="63"/>
        <v>300</v>
      </c>
    </row>
    <row r="37" spans="1:95" x14ac:dyDescent="0.2">
      <c r="A37" s="32" t="s">
        <v>114</v>
      </c>
      <c r="B37">
        <v>0</v>
      </c>
      <c r="C37">
        <v>0</v>
      </c>
      <c r="D37">
        <v>0.43227513227513198</v>
      </c>
      <c r="E37">
        <v>0.56772486772486697</v>
      </c>
      <c r="F37">
        <v>0.60504201680672198</v>
      </c>
      <c r="G37">
        <v>0.60504201680672198</v>
      </c>
      <c r="H37">
        <v>0.42584269662921298</v>
      </c>
      <c r="I37">
        <v>0.51067415730336996</v>
      </c>
      <c r="J37">
        <v>0.466333421754133</v>
      </c>
      <c r="K37">
        <v>0.53117917316334995</v>
      </c>
      <c r="L37">
        <v>0.565571167843547</v>
      </c>
      <c r="M37">
        <v>-1.09266305257704</v>
      </c>
      <c r="N37" s="21">
        <v>0</v>
      </c>
      <c r="O37">
        <v>1.0037981841128201</v>
      </c>
      <c r="P37">
        <v>0.95193977024086396</v>
      </c>
      <c r="Q37">
        <v>1.0197862567709099</v>
      </c>
      <c r="R37">
        <v>0.99284676973472796</v>
      </c>
      <c r="S37">
        <v>100.02999877929599</v>
      </c>
      <c r="T37" s="27">
        <f t="shared" si="2"/>
        <v>0.99284676973472796</v>
      </c>
      <c r="U37" s="27">
        <f t="shared" si="3"/>
        <v>1.0197862567709099</v>
      </c>
      <c r="V37" s="39">
        <f t="shared" si="4"/>
        <v>99.314461164592814</v>
      </c>
      <c r="W37" s="38">
        <f t="shared" si="5"/>
        <v>102.00921801993695</v>
      </c>
      <c r="X37" s="44">
        <f t="shared" si="6"/>
        <v>1.0282855788429694</v>
      </c>
      <c r="Y37" s="44">
        <f t="shared" si="7"/>
        <v>0.51091265924837737</v>
      </c>
      <c r="Z37" s="22">
        <f t="shared" si="8"/>
        <v>1</v>
      </c>
      <c r="AA37" s="22">
        <f t="shared" si="9"/>
        <v>1</v>
      </c>
      <c r="AB37" s="22">
        <f t="shared" si="10"/>
        <v>1</v>
      </c>
      <c r="AC37" s="22">
        <v>1</v>
      </c>
      <c r="AD37" s="22">
        <v>1</v>
      </c>
      <c r="AE37" s="22">
        <v>1</v>
      </c>
      <c r="AF37" s="22">
        <f t="shared" si="11"/>
        <v>-0.10573411347504191</v>
      </c>
      <c r="AG37" s="22">
        <f t="shared" si="12"/>
        <v>0.97680415159684475</v>
      </c>
      <c r="AH37" s="22">
        <f t="shared" si="13"/>
        <v>0.565571167843547</v>
      </c>
      <c r="AI37" s="22">
        <f t="shared" si="14"/>
        <v>1.6713052813185889</v>
      </c>
      <c r="AJ37" s="22">
        <f t="shared" si="15"/>
        <v>-2.6288582302280261</v>
      </c>
      <c r="AK37" s="22">
        <f t="shared" si="16"/>
        <v>1.3004365594014071</v>
      </c>
      <c r="AL37" s="22">
        <f t="shared" si="17"/>
        <v>-1.09266305257704</v>
      </c>
      <c r="AM37" s="22">
        <f t="shared" si="18"/>
        <v>2.5361951776509861</v>
      </c>
      <c r="AN37" s="46">
        <v>1</v>
      </c>
      <c r="AO37" s="46">
        <v>1</v>
      </c>
      <c r="AP37" s="51">
        <v>1</v>
      </c>
      <c r="AQ37" s="21">
        <v>1</v>
      </c>
      <c r="AR37" s="17">
        <f t="shared" si="19"/>
        <v>7.8023089323283488</v>
      </c>
      <c r="AS37" s="17">
        <f t="shared" si="20"/>
        <v>7.8023089323283488</v>
      </c>
      <c r="AT37" s="17">
        <f t="shared" si="21"/>
        <v>41.374302917442535</v>
      </c>
      <c r="AU37" s="17">
        <f t="shared" si="22"/>
        <v>7.8023089323283488</v>
      </c>
      <c r="AV37" s="17">
        <f t="shared" si="23"/>
        <v>7.8023089323283488</v>
      </c>
      <c r="AW37" s="17">
        <f t="shared" si="24"/>
        <v>41.374302917442535</v>
      </c>
      <c r="AX37" s="14">
        <f t="shared" si="25"/>
        <v>9.9623238851661525E-3</v>
      </c>
      <c r="AY37" s="14">
        <f t="shared" si="26"/>
        <v>9.1681012613343427E-3</v>
      </c>
      <c r="AZ37" s="67">
        <f t="shared" si="27"/>
        <v>3.4759338887860093E-3</v>
      </c>
      <c r="BA37" s="21">
        <f t="shared" si="28"/>
        <v>0</v>
      </c>
      <c r="BB37" s="66">
        <v>1400</v>
      </c>
      <c r="BC37" s="15">
        <f t="shared" si="29"/>
        <v>1187.9473493627527</v>
      </c>
      <c r="BD37" s="19">
        <f t="shared" si="30"/>
        <v>-212.05265063724732</v>
      </c>
      <c r="BE37" s="53">
        <f t="shared" si="31"/>
        <v>0</v>
      </c>
      <c r="BF37" s="61">
        <f t="shared" si="32"/>
        <v>0</v>
      </c>
      <c r="BG37" s="62">
        <f t="shared" si="33"/>
        <v>0</v>
      </c>
      <c r="BH37" s="63">
        <f t="shared" si="34"/>
        <v>102.00921801993695</v>
      </c>
      <c r="BI37" s="46">
        <f t="shared" si="35"/>
        <v>0</v>
      </c>
      <c r="BJ37" s="64">
        <f t="shared" si="36"/>
        <v>1.1785034082116503</v>
      </c>
      <c r="BK37" s="66">
        <v>0</v>
      </c>
      <c r="BL37" s="66">
        <v>3101</v>
      </c>
      <c r="BM37" s="66">
        <v>0</v>
      </c>
      <c r="BN37" s="10">
        <f t="shared" si="37"/>
        <v>3101</v>
      </c>
      <c r="BO37" s="15">
        <f t="shared" si="38"/>
        <v>1626.5311809758484</v>
      </c>
      <c r="BP37" s="9">
        <f t="shared" si="39"/>
        <v>-1474.4688190241516</v>
      </c>
      <c r="BQ37" s="53">
        <f t="shared" si="40"/>
        <v>0</v>
      </c>
      <c r="BR37" s="7">
        <f t="shared" si="41"/>
        <v>0</v>
      </c>
      <c r="BS37" s="62">
        <f t="shared" si="42"/>
        <v>0</v>
      </c>
      <c r="BT37" s="48">
        <f t="shared" si="43"/>
        <v>102.00921801993695</v>
      </c>
      <c r="BU37" s="46">
        <f t="shared" si="44"/>
        <v>0</v>
      </c>
      <c r="BV37" s="64">
        <f t="shared" si="45"/>
        <v>1.9065112530701895</v>
      </c>
      <c r="BW37" s="16">
        <f t="shared" si="46"/>
        <v>4501</v>
      </c>
      <c r="BX37" s="69">
        <f t="shared" si="47"/>
        <v>2849.3908103175677</v>
      </c>
      <c r="BY37" s="66">
        <v>0</v>
      </c>
      <c r="BZ37" s="15">
        <f t="shared" si="48"/>
        <v>34.91227997896668</v>
      </c>
      <c r="CA37" s="37">
        <f t="shared" si="49"/>
        <v>34.91227997896668</v>
      </c>
      <c r="CB37" s="54">
        <f t="shared" si="50"/>
        <v>34.91227997896668</v>
      </c>
      <c r="CC37" s="26">
        <f t="shared" si="51"/>
        <v>1.0876099681921098E-2</v>
      </c>
      <c r="CD37" s="47">
        <f t="shared" si="52"/>
        <v>34.91227997896668</v>
      </c>
      <c r="CE37" s="48">
        <f t="shared" si="53"/>
        <v>99.314461164592814</v>
      </c>
      <c r="CF37" s="65">
        <f t="shared" si="54"/>
        <v>0.3515326929187777</v>
      </c>
      <c r="CG37" t="s">
        <v>222</v>
      </c>
      <c r="CH37" s="66">
        <v>274</v>
      </c>
      <c r="CI37" s="15">
        <f t="shared" si="55"/>
        <v>32.336612967376247</v>
      </c>
      <c r="CJ37" s="37">
        <f t="shared" si="56"/>
        <v>-241.66338703262375</v>
      </c>
      <c r="CK37" s="54">
        <f t="shared" si="57"/>
        <v>-241.66338703262375</v>
      </c>
      <c r="CL37" s="26">
        <f t="shared" si="58"/>
        <v>-3.7601273849793643E-2</v>
      </c>
      <c r="CM37" s="47">
        <f t="shared" si="59"/>
        <v>-241.66338703262375</v>
      </c>
      <c r="CN37" s="48">
        <f t="shared" si="60"/>
        <v>99.314461164592814</v>
      </c>
      <c r="CO37" s="65">
        <f t="shared" si="61"/>
        <v>-2.4333151909480488</v>
      </c>
      <c r="CP37" s="70">
        <f t="shared" si="62"/>
        <v>0</v>
      </c>
      <c r="CQ37" s="1">
        <f t="shared" si="63"/>
        <v>4501</v>
      </c>
    </row>
    <row r="38" spans="1:95" x14ac:dyDescent="0.2">
      <c r="A38" s="32" t="s">
        <v>202</v>
      </c>
      <c r="B38">
        <v>1</v>
      </c>
      <c r="C38">
        <v>1</v>
      </c>
      <c r="D38">
        <v>0.60416666666666596</v>
      </c>
      <c r="E38">
        <v>0.39583333333333298</v>
      </c>
      <c r="F38">
        <v>0.61964107676969005</v>
      </c>
      <c r="G38">
        <v>0.61964107676969005</v>
      </c>
      <c r="H38">
        <v>0.238044633368756</v>
      </c>
      <c r="I38">
        <v>0.37194473963868202</v>
      </c>
      <c r="J38">
        <v>0.29755579171094498</v>
      </c>
      <c r="K38">
        <v>0.42939235109026802</v>
      </c>
      <c r="L38">
        <v>0.72211961183858997</v>
      </c>
      <c r="M38">
        <v>0.88507033147625902</v>
      </c>
      <c r="N38" s="21">
        <v>0</v>
      </c>
      <c r="O38">
        <v>1.0036610455450601</v>
      </c>
      <c r="P38">
        <v>0.99512717112577598</v>
      </c>
      <c r="Q38">
        <v>0.99847300635560798</v>
      </c>
      <c r="R38">
        <v>0.99213970560322096</v>
      </c>
      <c r="S38">
        <v>10</v>
      </c>
      <c r="T38" s="27">
        <f t="shared" ref="T38:T69" si="64">IF(C38,P38,R38)</f>
        <v>0.99512717112577598</v>
      </c>
      <c r="U38" s="27">
        <f t="shared" ref="U38:U69" si="65">IF(D38 = 0,O38,Q38)</f>
        <v>0.99847300635560798</v>
      </c>
      <c r="V38" s="39">
        <f t="shared" ref="V38:V69" si="66">S38*T38^(1-N38)</f>
        <v>9.9512717112577604</v>
      </c>
      <c r="W38" s="38">
        <f t="shared" ref="W38:W69" si="67">S38*U38^(N38+1)</f>
        <v>9.9847300635560803</v>
      </c>
      <c r="X38" s="44">
        <f t="shared" ref="X38:X69" si="68">0.5 * (D38-MAX($D$3:$D$126))/(MIN($D$3:$D$126)-MAX($D$3:$D$126)) + 0.75</f>
        <v>0.93946548995320711</v>
      </c>
      <c r="Y38" s="44">
        <f t="shared" ref="Y38:Y69" si="69">AVERAGE(D38, F38, G38, H38, I38, J38, K38)</f>
        <v>0.45434090514495662</v>
      </c>
      <c r="Z38" s="22">
        <f t="shared" ref="Z38:Z69" si="70">AI38^N38</f>
        <v>1</v>
      </c>
      <c r="AA38" s="22">
        <f t="shared" ref="AA38:AA69" si="71">(Z38+AB38)/2</f>
        <v>1</v>
      </c>
      <c r="AB38" s="22">
        <f t="shared" ref="AB38:AB69" si="72">AM38^N38</f>
        <v>1</v>
      </c>
      <c r="AC38" s="22">
        <v>1</v>
      </c>
      <c r="AD38" s="22">
        <v>1</v>
      </c>
      <c r="AE38" s="22">
        <v>1</v>
      </c>
      <c r="AF38" s="22">
        <f t="shared" ref="AF38:AF69" si="73">PERCENTILE($L$2:$L$126, 0.05)</f>
        <v>-0.10573411347504191</v>
      </c>
      <c r="AG38" s="22">
        <f t="shared" ref="AG38:AG69" si="74">PERCENTILE($L$2:$L$126, 0.95)</f>
        <v>0.97680415159684475</v>
      </c>
      <c r="AH38" s="22">
        <f t="shared" ref="AH38:AH69" si="75">MIN(MAX(L38,AF38), AG38)</f>
        <v>0.72211961183858997</v>
      </c>
      <c r="AI38" s="22">
        <f t="shared" ref="AI38:AI69" si="76">AH38-$AH$127+1</f>
        <v>1.827853725313632</v>
      </c>
      <c r="AJ38" s="22">
        <f t="shared" ref="AJ38:AJ69" si="77">PERCENTILE($M$2:$M$126, 0.02)</f>
        <v>-2.6288582302280261</v>
      </c>
      <c r="AK38" s="22">
        <f t="shared" ref="AK38:AK69" si="78">PERCENTILE($M$2:$M$126, 0.98)</f>
        <v>1.3004365594014071</v>
      </c>
      <c r="AL38" s="22">
        <f t="shared" ref="AL38:AL69" si="79">MIN(MAX(M38,AJ38), AK38)</f>
        <v>0.88507033147625902</v>
      </c>
      <c r="AM38" s="22">
        <f t="shared" ref="AM38:AM69" si="80">AL38-$AL$127 + 1</f>
        <v>4.5139285617042848</v>
      </c>
      <c r="AN38" s="46">
        <v>0</v>
      </c>
      <c r="AO38" s="49">
        <v>0</v>
      </c>
      <c r="AP38" s="51">
        <v>0.5</v>
      </c>
      <c r="AQ38" s="50">
        <v>1</v>
      </c>
      <c r="AR38" s="17">
        <f t="shared" ref="AR38:AR69" si="81">(AI38^4)*AB38*AE38*AN38</f>
        <v>0</v>
      </c>
      <c r="AS38" s="17">
        <f t="shared" ref="AS38:AS69" si="82">(AI38^4) *Z38*AC38*AO38</f>
        <v>0</v>
      </c>
      <c r="AT38" s="17">
        <f t="shared" ref="AT38:AT69" si="83">(AM38^4)*AA38*AP38*AQ38</f>
        <v>207.58154050279154</v>
      </c>
      <c r="AU38" s="17">
        <f t="shared" ref="AU38:AU69" si="84">MIN(AR38, 0.05*AR$127)</f>
        <v>0</v>
      </c>
      <c r="AV38" s="17">
        <f t="shared" ref="AV38:AV69" si="85">MIN(AS38, 0.05*AS$127)</f>
        <v>0</v>
      </c>
      <c r="AW38" s="17">
        <f t="shared" ref="AW38:AW69" si="86">MIN(AT38, 0.05*AT$127)</f>
        <v>207.58154050279154</v>
      </c>
      <c r="AX38" s="14">
        <f t="shared" ref="AX38:AX69" si="87">AU38/$AU$127</f>
        <v>0</v>
      </c>
      <c r="AY38" s="14">
        <f t="shared" ref="AY38:AY69" si="88">AV38/$AV$127</f>
        <v>0</v>
      </c>
      <c r="AZ38" s="67">
        <f t="shared" ref="AZ38:AZ69" si="89">AW38/$AW$127</f>
        <v>1.7439320071683258E-2</v>
      </c>
      <c r="BA38" s="21">
        <f t="shared" ref="BA38:BA69" si="90">N38</f>
        <v>0</v>
      </c>
      <c r="BB38" s="66">
        <v>0</v>
      </c>
      <c r="BC38" s="15">
        <f t="shared" ref="BC38:BC69" si="91">$D$133*AX38</f>
        <v>0</v>
      </c>
      <c r="BD38" s="19">
        <f t="shared" ref="BD38:BD69" si="92">BC38-BB38</f>
        <v>0</v>
      </c>
      <c r="BE38" s="53">
        <f t="shared" ref="BE38:BE69" si="93">BD38*IF($BD$127 &gt; 0, (BD38&gt;0), (BD38&lt;0))</f>
        <v>0</v>
      </c>
      <c r="BF38" s="61">
        <f t="shared" ref="BF38:BF69" si="94">BE38/$BE$127</f>
        <v>0</v>
      </c>
      <c r="BG38" s="62">
        <f t="shared" ref="BG38:BG69" si="95">BF38*$BD$127</f>
        <v>0</v>
      </c>
      <c r="BH38" s="63">
        <f t="shared" ref="BH38:BH69" si="96">(IF(BG38 &gt; 0, V38, W38))</f>
        <v>9.9847300635560803</v>
      </c>
      <c r="BI38" s="46">
        <f t="shared" ref="BI38:BI69" si="97">BG38/BH38</f>
        <v>0</v>
      </c>
      <c r="BJ38" s="64" t="e">
        <f t="shared" ref="BJ38:BJ69" si="98">BB38/BC38</f>
        <v>#DIV/0!</v>
      </c>
      <c r="BK38" s="66">
        <v>0</v>
      </c>
      <c r="BL38" s="66">
        <v>0</v>
      </c>
      <c r="BM38" s="66">
        <v>0</v>
      </c>
      <c r="BN38" s="10">
        <f t="shared" ref="BN38:BN69" si="99">SUM(BK38:BM38)</f>
        <v>0</v>
      </c>
      <c r="BO38" s="15">
        <f t="shared" ref="BO38:BO69" si="100">AY38*$D$132</f>
        <v>0</v>
      </c>
      <c r="BP38" s="9">
        <f t="shared" ref="BP38:BP69" si="101">BO38-BN38</f>
        <v>0</v>
      </c>
      <c r="BQ38" s="53">
        <f t="shared" ref="BQ38:BQ69" si="102">BP38*IF($BP$127 &gt; 0, (BP38&gt;0), (BP38&lt;0))</f>
        <v>0</v>
      </c>
      <c r="BR38" s="7">
        <f t="shared" ref="BR38:BR69" si="103">BQ38/$BQ$127</f>
        <v>0</v>
      </c>
      <c r="BS38" s="62">
        <f t="shared" ref="BS38:BS69" si="104">BR38*$BP$127</f>
        <v>0</v>
      </c>
      <c r="BT38" s="48">
        <f t="shared" ref="BT38:BT69" si="105">IF(BS38&gt;0,V38,W38)</f>
        <v>9.9847300635560803</v>
      </c>
      <c r="BU38" s="46">
        <f t="shared" ref="BU38:BU69" si="106">BS38/BT38</f>
        <v>0</v>
      </c>
      <c r="BV38" s="64" t="e">
        <f t="shared" ref="BV38:BV69" si="107">BN38/BO38</f>
        <v>#DIV/0!</v>
      </c>
      <c r="BW38" s="16">
        <f t="shared" ref="BW38:BW69" si="108">BB38+BN38+BY38</f>
        <v>120</v>
      </c>
      <c r="BX38" s="69">
        <f t="shared" ref="BX38:BX69" si="109">BC38+BO38+BZ38</f>
        <v>175.16053079998665</v>
      </c>
      <c r="BY38" s="66">
        <v>120</v>
      </c>
      <c r="BZ38" s="15">
        <f t="shared" ref="BZ38:BZ69" si="110">AZ38*$D$135</f>
        <v>175.16053079998665</v>
      </c>
      <c r="CA38" s="37">
        <f t="shared" ref="CA38:CA69" si="111">BZ38-BY38</f>
        <v>55.160530799986645</v>
      </c>
      <c r="CB38" s="54">
        <f t="shared" ref="CB38:CB69" si="112">CA38*(CA38&lt;&gt;0)</f>
        <v>55.160530799986645</v>
      </c>
      <c r="CC38" s="26">
        <f t="shared" ref="CC38:CC69" si="113">CB38/$CB$127</f>
        <v>1.7183965981304273E-2</v>
      </c>
      <c r="CD38" s="47">
        <f t="shared" ref="CD38:CD69" si="114">CC38 * $CA$127</f>
        <v>55.160530799986645</v>
      </c>
      <c r="CE38" s="48">
        <f t="shared" ref="CE38:CE69" si="115">IF(CD38&gt;0, V38, W38)</f>
        <v>9.9512717112577604</v>
      </c>
      <c r="CF38" s="65">
        <f t="shared" ref="CF38:CF69" si="116">CD38/CE38</f>
        <v>5.5430634797745659</v>
      </c>
      <c r="CG38" t="s">
        <v>222</v>
      </c>
      <c r="CH38" s="66">
        <v>0</v>
      </c>
      <c r="CI38" s="15">
        <f t="shared" ref="CI38:CI69" si="117">AZ38*$CH$130</f>
        <v>162.23799462686935</v>
      </c>
      <c r="CJ38" s="37">
        <f t="shared" ref="CJ38:CJ69" si="118">CI38-CH38</f>
        <v>162.23799462686935</v>
      </c>
      <c r="CK38" s="54">
        <f t="shared" ref="CK38:CK69" si="119">CJ38*(CJ38&lt;&gt;0)</f>
        <v>162.23799462686935</v>
      </c>
      <c r="CL38" s="26">
        <f t="shared" ref="CL38:CL69" si="120">CK38/$CK$127</f>
        <v>2.5243191944432759E-2</v>
      </c>
      <c r="CM38" s="47">
        <f t="shared" ref="CM38:CM69" si="121">CL38 * $CJ$127</f>
        <v>162.23799462686935</v>
      </c>
      <c r="CN38" s="48">
        <f t="shared" ref="CN38:CN69" si="122">IF(CD38&gt;0,V38,W38)</f>
        <v>9.9512717112577604</v>
      </c>
      <c r="CO38" s="65">
        <f t="shared" ref="CO38:CO69" si="123">CM38/CN38</f>
        <v>16.303242372864904</v>
      </c>
      <c r="CP38" s="70">
        <f t="shared" ref="CP38:CP69" si="124">N38</f>
        <v>0</v>
      </c>
      <c r="CQ38" s="1">
        <f t="shared" ref="CQ38:CQ69" si="125">BW38+BY38</f>
        <v>240</v>
      </c>
    </row>
    <row r="39" spans="1:95" x14ac:dyDescent="0.2">
      <c r="A39" s="32" t="s">
        <v>257</v>
      </c>
      <c r="B39">
        <v>1</v>
      </c>
      <c r="C39">
        <v>1</v>
      </c>
      <c r="D39">
        <v>0.89412704754294803</v>
      </c>
      <c r="E39">
        <v>0.105872952457051</v>
      </c>
      <c r="F39">
        <v>0.87360890302066696</v>
      </c>
      <c r="G39">
        <v>0.87360890302066696</v>
      </c>
      <c r="H39">
        <v>0.61659005432511405</v>
      </c>
      <c r="I39">
        <v>0.634977016297534</v>
      </c>
      <c r="J39">
        <v>0.62571600025418495</v>
      </c>
      <c r="K39">
        <v>0.73934502675309699</v>
      </c>
      <c r="L39">
        <v>0.36054929512334399</v>
      </c>
      <c r="M39">
        <v>0.82570746360244596</v>
      </c>
      <c r="N39" s="21">
        <v>0</v>
      </c>
      <c r="O39">
        <v>1.0067340003156999</v>
      </c>
      <c r="P39">
        <v>0.97923821232567898</v>
      </c>
      <c r="Q39">
        <v>1.00171232708937</v>
      </c>
      <c r="R39">
        <v>0.99113431877524905</v>
      </c>
      <c r="S39">
        <v>3.4700000286102202</v>
      </c>
      <c r="T39" s="27">
        <f t="shared" si="64"/>
        <v>0.97923821232567898</v>
      </c>
      <c r="U39" s="27">
        <f t="shared" si="65"/>
        <v>1.00171232708937</v>
      </c>
      <c r="V39" s="39">
        <f t="shared" si="66"/>
        <v>3.3979566247863269</v>
      </c>
      <c r="W39" s="38">
        <f t="shared" si="67"/>
        <v>3.4759418036593241</v>
      </c>
      <c r="X39" s="44">
        <f t="shared" si="68"/>
        <v>0.7896366639141208</v>
      </c>
      <c r="Y39" s="44">
        <f t="shared" si="69"/>
        <v>0.75113899303060172</v>
      </c>
      <c r="Z39" s="22">
        <f t="shared" si="70"/>
        <v>1</v>
      </c>
      <c r="AA39" s="22">
        <f t="shared" si="71"/>
        <v>1</v>
      </c>
      <c r="AB39" s="22">
        <f t="shared" si="72"/>
        <v>1</v>
      </c>
      <c r="AC39" s="22">
        <v>1</v>
      </c>
      <c r="AD39" s="22">
        <v>1</v>
      </c>
      <c r="AE39" s="22">
        <v>1</v>
      </c>
      <c r="AF39" s="22">
        <f t="shared" si="73"/>
        <v>-0.10573411347504191</v>
      </c>
      <c r="AG39" s="22">
        <f t="shared" si="74"/>
        <v>0.97680415159684475</v>
      </c>
      <c r="AH39" s="22">
        <f t="shared" si="75"/>
        <v>0.36054929512334399</v>
      </c>
      <c r="AI39" s="22">
        <f t="shared" si="76"/>
        <v>1.466283408598386</v>
      </c>
      <c r="AJ39" s="22">
        <f t="shared" si="77"/>
        <v>-2.6288582302280261</v>
      </c>
      <c r="AK39" s="22">
        <f t="shared" si="78"/>
        <v>1.3004365594014071</v>
      </c>
      <c r="AL39" s="22">
        <f t="shared" si="79"/>
        <v>0.82570746360244596</v>
      </c>
      <c r="AM39" s="22">
        <f t="shared" si="80"/>
        <v>4.4545656938304719</v>
      </c>
      <c r="AN39" s="46">
        <v>0</v>
      </c>
      <c r="AO39" s="49">
        <v>0</v>
      </c>
      <c r="AP39" s="51">
        <v>0.5</v>
      </c>
      <c r="AQ39" s="50">
        <v>1</v>
      </c>
      <c r="AR39" s="17">
        <f t="shared" si="81"/>
        <v>0</v>
      </c>
      <c r="AS39" s="17">
        <f t="shared" si="82"/>
        <v>0</v>
      </c>
      <c r="AT39" s="17">
        <f t="shared" si="83"/>
        <v>196.87541050837817</v>
      </c>
      <c r="AU39" s="17">
        <f t="shared" si="84"/>
        <v>0</v>
      </c>
      <c r="AV39" s="17">
        <f t="shared" si="85"/>
        <v>0</v>
      </c>
      <c r="AW39" s="17">
        <f t="shared" si="86"/>
        <v>196.87541050837817</v>
      </c>
      <c r="AX39" s="14">
        <f t="shared" si="87"/>
        <v>0</v>
      </c>
      <c r="AY39" s="14">
        <f t="shared" si="88"/>
        <v>0</v>
      </c>
      <c r="AZ39" s="67">
        <f t="shared" si="89"/>
        <v>1.6539877726042158E-2</v>
      </c>
      <c r="BA39" s="21">
        <f t="shared" si="90"/>
        <v>0</v>
      </c>
      <c r="BB39" s="66">
        <v>0</v>
      </c>
      <c r="BC39" s="15">
        <f t="shared" si="91"/>
        <v>0</v>
      </c>
      <c r="BD39" s="19">
        <f t="shared" si="92"/>
        <v>0</v>
      </c>
      <c r="BE39" s="53">
        <f t="shared" si="93"/>
        <v>0</v>
      </c>
      <c r="BF39" s="61">
        <f t="shared" si="94"/>
        <v>0</v>
      </c>
      <c r="BG39" s="62">
        <f t="shared" si="95"/>
        <v>0</v>
      </c>
      <c r="BH39" s="63">
        <f t="shared" si="96"/>
        <v>3.4759418036593241</v>
      </c>
      <c r="BI39" s="46">
        <f t="shared" si="97"/>
        <v>0</v>
      </c>
      <c r="BJ39" s="64" t="e">
        <f t="shared" si="98"/>
        <v>#DIV/0!</v>
      </c>
      <c r="BK39" s="66">
        <v>0</v>
      </c>
      <c r="BL39" s="66">
        <v>0</v>
      </c>
      <c r="BM39" s="66">
        <v>0</v>
      </c>
      <c r="BN39" s="10">
        <f t="shared" si="99"/>
        <v>0</v>
      </c>
      <c r="BO39" s="15">
        <f t="shared" si="100"/>
        <v>0</v>
      </c>
      <c r="BP39" s="9">
        <f t="shared" si="101"/>
        <v>0</v>
      </c>
      <c r="BQ39" s="53">
        <f t="shared" si="102"/>
        <v>0</v>
      </c>
      <c r="BR39" s="7">
        <f t="shared" si="103"/>
        <v>0</v>
      </c>
      <c r="BS39" s="62">
        <f t="shared" si="104"/>
        <v>0</v>
      </c>
      <c r="BT39" s="48">
        <f t="shared" si="105"/>
        <v>3.4759418036593241</v>
      </c>
      <c r="BU39" s="46">
        <f t="shared" si="106"/>
        <v>0</v>
      </c>
      <c r="BV39" s="64" t="e">
        <f t="shared" si="107"/>
        <v>#DIV/0!</v>
      </c>
      <c r="BW39" s="16">
        <f t="shared" si="108"/>
        <v>83</v>
      </c>
      <c r="BX39" s="69">
        <f t="shared" si="109"/>
        <v>166.12653188036745</v>
      </c>
      <c r="BY39" s="66">
        <v>83</v>
      </c>
      <c r="BZ39" s="15">
        <f t="shared" si="110"/>
        <v>166.12653188036745</v>
      </c>
      <c r="CA39" s="37">
        <f t="shared" si="111"/>
        <v>83.126531880367452</v>
      </c>
      <c r="CB39" s="54">
        <f t="shared" si="112"/>
        <v>83.126531880367452</v>
      </c>
      <c r="CC39" s="26">
        <f t="shared" si="113"/>
        <v>2.5896115850581793E-2</v>
      </c>
      <c r="CD39" s="47">
        <f t="shared" si="114"/>
        <v>83.126531880367452</v>
      </c>
      <c r="CE39" s="48">
        <f t="shared" si="115"/>
        <v>3.3979566247863269</v>
      </c>
      <c r="CF39" s="65">
        <f t="shared" si="116"/>
        <v>24.463682459629595</v>
      </c>
      <c r="CG39" t="s">
        <v>222</v>
      </c>
      <c r="CH39" s="66">
        <v>0</v>
      </c>
      <c r="CI39" s="15">
        <f t="shared" si="117"/>
        <v>153.87048248537019</v>
      </c>
      <c r="CJ39" s="37">
        <f t="shared" si="118"/>
        <v>153.87048248537019</v>
      </c>
      <c r="CK39" s="54">
        <f t="shared" si="119"/>
        <v>153.87048248537019</v>
      </c>
      <c r="CL39" s="26">
        <f t="shared" si="120"/>
        <v>2.3941260694782977E-2</v>
      </c>
      <c r="CM39" s="47">
        <f t="shared" si="121"/>
        <v>153.87048248537019</v>
      </c>
      <c r="CN39" s="48">
        <f t="shared" si="122"/>
        <v>3.3979566247863269</v>
      </c>
      <c r="CO39" s="65">
        <f t="shared" si="123"/>
        <v>45.283239157017199</v>
      </c>
      <c r="CP39" s="70">
        <f t="shared" si="124"/>
        <v>0</v>
      </c>
      <c r="CQ39" s="1">
        <f t="shared" si="125"/>
        <v>166</v>
      </c>
    </row>
    <row r="40" spans="1:95" x14ac:dyDescent="0.2">
      <c r="A40" s="28" t="s">
        <v>115</v>
      </c>
      <c r="B40">
        <v>1</v>
      </c>
      <c r="C40">
        <v>1</v>
      </c>
      <c r="D40">
        <v>0.32128777923784402</v>
      </c>
      <c r="E40">
        <v>0.67871222076215498</v>
      </c>
      <c r="F40">
        <v>0.3984375</v>
      </c>
      <c r="G40">
        <v>0.3984375</v>
      </c>
      <c r="H40">
        <v>0.286118980169971</v>
      </c>
      <c r="I40">
        <v>0.116147308781869</v>
      </c>
      <c r="J40">
        <v>0.18229632343565</v>
      </c>
      <c r="K40">
        <v>0.26950638465329901</v>
      </c>
      <c r="L40">
        <v>0.69959513251681305</v>
      </c>
      <c r="M40">
        <v>0.18130641653900101</v>
      </c>
      <c r="N40" s="21">
        <v>0</v>
      </c>
      <c r="O40">
        <v>1.0025136854894401</v>
      </c>
      <c r="P40">
        <v>0.99549453514599795</v>
      </c>
      <c r="Q40">
        <v>1.0117274652656401</v>
      </c>
      <c r="R40">
        <v>0.99437645816690001</v>
      </c>
      <c r="S40">
        <v>37.889999389648402</v>
      </c>
      <c r="T40" s="27">
        <f t="shared" si="64"/>
        <v>0.99549453514599795</v>
      </c>
      <c r="U40" s="27">
        <f t="shared" si="65"/>
        <v>1.0117274652656401</v>
      </c>
      <c r="V40" s="39">
        <f t="shared" si="66"/>
        <v>37.719287329080181</v>
      </c>
      <c r="W40" s="38">
        <f t="shared" si="67"/>
        <v>38.334353041405627</v>
      </c>
      <c r="X40" s="44">
        <f t="shared" si="68"/>
        <v>1.0856351545350282</v>
      </c>
      <c r="Y40" s="44">
        <f t="shared" si="69"/>
        <v>0.28174739661123327</v>
      </c>
      <c r="Z40" s="22">
        <f t="shared" si="70"/>
        <v>1</v>
      </c>
      <c r="AA40" s="22">
        <f t="shared" si="71"/>
        <v>1</v>
      </c>
      <c r="AB40" s="22">
        <f t="shared" si="72"/>
        <v>1</v>
      </c>
      <c r="AC40" s="22">
        <v>1</v>
      </c>
      <c r="AD40" s="22">
        <v>1</v>
      </c>
      <c r="AE40" s="22">
        <v>1</v>
      </c>
      <c r="AF40" s="22">
        <f t="shared" si="73"/>
        <v>-0.10573411347504191</v>
      </c>
      <c r="AG40" s="22">
        <f t="shared" si="74"/>
        <v>0.97680415159684475</v>
      </c>
      <c r="AH40" s="22">
        <f t="shared" si="75"/>
        <v>0.69959513251681305</v>
      </c>
      <c r="AI40" s="22">
        <f t="shared" si="76"/>
        <v>1.8053292459918548</v>
      </c>
      <c r="AJ40" s="22">
        <f t="shared" si="77"/>
        <v>-2.6288582302280261</v>
      </c>
      <c r="AK40" s="22">
        <f t="shared" si="78"/>
        <v>1.3004365594014071</v>
      </c>
      <c r="AL40" s="22">
        <f t="shared" si="79"/>
        <v>0.18130641653900101</v>
      </c>
      <c r="AM40" s="22">
        <f t="shared" si="80"/>
        <v>3.8101646467670269</v>
      </c>
      <c r="AN40" s="46">
        <v>1</v>
      </c>
      <c r="AO40" s="46">
        <v>1</v>
      </c>
      <c r="AP40" s="51">
        <v>1</v>
      </c>
      <c r="AQ40" s="21">
        <v>1</v>
      </c>
      <c r="AR40" s="17">
        <f t="shared" si="81"/>
        <v>10.622473853835571</v>
      </c>
      <c r="AS40" s="17">
        <f t="shared" si="82"/>
        <v>10.622473853835571</v>
      </c>
      <c r="AT40" s="17">
        <f t="shared" si="83"/>
        <v>210.75358561209822</v>
      </c>
      <c r="AU40" s="17">
        <f t="shared" si="84"/>
        <v>10.622473853835571</v>
      </c>
      <c r="AV40" s="17">
        <f t="shared" si="85"/>
        <v>10.622473853835571</v>
      </c>
      <c r="AW40" s="17">
        <f t="shared" si="86"/>
        <v>210.75358561209822</v>
      </c>
      <c r="AX40" s="14">
        <f t="shared" si="87"/>
        <v>1.3563231847324345E-2</v>
      </c>
      <c r="AY40" s="14">
        <f t="shared" si="88"/>
        <v>1.2481935383809352E-2</v>
      </c>
      <c r="AZ40" s="67">
        <f t="shared" si="89"/>
        <v>1.7705809615064756E-2</v>
      </c>
      <c r="BA40" s="21">
        <f t="shared" si="90"/>
        <v>0</v>
      </c>
      <c r="BB40" s="66">
        <v>1894</v>
      </c>
      <c r="BC40" s="15">
        <f t="shared" si="91"/>
        <v>1617.3340184023441</v>
      </c>
      <c r="BD40" s="19">
        <f t="shared" si="92"/>
        <v>-276.6659815976559</v>
      </c>
      <c r="BE40" s="53">
        <f t="shared" si="93"/>
        <v>0</v>
      </c>
      <c r="BF40" s="61">
        <f t="shared" si="94"/>
        <v>0</v>
      </c>
      <c r="BG40" s="62">
        <f t="shared" si="95"/>
        <v>0</v>
      </c>
      <c r="BH40" s="63">
        <f t="shared" si="96"/>
        <v>38.334353041405627</v>
      </c>
      <c r="BI40" s="46">
        <f t="shared" si="97"/>
        <v>0</v>
      </c>
      <c r="BJ40" s="64">
        <f t="shared" si="98"/>
        <v>1.1710629829396377</v>
      </c>
      <c r="BK40" s="66">
        <v>1212</v>
      </c>
      <c r="BL40" s="66">
        <v>2993</v>
      </c>
      <c r="BM40" s="66">
        <v>76</v>
      </c>
      <c r="BN40" s="10">
        <f t="shared" si="99"/>
        <v>4281</v>
      </c>
      <c r="BO40" s="15">
        <f t="shared" si="100"/>
        <v>2214.4451203123849</v>
      </c>
      <c r="BP40" s="9">
        <f t="shared" si="101"/>
        <v>-2066.5548796876151</v>
      </c>
      <c r="BQ40" s="53">
        <f t="shared" si="102"/>
        <v>0</v>
      </c>
      <c r="BR40" s="7">
        <f t="shared" si="103"/>
        <v>0</v>
      </c>
      <c r="BS40" s="62">
        <f t="shared" si="104"/>
        <v>0</v>
      </c>
      <c r="BT40" s="48">
        <f t="shared" si="105"/>
        <v>38.334353041405627</v>
      </c>
      <c r="BU40" s="46">
        <f t="shared" si="106"/>
        <v>0</v>
      </c>
      <c r="BV40" s="64">
        <f t="shared" si="107"/>
        <v>1.9332156668647054</v>
      </c>
      <c r="BW40" s="16">
        <f t="shared" si="108"/>
        <v>6364</v>
      </c>
      <c r="BX40" s="69">
        <f t="shared" si="109"/>
        <v>4009.6162904884395</v>
      </c>
      <c r="BY40" s="66">
        <v>189</v>
      </c>
      <c r="BZ40" s="15">
        <f t="shared" si="110"/>
        <v>177.83715177371042</v>
      </c>
      <c r="CA40" s="37">
        <f t="shared" si="111"/>
        <v>-11.162848226289583</v>
      </c>
      <c r="CB40" s="54">
        <f t="shared" si="112"/>
        <v>-11.162848226289583</v>
      </c>
      <c r="CC40" s="26">
        <f t="shared" si="113"/>
        <v>-3.4775228119282233E-3</v>
      </c>
      <c r="CD40" s="47">
        <f t="shared" si="114"/>
        <v>-11.162848226289583</v>
      </c>
      <c r="CE40" s="48">
        <f t="shared" si="115"/>
        <v>38.334353041405627</v>
      </c>
      <c r="CF40" s="65">
        <f t="shared" si="116"/>
        <v>-0.29119699018351475</v>
      </c>
      <c r="CG40" t="s">
        <v>222</v>
      </c>
      <c r="CH40" s="66">
        <v>0</v>
      </c>
      <c r="CI40" s="15">
        <f t="shared" si="117"/>
        <v>164.71714684894741</v>
      </c>
      <c r="CJ40" s="37">
        <f t="shared" si="118"/>
        <v>164.71714684894741</v>
      </c>
      <c r="CK40" s="54">
        <f t="shared" si="119"/>
        <v>164.71714684894741</v>
      </c>
      <c r="CL40" s="26">
        <f t="shared" si="120"/>
        <v>2.5628932137692143E-2</v>
      </c>
      <c r="CM40" s="47">
        <f t="shared" si="121"/>
        <v>164.71714684894741</v>
      </c>
      <c r="CN40" s="48">
        <f t="shared" si="122"/>
        <v>38.334353041405627</v>
      </c>
      <c r="CO40" s="65">
        <f t="shared" si="123"/>
        <v>4.2968547472558996</v>
      </c>
      <c r="CP40" s="70">
        <f t="shared" si="124"/>
        <v>0</v>
      </c>
      <c r="CQ40" s="1">
        <f t="shared" si="125"/>
        <v>6553</v>
      </c>
    </row>
    <row r="41" spans="1:95" x14ac:dyDescent="0.2">
      <c r="A41" s="28" t="s">
        <v>232</v>
      </c>
      <c r="B41">
        <v>1</v>
      </c>
      <c r="C41">
        <v>1</v>
      </c>
      <c r="D41">
        <v>0.77626847782660802</v>
      </c>
      <c r="E41">
        <v>0.22373152217339101</v>
      </c>
      <c r="F41">
        <v>0.97655939610647602</v>
      </c>
      <c r="G41">
        <v>0.97655939610647602</v>
      </c>
      <c r="H41">
        <v>0.665900543251149</v>
      </c>
      <c r="I41">
        <v>0.97931466778102805</v>
      </c>
      <c r="J41">
        <v>0.80754329251700496</v>
      </c>
      <c r="K41">
        <v>0.88803940794890501</v>
      </c>
      <c r="L41">
        <v>0.46183570950743502</v>
      </c>
      <c r="M41">
        <v>3.2138164419958801E-2</v>
      </c>
      <c r="N41" s="21">
        <v>0</v>
      </c>
      <c r="O41">
        <v>1.01298386300342</v>
      </c>
      <c r="P41">
        <v>1.0224784125503401</v>
      </c>
      <c r="Q41">
        <v>1.0111583018096599</v>
      </c>
      <c r="R41">
        <v>0.969793953559419</v>
      </c>
      <c r="S41">
        <v>2.2699999809265101</v>
      </c>
      <c r="T41" s="27">
        <f t="shared" si="64"/>
        <v>1.0224784125503401</v>
      </c>
      <c r="U41" s="27">
        <f t="shared" si="65"/>
        <v>1.0111583018096599</v>
      </c>
      <c r="V41" s="39">
        <f t="shared" si="66"/>
        <v>2.3210259769870403</v>
      </c>
      <c r="W41" s="38">
        <f t="shared" si="67"/>
        <v>2.2953293258216103</v>
      </c>
      <c r="X41" s="44">
        <f t="shared" si="68"/>
        <v>0.8505367464905037</v>
      </c>
      <c r="Y41" s="44">
        <f t="shared" si="69"/>
        <v>0.86716931164823541</v>
      </c>
      <c r="Z41" s="22">
        <f t="shared" si="70"/>
        <v>1</v>
      </c>
      <c r="AA41" s="22">
        <f t="shared" si="71"/>
        <v>1</v>
      </c>
      <c r="AB41" s="22">
        <f t="shared" si="72"/>
        <v>1</v>
      </c>
      <c r="AC41" s="22">
        <v>1</v>
      </c>
      <c r="AD41" s="22">
        <v>1</v>
      </c>
      <c r="AE41" s="22">
        <v>1</v>
      </c>
      <c r="AF41" s="22">
        <f t="shared" si="73"/>
        <v>-0.10573411347504191</v>
      </c>
      <c r="AG41" s="22">
        <f t="shared" si="74"/>
        <v>0.97680415159684475</v>
      </c>
      <c r="AH41" s="22">
        <f t="shared" si="75"/>
        <v>0.46183570950743502</v>
      </c>
      <c r="AI41" s="22">
        <f t="shared" si="76"/>
        <v>1.567569822982477</v>
      </c>
      <c r="AJ41" s="22">
        <f t="shared" si="77"/>
        <v>-2.6288582302280261</v>
      </c>
      <c r="AK41" s="22">
        <f t="shared" si="78"/>
        <v>1.3004365594014071</v>
      </c>
      <c r="AL41" s="22">
        <f t="shared" si="79"/>
        <v>3.2138164419958801E-2</v>
      </c>
      <c r="AM41" s="22">
        <f t="shared" si="80"/>
        <v>3.6609963946479849</v>
      </c>
      <c r="AN41" s="46">
        <v>0</v>
      </c>
      <c r="AO41" s="49">
        <v>0</v>
      </c>
      <c r="AP41" s="51">
        <v>0.5</v>
      </c>
      <c r="AQ41" s="50">
        <v>1</v>
      </c>
      <c r="AR41" s="17">
        <f t="shared" si="81"/>
        <v>0</v>
      </c>
      <c r="AS41" s="17">
        <f t="shared" si="82"/>
        <v>0</v>
      </c>
      <c r="AT41" s="17">
        <f t="shared" si="83"/>
        <v>89.818791851141569</v>
      </c>
      <c r="AU41" s="17">
        <f t="shared" si="84"/>
        <v>0</v>
      </c>
      <c r="AV41" s="17">
        <f t="shared" si="85"/>
        <v>0</v>
      </c>
      <c r="AW41" s="17">
        <f t="shared" si="86"/>
        <v>89.818791851141569</v>
      </c>
      <c r="AX41" s="14">
        <f t="shared" si="87"/>
        <v>0</v>
      </c>
      <c r="AY41" s="14">
        <f t="shared" si="88"/>
        <v>0</v>
      </c>
      <c r="AZ41" s="67">
        <f t="shared" si="89"/>
        <v>7.5458475534479867E-3</v>
      </c>
      <c r="BA41" s="21">
        <f t="shared" si="90"/>
        <v>0</v>
      </c>
      <c r="BB41" s="66">
        <v>0</v>
      </c>
      <c r="BC41" s="15">
        <f t="shared" si="91"/>
        <v>0</v>
      </c>
      <c r="BD41" s="19">
        <f t="shared" si="92"/>
        <v>0</v>
      </c>
      <c r="BE41" s="53">
        <f t="shared" si="93"/>
        <v>0</v>
      </c>
      <c r="BF41" s="61">
        <f t="shared" si="94"/>
        <v>0</v>
      </c>
      <c r="BG41" s="62">
        <f t="shared" si="95"/>
        <v>0</v>
      </c>
      <c r="BH41" s="63">
        <f t="shared" si="96"/>
        <v>2.2953293258216103</v>
      </c>
      <c r="BI41" s="46">
        <f t="shared" si="97"/>
        <v>0</v>
      </c>
      <c r="BJ41" s="64" t="e">
        <f t="shared" si="98"/>
        <v>#DIV/0!</v>
      </c>
      <c r="BK41" s="66">
        <v>0</v>
      </c>
      <c r="BL41" s="66">
        <v>0</v>
      </c>
      <c r="BM41" s="66">
        <v>0</v>
      </c>
      <c r="BN41" s="10">
        <f t="shared" si="99"/>
        <v>0</v>
      </c>
      <c r="BO41" s="15">
        <f t="shared" si="100"/>
        <v>0</v>
      </c>
      <c r="BP41" s="9">
        <f t="shared" si="101"/>
        <v>0</v>
      </c>
      <c r="BQ41" s="53">
        <f t="shared" si="102"/>
        <v>0</v>
      </c>
      <c r="BR41" s="7">
        <f t="shared" si="103"/>
        <v>0</v>
      </c>
      <c r="BS41" s="62">
        <f t="shared" si="104"/>
        <v>0</v>
      </c>
      <c r="BT41" s="48">
        <f t="shared" si="105"/>
        <v>2.2953293258216103</v>
      </c>
      <c r="BU41" s="46">
        <f t="shared" si="106"/>
        <v>0</v>
      </c>
      <c r="BV41" s="64" t="e">
        <f t="shared" si="107"/>
        <v>#DIV/0!</v>
      </c>
      <c r="BW41" s="16">
        <f t="shared" si="108"/>
        <v>5</v>
      </c>
      <c r="BX41" s="69">
        <f t="shared" si="109"/>
        <v>75.790492826831581</v>
      </c>
      <c r="BY41" s="66">
        <v>5</v>
      </c>
      <c r="BZ41" s="15">
        <f t="shared" si="110"/>
        <v>75.790492826831581</v>
      </c>
      <c r="CA41" s="37">
        <f t="shared" si="111"/>
        <v>70.790492826831581</v>
      </c>
      <c r="CB41" s="54">
        <f t="shared" si="112"/>
        <v>70.790492826831581</v>
      </c>
      <c r="CC41" s="26">
        <f t="shared" si="113"/>
        <v>2.205311303016563E-2</v>
      </c>
      <c r="CD41" s="47">
        <f t="shared" si="114"/>
        <v>70.790492826831581</v>
      </c>
      <c r="CE41" s="48">
        <f t="shared" si="115"/>
        <v>2.3210259769870403</v>
      </c>
      <c r="CF41" s="65">
        <f t="shared" si="116"/>
        <v>30.499655552638757</v>
      </c>
      <c r="CG41" t="s">
        <v>222</v>
      </c>
      <c r="CH41" s="66">
        <v>479</v>
      </c>
      <c r="CI41" s="15">
        <f t="shared" si="117"/>
        <v>70.19901978972662</v>
      </c>
      <c r="CJ41" s="37">
        <f t="shared" si="118"/>
        <v>-408.80098021027339</v>
      </c>
      <c r="CK41" s="54">
        <f t="shared" si="119"/>
        <v>-408.80098021027339</v>
      </c>
      <c r="CL41" s="26">
        <f t="shared" si="120"/>
        <v>-6.3606811920067438E-2</v>
      </c>
      <c r="CM41" s="47">
        <f t="shared" si="121"/>
        <v>-408.80098021027345</v>
      </c>
      <c r="CN41" s="48">
        <f t="shared" si="122"/>
        <v>2.3210259769870403</v>
      </c>
      <c r="CO41" s="65">
        <f t="shared" si="123"/>
        <v>-176.12942908159275</v>
      </c>
      <c r="CP41" s="70">
        <f t="shared" si="124"/>
        <v>0</v>
      </c>
      <c r="CQ41" s="1">
        <f t="shared" si="125"/>
        <v>10</v>
      </c>
    </row>
    <row r="42" spans="1:95" x14ac:dyDescent="0.2">
      <c r="A42" s="28" t="s">
        <v>153</v>
      </c>
      <c r="B42">
        <v>0</v>
      </c>
      <c r="C42">
        <v>0</v>
      </c>
      <c r="D42">
        <v>0.17635467980295499</v>
      </c>
      <c r="E42">
        <v>0.82364532019704395</v>
      </c>
      <c r="F42">
        <v>0.17298347910592801</v>
      </c>
      <c r="G42">
        <v>0.17298347910592801</v>
      </c>
      <c r="H42">
        <v>0.482872928176795</v>
      </c>
      <c r="I42">
        <v>0.66850828729281697</v>
      </c>
      <c r="J42">
        <v>0.56815891632142601</v>
      </c>
      <c r="K42">
        <v>0.31349977038322402</v>
      </c>
      <c r="L42">
        <v>0.466948899678096</v>
      </c>
      <c r="M42">
        <v>-1.1998549812816299</v>
      </c>
      <c r="N42" s="21">
        <v>0</v>
      </c>
      <c r="O42">
        <v>0.999990772528905</v>
      </c>
      <c r="P42">
        <v>0.98483330314404205</v>
      </c>
      <c r="Q42">
        <v>1.0128298274407199</v>
      </c>
      <c r="R42">
        <v>0.99143663250381298</v>
      </c>
      <c r="S42">
        <v>45.049999237060497</v>
      </c>
      <c r="T42" s="27">
        <f t="shared" si="64"/>
        <v>0.99143663250381298</v>
      </c>
      <c r="U42" s="27">
        <f t="shared" si="65"/>
        <v>1.0128298274407199</v>
      </c>
      <c r="V42" s="39">
        <f t="shared" si="66"/>
        <v>44.664219537890602</v>
      </c>
      <c r="W42" s="38">
        <f t="shared" si="67"/>
        <v>45.627982953476547</v>
      </c>
      <c r="X42" s="44">
        <f t="shared" si="68"/>
        <v>1.160525234610488</v>
      </c>
      <c r="Y42" s="44">
        <f t="shared" si="69"/>
        <v>0.36505164859843903</v>
      </c>
      <c r="Z42" s="22">
        <f t="shared" si="70"/>
        <v>1</v>
      </c>
      <c r="AA42" s="22">
        <f t="shared" si="71"/>
        <v>1</v>
      </c>
      <c r="AB42" s="22">
        <f t="shared" si="72"/>
        <v>1</v>
      </c>
      <c r="AC42" s="22">
        <v>1</v>
      </c>
      <c r="AD42" s="22">
        <v>1</v>
      </c>
      <c r="AE42" s="22">
        <v>1</v>
      </c>
      <c r="AF42" s="22">
        <f t="shared" si="73"/>
        <v>-0.10573411347504191</v>
      </c>
      <c r="AG42" s="22">
        <f t="shared" si="74"/>
        <v>0.97680415159684475</v>
      </c>
      <c r="AH42" s="22">
        <f t="shared" si="75"/>
        <v>0.466948899678096</v>
      </c>
      <c r="AI42" s="22">
        <f t="shared" si="76"/>
        <v>1.572683013153138</v>
      </c>
      <c r="AJ42" s="22">
        <f t="shared" si="77"/>
        <v>-2.6288582302280261</v>
      </c>
      <c r="AK42" s="22">
        <f t="shared" si="78"/>
        <v>1.3004365594014071</v>
      </c>
      <c r="AL42" s="22">
        <f t="shared" si="79"/>
        <v>-1.1998549812816299</v>
      </c>
      <c r="AM42" s="22">
        <f t="shared" si="80"/>
        <v>2.4290032489463962</v>
      </c>
      <c r="AN42" s="46">
        <v>1</v>
      </c>
      <c r="AO42" s="46">
        <v>1</v>
      </c>
      <c r="AP42" s="51">
        <v>1</v>
      </c>
      <c r="AQ42" s="21">
        <v>1</v>
      </c>
      <c r="AR42" s="17">
        <f t="shared" si="81"/>
        <v>6.1173704890006686</v>
      </c>
      <c r="AS42" s="17">
        <f t="shared" si="82"/>
        <v>6.1173704890006686</v>
      </c>
      <c r="AT42" s="17">
        <f t="shared" si="83"/>
        <v>34.810670047251705</v>
      </c>
      <c r="AU42" s="17">
        <f t="shared" si="84"/>
        <v>6.1173704890006686</v>
      </c>
      <c r="AV42" s="17">
        <f t="shared" si="85"/>
        <v>6.1173704890006686</v>
      </c>
      <c r="AW42" s="17">
        <f t="shared" si="86"/>
        <v>34.810670047251705</v>
      </c>
      <c r="AX42" s="14">
        <f t="shared" si="87"/>
        <v>7.8109219547136495E-3</v>
      </c>
      <c r="AY42" s="14">
        <f t="shared" si="88"/>
        <v>7.1882147429299303E-3</v>
      </c>
      <c r="AZ42" s="67">
        <f t="shared" si="89"/>
        <v>2.9245106062579583E-3</v>
      </c>
      <c r="BA42" s="21">
        <f t="shared" si="90"/>
        <v>0</v>
      </c>
      <c r="BB42" s="66">
        <v>1261</v>
      </c>
      <c r="BC42" s="15">
        <f t="shared" si="91"/>
        <v>931.40557756787439</v>
      </c>
      <c r="BD42" s="19">
        <f t="shared" si="92"/>
        <v>-329.59442243212561</v>
      </c>
      <c r="BE42" s="53">
        <f t="shared" si="93"/>
        <v>0</v>
      </c>
      <c r="BF42" s="61">
        <f t="shared" si="94"/>
        <v>0</v>
      </c>
      <c r="BG42" s="62">
        <f t="shared" si="95"/>
        <v>0</v>
      </c>
      <c r="BH42" s="63">
        <f t="shared" si="96"/>
        <v>45.627982953476547</v>
      </c>
      <c r="BI42" s="46">
        <f t="shared" si="97"/>
        <v>0</v>
      </c>
      <c r="BJ42" s="64">
        <f t="shared" si="98"/>
        <v>1.3538677783020974</v>
      </c>
      <c r="BK42" s="66">
        <v>631</v>
      </c>
      <c r="BL42" s="66">
        <v>1892</v>
      </c>
      <c r="BM42" s="66">
        <v>0</v>
      </c>
      <c r="BN42" s="10">
        <f t="shared" si="99"/>
        <v>2523</v>
      </c>
      <c r="BO42" s="15">
        <f t="shared" si="100"/>
        <v>1275.2755539726847</v>
      </c>
      <c r="BP42" s="9">
        <f t="shared" si="101"/>
        <v>-1247.7244460273153</v>
      </c>
      <c r="BQ42" s="53">
        <f t="shared" si="102"/>
        <v>0</v>
      </c>
      <c r="BR42" s="7">
        <f t="shared" si="103"/>
        <v>0</v>
      </c>
      <c r="BS42" s="62">
        <f t="shared" si="104"/>
        <v>0</v>
      </c>
      <c r="BT42" s="48">
        <f t="shared" si="105"/>
        <v>45.627982953476547</v>
      </c>
      <c r="BU42" s="46">
        <f t="shared" si="106"/>
        <v>0</v>
      </c>
      <c r="BV42" s="64">
        <f t="shared" si="107"/>
        <v>1.9783959569682463</v>
      </c>
      <c r="BW42" s="16">
        <f t="shared" si="108"/>
        <v>3784</v>
      </c>
      <c r="BX42" s="69">
        <f t="shared" si="109"/>
        <v>2236.0549160698142</v>
      </c>
      <c r="BY42" s="66">
        <v>0</v>
      </c>
      <c r="BZ42" s="15">
        <f t="shared" si="110"/>
        <v>29.373784529254934</v>
      </c>
      <c r="CA42" s="37">
        <f t="shared" si="111"/>
        <v>29.373784529254934</v>
      </c>
      <c r="CB42" s="54">
        <f t="shared" si="112"/>
        <v>29.373784529254934</v>
      </c>
      <c r="CC42" s="26">
        <f t="shared" si="113"/>
        <v>9.1507116913566895E-3</v>
      </c>
      <c r="CD42" s="47">
        <f t="shared" si="114"/>
        <v>29.373784529254937</v>
      </c>
      <c r="CE42" s="48">
        <f t="shared" si="115"/>
        <v>44.664219537890602</v>
      </c>
      <c r="CF42" s="65">
        <f t="shared" si="116"/>
        <v>0.65765807246079555</v>
      </c>
      <c r="CG42" t="s">
        <v>222</v>
      </c>
      <c r="CH42" s="66">
        <v>0</v>
      </c>
      <c r="CI42" s="15">
        <f t="shared" si="117"/>
        <v>27.206722170017787</v>
      </c>
      <c r="CJ42" s="37">
        <f t="shared" si="118"/>
        <v>27.206722170017787</v>
      </c>
      <c r="CK42" s="54">
        <f t="shared" si="119"/>
        <v>27.206722170017787</v>
      </c>
      <c r="CL42" s="26">
        <f t="shared" si="120"/>
        <v>4.2331915621624068E-3</v>
      </c>
      <c r="CM42" s="47">
        <f t="shared" si="121"/>
        <v>27.206722170017787</v>
      </c>
      <c r="CN42" s="48">
        <f t="shared" si="122"/>
        <v>44.664219537890602</v>
      </c>
      <c r="CO42" s="65">
        <f t="shared" si="123"/>
        <v>0.60913909280194944</v>
      </c>
      <c r="CP42" s="70">
        <f t="shared" si="124"/>
        <v>0</v>
      </c>
      <c r="CQ42" s="1">
        <f t="shared" si="125"/>
        <v>3784</v>
      </c>
    </row>
    <row r="43" spans="1:95" x14ac:dyDescent="0.2">
      <c r="A43" s="28" t="s">
        <v>203</v>
      </c>
      <c r="B43">
        <v>1</v>
      </c>
      <c r="C43">
        <v>1</v>
      </c>
      <c r="D43">
        <v>0.47782660807031502</v>
      </c>
      <c r="E43">
        <v>0.52217339192968404</v>
      </c>
      <c r="F43">
        <v>0.72665872069924498</v>
      </c>
      <c r="G43">
        <v>0.72665872069924498</v>
      </c>
      <c r="H43">
        <v>0.18679481821980701</v>
      </c>
      <c r="I43">
        <v>0.62473882156289096</v>
      </c>
      <c r="J43">
        <v>0.34161085259209301</v>
      </c>
      <c r="K43">
        <v>0.498231377094567</v>
      </c>
      <c r="L43">
        <v>0.62897799202663196</v>
      </c>
      <c r="M43">
        <v>1.08723957368448</v>
      </c>
      <c r="N43" s="21">
        <v>0</v>
      </c>
      <c r="O43">
        <v>1.0151924768059399</v>
      </c>
      <c r="P43">
        <v>0.98380741998947996</v>
      </c>
      <c r="Q43">
        <v>1.0158555504042599</v>
      </c>
      <c r="R43">
        <v>0.97957407350834003</v>
      </c>
      <c r="S43">
        <v>26.290000915527301</v>
      </c>
      <c r="T43" s="27">
        <f t="shared" si="64"/>
        <v>0.98380741998947996</v>
      </c>
      <c r="U43" s="27">
        <f t="shared" si="65"/>
        <v>1.0158555504042599</v>
      </c>
      <c r="V43" s="39">
        <f t="shared" si="66"/>
        <v>25.86429797222598</v>
      </c>
      <c r="W43" s="38">
        <f t="shared" si="67"/>
        <v>26.706843350171482</v>
      </c>
      <c r="X43" s="44">
        <f t="shared" si="68"/>
        <v>1.0047481420313793</v>
      </c>
      <c r="Y43" s="44">
        <f t="shared" si="69"/>
        <v>0.51178855984830907</v>
      </c>
      <c r="Z43" s="22">
        <f t="shared" si="70"/>
        <v>1</v>
      </c>
      <c r="AA43" s="22">
        <f t="shared" si="71"/>
        <v>1</v>
      </c>
      <c r="AB43" s="22">
        <f t="shared" si="72"/>
        <v>1</v>
      </c>
      <c r="AC43" s="22">
        <v>1</v>
      </c>
      <c r="AD43" s="22">
        <v>1</v>
      </c>
      <c r="AE43" s="22">
        <v>1</v>
      </c>
      <c r="AF43" s="22">
        <f t="shared" si="73"/>
        <v>-0.10573411347504191</v>
      </c>
      <c r="AG43" s="22">
        <f t="shared" si="74"/>
        <v>0.97680415159684475</v>
      </c>
      <c r="AH43" s="22">
        <f t="shared" si="75"/>
        <v>0.62897799202663196</v>
      </c>
      <c r="AI43" s="22">
        <f t="shared" si="76"/>
        <v>1.7347121055016739</v>
      </c>
      <c r="AJ43" s="22">
        <f t="shared" si="77"/>
        <v>-2.6288582302280261</v>
      </c>
      <c r="AK43" s="22">
        <f t="shared" si="78"/>
        <v>1.3004365594014071</v>
      </c>
      <c r="AL43" s="22">
        <f t="shared" si="79"/>
        <v>1.08723957368448</v>
      </c>
      <c r="AM43" s="22">
        <f t="shared" si="80"/>
        <v>4.7160978039125059</v>
      </c>
      <c r="AN43" s="46">
        <v>0</v>
      </c>
      <c r="AO43" s="49">
        <v>0</v>
      </c>
      <c r="AP43" s="51">
        <v>0.5</v>
      </c>
      <c r="AQ43" s="50">
        <v>1</v>
      </c>
      <c r="AR43" s="17">
        <f t="shared" si="81"/>
        <v>0</v>
      </c>
      <c r="AS43" s="17">
        <f t="shared" si="82"/>
        <v>0</v>
      </c>
      <c r="AT43" s="17">
        <f t="shared" si="83"/>
        <v>247.34390699838525</v>
      </c>
      <c r="AU43" s="17">
        <f t="shared" si="84"/>
        <v>0</v>
      </c>
      <c r="AV43" s="17">
        <f t="shared" si="85"/>
        <v>0</v>
      </c>
      <c r="AW43" s="17">
        <f t="shared" si="86"/>
        <v>247.34390699838525</v>
      </c>
      <c r="AX43" s="14">
        <f t="shared" si="87"/>
        <v>0</v>
      </c>
      <c r="AY43" s="14">
        <f t="shared" si="88"/>
        <v>0</v>
      </c>
      <c r="AZ43" s="67">
        <f t="shared" si="89"/>
        <v>2.0779832115503011E-2</v>
      </c>
      <c r="BA43" s="21">
        <f t="shared" si="90"/>
        <v>0</v>
      </c>
      <c r="BB43" s="66">
        <v>0</v>
      </c>
      <c r="BC43" s="15">
        <f t="shared" si="91"/>
        <v>0</v>
      </c>
      <c r="BD43" s="19">
        <f t="shared" si="92"/>
        <v>0</v>
      </c>
      <c r="BE43" s="53">
        <f t="shared" si="93"/>
        <v>0</v>
      </c>
      <c r="BF43" s="61">
        <f t="shared" si="94"/>
        <v>0</v>
      </c>
      <c r="BG43" s="62">
        <f t="shared" si="95"/>
        <v>0</v>
      </c>
      <c r="BH43" s="63">
        <f t="shared" si="96"/>
        <v>26.706843350171482</v>
      </c>
      <c r="BI43" s="46">
        <f t="shared" si="97"/>
        <v>0</v>
      </c>
      <c r="BJ43" s="64" t="e">
        <f t="shared" si="98"/>
        <v>#DIV/0!</v>
      </c>
      <c r="BK43" s="66">
        <v>0</v>
      </c>
      <c r="BL43" s="66">
        <v>0</v>
      </c>
      <c r="BM43" s="66">
        <v>0</v>
      </c>
      <c r="BN43" s="10">
        <f t="shared" si="99"/>
        <v>0</v>
      </c>
      <c r="BO43" s="15">
        <f t="shared" si="100"/>
        <v>0</v>
      </c>
      <c r="BP43" s="9">
        <f t="shared" si="101"/>
        <v>0</v>
      </c>
      <c r="BQ43" s="53">
        <f t="shared" si="102"/>
        <v>0</v>
      </c>
      <c r="BR43" s="7">
        <f t="shared" si="103"/>
        <v>0</v>
      </c>
      <c r="BS43" s="62">
        <f t="shared" si="104"/>
        <v>0</v>
      </c>
      <c r="BT43" s="48">
        <f t="shared" si="105"/>
        <v>26.706843350171482</v>
      </c>
      <c r="BU43" s="46">
        <f t="shared" si="106"/>
        <v>0</v>
      </c>
      <c r="BV43" s="64" t="e">
        <f t="shared" si="107"/>
        <v>#DIV/0!</v>
      </c>
      <c r="BW43" s="16">
        <f t="shared" si="108"/>
        <v>210</v>
      </c>
      <c r="BX43" s="69">
        <f t="shared" si="109"/>
        <v>208.71263376811225</v>
      </c>
      <c r="BY43" s="66">
        <v>210</v>
      </c>
      <c r="BZ43" s="15">
        <f t="shared" si="110"/>
        <v>208.71263376811225</v>
      </c>
      <c r="CA43" s="37">
        <f t="shared" si="111"/>
        <v>-1.287366231887745</v>
      </c>
      <c r="CB43" s="54">
        <f t="shared" si="112"/>
        <v>-1.287366231887745</v>
      </c>
      <c r="CC43" s="26">
        <f t="shared" si="113"/>
        <v>-4.0104867037001453E-4</v>
      </c>
      <c r="CD43" s="47">
        <f t="shared" si="114"/>
        <v>-1.287366231887745</v>
      </c>
      <c r="CE43" s="48">
        <f t="shared" si="115"/>
        <v>26.706843350171482</v>
      </c>
      <c r="CF43" s="65">
        <f t="shared" si="116"/>
        <v>-4.8203608903089591E-2</v>
      </c>
      <c r="CG43" t="s">
        <v>222</v>
      </c>
      <c r="CH43" s="66">
        <v>0</v>
      </c>
      <c r="CI43" s="15">
        <f t="shared" si="117"/>
        <v>193.31477817052451</v>
      </c>
      <c r="CJ43" s="37">
        <f t="shared" si="118"/>
        <v>193.31477817052451</v>
      </c>
      <c r="CK43" s="54">
        <f t="shared" si="119"/>
        <v>193.31477817052451</v>
      </c>
      <c r="CL43" s="26">
        <f t="shared" si="120"/>
        <v>3.0078540247475416E-2</v>
      </c>
      <c r="CM43" s="47">
        <f t="shared" si="121"/>
        <v>193.31477817052451</v>
      </c>
      <c r="CN43" s="48">
        <f t="shared" si="122"/>
        <v>26.706843350171482</v>
      </c>
      <c r="CO43" s="65">
        <f t="shared" si="123"/>
        <v>7.2383986244964911</v>
      </c>
      <c r="CP43" s="70">
        <f t="shared" si="124"/>
        <v>0</v>
      </c>
      <c r="CQ43" s="1">
        <f t="shared" si="125"/>
        <v>420</v>
      </c>
    </row>
    <row r="44" spans="1:95" x14ac:dyDescent="0.2">
      <c r="A44" s="28" t="s">
        <v>154</v>
      </c>
      <c r="B44">
        <v>1</v>
      </c>
      <c r="C44">
        <v>1</v>
      </c>
      <c r="D44">
        <v>0.500199760287654</v>
      </c>
      <c r="E44">
        <v>0.499800239712345</v>
      </c>
      <c r="F44">
        <v>0.402463249900675</v>
      </c>
      <c r="G44">
        <v>0.402463249900675</v>
      </c>
      <c r="H44">
        <v>0.61554534057668198</v>
      </c>
      <c r="I44">
        <v>0.47304638529043003</v>
      </c>
      <c r="J44">
        <v>0.53961235933044205</v>
      </c>
      <c r="K44">
        <v>0.46601946721429999</v>
      </c>
      <c r="L44">
        <v>0.61019256610666395</v>
      </c>
      <c r="M44">
        <v>-2.0372545346324098</v>
      </c>
      <c r="N44" s="21">
        <v>0</v>
      </c>
      <c r="O44">
        <v>1.00589500932591</v>
      </c>
      <c r="P44">
        <v>0.99614920237680404</v>
      </c>
      <c r="Q44">
        <v>1.00170313698667</v>
      </c>
      <c r="R44">
        <v>0.99460663017114004</v>
      </c>
      <c r="S44">
        <v>64.339996337890597</v>
      </c>
      <c r="T44" s="27">
        <f t="shared" si="64"/>
        <v>0.99614920237680404</v>
      </c>
      <c r="U44" s="27">
        <f t="shared" si="65"/>
        <v>1.00170313698667</v>
      </c>
      <c r="V44" s="39">
        <f t="shared" si="66"/>
        <v>64.092236032916205</v>
      </c>
      <c r="W44" s="38">
        <f t="shared" si="67"/>
        <v>64.449576165375873</v>
      </c>
      <c r="X44" s="44">
        <f t="shared" si="68"/>
        <v>0.99318744838976092</v>
      </c>
      <c r="Y44" s="44">
        <f t="shared" si="69"/>
        <v>0.48562140178583685</v>
      </c>
      <c r="Z44" s="22">
        <f t="shared" si="70"/>
        <v>1</v>
      </c>
      <c r="AA44" s="22">
        <f t="shared" si="71"/>
        <v>1</v>
      </c>
      <c r="AB44" s="22">
        <f t="shared" si="72"/>
        <v>1</v>
      </c>
      <c r="AC44" s="22">
        <v>1</v>
      </c>
      <c r="AD44" s="22">
        <v>1</v>
      </c>
      <c r="AE44" s="22">
        <v>1</v>
      </c>
      <c r="AF44" s="22">
        <f t="shared" si="73"/>
        <v>-0.10573411347504191</v>
      </c>
      <c r="AG44" s="22">
        <f t="shared" si="74"/>
        <v>0.97680415159684475</v>
      </c>
      <c r="AH44" s="22">
        <f t="shared" si="75"/>
        <v>0.61019256610666395</v>
      </c>
      <c r="AI44" s="22">
        <f t="shared" si="76"/>
        <v>1.7159266795817059</v>
      </c>
      <c r="AJ44" s="22">
        <f t="shared" si="77"/>
        <v>-2.6288582302280261</v>
      </c>
      <c r="AK44" s="22">
        <f t="shared" si="78"/>
        <v>1.3004365594014071</v>
      </c>
      <c r="AL44" s="22">
        <f t="shared" si="79"/>
        <v>-2.0372545346324098</v>
      </c>
      <c r="AM44" s="22">
        <f t="shared" si="80"/>
        <v>1.5916036955956163</v>
      </c>
      <c r="AN44" s="46">
        <v>1</v>
      </c>
      <c r="AO44" s="46">
        <v>1</v>
      </c>
      <c r="AP44" s="51">
        <v>1</v>
      </c>
      <c r="AQ44" s="21">
        <v>1</v>
      </c>
      <c r="AR44" s="17">
        <f t="shared" si="81"/>
        <v>8.6695170923102118</v>
      </c>
      <c r="AS44" s="17">
        <f t="shared" si="82"/>
        <v>8.6695170923102118</v>
      </c>
      <c r="AT44" s="17">
        <f t="shared" si="83"/>
        <v>6.4171140134760689</v>
      </c>
      <c r="AU44" s="17">
        <f t="shared" si="84"/>
        <v>8.6695170923102118</v>
      </c>
      <c r="AV44" s="17">
        <f t="shared" si="85"/>
        <v>8.6695170923102118</v>
      </c>
      <c r="AW44" s="17">
        <f t="shared" si="86"/>
        <v>6.4171140134760689</v>
      </c>
      <c r="AX44" s="14">
        <f t="shared" si="87"/>
        <v>1.1069612591692691E-2</v>
      </c>
      <c r="AY44" s="14">
        <f t="shared" si="88"/>
        <v>1.0187114004142584E-2</v>
      </c>
      <c r="AZ44" s="67">
        <f t="shared" si="89"/>
        <v>5.3911395467261291E-4</v>
      </c>
      <c r="BA44" s="21">
        <f t="shared" si="90"/>
        <v>0</v>
      </c>
      <c r="BB44" s="66">
        <v>1608</v>
      </c>
      <c r="BC44" s="15">
        <f t="shared" si="91"/>
        <v>1319.9848838838031</v>
      </c>
      <c r="BD44" s="19">
        <f t="shared" si="92"/>
        <v>-288.01511611619685</v>
      </c>
      <c r="BE44" s="53">
        <f t="shared" si="93"/>
        <v>0</v>
      </c>
      <c r="BF44" s="61">
        <f t="shared" si="94"/>
        <v>0</v>
      </c>
      <c r="BG44" s="62">
        <f t="shared" si="95"/>
        <v>0</v>
      </c>
      <c r="BH44" s="63">
        <f t="shared" si="96"/>
        <v>64.449576165375873</v>
      </c>
      <c r="BI44" s="46">
        <f t="shared" si="97"/>
        <v>0</v>
      </c>
      <c r="BJ44" s="64">
        <f t="shared" si="98"/>
        <v>1.2181957684763536</v>
      </c>
      <c r="BK44" s="66">
        <v>257</v>
      </c>
      <c r="BL44" s="66">
        <v>2767</v>
      </c>
      <c r="BM44" s="66">
        <v>0</v>
      </c>
      <c r="BN44" s="10">
        <f t="shared" si="99"/>
        <v>3024</v>
      </c>
      <c r="BO44" s="15">
        <f t="shared" si="100"/>
        <v>1807.3162697029443</v>
      </c>
      <c r="BP44" s="9">
        <f t="shared" si="101"/>
        <v>-1216.6837302970557</v>
      </c>
      <c r="BQ44" s="53">
        <f t="shared" si="102"/>
        <v>0</v>
      </c>
      <c r="BR44" s="7">
        <f t="shared" si="103"/>
        <v>0</v>
      </c>
      <c r="BS44" s="62">
        <f t="shared" si="104"/>
        <v>0</v>
      </c>
      <c r="BT44" s="48">
        <f t="shared" si="105"/>
        <v>64.449576165375873</v>
      </c>
      <c r="BU44" s="46">
        <f t="shared" si="106"/>
        <v>0</v>
      </c>
      <c r="BV44" s="64">
        <f t="shared" si="107"/>
        <v>1.673199124410601</v>
      </c>
      <c r="BW44" s="16">
        <f t="shared" si="108"/>
        <v>4632</v>
      </c>
      <c r="BX44" s="69">
        <f t="shared" si="109"/>
        <v>3132.7160141474787</v>
      </c>
      <c r="BY44" s="66">
        <v>0</v>
      </c>
      <c r="BZ44" s="15">
        <f t="shared" si="110"/>
        <v>5.4148605607317242</v>
      </c>
      <c r="CA44" s="37">
        <f t="shared" si="111"/>
        <v>5.4148605607317242</v>
      </c>
      <c r="CB44" s="54">
        <f t="shared" si="112"/>
        <v>5.4148605607317242</v>
      </c>
      <c r="CC44" s="26">
        <f t="shared" si="113"/>
        <v>1.6868724488260844E-3</v>
      </c>
      <c r="CD44" s="47">
        <f t="shared" si="114"/>
        <v>5.4148605607317242</v>
      </c>
      <c r="CE44" s="48">
        <f t="shared" si="115"/>
        <v>64.092236032916205</v>
      </c>
      <c r="CF44" s="65">
        <f t="shared" si="116"/>
        <v>8.4485436862442809E-2</v>
      </c>
      <c r="CG44" t="s">
        <v>222</v>
      </c>
      <c r="CH44" s="66">
        <v>0</v>
      </c>
      <c r="CI44" s="15">
        <f t="shared" si="117"/>
        <v>5.015377120319318</v>
      </c>
      <c r="CJ44" s="37">
        <f t="shared" si="118"/>
        <v>5.015377120319318</v>
      </c>
      <c r="CK44" s="54">
        <f t="shared" si="119"/>
        <v>5.015377120319318</v>
      </c>
      <c r="CL44" s="26">
        <f t="shared" si="120"/>
        <v>7.8036052906788826E-4</v>
      </c>
      <c r="CM44" s="47">
        <f t="shared" si="121"/>
        <v>5.015377120319318</v>
      </c>
      <c r="CN44" s="48">
        <f t="shared" si="122"/>
        <v>64.092236032916205</v>
      </c>
      <c r="CO44" s="65">
        <f t="shared" si="123"/>
        <v>7.8252490952937626E-2</v>
      </c>
      <c r="CP44" s="70">
        <f t="shared" si="124"/>
        <v>0</v>
      </c>
      <c r="CQ44" s="1">
        <f t="shared" si="125"/>
        <v>4632</v>
      </c>
    </row>
    <row r="45" spans="1:95" x14ac:dyDescent="0.2">
      <c r="A45" s="28" t="s">
        <v>163</v>
      </c>
      <c r="B45">
        <v>0</v>
      </c>
      <c r="C45">
        <v>0</v>
      </c>
      <c r="D45">
        <v>6.79184978026368E-3</v>
      </c>
      <c r="E45">
        <v>0.99320815021973596</v>
      </c>
      <c r="F45">
        <v>1.1918951132300301E-3</v>
      </c>
      <c r="G45">
        <v>1.1918951132300301E-3</v>
      </c>
      <c r="H45">
        <v>8.3577099874634301E-4</v>
      </c>
      <c r="I45">
        <v>9.4024237358963595E-3</v>
      </c>
      <c r="J45">
        <v>2.8032611502295701E-3</v>
      </c>
      <c r="K45">
        <v>1.8278931221672201E-3</v>
      </c>
      <c r="L45">
        <v>0.72847765661298602</v>
      </c>
      <c r="M45">
        <v>-2.6803747560770601</v>
      </c>
      <c r="N45" s="21">
        <v>6</v>
      </c>
      <c r="O45">
        <v>0.99915395003382401</v>
      </c>
      <c r="P45">
        <v>0.97876031005764597</v>
      </c>
      <c r="Q45">
        <v>1.00867354921844</v>
      </c>
      <c r="R45">
        <v>0.98672202157876598</v>
      </c>
      <c r="S45">
        <v>83.489997863769503</v>
      </c>
      <c r="T45" s="27">
        <f t="shared" si="64"/>
        <v>0.98672202157876598</v>
      </c>
      <c r="U45" s="27">
        <f t="shared" si="65"/>
        <v>1.00867354921844</v>
      </c>
      <c r="V45" s="39">
        <f t="shared" si="66"/>
        <v>89.260711779048393</v>
      </c>
      <c r="W45" s="38">
        <f t="shared" si="67"/>
        <v>88.692904278127415</v>
      </c>
      <c r="X45" s="44">
        <f t="shared" si="68"/>
        <v>1.2481420313790257</v>
      </c>
      <c r="Y45" s="44">
        <f t="shared" si="69"/>
        <v>3.434998430537605E-3</v>
      </c>
      <c r="Z45" s="22">
        <f t="shared" si="70"/>
        <v>38.079992646625016</v>
      </c>
      <c r="AA45" s="22">
        <f t="shared" si="71"/>
        <v>19.539996323312508</v>
      </c>
      <c r="AB45" s="22">
        <f t="shared" si="72"/>
        <v>1</v>
      </c>
      <c r="AC45" s="22">
        <v>1</v>
      </c>
      <c r="AD45" s="22">
        <v>1</v>
      </c>
      <c r="AE45" s="22">
        <v>1</v>
      </c>
      <c r="AF45" s="22">
        <f t="shared" si="73"/>
        <v>-0.10573411347504191</v>
      </c>
      <c r="AG45" s="22">
        <f t="shared" si="74"/>
        <v>0.97680415159684475</v>
      </c>
      <c r="AH45" s="22">
        <f t="shared" si="75"/>
        <v>0.72847765661298602</v>
      </c>
      <c r="AI45" s="22">
        <f t="shared" si="76"/>
        <v>1.8342117700880278</v>
      </c>
      <c r="AJ45" s="22">
        <f t="shared" si="77"/>
        <v>-2.6288582302280261</v>
      </c>
      <c r="AK45" s="22">
        <f t="shared" si="78"/>
        <v>1.3004365594014071</v>
      </c>
      <c r="AL45" s="22">
        <f t="shared" si="79"/>
        <v>-2.6288582302280261</v>
      </c>
      <c r="AM45" s="22">
        <f t="shared" si="80"/>
        <v>1</v>
      </c>
      <c r="AN45" s="46">
        <v>1</v>
      </c>
      <c r="AO45" s="46">
        <v>1</v>
      </c>
      <c r="AP45" s="51">
        <v>1</v>
      </c>
      <c r="AQ45" s="21">
        <v>1</v>
      </c>
      <c r="AR45" s="17">
        <f t="shared" si="81"/>
        <v>11.318735307105689</v>
      </c>
      <c r="AS45" s="17">
        <f t="shared" si="82"/>
        <v>431.01735726367957</v>
      </c>
      <c r="AT45" s="17">
        <f t="shared" si="83"/>
        <v>19.539996323312508</v>
      </c>
      <c r="AU45" s="17">
        <f t="shared" si="84"/>
        <v>11.318735307105689</v>
      </c>
      <c r="AV45" s="17">
        <f t="shared" si="85"/>
        <v>93.800069070126071</v>
      </c>
      <c r="AW45" s="17">
        <f t="shared" si="86"/>
        <v>19.539996323312508</v>
      </c>
      <c r="AX45" s="14">
        <f t="shared" si="87"/>
        <v>1.4452248440539842E-2</v>
      </c>
      <c r="AY45" s="14">
        <f t="shared" si="88"/>
        <v>0.11021974892481493</v>
      </c>
      <c r="AZ45" s="67">
        <f t="shared" si="89"/>
        <v>1.6415922593906093E-3</v>
      </c>
      <c r="BA45" s="21">
        <f t="shared" si="90"/>
        <v>6</v>
      </c>
      <c r="BB45" s="66">
        <v>2839</v>
      </c>
      <c r="BC45" s="15">
        <f t="shared" si="91"/>
        <v>1723.343913043733</v>
      </c>
      <c r="BD45" s="19">
        <f t="shared" si="92"/>
        <v>-1115.656086956267</v>
      </c>
      <c r="BE45" s="53">
        <f t="shared" si="93"/>
        <v>0</v>
      </c>
      <c r="BF45" s="61">
        <f t="shared" si="94"/>
        <v>0</v>
      </c>
      <c r="BG45" s="62">
        <f t="shared" si="95"/>
        <v>0</v>
      </c>
      <c r="BH45" s="63">
        <f t="shared" si="96"/>
        <v>88.692904278127415</v>
      </c>
      <c r="BI45" s="46">
        <f t="shared" si="97"/>
        <v>0</v>
      </c>
      <c r="BJ45" s="64">
        <f t="shared" si="98"/>
        <v>1.6473786680139888</v>
      </c>
      <c r="BK45" s="66">
        <v>1252</v>
      </c>
      <c r="BL45" s="66">
        <v>3674</v>
      </c>
      <c r="BM45" s="66">
        <v>83</v>
      </c>
      <c r="BN45" s="10">
        <f t="shared" si="99"/>
        <v>5009</v>
      </c>
      <c r="BO45" s="15">
        <f t="shared" si="100"/>
        <v>19554.306096249267</v>
      </c>
      <c r="BP45" s="9">
        <f t="shared" si="101"/>
        <v>14545.306096249267</v>
      </c>
      <c r="BQ45" s="53">
        <f t="shared" si="102"/>
        <v>14545.306096249267</v>
      </c>
      <c r="BR45" s="7">
        <f t="shared" si="103"/>
        <v>0.22914234654013388</v>
      </c>
      <c r="BS45" s="62">
        <f t="shared" si="104"/>
        <v>1108.3615302146266</v>
      </c>
      <c r="BT45" s="48">
        <f t="shared" si="105"/>
        <v>89.260711779048393</v>
      </c>
      <c r="BU45" s="46">
        <f t="shared" si="106"/>
        <v>12.417126282369455</v>
      </c>
      <c r="BV45" s="64">
        <f t="shared" si="107"/>
        <v>0.25615841213413254</v>
      </c>
      <c r="BW45" s="16">
        <f t="shared" si="108"/>
        <v>8015</v>
      </c>
      <c r="BX45" s="69">
        <f t="shared" si="109"/>
        <v>21294.138161946321</v>
      </c>
      <c r="BY45" s="66">
        <v>167</v>
      </c>
      <c r="BZ45" s="15">
        <f t="shared" si="110"/>
        <v>16.488152653319279</v>
      </c>
      <c r="CA45" s="37">
        <f t="shared" si="111"/>
        <v>-150.51184734668072</v>
      </c>
      <c r="CB45" s="54">
        <f t="shared" si="112"/>
        <v>-150.51184734668072</v>
      </c>
      <c r="CC45" s="26">
        <f t="shared" si="113"/>
        <v>-4.6888425964698104E-2</v>
      </c>
      <c r="CD45" s="47">
        <f t="shared" si="114"/>
        <v>-150.51184734668072</v>
      </c>
      <c r="CE45" s="48">
        <f t="shared" si="115"/>
        <v>88.692904278127415</v>
      </c>
      <c r="CF45" s="65">
        <f t="shared" si="116"/>
        <v>-1.6969998735716054</v>
      </c>
      <c r="CG45" t="s">
        <v>222</v>
      </c>
      <c r="CH45" s="66">
        <v>0</v>
      </c>
      <c r="CI45" s="15">
        <f t="shared" si="117"/>
        <v>15.271732789110839</v>
      </c>
      <c r="CJ45" s="37">
        <f t="shared" si="118"/>
        <v>15.271732789110839</v>
      </c>
      <c r="CK45" s="54">
        <f t="shared" si="119"/>
        <v>15.271732789110839</v>
      </c>
      <c r="CL45" s="26">
        <f t="shared" si="120"/>
        <v>2.3761837232162499E-3</v>
      </c>
      <c r="CM45" s="47">
        <f t="shared" si="121"/>
        <v>15.271732789110839</v>
      </c>
      <c r="CN45" s="48">
        <f t="shared" si="122"/>
        <v>88.692904278127415</v>
      </c>
      <c r="CO45" s="65">
        <f t="shared" si="123"/>
        <v>0.17218663559850306</v>
      </c>
      <c r="CP45" s="70">
        <f t="shared" si="124"/>
        <v>6</v>
      </c>
      <c r="CQ45" s="1">
        <f t="shared" si="125"/>
        <v>8182</v>
      </c>
    </row>
    <row r="46" spans="1:95" x14ac:dyDescent="0.2">
      <c r="A46" s="28" t="s">
        <v>248</v>
      </c>
      <c r="B46">
        <v>1</v>
      </c>
      <c r="C46">
        <v>1</v>
      </c>
      <c r="D46">
        <v>0.49380743108269998</v>
      </c>
      <c r="E46">
        <v>0.50619256891729902</v>
      </c>
      <c r="F46">
        <v>0.64600715137067899</v>
      </c>
      <c r="G46">
        <v>0.64600715137067899</v>
      </c>
      <c r="H46">
        <v>0.478896782281654</v>
      </c>
      <c r="I46">
        <v>0.64437944003342995</v>
      </c>
      <c r="J46">
        <v>0.55550989226157299</v>
      </c>
      <c r="K46">
        <v>0.59905205371330705</v>
      </c>
      <c r="L46">
        <v>0.16681618174336599</v>
      </c>
      <c r="M46">
        <v>1.01288247833788</v>
      </c>
      <c r="N46" s="21">
        <v>0</v>
      </c>
      <c r="O46">
        <v>1.04076417127581</v>
      </c>
      <c r="P46">
        <v>0.98702669173026703</v>
      </c>
      <c r="Q46">
        <v>1.01855379364219</v>
      </c>
      <c r="R46">
        <v>0.95953741365267997</v>
      </c>
      <c r="S46">
        <v>2.6400001049041699</v>
      </c>
      <c r="T46" s="27">
        <f t="shared" si="64"/>
        <v>0.98702669173026703</v>
      </c>
      <c r="U46" s="27">
        <f t="shared" si="65"/>
        <v>1.01855379364219</v>
      </c>
      <c r="V46" s="39">
        <f t="shared" si="66"/>
        <v>2.6057505697111205</v>
      </c>
      <c r="W46" s="38">
        <f t="shared" si="67"/>
        <v>2.688982122065922</v>
      </c>
      <c r="X46" s="44">
        <f t="shared" si="68"/>
        <v>0.99649050371593761</v>
      </c>
      <c r="Y46" s="44">
        <f t="shared" si="69"/>
        <v>0.58052284315914604</v>
      </c>
      <c r="Z46" s="22">
        <f t="shared" si="70"/>
        <v>1</v>
      </c>
      <c r="AA46" s="22">
        <f t="shared" si="71"/>
        <v>1</v>
      </c>
      <c r="AB46" s="22">
        <f t="shared" si="72"/>
        <v>1</v>
      </c>
      <c r="AC46" s="22">
        <v>1</v>
      </c>
      <c r="AD46" s="22">
        <v>1</v>
      </c>
      <c r="AE46" s="22">
        <v>1</v>
      </c>
      <c r="AF46" s="22">
        <f t="shared" si="73"/>
        <v>-0.10573411347504191</v>
      </c>
      <c r="AG46" s="22">
        <f t="shared" si="74"/>
        <v>0.97680415159684475</v>
      </c>
      <c r="AH46" s="22">
        <f t="shared" si="75"/>
        <v>0.16681618174336599</v>
      </c>
      <c r="AI46" s="22">
        <f t="shared" si="76"/>
        <v>1.2725502952184078</v>
      </c>
      <c r="AJ46" s="22">
        <f t="shared" si="77"/>
        <v>-2.6288582302280261</v>
      </c>
      <c r="AK46" s="22">
        <f t="shared" si="78"/>
        <v>1.3004365594014071</v>
      </c>
      <c r="AL46" s="22">
        <f t="shared" si="79"/>
        <v>1.01288247833788</v>
      </c>
      <c r="AM46" s="22">
        <f t="shared" si="80"/>
        <v>4.6417407085659059</v>
      </c>
      <c r="AN46" s="46">
        <v>0</v>
      </c>
      <c r="AO46" s="49">
        <v>0</v>
      </c>
      <c r="AP46" s="51">
        <v>0.5</v>
      </c>
      <c r="AQ46" s="50">
        <v>1</v>
      </c>
      <c r="AR46" s="17">
        <f t="shared" si="81"/>
        <v>0</v>
      </c>
      <c r="AS46" s="17">
        <f t="shared" si="82"/>
        <v>0</v>
      </c>
      <c r="AT46" s="17">
        <f t="shared" si="83"/>
        <v>232.10981816212268</v>
      </c>
      <c r="AU46" s="17">
        <f t="shared" si="84"/>
        <v>0</v>
      </c>
      <c r="AV46" s="17">
        <f t="shared" si="85"/>
        <v>0</v>
      </c>
      <c r="AW46" s="17">
        <f t="shared" si="86"/>
        <v>232.10981816212268</v>
      </c>
      <c r="AX46" s="14">
        <f t="shared" si="87"/>
        <v>0</v>
      </c>
      <c r="AY46" s="14">
        <f t="shared" si="88"/>
        <v>0</v>
      </c>
      <c r="AZ46" s="67">
        <f t="shared" si="89"/>
        <v>1.9499987334639816E-2</v>
      </c>
      <c r="BA46" s="21">
        <f t="shared" si="90"/>
        <v>0</v>
      </c>
      <c r="BB46" s="66">
        <v>0</v>
      </c>
      <c r="BC46" s="15">
        <f t="shared" si="91"/>
        <v>0</v>
      </c>
      <c r="BD46" s="19">
        <f t="shared" si="92"/>
        <v>0</v>
      </c>
      <c r="BE46" s="53">
        <f t="shared" si="93"/>
        <v>0</v>
      </c>
      <c r="BF46" s="61">
        <f t="shared" si="94"/>
        <v>0</v>
      </c>
      <c r="BG46" s="62">
        <f t="shared" si="95"/>
        <v>0</v>
      </c>
      <c r="BH46" s="63">
        <f t="shared" si="96"/>
        <v>2.688982122065922</v>
      </c>
      <c r="BI46" s="46">
        <f t="shared" si="97"/>
        <v>0</v>
      </c>
      <c r="BJ46" s="64" t="e">
        <f t="shared" si="98"/>
        <v>#DIV/0!</v>
      </c>
      <c r="BK46" s="66">
        <v>0</v>
      </c>
      <c r="BL46" s="66">
        <v>0</v>
      </c>
      <c r="BM46" s="66">
        <v>0</v>
      </c>
      <c r="BN46" s="10">
        <f t="shared" si="99"/>
        <v>0</v>
      </c>
      <c r="BO46" s="15">
        <f t="shared" si="100"/>
        <v>0</v>
      </c>
      <c r="BP46" s="9">
        <f t="shared" si="101"/>
        <v>0</v>
      </c>
      <c r="BQ46" s="53">
        <f t="shared" si="102"/>
        <v>0</v>
      </c>
      <c r="BR46" s="7">
        <f t="shared" si="103"/>
        <v>0</v>
      </c>
      <c r="BS46" s="62">
        <f t="shared" si="104"/>
        <v>0</v>
      </c>
      <c r="BT46" s="48">
        <f t="shared" si="105"/>
        <v>2.688982122065922</v>
      </c>
      <c r="BU46" s="46">
        <f t="shared" si="106"/>
        <v>0</v>
      </c>
      <c r="BV46" s="64" t="e">
        <f t="shared" si="107"/>
        <v>#DIV/0!</v>
      </c>
      <c r="BW46" s="16">
        <f t="shared" si="108"/>
        <v>203</v>
      </c>
      <c r="BX46" s="69">
        <f t="shared" si="109"/>
        <v>195.8578727891223</v>
      </c>
      <c r="BY46" s="66">
        <v>203</v>
      </c>
      <c r="BZ46" s="15">
        <f t="shared" si="110"/>
        <v>195.8578727891223</v>
      </c>
      <c r="CA46" s="37">
        <f t="shared" si="111"/>
        <v>-7.1421272108777032</v>
      </c>
      <c r="CB46" s="54">
        <f t="shared" si="112"/>
        <v>-7.1421272108777032</v>
      </c>
      <c r="CC46" s="26">
        <f t="shared" si="113"/>
        <v>-2.224961747936982E-3</v>
      </c>
      <c r="CD46" s="47">
        <f t="shared" si="114"/>
        <v>-7.1421272108777032</v>
      </c>
      <c r="CE46" s="48">
        <f t="shared" si="115"/>
        <v>2.688982122065922</v>
      </c>
      <c r="CF46" s="65">
        <f t="shared" si="116"/>
        <v>-2.6560709170466583</v>
      </c>
      <c r="CG46" t="s">
        <v>222</v>
      </c>
      <c r="CH46" s="66">
        <v>0</v>
      </c>
      <c r="CI46" s="15">
        <f t="shared" si="117"/>
        <v>181.40838217415421</v>
      </c>
      <c r="CJ46" s="37">
        <f t="shared" si="118"/>
        <v>181.40838217415421</v>
      </c>
      <c r="CK46" s="54">
        <f t="shared" si="119"/>
        <v>181.40838217415421</v>
      </c>
      <c r="CL46" s="26">
        <f t="shared" si="120"/>
        <v>2.8225981355866535E-2</v>
      </c>
      <c r="CM46" s="47">
        <f t="shared" si="121"/>
        <v>181.40838217415421</v>
      </c>
      <c r="CN46" s="48">
        <f t="shared" si="122"/>
        <v>2.688982122065922</v>
      </c>
      <c r="CO46" s="65">
        <f t="shared" si="123"/>
        <v>67.463588056427724</v>
      </c>
      <c r="CP46" s="70">
        <f t="shared" si="124"/>
        <v>0</v>
      </c>
      <c r="CQ46" s="1">
        <f t="shared" si="125"/>
        <v>406</v>
      </c>
    </row>
    <row r="47" spans="1:95" x14ac:dyDescent="0.2">
      <c r="A47" s="28" t="s">
        <v>266</v>
      </c>
      <c r="B47">
        <v>0</v>
      </c>
      <c r="C47">
        <v>1</v>
      </c>
      <c r="D47">
        <v>0.92129444666400295</v>
      </c>
      <c r="E47">
        <v>7.8705553335996797E-2</v>
      </c>
      <c r="F47">
        <v>0.93881605085419095</v>
      </c>
      <c r="G47">
        <v>0.93881605085419095</v>
      </c>
      <c r="H47">
        <v>0.85917258671124097</v>
      </c>
      <c r="I47">
        <v>0.85415796071876304</v>
      </c>
      <c r="J47">
        <v>0.85666160446861295</v>
      </c>
      <c r="K47">
        <v>0.896798564018497</v>
      </c>
      <c r="L47">
        <v>0.29361769776144397</v>
      </c>
      <c r="M47">
        <v>-0.32374279246319199</v>
      </c>
      <c r="N47" s="21">
        <v>0</v>
      </c>
      <c r="O47">
        <v>1.00104957189657</v>
      </c>
      <c r="P47">
        <v>1.00384079685617</v>
      </c>
      <c r="Q47">
        <v>1.0076201366789601</v>
      </c>
      <c r="R47">
        <v>0.99141014272303996</v>
      </c>
      <c r="S47">
        <v>7.6900000572204501</v>
      </c>
      <c r="T47" s="27">
        <f t="shared" si="64"/>
        <v>1.00384079685617</v>
      </c>
      <c r="U47" s="27">
        <f t="shared" si="65"/>
        <v>1.0076201366789601</v>
      </c>
      <c r="V47" s="39">
        <f t="shared" si="66"/>
        <v>7.7195357852641697</v>
      </c>
      <c r="W47" s="38">
        <f t="shared" si="67"/>
        <v>7.748598908717681</v>
      </c>
      <c r="X47" s="44">
        <f t="shared" si="68"/>
        <v>0.77559867877786959</v>
      </c>
      <c r="Y47" s="44">
        <f t="shared" si="69"/>
        <v>0.89510246632707113</v>
      </c>
      <c r="Z47" s="22">
        <f t="shared" si="70"/>
        <v>1</v>
      </c>
      <c r="AA47" s="22">
        <f t="shared" si="71"/>
        <v>1</v>
      </c>
      <c r="AB47" s="22">
        <f t="shared" si="72"/>
        <v>1</v>
      </c>
      <c r="AC47" s="22">
        <v>1</v>
      </c>
      <c r="AD47" s="22">
        <v>1</v>
      </c>
      <c r="AE47" s="22">
        <v>1</v>
      </c>
      <c r="AF47" s="22">
        <f t="shared" si="73"/>
        <v>-0.10573411347504191</v>
      </c>
      <c r="AG47" s="22">
        <f t="shared" si="74"/>
        <v>0.97680415159684475</v>
      </c>
      <c r="AH47" s="22">
        <f t="shared" si="75"/>
        <v>0.29361769776144397</v>
      </c>
      <c r="AI47" s="22">
        <f t="shared" si="76"/>
        <v>1.3993518112364858</v>
      </c>
      <c r="AJ47" s="22">
        <f t="shared" si="77"/>
        <v>-2.6288582302280261</v>
      </c>
      <c r="AK47" s="22">
        <f t="shared" si="78"/>
        <v>1.3004365594014071</v>
      </c>
      <c r="AL47" s="22">
        <f t="shared" si="79"/>
        <v>-0.32374279246319199</v>
      </c>
      <c r="AM47" s="22">
        <f t="shared" si="80"/>
        <v>3.305115437764834</v>
      </c>
      <c r="AN47" s="46">
        <v>0</v>
      </c>
      <c r="AO47" s="49">
        <v>0</v>
      </c>
      <c r="AP47" s="51">
        <v>0.5</v>
      </c>
      <c r="AQ47" s="50">
        <v>1</v>
      </c>
      <c r="AR47" s="17">
        <f t="shared" si="81"/>
        <v>0</v>
      </c>
      <c r="AS47" s="17">
        <f t="shared" si="82"/>
        <v>0</v>
      </c>
      <c r="AT47" s="17">
        <f t="shared" si="83"/>
        <v>59.664572756597352</v>
      </c>
      <c r="AU47" s="17">
        <f t="shared" si="84"/>
        <v>0</v>
      </c>
      <c r="AV47" s="17">
        <f t="shared" si="85"/>
        <v>0</v>
      </c>
      <c r="AW47" s="17">
        <f t="shared" si="86"/>
        <v>59.664572756597352</v>
      </c>
      <c r="AX47" s="14">
        <f t="shared" si="87"/>
        <v>0</v>
      </c>
      <c r="AY47" s="14">
        <f t="shared" si="88"/>
        <v>0</v>
      </c>
      <c r="AZ47" s="67">
        <f t="shared" si="89"/>
        <v>5.0125342490583433E-3</v>
      </c>
      <c r="BA47" s="21">
        <f t="shared" si="90"/>
        <v>0</v>
      </c>
      <c r="BB47" s="66">
        <v>0</v>
      </c>
      <c r="BC47" s="15">
        <f t="shared" si="91"/>
        <v>0</v>
      </c>
      <c r="BD47" s="19">
        <f t="shared" si="92"/>
        <v>0</v>
      </c>
      <c r="BE47" s="53">
        <f t="shared" si="93"/>
        <v>0</v>
      </c>
      <c r="BF47" s="61">
        <f t="shared" si="94"/>
        <v>0</v>
      </c>
      <c r="BG47" s="62">
        <f t="shared" si="95"/>
        <v>0</v>
      </c>
      <c r="BH47" s="63">
        <f t="shared" si="96"/>
        <v>7.748598908717681</v>
      </c>
      <c r="BI47" s="46">
        <f t="shared" si="97"/>
        <v>0</v>
      </c>
      <c r="BJ47" s="64" t="e">
        <f t="shared" si="98"/>
        <v>#DIV/0!</v>
      </c>
      <c r="BK47" s="66">
        <v>0</v>
      </c>
      <c r="BL47" s="66">
        <v>0</v>
      </c>
      <c r="BM47" s="66">
        <v>0</v>
      </c>
      <c r="BN47" s="10">
        <f t="shared" si="99"/>
        <v>0</v>
      </c>
      <c r="BO47" s="15">
        <f t="shared" si="100"/>
        <v>0</v>
      </c>
      <c r="BP47" s="9">
        <f t="shared" si="101"/>
        <v>0</v>
      </c>
      <c r="BQ47" s="53">
        <f t="shared" si="102"/>
        <v>0</v>
      </c>
      <c r="BR47" s="7">
        <f t="shared" si="103"/>
        <v>0</v>
      </c>
      <c r="BS47" s="62">
        <f t="shared" si="104"/>
        <v>0</v>
      </c>
      <c r="BT47" s="48">
        <f t="shared" si="105"/>
        <v>7.748598908717681</v>
      </c>
      <c r="BU47" s="46">
        <f t="shared" si="106"/>
        <v>0</v>
      </c>
      <c r="BV47" s="64" t="e">
        <f t="shared" si="107"/>
        <v>#DIV/0!</v>
      </c>
      <c r="BW47" s="16">
        <f t="shared" si="108"/>
        <v>0</v>
      </c>
      <c r="BX47" s="69">
        <f t="shared" si="109"/>
        <v>50.345893997541999</v>
      </c>
      <c r="BY47" s="66">
        <v>0</v>
      </c>
      <c r="BZ47" s="15">
        <f t="shared" si="110"/>
        <v>50.345893997541999</v>
      </c>
      <c r="CA47" s="37">
        <f t="shared" si="111"/>
        <v>50.345893997541999</v>
      </c>
      <c r="CB47" s="54">
        <f t="shared" si="112"/>
        <v>50.345893997541999</v>
      </c>
      <c r="CC47" s="26">
        <f t="shared" si="113"/>
        <v>1.5684079126960144E-2</v>
      </c>
      <c r="CD47" s="47">
        <f t="shared" si="114"/>
        <v>50.345893997541999</v>
      </c>
      <c r="CE47" s="48">
        <f t="shared" si="115"/>
        <v>7.7195357852641697</v>
      </c>
      <c r="CF47" s="65">
        <f t="shared" si="116"/>
        <v>6.5218810298991468</v>
      </c>
      <c r="CG47" t="s">
        <v>222</v>
      </c>
      <c r="CH47" s="66">
        <v>0</v>
      </c>
      <c r="CI47" s="15">
        <f t="shared" si="117"/>
        <v>46.631606118989765</v>
      </c>
      <c r="CJ47" s="37">
        <f t="shared" si="118"/>
        <v>46.631606118989765</v>
      </c>
      <c r="CK47" s="54">
        <f t="shared" si="119"/>
        <v>46.631606118989765</v>
      </c>
      <c r="CL47" s="26">
        <f t="shared" si="120"/>
        <v>7.2555789822607384E-3</v>
      </c>
      <c r="CM47" s="47">
        <f t="shared" si="121"/>
        <v>46.631606118989765</v>
      </c>
      <c r="CN47" s="48">
        <f t="shared" si="122"/>
        <v>7.7195357852641697</v>
      </c>
      <c r="CO47" s="65">
        <f t="shared" si="123"/>
        <v>6.0407267245272553</v>
      </c>
      <c r="CP47" s="70">
        <f t="shared" si="124"/>
        <v>0</v>
      </c>
      <c r="CQ47" s="1">
        <f t="shared" si="125"/>
        <v>0</v>
      </c>
    </row>
    <row r="48" spans="1:95" x14ac:dyDescent="0.2">
      <c r="A48" s="28" t="s">
        <v>160</v>
      </c>
      <c r="B48">
        <v>1</v>
      </c>
      <c r="C48">
        <v>1</v>
      </c>
      <c r="D48">
        <v>0.59368757491010704</v>
      </c>
      <c r="E48">
        <v>0.40631242508989202</v>
      </c>
      <c r="F48">
        <v>0.69209376241557397</v>
      </c>
      <c r="G48">
        <v>0.69209376241557397</v>
      </c>
      <c r="H48">
        <v>0.32010029251984901</v>
      </c>
      <c r="I48">
        <v>0.28332636857500998</v>
      </c>
      <c r="J48">
        <v>0.30115254184457302</v>
      </c>
      <c r="K48">
        <v>0.45653674085031098</v>
      </c>
      <c r="L48">
        <v>0.84843363631006097</v>
      </c>
      <c r="M48">
        <v>-2.0697774826219599</v>
      </c>
      <c r="N48" s="21">
        <v>0</v>
      </c>
      <c r="O48">
        <v>1.0182514183698199</v>
      </c>
      <c r="P48">
        <v>0.990385295828207</v>
      </c>
      <c r="Q48">
        <v>0.99942157151461297</v>
      </c>
      <c r="R48">
        <v>0.99177526275610595</v>
      </c>
      <c r="S48">
        <v>369.19000244140602</v>
      </c>
      <c r="T48" s="27">
        <f t="shared" si="64"/>
        <v>0.990385295828207</v>
      </c>
      <c r="U48" s="27">
        <f t="shared" si="65"/>
        <v>0.99942157151461297</v>
      </c>
      <c r="V48" s="39">
        <f t="shared" si="66"/>
        <v>365.64034978474837</v>
      </c>
      <c r="W48" s="38">
        <f t="shared" si="67"/>
        <v>368.97645242747382</v>
      </c>
      <c r="X48" s="44">
        <f t="shared" si="68"/>
        <v>0.9448802642444265</v>
      </c>
      <c r="Y48" s="44">
        <f t="shared" si="69"/>
        <v>0.47699872050442821</v>
      </c>
      <c r="Z48" s="22">
        <f t="shared" si="70"/>
        <v>1</v>
      </c>
      <c r="AA48" s="22">
        <f t="shared" si="71"/>
        <v>1</v>
      </c>
      <c r="AB48" s="22">
        <f t="shared" si="72"/>
        <v>1</v>
      </c>
      <c r="AC48" s="22">
        <v>1</v>
      </c>
      <c r="AD48" s="22">
        <v>1</v>
      </c>
      <c r="AE48" s="22">
        <v>1</v>
      </c>
      <c r="AF48" s="22">
        <f t="shared" si="73"/>
        <v>-0.10573411347504191</v>
      </c>
      <c r="AG48" s="22">
        <f t="shared" si="74"/>
        <v>0.97680415159684475</v>
      </c>
      <c r="AH48" s="22">
        <f t="shared" si="75"/>
        <v>0.84843363631006097</v>
      </c>
      <c r="AI48" s="22">
        <f t="shared" si="76"/>
        <v>1.9541677497851029</v>
      </c>
      <c r="AJ48" s="22">
        <f t="shared" si="77"/>
        <v>-2.6288582302280261</v>
      </c>
      <c r="AK48" s="22">
        <f t="shared" si="78"/>
        <v>1.3004365594014071</v>
      </c>
      <c r="AL48" s="22">
        <f t="shared" si="79"/>
        <v>-2.0697774826219599</v>
      </c>
      <c r="AM48" s="22">
        <f t="shared" si="80"/>
        <v>1.5590807476060662</v>
      </c>
      <c r="AN48" s="46">
        <v>1</v>
      </c>
      <c r="AO48" s="46">
        <v>0</v>
      </c>
      <c r="AP48" s="51">
        <v>1</v>
      </c>
      <c r="AQ48" s="21">
        <v>1</v>
      </c>
      <c r="AR48" s="17">
        <f t="shared" si="81"/>
        <v>14.583016489433881</v>
      </c>
      <c r="AS48" s="17">
        <f t="shared" si="82"/>
        <v>0</v>
      </c>
      <c r="AT48" s="17">
        <f t="shared" si="83"/>
        <v>5.9084618358845731</v>
      </c>
      <c r="AU48" s="17">
        <f t="shared" si="84"/>
        <v>14.583016489433881</v>
      </c>
      <c r="AV48" s="17">
        <f t="shared" si="85"/>
        <v>0</v>
      </c>
      <c r="AW48" s="17">
        <f t="shared" si="86"/>
        <v>5.9084618358845731</v>
      </c>
      <c r="AX48" s="14">
        <f t="shared" si="87"/>
        <v>1.8620223160928422E-2</v>
      </c>
      <c r="AY48" s="14">
        <f t="shared" si="88"/>
        <v>0</v>
      </c>
      <c r="AZ48" s="67">
        <f t="shared" si="89"/>
        <v>4.9638111769351027E-4</v>
      </c>
      <c r="BA48" s="21">
        <f t="shared" si="90"/>
        <v>0</v>
      </c>
      <c r="BB48" s="66">
        <v>1108</v>
      </c>
      <c r="BC48" s="15">
        <f t="shared" si="91"/>
        <v>2220.3498906017485</v>
      </c>
      <c r="BD48" s="19">
        <f t="shared" si="92"/>
        <v>1112.3498906017485</v>
      </c>
      <c r="BE48" s="53">
        <f t="shared" si="93"/>
        <v>1112.3498906017485</v>
      </c>
      <c r="BF48" s="61">
        <f t="shared" si="94"/>
        <v>5.5251007514760836E-2</v>
      </c>
      <c r="BG48" s="62">
        <f t="shared" si="95"/>
        <v>74.865115182500404</v>
      </c>
      <c r="BH48" s="63">
        <f t="shared" si="96"/>
        <v>365.64034978474837</v>
      </c>
      <c r="BI48" s="46">
        <f t="shared" si="97"/>
        <v>0.20475069347946234</v>
      </c>
      <c r="BJ48" s="64">
        <f t="shared" si="98"/>
        <v>0.49902044929491507</v>
      </c>
      <c r="BK48" s="66">
        <v>0</v>
      </c>
      <c r="BL48" s="66">
        <v>0</v>
      </c>
      <c r="BM48" s="66">
        <v>0</v>
      </c>
      <c r="BN48" s="10">
        <f t="shared" si="99"/>
        <v>0</v>
      </c>
      <c r="BO48" s="15">
        <f t="shared" si="100"/>
        <v>0</v>
      </c>
      <c r="BP48" s="9">
        <f t="shared" si="101"/>
        <v>0</v>
      </c>
      <c r="BQ48" s="53">
        <f t="shared" si="102"/>
        <v>0</v>
      </c>
      <c r="BR48" s="7">
        <f t="shared" si="103"/>
        <v>0</v>
      </c>
      <c r="BS48" s="62">
        <f t="shared" si="104"/>
        <v>0</v>
      </c>
      <c r="BT48" s="48">
        <f t="shared" si="105"/>
        <v>368.97645242747382</v>
      </c>
      <c r="BU48" s="46">
        <f t="shared" si="106"/>
        <v>0</v>
      </c>
      <c r="BV48" s="64" t="e">
        <f t="shared" si="107"/>
        <v>#DIV/0!</v>
      </c>
      <c r="BW48" s="16">
        <f t="shared" si="108"/>
        <v>1108</v>
      </c>
      <c r="BX48" s="69">
        <f t="shared" si="109"/>
        <v>2225.3355425478621</v>
      </c>
      <c r="BY48" s="66">
        <v>0</v>
      </c>
      <c r="BZ48" s="15">
        <f t="shared" si="110"/>
        <v>4.9856519461136175</v>
      </c>
      <c r="CA48" s="37">
        <f t="shared" si="111"/>
        <v>4.9856519461136175</v>
      </c>
      <c r="CB48" s="54">
        <f t="shared" si="112"/>
        <v>4.9856519461136175</v>
      </c>
      <c r="CC48" s="26">
        <f t="shared" si="113"/>
        <v>1.5531626000353969E-3</v>
      </c>
      <c r="CD48" s="47">
        <f t="shared" si="114"/>
        <v>4.9856519461136175</v>
      </c>
      <c r="CE48" s="48">
        <f t="shared" si="115"/>
        <v>365.64034978474837</v>
      </c>
      <c r="CF48" s="65">
        <f t="shared" si="116"/>
        <v>1.3635398689035986E-2</v>
      </c>
      <c r="CG48" t="s">
        <v>222</v>
      </c>
      <c r="CH48" s="66">
        <v>0</v>
      </c>
      <c r="CI48" s="15">
        <f t="shared" si="117"/>
        <v>4.617833537902726</v>
      </c>
      <c r="CJ48" s="37">
        <f t="shared" si="118"/>
        <v>4.617833537902726</v>
      </c>
      <c r="CK48" s="54">
        <f t="shared" si="119"/>
        <v>4.617833537902726</v>
      </c>
      <c r="CL48" s="26">
        <f t="shared" si="120"/>
        <v>7.1850529607946567E-4</v>
      </c>
      <c r="CM48" s="47">
        <f t="shared" si="121"/>
        <v>4.617833537902726</v>
      </c>
      <c r="CN48" s="48">
        <f t="shared" si="122"/>
        <v>365.64034978474837</v>
      </c>
      <c r="CO48" s="65">
        <f t="shared" si="123"/>
        <v>1.262944185624271E-2</v>
      </c>
      <c r="CP48" s="70">
        <f t="shared" si="124"/>
        <v>0</v>
      </c>
      <c r="CQ48" s="1">
        <f t="shared" si="125"/>
        <v>1108</v>
      </c>
    </row>
    <row r="49" spans="1:95" x14ac:dyDescent="0.2">
      <c r="A49" s="28" t="s">
        <v>249</v>
      </c>
      <c r="B49">
        <v>1</v>
      </c>
      <c r="C49">
        <v>1</v>
      </c>
      <c r="D49">
        <v>0.179784258889332</v>
      </c>
      <c r="E49">
        <v>0.82021574111066697</v>
      </c>
      <c r="F49">
        <v>0.96344854986094497</v>
      </c>
      <c r="G49">
        <v>0.96344854986094497</v>
      </c>
      <c r="H49">
        <v>2.46552444630171E-2</v>
      </c>
      <c r="I49">
        <v>0.18763058921855399</v>
      </c>
      <c r="J49">
        <v>6.8015278033125695E-2</v>
      </c>
      <c r="K49">
        <v>0.25598675940252003</v>
      </c>
      <c r="L49">
        <v>0.14928348679790401</v>
      </c>
      <c r="M49">
        <v>1.16718193103888</v>
      </c>
      <c r="N49" s="21">
        <v>0</v>
      </c>
      <c r="O49">
        <v>1.0014462381700799</v>
      </c>
      <c r="P49">
        <v>0.99706056725610104</v>
      </c>
      <c r="Q49">
        <v>1.00294528752645</v>
      </c>
      <c r="R49">
        <v>0.99640116788719102</v>
      </c>
      <c r="S49">
        <v>112.75</v>
      </c>
      <c r="T49" s="27">
        <f t="shared" si="64"/>
        <v>0.99706056725610104</v>
      </c>
      <c r="U49" s="27">
        <f t="shared" si="65"/>
        <v>1.00294528752645</v>
      </c>
      <c r="V49" s="39">
        <f t="shared" si="66"/>
        <v>112.41857895812539</v>
      </c>
      <c r="W49" s="38">
        <f t="shared" si="67"/>
        <v>113.08208116860723</v>
      </c>
      <c r="X49" s="44">
        <f t="shared" si="68"/>
        <v>1.1587530966143686</v>
      </c>
      <c r="Y49" s="44">
        <f t="shared" si="69"/>
        <v>0.37756703281834841</v>
      </c>
      <c r="Z49" s="22">
        <f t="shared" si="70"/>
        <v>1</v>
      </c>
      <c r="AA49" s="22">
        <f t="shared" si="71"/>
        <v>1</v>
      </c>
      <c r="AB49" s="22">
        <f t="shared" si="72"/>
        <v>1</v>
      </c>
      <c r="AC49" s="22">
        <v>1</v>
      </c>
      <c r="AD49" s="22">
        <v>1</v>
      </c>
      <c r="AE49" s="22">
        <v>1</v>
      </c>
      <c r="AF49" s="22">
        <f t="shared" si="73"/>
        <v>-0.10573411347504191</v>
      </c>
      <c r="AG49" s="22">
        <f t="shared" si="74"/>
        <v>0.97680415159684475</v>
      </c>
      <c r="AH49" s="22">
        <f t="shared" si="75"/>
        <v>0.14928348679790401</v>
      </c>
      <c r="AI49" s="22">
        <f t="shared" si="76"/>
        <v>1.2550176002729461</v>
      </c>
      <c r="AJ49" s="22">
        <f t="shared" si="77"/>
        <v>-2.6288582302280261</v>
      </c>
      <c r="AK49" s="22">
        <f t="shared" si="78"/>
        <v>1.3004365594014071</v>
      </c>
      <c r="AL49" s="22">
        <f t="shared" si="79"/>
        <v>1.16718193103888</v>
      </c>
      <c r="AM49" s="22">
        <f t="shared" si="80"/>
        <v>4.7960401612669061</v>
      </c>
      <c r="AN49" s="46">
        <v>0</v>
      </c>
      <c r="AO49" s="49">
        <v>0</v>
      </c>
      <c r="AP49" s="51">
        <v>0.5</v>
      </c>
      <c r="AQ49" s="50">
        <v>1</v>
      </c>
      <c r="AR49" s="17">
        <f t="shared" si="81"/>
        <v>0</v>
      </c>
      <c r="AS49" s="17">
        <f t="shared" si="82"/>
        <v>0</v>
      </c>
      <c r="AT49" s="17">
        <f t="shared" si="83"/>
        <v>264.54603025761486</v>
      </c>
      <c r="AU49" s="17">
        <f t="shared" si="84"/>
        <v>0</v>
      </c>
      <c r="AV49" s="17">
        <f t="shared" si="85"/>
        <v>0</v>
      </c>
      <c r="AW49" s="17">
        <f t="shared" si="86"/>
        <v>264.54603025761486</v>
      </c>
      <c r="AX49" s="14">
        <f t="shared" si="87"/>
        <v>0</v>
      </c>
      <c r="AY49" s="14">
        <f t="shared" si="88"/>
        <v>0</v>
      </c>
      <c r="AZ49" s="67">
        <f t="shared" si="89"/>
        <v>2.2225015211763045E-2</v>
      </c>
      <c r="BA49" s="21">
        <f t="shared" si="90"/>
        <v>0</v>
      </c>
      <c r="BB49" s="66">
        <v>0</v>
      </c>
      <c r="BC49" s="15">
        <f t="shared" si="91"/>
        <v>0</v>
      </c>
      <c r="BD49" s="19">
        <f t="shared" si="92"/>
        <v>0</v>
      </c>
      <c r="BE49" s="53">
        <f t="shared" si="93"/>
        <v>0</v>
      </c>
      <c r="BF49" s="61">
        <f t="shared" si="94"/>
        <v>0</v>
      </c>
      <c r="BG49" s="62">
        <f t="shared" si="95"/>
        <v>0</v>
      </c>
      <c r="BH49" s="63">
        <f t="shared" si="96"/>
        <v>113.08208116860723</v>
      </c>
      <c r="BI49" s="46">
        <f t="shared" si="97"/>
        <v>0</v>
      </c>
      <c r="BJ49" s="64" t="e">
        <f t="shared" si="98"/>
        <v>#DIV/0!</v>
      </c>
      <c r="BK49" s="66">
        <v>0</v>
      </c>
      <c r="BL49" s="66">
        <v>0</v>
      </c>
      <c r="BM49" s="66">
        <v>0</v>
      </c>
      <c r="BN49" s="10">
        <f t="shared" si="99"/>
        <v>0</v>
      </c>
      <c r="BO49" s="15">
        <f t="shared" si="100"/>
        <v>0</v>
      </c>
      <c r="BP49" s="9">
        <f t="shared" si="101"/>
        <v>0</v>
      </c>
      <c r="BQ49" s="53">
        <f t="shared" si="102"/>
        <v>0</v>
      </c>
      <c r="BR49" s="7">
        <f t="shared" si="103"/>
        <v>0</v>
      </c>
      <c r="BS49" s="62">
        <f t="shared" si="104"/>
        <v>0</v>
      </c>
      <c r="BT49" s="48">
        <f t="shared" si="105"/>
        <v>113.08208116860723</v>
      </c>
      <c r="BU49" s="46">
        <f t="shared" si="106"/>
        <v>0</v>
      </c>
      <c r="BV49" s="64" t="e">
        <f t="shared" si="107"/>
        <v>#DIV/0!</v>
      </c>
      <c r="BW49" s="16">
        <f t="shared" si="108"/>
        <v>226</v>
      </c>
      <c r="BX49" s="69">
        <f t="shared" si="109"/>
        <v>223.22805278694804</v>
      </c>
      <c r="BY49" s="66">
        <v>226</v>
      </c>
      <c r="BZ49" s="15">
        <f t="shared" si="110"/>
        <v>223.22805278694804</v>
      </c>
      <c r="CA49" s="37">
        <f t="shared" si="111"/>
        <v>-2.7719472130519591</v>
      </c>
      <c r="CB49" s="54">
        <f t="shared" si="112"/>
        <v>-2.7719472130519591</v>
      </c>
      <c r="CC49" s="26">
        <f t="shared" si="113"/>
        <v>-8.6353495733706E-4</v>
      </c>
      <c r="CD49" s="47">
        <f t="shared" si="114"/>
        <v>-2.7719472130519591</v>
      </c>
      <c r="CE49" s="48">
        <f t="shared" si="115"/>
        <v>113.08208116860723</v>
      </c>
      <c r="CF49" s="65">
        <f t="shared" si="116"/>
        <v>-2.4512700725050688E-2</v>
      </c>
      <c r="CG49" t="s">
        <v>222</v>
      </c>
      <c r="CH49" s="66">
        <v>0</v>
      </c>
      <c r="CI49" s="15">
        <f t="shared" si="117"/>
        <v>206.7593165150316</v>
      </c>
      <c r="CJ49" s="37">
        <f t="shared" si="118"/>
        <v>206.7593165150316</v>
      </c>
      <c r="CK49" s="54">
        <f t="shared" si="119"/>
        <v>206.7593165150316</v>
      </c>
      <c r="CL49" s="26">
        <f t="shared" si="120"/>
        <v>3.2170424228260712E-2</v>
      </c>
      <c r="CM49" s="47">
        <f t="shared" si="121"/>
        <v>206.7593165150316</v>
      </c>
      <c r="CN49" s="48">
        <f t="shared" si="122"/>
        <v>113.08208116860723</v>
      </c>
      <c r="CO49" s="65">
        <f t="shared" si="123"/>
        <v>1.8284003475913224</v>
      </c>
      <c r="CP49" s="70">
        <f t="shared" si="124"/>
        <v>0</v>
      </c>
      <c r="CQ49" s="1">
        <f t="shared" si="125"/>
        <v>452</v>
      </c>
    </row>
    <row r="50" spans="1:95" x14ac:dyDescent="0.2">
      <c r="A50" s="28" t="s">
        <v>158</v>
      </c>
      <c r="B50">
        <v>0</v>
      </c>
      <c r="C50">
        <v>0</v>
      </c>
      <c r="D50">
        <v>0.40691170595285597</v>
      </c>
      <c r="E50">
        <v>0.59308829404714303</v>
      </c>
      <c r="F50">
        <v>0.501787842669845</v>
      </c>
      <c r="G50">
        <v>0.501787842669845</v>
      </c>
      <c r="H50">
        <v>0.72210614291684005</v>
      </c>
      <c r="I50">
        <v>0.71876305892185499</v>
      </c>
      <c r="J50">
        <v>0.720432661772889</v>
      </c>
      <c r="K50">
        <v>0.60125231903079801</v>
      </c>
      <c r="L50">
        <v>0.41318828185090201</v>
      </c>
      <c r="M50">
        <v>-0.191436604108987</v>
      </c>
      <c r="N50" s="21">
        <v>0</v>
      </c>
      <c r="O50">
        <v>1</v>
      </c>
      <c r="P50">
        <v>0.97667121905508203</v>
      </c>
      <c r="Q50">
        <v>1.0286105470912199</v>
      </c>
      <c r="R50">
        <v>0.98584284849841097</v>
      </c>
      <c r="S50">
        <v>50.31</v>
      </c>
      <c r="T50" s="27">
        <f t="shared" si="64"/>
        <v>0.98584284849841097</v>
      </c>
      <c r="U50" s="27">
        <f t="shared" si="65"/>
        <v>1.0286105470912199</v>
      </c>
      <c r="V50" s="39">
        <f t="shared" si="66"/>
        <v>49.597753707955057</v>
      </c>
      <c r="W50" s="38">
        <f t="shared" si="67"/>
        <v>51.749396624159274</v>
      </c>
      <c r="X50" s="44">
        <f t="shared" si="68"/>
        <v>1.0413914120561523</v>
      </c>
      <c r="Y50" s="44">
        <f t="shared" si="69"/>
        <v>0.59614879627641837</v>
      </c>
      <c r="Z50" s="22">
        <f t="shared" si="70"/>
        <v>1</v>
      </c>
      <c r="AA50" s="22">
        <f t="shared" si="71"/>
        <v>1</v>
      </c>
      <c r="AB50" s="22">
        <f t="shared" si="72"/>
        <v>1</v>
      </c>
      <c r="AC50" s="22">
        <v>1</v>
      </c>
      <c r="AD50" s="22">
        <v>1</v>
      </c>
      <c r="AE50" s="22">
        <v>1</v>
      </c>
      <c r="AF50" s="22">
        <f t="shared" si="73"/>
        <v>-0.10573411347504191</v>
      </c>
      <c r="AG50" s="22">
        <f t="shared" si="74"/>
        <v>0.97680415159684475</v>
      </c>
      <c r="AH50" s="22">
        <f t="shared" si="75"/>
        <v>0.41318828185090201</v>
      </c>
      <c r="AI50" s="22">
        <f t="shared" si="76"/>
        <v>1.5189223953259439</v>
      </c>
      <c r="AJ50" s="22">
        <f t="shared" si="77"/>
        <v>-2.6288582302280261</v>
      </c>
      <c r="AK50" s="22">
        <f t="shared" si="78"/>
        <v>1.3004365594014071</v>
      </c>
      <c r="AL50" s="22">
        <f t="shared" si="79"/>
        <v>-0.191436604108987</v>
      </c>
      <c r="AM50" s="22">
        <f t="shared" si="80"/>
        <v>3.4374216261190389</v>
      </c>
      <c r="AN50" s="46">
        <v>1</v>
      </c>
      <c r="AO50" s="46">
        <v>0</v>
      </c>
      <c r="AP50" s="51">
        <v>1</v>
      </c>
      <c r="AQ50" s="21">
        <v>1</v>
      </c>
      <c r="AR50" s="17">
        <f t="shared" si="81"/>
        <v>5.3228268869925657</v>
      </c>
      <c r="AS50" s="17">
        <f t="shared" si="82"/>
        <v>0</v>
      </c>
      <c r="AT50" s="17">
        <f t="shared" si="83"/>
        <v>139.61472325829229</v>
      </c>
      <c r="AU50" s="17">
        <f t="shared" si="84"/>
        <v>5.3228268869925657</v>
      </c>
      <c r="AV50" s="17">
        <f t="shared" si="85"/>
        <v>0</v>
      </c>
      <c r="AW50" s="17">
        <f t="shared" si="86"/>
        <v>139.61472325829229</v>
      </c>
      <c r="AX50" s="14">
        <f t="shared" si="87"/>
        <v>6.796414483560601E-3</v>
      </c>
      <c r="AY50" s="14">
        <f t="shared" si="88"/>
        <v>0</v>
      </c>
      <c r="AZ50" s="67">
        <f t="shared" si="89"/>
        <v>1.1729298470969277E-2</v>
      </c>
      <c r="BA50" s="21">
        <f t="shared" si="90"/>
        <v>0</v>
      </c>
      <c r="BB50" s="66">
        <v>1258</v>
      </c>
      <c r="BC50" s="15">
        <f t="shared" si="91"/>
        <v>810.43164867770031</v>
      </c>
      <c r="BD50" s="19">
        <f t="shared" si="92"/>
        <v>-447.56835132229969</v>
      </c>
      <c r="BE50" s="53">
        <f t="shared" si="93"/>
        <v>0</v>
      </c>
      <c r="BF50" s="61">
        <f t="shared" si="94"/>
        <v>0</v>
      </c>
      <c r="BG50" s="62">
        <f t="shared" si="95"/>
        <v>0</v>
      </c>
      <c r="BH50" s="63">
        <f t="shared" si="96"/>
        <v>51.749396624159274</v>
      </c>
      <c r="BI50" s="46">
        <f t="shared" si="97"/>
        <v>0</v>
      </c>
      <c r="BJ50" s="64">
        <f t="shared" si="98"/>
        <v>1.5522592214316309</v>
      </c>
      <c r="BK50" s="66">
        <v>0</v>
      </c>
      <c r="BL50" s="66">
        <v>0</v>
      </c>
      <c r="BM50" s="66">
        <v>0</v>
      </c>
      <c r="BN50" s="10">
        <f t="shared" si="99"/>
        <v>0</v>
      </c>
      <c r="BO50" s="15">
        <f t="shared" si="100"/>
        <v>0</v>
      </c>
      <c r="BP50" s="9">
        <f t="shared" si="101"/>
        <v>0</v>
      </c>
      <c r="BQ50" s="53">
        <f t="shared" si="102"/>
        <v>0</v>
      </c>
      <c r="BR50" s="7">
        <f t="shared" si="103"/>
        <v>0</v>
      </c>
      <c r="BS50" s="62">
        <f t="shared" si="104"/>
        <v>0</v>
      </c>
      <c r="BT50" s="48">
        <f t="shared" si="105"/>
        <v>51.749396624159274</v>
      </c>
      <c r="BU50" s="46">
        <f t="shared" si="106"/>
        <v>0</v>
      </c>
      <c r="BV50" s="64" t="e">
        <f t="shared" si="107"/>
        <v>#DIV/0!</v>
      </c>
      <c r="BW50" s="16">
        <f t="shared" si="108"/>
        <v>1308</v>
      </c>
      <c r="BX50" s="69">
        <f t="shared" si="109"/>
        <v>928.2407225201157</v>
      </c>
      <c r="BY50" s="66">
        <v>50</v>
      </c>
      <c r="BZ50" s="15">
        <f t="shared" si="110"/>
        <v>117.80907384241542</v>
      </c>
      <c r="CA50" s="37">
        <f t="shared" si="111"/>
        <v>67.809073842415415</v>
      </c>
      <c r="CB50" s="54">
        <f t="shared" si="112"/>
        <v>67.809073842415415</v>
      </c>
      <c r="CC50" s="26">
        <f t="shared" si="113"/>
        <v>2.1124322069288319E-2</v>
      </c>
      <c r="CD50" s="47">
        <f t="shared" si="114"/>
        <v>67.809073842415415</v>
      </c>
      <c r="CE50" s="48">
        <f t="shared" si="115"/>
        <v>49.597753707955057</v>
      </c>
      <c r="CF50" s="65">
        <f t="shared" si="116"/>
        <v>1.3671803413052437</v>
      </c>
      <c r="CG50" t="s">
        <v>222</v>
      </c>
      <c r="CH50" s="66">
        <v>0</v>
      </c>
      <c r="CI50" s="15">
        <f t="shared" si="117"/>
        <v>109.11766367542718</v>
      </c>
      <c r="CJ50" s="37">
        <f t="shared" si="118"/>
        <v>109.11766367542718</v>
      </c>
      <c r="CK50" s="54">
        <f t="shared" si="119"/>
        <v>109.11766367542718</v>
      </c>
      <c r="CL50" s="26">
        <f t="shared" si="120"/>
        <v>1.6978008973926744E-2</v>
      </c>
      <c r="CM50" s="47">
        <f t="shared" si="121"/>
        <v>109.11766367542718</v>
      </c>
      <c r="CN50" s="48">
        <f t="shared" si="122"/>
        <v>49.597753707955057</v>
      </c>
      <c r="CO50" s="65">
        <f t="shared" si="123"/>
        <v>2.2000525329824692</v>
      </c>
      <c r="CP50" s="70">
        <f t="shared" si="124"/>
        <v>0</v>
      </c>
      <c r="CQ50" s="1">
        <f t="shared" si="125"/>
        <v>1358</v>
      </c>
    </row>
    <row r="51" spans="1:95" x14ac:dyDescent="0.2">
      <c r="A51" s="28" t="s">
        <v>204</v>
      </c>
      <c r="B51">
        <v>0</v>
      </c>
      <c r="C51">
        <v>0</v>
      </c>
      <c r="D51">
        <v>0.23132241310427401</v>
      </c>
      <c r="E51">
        <v>0.76867758689572496</v>
      </c>
      <c r="F51">
        <v>0.105577689243027</v>
      </c>
      <c r="G51">
        <v>0.105577689243027</v>
      </c>
      <c r="H51">
        <v>0.47764312578353502</v>
      </c>
      <c r="I51">
        <v>0.70142081069786799</v>
      </c>
      <c r="J51">
        <v>0.57881674864446597</v>
      </c>
      <c r="K51">
        <v>0.24720464157666</v>
      </c>
      <c r="L51">
        <v>0.77140064277641596</v>
      </c>
      <c r="M51">
        <v>1.0224017333698301</v>
      </c>
      <c r="N51" s="21">
        <v>0</v>
      </c>
      <c r="O51">
        <v>0.99460604685915899</v>
      </c>
      <c r="P51">
        <v>0.99694176699230896</v>
      </c>
      <c r="Q51">
        <v>1.0121359689620599</v>
      </c>
      <c r="R51">
        <v>1</v>
      </c>
      <c r="S51">
        <v>4.5</v>
      </c>
      <c r="T51" s="27">
        <f t="shared" si="64"/>
        <v>1</v>
      </c>
      <c r="U51" s="27">
        <f t="shared" si="65"/>
        <v>1.0121359689620599</v>
      </c>
      <c r="V51" s="39">
        <f t="shared" si="66"/>
        <v>4.5</v>
      </c>
      <c r="W51" s="38">
        <f t="shared" si="67"/>
        <v>4.5546118603292696</v>
      </c>
      <c r="X51" s="44">
        <f t="shared" si="68"/>
        <v>1.1321222130470689</v>
      </c>
      <c r="Y51" s="44">
        <f t="shared" si="69"/>
        <v>0.34965187404183673</v>
      </c>
      <c r="Z51" s="22">
        <f t="shared" si="70"/>
        <v>1</v>
      </c>
      <c r="AA51" s="22">
        <f t="shared" si="71"/>
        <v>1</v>
      </c>
      <c r="AB51" s="22">
        <f t="shared" si="72"/>
        <v>1</v>
      </c>
      <c r="AC51" s="22">
        <v>1</v>
      </c>
      <c r="AD51" s="22">
        <v>1</v>
      </c>
      <c r="AE51" s="22">
        <v>1</v>
      </c>
      <c r="AF51" s="22">
        <f t="shared" si="73"/>
        <v>-0.10573411347504191</v>
      </c>
      <c r="AG51" s="22">
        <f t="shared" si="74"/>
        <v>0.97680415159684475</v>
      </c>
      <c r="AH51" s="22">
        <f t="shared" si="75"/>
        <v>0.77140064277641596</v>
      </c>
      <c r="AI51" s="22">
        <f t="shared" si="76"/>
        <v>1.8771347562514578</v>
      </c>
      <c r="AJ51" s="22">
        <f t="shared" si="77"/>
        <v>-2.6288582302280261</v>
      </c>
      <c r="AK51" s="22">
        <f t="shared" si="78"/>
        <v>1.3004365594014071</v>
      </c>
      <c r="AL51" s="22">
        <f t="shared" si="79"/>
        <v>1.0224017333698301</v>
      </c>
      <c r="AM51" s="22">
        <f t="shared" si="80"/>
        <v>4.6512599635978562</v>
      </c>
      <c r="AN51" s="46">
        <v>0</v>
      </c>
      <c r="AO51" s="49">
        <v>0</v>
      </c>
      <c r="AP51" s="51">
        <v>0.5</v>
      </c>
      <c r="AQ51" s="50">
        <v>1</v>
      </c>
      <c r="AR51" s="17">
        <f t="shared" si="81"/>
        <v>0</v>
      </c>
      <c r="AS51" s="17">
        <f t="shared" si="82"/>
        <v>0</v>
      </c>
      <c r="AT51" s="17">
        <f t="shared" si="83"/>
        <v>234.01972125621595</v>
      </c>
      <c r="AU51" s="17">
        <f t="shared" si="84"/>
        <v>0</v>
      </c>
      <c r="AV51" s="17">
        <f t="shared" si="85"/>
        <v>0</v>
      </c>
      <c r="AW51" s="17">
        <f t="shared" si="86"/>
        <v>234.01972125621595</v>
      </c>
      <c r="AX51" s="14">
        <f t="shared" si="87"/>
        <v>0</v>
      </c>
      <c r="AY51" s="14">
        <f t="shared" si="88"/>
        <v>0</v>
      </c>
      <c r="AZ51" s="67">
        <f t="shared" si="89"/>
        <v>1.9660441926522675E-2</v>
      </c>
      <c r="BA51" s="21">
        <f t="shared" si="90"/>
        <v>0</v>
      </c>
      <c r="BB51" s="66">
        <v>0</v>
      </c>
      <c r="BC51" s="15">
        <f t="shared" si="91"/>
        <v>0</v>
      </c>
      <c r="BD51" s="19">
        <f t="shared" si="92"/>
        <v>0</v>
      </c>
      <c r="BE51" s="53">
        <f t="shared" si="93"/>
        <v>0</v>
      </c>
      <c r="BF51" s="61">
        <f t="shared" si="94"/>
        <v>0</v>
      </c>
      <c r="BG51" s="62">
        <f t="shared" si="95"/>
        <v>0</v>
      </c>
      <c r="BH51" s="63">
        <f t="shared" si="96"/>
        <v>4.5546118603292696</v>
      </c>
      <c r="BI51" s="46">
        <f t="shared" si="97"/>
        <v>0</v>
      </c>
      <c r="BJ51" s="64" t="e">
        <f t="shared" si="98"/>
        <v>#DIV/0!</v>
      </c>
      <c r="BK51" s="66">
        <v>0</v>
      </c>
      <c r="BL51" s="66">
        <v>0</v>
      </c>
      <c r="BM51" s="66">
        <v>0</v>
      </c>
      <c r="BN51" s="10">
        <f t="shared" si="99"/>
        <v>0</v>
      </c>
      <c r="BO51" s="15">
        <f t="shared" si="100"/>
        <v>0</v>
      </c>
      <c r="BP51" s="9">
        <f t="shared" si="101"/>
        <v>0</v>
      </c>
      <c r="BQ51" s="53">
        <f t="shared" si="102"/>
        <v>0</v>
      </c>
      <c r="BR51" s="7">
        <f t="shared" si="103"/>
        <v>0</v>
      </c>
      <c r="BS51" s="62">
        <f t="shared" si="104"/>
        <v>0</v>
      </c>
      <c r="BT51" s="48">
        <f t="shared" si="105"/>
        <v>4.5546118603292696</v>
      </c>
      <c r="BU51" s="46">
        <f t="shared" si="106"/>
        <v>0</v>
      </c>
      <c r="BV51" s="64" t="e">
        <f t="shared" si="107"/>
        <v>#DIV/0!</v>
      </c>
      <c r="BW51" s="16">
        <f t="shared" si="108"/>
        <v>86</v>
      </c>
      <c r="BX51" s="69">
        <f t="shared" si="109"/>
        <v>197.46947870999375</v>
      </c>
      <c r="BY51" s="66">
        <v>86</v>
      </c>
      <c r="BZ51" s="15">
        <f t="shared" si="110"/>
        <v>197.46947870999375</v>
      </c>
      <c r="CA51" s="37">
        <f t="shared" si="111"/>
        <v>111.46947870999375</v>
      </c>
      <c r="CB51" s="54">
        <f t="shared" si="112"/>
        <v>111.46947870999375</v>
      </c>
      <c r="CC51" s="26">
        <f t="shared" si="113"/>
        <v>3.4725694302178783E-2</v>
      </c>
      <c r="CD51" s="47">
        <f t="shared" si="114"/>
        <v>111.46947870999375</v>
      </c>
      <c r="CE51" s="48">
        <f t="shared" si="115"/>
        <v>4.5</v>
      </c>
      <c r="CF51" s="65">
        <f t="shared" si="116"/>
        <v>24.7709952688875</v>
      </c>
      <c r="CG51" t="s">
        <v>222</v>
      </c>
      <c r="CH51" s="66">
        <v>0</v>
      </c>
      <c r="CI51" s="15">
        <f t="shared" si="117"/>
        <v>182.90109124244046</v>
      </c>
      <c r="CJ51" s="37">
        <f t="shared" si="118"/>
        <v>182.90109124244046</v>
      </c>
      <c r="CK51" s="54">
        <f t="shared" si="119"/>
        <v>182.90109124244046</v>
      </c>
      <c r="CL51" s="26">
        <f t="shared" si="120"/>
        <v>2.8458237317946236E-2</v>
      </c>
      <c r="CM51" s="47">
        <f t="shared" si="121"/>
        <v>182.90109124244046</v>
      </c>
      <c r="CN51" s="48">
        <f t="shared" si="122"/>
        <v>4.5</v>
      </c>
      <c r="CO51" s="65">
        <f t="shared" si="123"/>
        <v>40.644686942764544</v>
      </c>
      <c r="CP51" s="70">
        <f t="shared" si="124"/>
        <v>0</v>
      </c>
      <c r="CQ51" s="1">
        <f t="shared" si="125"/>
        <v>172</v>
      </c>
    </row>
    <row r="52" spans="1:95" x14ac:dyDescent="0.2">
      <c r="A52" s="28" t="s">
        <v>156</v>
      </c>
      <c r="B52">
        <v>1</v>
      </c>
      <c r="C52">
        <v>1</v>
      </c>
      <c r="D52">
        <v>0.76867758689572496</v>
      </c>
      <c r="E52">
        <v>0.23132241310427401</v>
      </c>
      <c r="F52">
        <v>0.83273738577671796</v>
      </c>
      <c r="G52">
        <v>0.83273738577671796</v>
      </c>
      <c r="H52">
        <v>0.54993731717509398</v>
      </c>
      <c r="I52">
        <v>0.65858754701211797</v>
      </c>
      <c r="J52">
        <v>0.60181547730909202</v>
      </c>
      <c r="K52">
        <v>0.707922486783928</v>
      </c>
      <c r="L52">
        <v>0.581175745988179</v>
      </c>
      <c r="M52">
        <v>-2.0460163681556698</v>
      </c>
      <c r="N52" s="21">
        <v>0</v>
      </c>
      <c r="O52">
        <v>1.0265128988269601</v>
      </c>
      <c r="P52">
        <v>0.989377891364984</v>
      </c>
      <c r="Q52">
        <v>1.00669172702497</v>
      </c>
      <c r="R52">
        <v>0.99040881680958603</v>
      </c>
      <c r="S52">
        <v>234.19000244140599</v>
      </c>
      <c r="T52" s="27">
        <f t="shared" si="64"/>
        <v>0.989377891364984</v>
      </c>
      <c r="U52" s="27">
        <f t="shared" si="65"/>
        <v>1.00669172702497</v>
      </c>
      <c r="V52" s="39">
        <f t="shared" si="66"/>
        <v>231.70241079423872</v>
      </c>
      <c r="W52" s="38">
        <f t="shared" si="67"/>
        <v>235.75713800972093</v>
      </c>
      <c r="X52" s="44">
        <f t="shared" si="68"/>
        <v>0.85445912469033858</v>
      </c>
      <c r="Y52" s="44">
        <f t="shared" si="69"/>
        <v>0.70748788381848471</v>
      </c>
      <c r="Z52" s="22">
        <f t="shared" si="70"/>
        <v>1</v>
      </c>
      <c r="AA52" s="22">
        <f t="shared" si="71"/>
        <v>1</v>
      </c>
      <c r="AB52" s="22">
        <f t="shared" si="72"/>
        <v>1</v>
      </c>
      <c r="AC52" s="22">
        <v>1</v>
      </c>
      <c r="AD52" s="22">
        <v>1</v>
      </c>
      <c r="AE52" s="22">
        <v>1</v>
      </c>
      <c r="AF52" s="22">
        <f t="shared" si="73"/>
        <v>-0.10573411347504191</v>
      </c>
      <c r="AG52" s="22">
        <f t="shared" si="74"/>
        <v>0.97680415159684475</v>
      </c>
      <c r="AH52" s="22">
        <f t="shared" si="75"/>
        <v>0.581175745988179</v>
      </c>
      <c r="AI52" s="22">
        <f t="shared" si="76"/>
        <v>1.686909859463221</v>
      </c>
      <c r="AJ52" s="22">
        <f t="shared" si="77"/>
        <v>-2.6288582302280261</v>
      </c>
      <c r="AK52" s="22">
        <f t="shared" si="78"/>
        <v>1.3004365594014071</v>
      </c>
      <c r="AL52" s="22">
        <f t="shared" si="79"/>
        <v>-2.0460163681556698</v>
      </c>
      <c r="AM52" s="22">
        <f t="shared" si="80"/>
        <v>1.5828418620723563</v>
      </c>
      <c r="AN52" s="46">
        <v>1</v>
      </c>
      <c r="AO52" s="46">
        <v>1</v>
      </c>
      <c r="AP52" s="51">
        <v>1</v>
      </c>
      <c r="AQ52" s="21">
        <v>1</v>
      </c>
      <c r="AR52" s="17">
        <f t="shared" si="81"/>
        <v>8.0978085748569111</v>
      </c>
      <c r="AS52" s="17">
        <f t="shared" si="82"/>
        <v>8.0978085748569111</v>
      </c>
      <c r="AT52" s="17">
        <f t="shared" si="83"/>
        <v>6.2769708360704524</v>
      </c>
      <c r="AU52" s="17">
        <f t="shared" si="84"/>
        <v>8.0978085748569111</v>
      </c>
      <c r="AV52" s="17">
        <f t="shared" si="85"/>
        <v>8.0978085748569111</v>
      </c>
      <c r="AW52" s="17">
        <f t="shared" si="86"/>
        <v>6.2769708360704524</v>
      </c>
      <c r="AX52" s="14">
        <f t="shared" si="87"/>
        <v>1.0339630548149294E-2</v>
      </c>
      <c r="AY52" s="14">
        <f t="shared" si="88"/>
        <v>9.5153280462370402E-3</v>
      </c>
      <c r="AZ52" s="67">
        <f t="shared" si="89"/>
        <v>5.2734025976352065E-4</v>
      </c>
      <c r="BA52" s="21">
        <f t="shared" si="90"/>
        <v>0</v>
      </c>
      <c r="BB52" s="66">
        <v>468</v>
      </c>
      <c r="BC52" s="15">
        <f t="shared" si="91"/>
        <v>1232.9389050835143</v>
      </c>
      <c r="BD52" s="19">
        <f t="shared" si="92"/>
        <v>764.93890508351433</v>
      </c>
      <c r="BE52" s="53">
        <f t="shared" si="93"/>
        <v>764.93890508351433</v>
      </c>
      <c r="BF52" s="61">
        <f t="shared" si="94"/>
        <v>3.7994920078824108E-2</v>
      </c>
      <c r="BG52" s="62">
        <f t="shared" si="95"/>
        <v>51.483116706806307</v>
      </c>
      <c r="BH52" s="63">
        <f t="shared" si="96"/>
        <v>231.70241079423872</v>
      </c>
      <c r="BI52" s="46">
        <f t="shared" si="97"/>
        <v>0.22219499801633671</v>
      </c>
      <c r="BJ52" s="64">
        <f t="shared" si="98"/>
        <v>0.37958085195494706</v>
      </c>
      <c r="BK52" s="66">
        <v>0</v>
      </c>
      <c r="BL52" s="66">
        <v>937</v>
      </c>
      <c r="BM52" s="66">
        <v>0</v>
      </c>
      <c r="BN52" s="10">
        <f t="shared" si="99"/>
        <v>937</v>
      </c>
      <c r="BO52" s="15">
        <f t="shared" si="100"/>
        <v>1688.1333793390058</v>
      </c>
      <c r="BP52" s="9">
        <f t="shared" si="101"/>
        <v>751.13337933900584</v>
      </c>
      <c r="BQ52" s="53">
        <f t="shared" si="102"/>
        <v>751.13337933900584</v>
      </c>
      <c r="BR52" s="7">
        <f t="shared" si="103"/>
        <v>1.1833127743577924E-2</v>
      </c>
      <c r="BS52" s="62">
        <f t="shared" si="104"/>
        <v>57.236838895686361</v>
      </c>
      <c r="BT52" s="48">
        <f t="shared" si="105"/>
        <v>231.70241079423872</v>
      </c>
      <c r="BU52" s="46">
        <f t="shared" si="106"/>
        <v>0.24702737748600739</v>
      </c>
      <c r="BV52" s="64">
        <f t="shared" si="107"/>
        <v>0.55505092871683248</v>
      </c>
      <c r="BW52" s="16">
        <f t="shared" si="108"/>
        <v>1405</v>
      </c>
      <c r="BX52" s="69">
        <f t="shared" si="109"/>
        <v>2926.3688899915851</v>
      </c>
      <c r="BY52" s="66">
        <v>0</v>
      </c>
      <c r="BZ52" s="15">
        <f t="shared" si="110"/>
        <v>5.2966055690648011</v>
      </c>
      <c r="CA52" s="37">
        <f t="shared" si="111"/>
        <v>5.2966055690648011</v>
      </c>
      <c r="CB52" s="54">
        <f t="shared" si="112"/>
        <v>5.2966055690648011</v>
      </c>
      <c r="CC52" s="26">
        <f t="shared" si="113"/>
        <v>1.6500328875591302E-3</v>
      </c>
      <c r="CD52" s="47">
        <f t="shared" si="114"/>
        <v>5.2966055690648011</v>
      </c>
      <c r="CE52" s="48">
        <f t="shared" si="115"/>
        <v>231.70241079423872</v>
      </c>
      <c r="CF52" s="65">
        <f t="shared" si="116"/>
        <v>2.2859518599348563E-2</v>
      </c>
      <c r="CG52" t="s">
        <v>222</v>
      </c>
      <c r="CH52" s="66">
        <v>247</v>
      </c>
      <c r="CI52" s="15">
        <f t="shared" si="117"/>
        <v>4.9058464365800329</v>
      </c>
      <c r="CJ52" s="37">
        <f t="shared" si="118"/>
        <v>-242.09415356341998</v>
      </c>
      <c r="CK52" s="54">
        <f t="shared" si="119"/>
        <v>-242.09415356341998</v>
      </c>
      <c r="CL52" s="26">
        <f t="shared" si="120"/>
        <v>-3.766829836057569E-2</v>
      </c>
      <c r="CM52" s="47">
        <f t="shared" si="121"/>
        <v>-242.09415356341995</v>
      </c>
      <c r="CN52" s="48">
        <f t="shared" si="122"/>
        <v>231.70241079423872</v>
      </c>
      <c r="CO52" s="65">
        <f t="shared" si="123"/>
        <v>-1.044849523721225</v>
      </c>
      <c r="CP52" s="70">
        <f t="shared" si="124"/>
        <v>0</v>
      </c>
      <c r="CQ52" s="1">
        <f t="shared" si="125"/>
        <v>1405</v>
      </c>
    </row>
    <row r="53" spans="1:95" x14ac:dyDescent="0.2">
      <c r="A53" s="28" t="s">
        <v>116</v>
      </c>
      <c r="B53">
        <v>0</v>
      </c>
      <c r="C53">
        <v>0</v>
      </c>
      <c r="D53">
        <v>0.19328922495274101</v>
      </c>
      <c r="E53">
        <v>0.80671077504725897</v>
      </c>
      <c r="F53">
        <v>0.51549295774647796</v>
      </c>
      <c r="G53">
        <v>0.51549295774647796</v>
      </c>
      <c r="H53">
        <v>6.0817547357926202E-2</v>
      </c>
      <c r="I53">
        <v>0.22333000997008901</v>
      </c>
      <c r="J53">
        <v>0.116543483120258</v>
      </c>
      <c r="K53">
        <v>0.245106802883435</v>
      </c>
      <c r="L53">
        <v>0.40425476443685898</v>
      </c>
      <c r="M53">
        <v>-1.8172610401749401</v>
      </c>
      <c r="N53" s="21">
        <v>0</v>
      </c>
      <c r="O53">
        <v>1.0229097609617299</v>
      </c>
      <c r="P53">
        <v>0.97544650079156203</v>
      </c>
      <c r="Q53">
        <v>1.0186749122063401</v>
      </c>
      <c r="R53">
        <v>0.96252479258876</v>
      </c>
      <c r="S53">
        <v>40.439998626708899</v>
      </c>
      <c r="T53" s="27">
        <f t="shared" si="64"/>
        <v>0.96252479258876</v>
      </c>
      <c r="U53" s="27">
        <f t="shared" si="65"/>
        <v>1.0186749122063401</v>
      </c>
      <c r="V53" s="39">
        <f t="shared" si="66"/>
        <v>38.924501290462722</v>
      </c>
      <c r="W53" s="38">
        <f t="shared" si="67"/>
        <v>41.195212050687203</v>
      </c>
      <c r="X53" s="44">
        <f t="shared" si="68"/>
        <v>1.151774787354106</v>
      </c>
      <c r="Y53" s="44">
        <f t="shared" si="69"/>
        <v>0.26715328339677219</v>
      </c>
      <c r="Z53" s="22">
        <f t="shared" si="70"/>
        <v>1</v>
      </c>
      <c r="AA53" s="22">
        <f t="shared" si="71"/>
        <v>1</v>
      </c>
      <c r="AB53" s="22">
        <f t="shared" si="72"/>
        <v>1</v>
      </c>
      <c r="AC53" s="22">
        <v>1</v>
      </c>
      <c r="AD53" s="22">
        <v>1</v>
      </c>
      <c r="AE53" s="22">
        <v>1</v>
      </c>
      <c r="AF53" s="22">
        <f t="shared" si="73"/>
        <v>-0.10573411347504191</v>
      </c>
      <c r="AG53" s="22">
        <f t="shared" si="74"/>
        <v>0.97680415159684475</v>
      </c>
      <c r="AH53" s="22">
        <f t="shared" si="75"/>
        <v>0.40425476443685898</v>
      </c>
      <c r="AI53" s="22">
        <f t="shared" si="76"/>
        <v>1.5099888779119008</v>
      </c>
      <c r="AJ53" s="22">
        <f t="shared" si="77"/>
        <v>-2.6288582302280261</v>
      </c>
      <c r="AK53" s="22">
        <f t="shared" si="78"/>
        <v>1.3004365594014071</v>
      </c>
      <c r="AL53" s="22">
        <f t="shared" si="79"/>
        <v>-1.8172610401749401</v>
      </c>
      <c r="AM53" s="22">
        <f t="shared" si="80"/>
        <v>1.8115971900530861</v>
      </c>
      <c r="AN53" s="46">
        <v>1</v>
      </c>
      <c r="AO53" s="46">
        <v>1</v>
      </c>
      <c r="AP53" s="51">
        <v>1</v>
      </c>
      <c r="AQ53" s="21">
        <v>1</v>
      </c>
      <c r="AR53" s="17">
        <f t="shared" si="81"/>
        <v>5.1987028404749216</v>
      </c>
      <c r="AS53" s="17">
        <f t="shared" si="82"/>
        <v>5.1987028404749216</v>
      </c>
      <c r="AT53" s="17">
        <f t="shared" si="83"/>
        <v>10.770765077178282</v>
      </c>
      <c r="AU53" s="17">
        <f t="shared" si="84"/>
        <v>5.1987028404749216</v>
      </c>
      <c r="AV53" s="17">
        <f t="shared" si="85"/>
        <v>5.1987028404749216</v>
      </c>
      <c r="AW53" s="17">
        <f t="shared" si="86"/>
        <v>10.770765077178282</v>
      </c>
      <c r="AX53" s="14">
        <f t="shared" si="87"/>
        <v>6.6379275582066737E-3</v>
      </c>
      <c r="AY53" s="14">
        <f t="shared" si="88"/>
        <v>6.1087345403070701E-3</v>
      </c>
      <c r="AZ53" s="67">
        <f t="shared" si="89"/>
        <v>9.0487246189067711E-4</v>
      </c>
      <c r="BA53" s="21">
        <f t="shared" si="90"/>
        <v>0</v>
      </c>
      <c r="BB53" s="66">
        <v>2831</v>
      </c>
      <c r="BC53" s="15">
        <f t="shared" si="91"/>
        <v>791.53303375079656</v>
      </c>
      <c r="BD53" s="19">
        <f t="shared" si="92"/>
        <v>-2039.4669662492033</v>
      </c>
      <c r="BE53" s="53">
        <f t="shared" si="93"/>
        <v>0</v>
      </c>
      <c r="BF53" s="61">
        <f t="shared" si="94"/>
        <v>0</v>
      </c>
      <c r="BG53" s="62">
        <f t="shared" si="95"/>
        <v>0</v>
      </c>
      <c r="BH53" s="63">
        <f t="shared" si="96"/>
        <v>41.195212050687203</v>
      </c>
      <c r="BI53" s="46">
        <f t="shared" si="97"/>
        <v>0</v>
      </c>
      <c r="BJ53" s="64">
        <f t="shared" si="98"/>
        <v>3.5766037288234038</v>
      </c>
      <c r="BK53" s="66">
        <v>1658</v>
      </c>
      <c r="BL53" s="66">
        <v>0</v>
      </c>
      <c r="BM53" s="66">
        <v>0</v>
      </c>
      <c r="BN53" s="10">
        <f t="shared" si="99"/>
        <v>1658</v>
      </c>
      <c r="BO53" s="15">
        <f t="shared" si="100"/>
        <v>1083.762812264958</v>
      </c>
      <c r="BP53" s="9">
        <f t="shared" si="101"/>
        <v>-574.23718773504197</v>
      </c>
      <c r="BQ53" s="53">
        <f t="shared" si="102"/>
        <v>0</v>
      </c>
      <c r="BR53" s="7">
        <f t="shared" si="103"/>
        <v>0</v>
      </c>
      <c r="BS53" s="62">
        <f t="shared" si="104"/>
        <v>0</v>
      </c>
      <c r="BT53" s="48">
        <f t="shared" si="105"/>
        <v>41.195212050687203</v>
      </c>
      <c r="BU53" s="46">
        <f t="shared" si="106"/>
        <v>0</v>
      </c>
      <c r="BV53" s="64">
        <f t="shared" si="107"/>
        <v>1.5298550395311521</v>
      </c>
      <c r="BW53" s="16">
        <f t="shared" si="108"/>
        <v>4489</v>
      </c>
      <c r="BX53" s="69">
        <f t="shared" si="109"/>
        <v>1884.3843850229846</v>
      </c>
      <c r="BY53" s="66">
        <v>0</v>
      </c>
      <c r="BZ53" s="15">
        <f t="shared" si="110"/>
        <v>9.0885390072299614</v>
      </c>
      <c r="CA53" s="37">
        <f t="shared" si="111"/>
        <v>9.0885390072299614</v>
      </c>
      <c r="CB53" s="54">
        <f t="shared" si="112"/>
        <v>9.0885390072299614</v>
      </c>
      <c r="CC53" s="26">
        <f t="shared" si="113"/>
        <v>2.8313205629999917E-3</v>
      </c>
      <c r="CD53" s="47">
        <f t="shared" si="114"/>
        <v>9.0885390072299614</v>
      </c>
      <c r="CE53" s="48">
        <f t="shared" si="115"/>
        <v>38.924501290462722</v>
      </c>
      <c r="CF53" s="65">
        <f t="shared" si="116"/>
        <v>0.23349146953507235</v>
      </c>
      <c r="CG53" t="s">
        <v>222</v>
      </c>
      <c r="CH53" s="66">
        <v>0</v>
      </c>
      <c r="CI53" s="15">
        <f t="shared" si="117"/>
        <v>8.4180285129689683</v>
      </c>
      <c r="CJ53" s="37">
        <f t="shared" si="118"/>
        <v>8.4180285129689683</v>
      </c>
      <c r="CK53" s="54">
        <f t="shared" si="119"/>
        <v>8.4180285129689683</v>
      </c>
      <c r="CL53" s="26">
        <f t="shared" si="120"/>
        <v>1.3097912732175148E-3</v>
      </c>
      <c r="CM53" s="47">
        <f t="shared" si="121"/>
        <v>8.4180285129689683</v>
      </c>
      <c r="CN53" s="48">
        <f t="shared" si="122"/>
        <v>38.924501290462722</v>
      </c>
      <c r="CO53" s="65">
        <f t="shared" si="123"/>
        <v>0.21626554570736536</v>
      </c>
      <c r="CP53" s="70">
        <f t="shared" si="124"/>
        <v>0</v>
      </c>
      <c r="CQ53" s="1">
        <f t="shared" si="125"/>
        <v>4489</v>
      </c>
    </row>
    <row r="54" spans="1:95" x14ac:dyDescent="0.2">
      <c r="A54" s="28" t="s">
        <v>217</v>
      </c>
      <c r="B54">
        <v>0</v>
      </c>
      <c r="C54">
        <v>0</v>
      </c>
      <c r="D54">
        <v>0.223760932944606</v>
      </c>
      <c r="E54">
        <v>0.77623906705539303</v>
      </c>
      <c r="F54">
        <v>0.94733044733044702</v>
      </c>
      <c r="G54">
        <v>0.94733044733044702</v>
      </c>
      <c r="H54">
        <v>0.112519809825673</v>
      </c>
      <c r="I54">
        <v>0.190174326465927</v>
      </c>
      <c r="J54">
        <v>0.14628184797735999</v>
      </c>
      <c r="K54">
        <v>0.37225965196448202</v>
      </c>
      <c r="L54">
        <v>0.28119648473360398</v>
      </c>
      <c r="M54">
        <v>-0.46218955127414402</v>
      </c>
      <c r="N54" s="21">
        <v>0</v>
      </c>
      <c r="O54">
        <v>1.0035602020226999</v>
      </c>
      <c r="P54">
        <v>0.994150279515848</v>
      </c>
      <c r="Q54">
        <v>1.00670621111445</v>
      </c>
      <c r="R54">
        <v>0.99019463101123395</v>
      </c>
      <c r="S54">
        <v>16.850000381469702</v>
      </c>
      <c r="T54" s="27">
        <f t="shared" si="64"/>
        <v>0.99019463101123395</v>
      </c>
      <c r="U54" s="27">
        <f t="shared" si="65"/>
        <v>1.00670621111445</v>
      </c>
      <c r="V54" s="39">
        <f t="shared" si="66"/>
        <v>16.684779910268542</v>
      </c>
      <c r="W54" s="38">
        <f t="shared" si="67"/>
        <v>16.963000041306401</v>
      </c>
      <c r="X54" s="44">
        <f t="shared" si="68"/>
        <v>1.136029394062686</v>
      </c>
      <c r="Y54" s="44">
        <f t="shared" si="69"/>
        <v>0.41995106626270606</v>
      </c>
      <c r="Z54" s="22">
        <f t="shared" si="70"/>
        <v>1</v>
      </c>
      <c r="AA54" s="22">
        <f t="shared" si="71"/>
        <v>1</v>
      </c>
      <c r="AB54" s="22">
        <f t="shared" si="72"/>
        <v>1</v>
      </c>
      <c r="AC54" s="22">
        <v>1</v>
      </c>
      <c r="AD54" s="22">
        <v>1</v>
      </c>
      <c r="AE54" s="22">
        <v>1</v>
      </c>
      <c r="AF54" s="22">
        <f t="shared" si="73"/>
        <v>-0.10573411347504191</v>
      </c>
      <c r="AG54" s="22">
        <f t="shared" si="74"/>
        <v>0.97680415159684475</v>
      </c>
      <c r="AH54" s="22">
        <f t="shared" si="75"/>
        <v>0.28119648473360398</v>
      </c>
      <c r="AI54" s="22">
        <f t="shared" si="76"/>
        <v>1.3869305982086459</v>
      </c>
      <c r="AJ54" s="22">
        <f t="shared" si="77"/>
        <v>-2.6288582302280261</v>
      </c>
      <c r="AK54" s="22">
        <f t="shared" si="78"/>
        <v>1.3004365594014071</v>
      </c>
      <c r="AL54" s="22">
        <f t="shared" si="79"/>
        <v>-0.46218955127414402</v>
      </c>
      <c r="AM54" s="22">
        <f t="shared" si="80"/>
        <v>3.166668678953882</v>
      </c>
      <c r="AN54" s="46">
        <v>0</v>
      </c>
      <c r="AO54" s="49">
        <v>0</v>
      </c>
      <c r="AP54" s="51">
        <v>0.5</v>
      </c>
      <c r="AQ54" s="50">
        <v>1</v>
      </c>
      <c r="AR54" s="17">
        <f t="shared" si="81"/>
        <v>0</v>
      </c>
      <c r="AS54" s="17">
        <f t="shared" si="82"/>
        <v>0</v>
      </c>
      <c r="AT54" s="17">
        <f t="shared" si="83"/>
        <v>50.278291379239199</v>
      </c>
      <c r="AU54" s="17">
        <f t="shared" si="84"/>
        <v>0</v>
      </c>
      <c r="AV54" s="17">
        <f t="shared" si="85"/>
        <v>0</v>
      </c>
      <c r="AW54" s="17">
        <f t="shared" si="86"/>
        <v>50.278291379239199</v>
      </c>
      <c r="AX54" s="14">
        <f t="shared" si="87"/>
        <v>0</v>
      </c>
      <c r="AY54" s="14">
        <f t="shared" si="88"/>
        <v>0</v>
      </c>
      <c r="AZ54" s="67">
        <f t="shared" si="89"/>
        <v>4.2239748963040094E-3</v>
      </c>
      <c r="BA54" s="21">
        <f t="shared" si="90"/>
        <v>0</v>
      </c>
      <c r="BB54" s="66">
        <v>0</v>
      </c>
      <c r="BC54" s="15">
        <f t="shared" si="91"/>
        <v>0</v>
      </c>
      <c r="BD54" s="19">
        <f t="shared" si="92"/>
        <v>0</v>
      </c>
      <c r="BE54" s="53">
        <f t="shared" si="93"/>
        <v>0</v>
      </c>
      <c r="BF54" s="61">
        <f t="shared" si="94"/>
        <v>0</v>
      </c>
      <c r="BG54" s="62">
        <f t="shared" si="95"/>
        <v>0</v>
      </c>
      <c r="BH54" s="63">
        <f t="shared" si="96"/>
        <v>16.963000041306401</v>
      </c>
      <c r="BI54" s="46">
        <f t="shared" si="97"/>
        <v>0</v>
      </c>
      <c r="BJ54" s="64" t="e">
        <f t="shared" si="98"/>
        <v>#DIV/0!</v>
      </c>
      <c r="BK54" s="66">
        <v>0</v>
      </c>
      <c r="BL54" s="66">
        <v>0</v>
      </c>
      <c r="BM54" s="66">
        <v>0</v>
      </c>
      <c r="BN54" s="10">
        <f t="shared" si="99"/>
        <v>0</v>
      </c>
      <c r="BO54" s="15">
        <f t="shared" si="100"/>
        <v>0</v>
      </c>
      <c r="BP54" s="9">
        <f t="shared" si="101"/>
        <v>0</v>
      </c>
      <c r="BQ54" s="53">
        <f t="shared" si="102"/>
        <v>0</v>
      </c>
      <c r="BR54" s="7">
        <f t="shared" si="103"/>
        <v>0</v>
      </c>
      <c r="BS54" s="62">
        <f t="shared" si="104"/>
        <v>0</v>
      </c>
      <c r="BT54" s="48">
        <f t="shared" si="105"/>
        <v>16.963000041306401</v>
      </c>
      <c r="BU54" s="46">
        <f t="shared" si="106"/>
        <v>0</v>
      </c>
      <c r="BV54" s="64" t="e">
        <f t="shared" si="107"/>
        <v>#DIV/0!</v>
      </c>
      <c r="BW54" s="16">
        <f t="shared" si="108"/>
        <v>17</v>
      </c>
      <c r="BX54" s="69">
        <f t="shared" si="109"/>
        <v>42.425603858477473</v>
      </c>
      <c r="BY54" s="66">
        <v>17</v>
      </c>
      <c r="BZ54" s="15">
        <f t="shared" si="110"/>
        <v>42.425603858477473</v>
      </c>
      <c r="CA54" s="37">
        <f t="shared" si="111"/>
        <v>25.425603858477473</v>
      </c>
      <c r="CB54" s="54">
        <f t="shared" si="112"/>
        <v>25.425603858477473</v>
      </c>
      <c r="CC54" s="26">
        <f t="shared" si="113"/>
        <v>7.9207488655693159E-3</v>
      </c>
      <c r="CD54" s="47">
        <f t="shared" si="114"/>
        <v>25.425603858477473</v>
      </c>
      <c r="CE54" s="48">
        <f t="shared" si="115"/>
        <v>16.684779910268542</v>
      </c>
      <c r="CF54" s="65">
        <f t="shared" si="116"/>
        <v>1.5238800868346754</v>
      </c>
      <c r="CG54" t="s">
        <v>222</v>
      </c>
      <c r="CH54" s="66">
        <v>0</v>
      </c>
      <c r="CI54" s="15">
        <f t="shared" si="117"/>
        <v>39.295638460316198</v>
      </c>
      <c r="CJ54" s="37">
        <f t="shared" si="118"/>
        <v>39.295638460316198</v>
      </c>
      <c r="CK54" s="54">
        <f t="shared" si="119"/>
        <v>39.295638460316198</v>
      </c>
      <c r="CL54" s="26">
        <f t="shared" si="120"/>
        <v>6.114149441468212E-3</v>
      </c>
      <c r="CM54" s="47">
        <f t="shared" si="121"/>
        <v>39.295638460316198</v>
      </c>
      <c r="CN54" s="48">
        <f t="shared" si="122"/>
        <v>16.684779910268542</v>
      </c>
      <c r="CO54" s="65">
        <f t="shared" si="123"/>
        <v>2.3551787120747063</v>
      </c>
      <c r="CP54" s="70">
        <f t="shared" si="124"/>
        <v>0</v>
      </c>
      <c r="CQ54" s="1">
        <f t="shared" si="125"/>
        <v>34</v>
      </c>
    </row>
    <row r="55" spans="1:95" x14ac:dyDescent="0.2">
      <c r="A55" s="28" t="s">
        <v>219</v>
      </c>
      <c r="B55">
        <v>0</v>
      </c>
      <c r="C55">
        <v>0</v>
      </c>
      <c r="D55">
        <v>0.31841789852177299</v>
      </c>
      <c r="E55">
        <v>0.68158210147822595</v>
      </c>
      <c r="F55">
        <v>0.434644417957886</v>
      </c>
      <c r="G55">
        <v>0.434644417957886</v>
      </c>
      <c r="H55">
        <v>0.521103217718345</v>
      </c>
      <c r="I55">
        <v>0.14584203928123601</v>
      </c>
      <c r="J55">
        <v>0.27567871870722599</v>
      </c>
      <c r="K55">
        <v>0.34615345763964001</v>
      </c>
      <c r="L55">
        <v>0.85418592403647597</v>
      </c>
      <c r="M55">
        <v>0.47290497051399799</v>
      </c>
      <c r="N55" s="21">
        <v>0</v>
      </c>
      <c r="O55">
        <v>0.99516375160573001</v>
      </c>
      <c r="P55">
        <v>0.98695034097395595</v>
      </c>
      <c r="Q55">
        <v>1.0106828507726899</v>
      </c>
      <c r="R55">
        <v>0.98936506286980597</v>
      </c>
      <c r="S55">
        <v>2.05329990386962</v>
      </c>
      <c r="T55" s="27">
        <f t="shared" si="64"/>
        <v>0.98936506286980597</v>
      </c>
      <c r="U55" s="27">
        <f t="shared" si="65"/>
        <v>1.0106828507726899</v>
      </c>
      <c r="V55" s="39">
        <f t="shared" si="66"/>
        <v>2.0314631884825332</v>
      </c>
      <c r="W55" s="38">
        <f t="shared" si="67"/>
        <v>2.0752350003342377</v>
      </c>
      <c r="X55" s="44">
        <f t="shared" si="68"/>
        <v>1.0871180842279111</v>
      </c>
      <c r="Y55" s="44">
        <f t="shared" si="69"/>
        <v>0.35378345254057031</v>
      </c>
      <c r="Z55" s="22">
        <f t="shared" si="70"/>
        <v>1</v>
      </c>
      <c r="AA55" s="22">
        <f t="shared" si="71"/>
        <v>1</v>
      </c>
      <c r="AB55" s="22">
        <f t="shared" si="72"/>
        <v>1</v>
      </c>
      <c r="AC55" s="22">
        <v>1</v>
      </c>
      <c r="AD55" s="22">
        <v>1</v>
      </c>
      <c r="AE55" s="22">
        <v>1</v>
      </c>
      <c r="AF55" s="22">
        <f t="shared" si="73"/>
        <v>-0.10573411347504191</v>
      </c>
      <c r="AG55" s="22">
        <f t="shared" si="74"/>
        <v>0.97680415159684475</v>
      </c>
      <c r="AH55" s="22">
        <f t="shared" si="75"/>
        <v>0.85418592403647597</v>
      </c>
      <c r="AI55" s="22">
        <f t="shared" si="76"/>
        <v>1.9599200375115178</v>
      </c>
      <c r="AJ55" s="22">
        <f t="shared" si="77"/>
        <v>-2.6288582302280261</v>
      </c>
      <c r="AK55" s="22">
        <f t="shared" si="78"/>
        <v>1.3004365594014071</v>
      </c>
      <c r="AL55" s="22">
        <f t="shared" si="79"/>
        <v>0.47290497051399799</v>
      </c>
      <c r="AM55" s="22">
        <f t="shared" si="80"/>
        <v>4.1017632007420239</v>
      </c>
      <c r="AN55" s="46">
        <v>0</v>
      </c>
      <c r="AO55" s="49">
        <v>0</v>
      </c>
      <c r="AP55" s="51">
        <v>0.5</v>
      </c>
      <c r="AQ55" s="50">
        <v>1</v>
      </c>
      <c r="AR55" s="17">
        <f t="shared" si="81"/>
        <v>0</v>
      </c>
      <c r="AS55" s="17">
        <f t="shared" si="82"/>
        <v>0</v>
      </c>
      <c r="AT55" s="17">
        <f t="shared" si="83"/>
        <v>141.53124994229569</v>
      </c>
      <c r="AU55" s="17">
        <f t="shared" si="84"/>
        <v>0</v>
      </c>
      <c r="AV55" s="17">
        <f t="shared" si="85"/>
        <v>0</v>
      </c>
      <c r="AW55" s="17">
        <f t="shared" si="86"/>
        <v>141.53124994229569</v>
      </c>
      <c r="AX55" s="14">
        <f t="shared" si="87"/>
        <v>0</v>
      </c>
      <c r="AY55" s="14">
        <f t="shared" si="88"/>
        <v>0</v>
      </c>
      <c r="AZ55" s="67">
        <f t="shared" si="89"/>
        <v>1.1890309523239639E-2</v>
      </c>
      <c r="BA55" s="21">
        <f t="shared" si="90"/>
        <v>0</v>
      </c>
      <c r="BB55" s="66">
        <v>0</v>
      </c>
      <c r="BC55" s="15">
        <f t="shared" si="91"/>
        <v>0</v>
      </c>
      <c r="BD55" s="19">
        <f t="shared" si="92"/>
        <v>0</v>
      </c>
      <c r="BE55" s="53">
        <f t="shared" si="93"/>
        <v>0</v>
      </c>
      <c r="BF55" s="61">
        <f t="shared" si="94"/>
        <v>0</v>
      </c>
      <c r="BG55" s="62">
        <f t="shared" si="95"/>
        <v>0</v>
      </c>
      <c r="BH55" s="63">
        <f t="shared" si="96"/>
        <v>2.0752350003342377</v>
      </c>
      <c r="BI55" s="46">
        <f t="shared" si="97"/>
        <v>0</v>
      </c>
      <c r="BJ55" s="64" t="e">
        <f t="shared" si="98"/>
        <v>#DIV/0!</v>
      </c>
      <c r="BK55" s="66">
        <v>0</v>
      </c>
      <c r="BL55" s="66">
        <v>0</v>
      </c>
      <c r="BM55" s="66">
        <v>0</v>
      </c>
      <c r="BN55" s="10">
        <f t="shared" si="99"/>
        <v>0</v>
      </c>
      <c r="BO55" s="15">
        <f t="shared" si="100"/>
        <v>0</v>
      </c>
      <c r="BP55" s="9">
        <f t="shared" si="101"/>
        <v>0</v>
      </c>
      <c r="BQ55" s="53">
        <f t="shared" si="102"/>
        <v>0</v>
      </c>
      <c r="BR55" s="7">
        <f t="shared" si="103"/>
        <v>0</v>
      </c>
      <c r="BS55" s="62">
        <f t="shared" si="104"/>
        <v>0</v>
      </c>
      <c r="BT55" s="48">
        <f t="shared" si="105"/>
        <v>2.0752350003342377</v>
      </c>
      <c r="BU55" s="46">
        <f t="shared" si="106"/>
        <v>0</v>
      </c>
      <c r="BV55" s="64" t="e">
        <f t="shared" si="107"/>
        <v>#DIV/0!</v>
      </c>
      <c r="BW55" s="16">
        <f t="shared" si="108"/>
        <v>37</v>
      </c>
      <c r="BX55" s="69">
        <f t="shared" si="109"/>
        <v>119.42626885141894</v>
      </c>
      <c r="BY55" s="66">
        <v>37</v>
      </c>
      <c r="BZ55" s="15">
        <f t="shared" si="110"/>
        <v>119.42626885141894</v>
      </c>
      <c r="CA55" s="37">
        <f t="shared" si="111"/>
        <v>82.426268851418939</v>
      </c>
      <c r="CB55" s="54">
        <f t="shared" si="112"/>
        <v>82.426268851418939</v>
      </c>
      <c r="CC55" s="26">
        <f t="shared" si="113"/>
        <v>2.5677965374273845E-2</v>
      </c>
      <c r="CD55" s="47">
        <f t="shared" si="114"/>
        <v>82.426268851418939</v>
      </c>
      <c r="CE55" s="48">
        <f t="shared" si="115"/>
        <v>2.0314631884825332</v>
      </c>
      <c r="CF55" s="65">
        <f t="shared" si="116"/>
        <v>40.574827699924946</v>
      </c>
      <c r="CG55" t="s">
        <v>222</v>
      </c>
      <c r="CH55" s="66">
        <v>0</v>
      </c>
      <c r="CI55" s="15">
        <f t="shared" si="117"/>
        <v>110.61554949469836</v>
      </c>
      <c r="CJ55" s="37">
        <f t="shared" si="118"/>
        <v>110.61554949469836</v>
      </c>
      <c r="CK55" s="54">
        <f t="shared" si="119"/>
        <v>110.61554949469836</v>
      </c>
      <c r="CL55" s="26">
        <f t="shared" si="120"/>
        <v>1.7211070405274368E-2</v>
      </c>
      <c r="CM55" s="47">
        <f t="shared" si="121"/>
        <v>110.61554949469836</v>
      </c>
      <c r="CN55" s="48">
        <f t="shared" si="122"/>
        <v>2.0314631884825332</v>
      </c>
      <c r="CO55" s="65">
        <f t="shared" si="123"/>
        <v>54.451171018917748</v>
      </c>
      <c r="CP55" s="70">
        <f t="shared" si="124"/>
        <v>0</v>
      </c>
      <c r="CQ55" s="1">
        <f t="shared" si="125"/>
        <v>74</v>
      </c>
    </row>
    <row r="56" spans="1:95" x14ac:dyDescent="0.2">
      <c r="A56" s="28" t="s">
        <v>224</v>
      </c>
      <c r="B56">
        <v>1</v>
      </c>
      <c r="C56">
        <v>1</v>
      </c>
      <c r="D56">
        <v>0.49620455453455797</v>
      </c>
      <c r="E56">
        <v>0.50379544546544097</v>
      </c>
      <c r="F56">
        <v>0.96027016289233202</v>
      </c>
      <c r="G56">
        <v>0.96027016289233202</v>
      </c>
      <c r="H56">
        <v>9.2770580860844096E-2</v>
      </c>
      <c r="I56">
        <v>0.42206435436690298</v>
      </c>
      <c r="J56">
        <v>0.19787661639333401</v>
      </c>
      <c r="K56">
        <v>0.435907112418013</v>
      </c>
      <c r="L56">
        <v>0.83340913958791096</v>
      </c>
      <c r="M56">
        <v>-1.59205895286998</v>
      </c>
      <c r="N56" s="21">
        <v>0</v>
      </c>
      <c r="O56">
        <v>1.0031026397365399</v>
      </c>
      <c r="P56">
        <v>0.98095468105378902</v>
      </c>
      <c r="Q56">
        <v>1.0128512272221999</v>
      </c>
      <c r="R56">
        <v>0.98391296688062901</v>
      </c>
      <c r="S56">
        <v>393.42001342773398</v>
      </c>
      <c r="T56" s="27">
        <f t="shared" si="64"/>
        <v>0.98095468105378902</v>
      </c>
      <c r="U56" s="27">
        <f t="shared" si="65"/>
        <v>1.0128512272221999</v>
      </c>
      <c r="V56" s="39">
        <f t="shared" si="66"/>
        <v>385.92720379218019</v>
      </c>
      <c r="W56" s="38">
        <f t="shared" si="67"/>
        <v>398.47594341405471</v>
      </c>
      <c r="X56" s="44">
        <f t="shared" si="68"/>
        <v>0.99525185796862126</v>
      </c>
      <c r="Y56" s="44">
        <f t="shared" si="69"/>
        <v>0.50933764919404523</v>
      </c>
      <c r="Z56" s="22">
        <f t="shared" si="70"/>
        <v>1</v>
      </c>
      <c r="AA56" s="22">
        <f t="shared" si="71"/>
        <v>1</v>
      </c>
      <c r="AB56" s="22">
        <f t="shared" si="72"/>
        <v>1</v>
      </c>
      <c r="AC56" s="22">
        <v>1</v>
      </c>
      <c r="AD56" s="22">
        <v>1</v>
      </c>
      <c r="AE56" s="22">
        <v>1</v>
      </c>
      <c r="AF56" s="22">
        <f t="shared" si="73"/>
        <v>-0.10573411347504191</v>
      </c>
      <c r="AG56" s="22">
        <f t="shared" si="74"/>
        <v>0.97680415159684475</v>
      </c>
      <c r="AH56" s="22">
        <f t="shared" si="75"/>
        <v>0.83340913958791096</v>
      </c>
      <c r="AI56" s="22">
        <f t="shared" si="76"/>
        <v>1.9391432530629529</v>
      </c>
      <c r="AJ56" s="22">
        <f t="shared" si="77"/>
        <v>-2.6288582302280261</v>
      </c>
      <c r="AK56" s="22">
        <f t="shared" si="78"/>
        <v>1.3004365594014071</v>
      </c>
      <c r="AL56" s="22">
        <f t="shared" si="79"/>
        <v>-1.59205895286998</v>
      </c>
      <c r="AM56" s="22">
        <f t="shared" si="80"/>
        <v>2.0367992773580461</v>
      </c>
      <c r="AN56" s="46">
        <v>1</v>
      </c>
      <c r="AO56" s="49">
        <v>0</v>
      </c>
      <c r="AP56" s="51">
        <v>1</v>
      </c>
      <c r="AQ56" s="21">
        <v>1</v>
      </c>
      <c r="AR56" s="17">
        <f t="shared" si="81"/>
        <v>14.139679776847943</v>
      </c>
      <c r="AS56" s="17">
        <f t="shared" si="82"/>
        <v>0</v>
      </c>
      <c r="AT56" s="17">
        <f t="shared" si="83"/>
        <v>17.210477857586515</v>
      </c>
      <c r="AU56" s="17">
        <f t="shared" si="84"/>
        <v>14.139679776847943</v>
      </c>
      <c r="AV56" s="17">
        <f t="shared" si="85"/>
        <v>0</v>
      </c>
      <c r="AW56" s="17">
        <f t="shared" si="86"/>
        <v>17.210477857586515</v>
      </c>
      <c r="AX56" s="14">
        <f t="shared" si="87"/>
        <v>1.8054151763439174E-2</v>
      </c>
      <c r="AY56" s="14">
        <f t="shared" si="88"/>
        <v>0</v>
      </c>
      <c r="AZ56" s="67">
        <f t="shared" si="89"/>
        <v>1.4458849819598122E-3</v>
      </c>
      <c r="BA56" s="21">
        <f t="shared" si="90"/>
        <v>0</v>
      </c>
      <c r="BB56" s="66">
        <v>787</v>
      </c>
      <c r="BC56" s="15">
        <f t="shared" si="91"/>
        <v>2152.8492728795409</v>
      </c>
      <c r="BD56" s="19">
        <f t="shared" si="92"/>
        <v>1365.8492728795409</v>
      </c>
      <c r="BE56" s="53">
        <f t="shared" si="93"/>
        <v>1365.8492728795409</v>
      </c>
      <c r="BF56" s="61">
        <f t="shared" si="94"/>
        <v>6.78424559371998E-2</v>
      </c>
      <c r="BG56" s="62">
        <f t="shared" si="95"/>
        <v>91.926527794905084</v>
      </c>
      <c r="BH56" s="63">
        <f t="shared" si="96"/>
        <v>385.92720379218019</v>
      </c>
      <c r="BI56" s="46">
        <f t="shared" si="97"/>
        <v>0.23819654818738056</v>
      </c>
      <c r="BJ56" s="64">
        <f t="shared" si="98"/>
        <v>0.36556205300306471</v>
      </c>
      <c r="BK56" s="66">
        <v>0</v>
      </c>
      <c r="BL56" s="66">
        <v>0</v>
      </c>
      <c r="BM56" s="66">
        <v>0</v>
      </c>
      <c r="BN56" s="10">
        <f t="shared" si="99"/>
        <v>0</v>
      </c>
      <c r="BO56" s="15">
        <f t="shared" si="100"/>
        <v>0</v>
      </c>
      <c r="BP56" s="9">
        <f t="shared" si="101"/>
        <v>0</v>
      </c>
      <c r="BQ56" s="53">
        <f t="shared" si="102"/>
        <v>0</v>
      </c>
      <c r="BR56" s="7">
        <f t="shared" si="103"/>
        <v>0</v>
      </c>
      <c r="BS56" s="62">
        <f t="shared" si="104"/>
        <v>0</v>
      </c>
      <c r="BT56" s="48">
        <f t="shared" si="105"/>
        <v>398.47594341405471</v>
      </c>
      <c r="BU56" s="46">
        <f t="shared" si="106"/>
        <v>0</v>
      </c>
      <c r="BV56" s="64" t="e">
        <f t="shared" si="107"/>
        <v>#DIV/0!</v>
      </c>
      <c r="BW56" s="16">
        <f t="shared" si="108"/>
        <v>787</v>
      </c>
      <c r="BX56" s="69">
        <f t="shared" si="109"/>
        <v>2167.3717416383452</v>
      </c>
      <c r="BY56" s="66">
        <v>0</v>
      </c>
      <c r="BZ56" s="15">
        <f t="shared" si="110"/>
        <v>14.522468758804354</v>
      </c>
      <c r="CA56" s="37">
        <f t="shared" si="111"/>
        <v>14.522468758804354</v>
      </c>
      <c r="CB56" s="54">
        <f t="shared" si="112"/>
        <v>14.522468758804354</v>
      </c>
      <c r="CC56" s="26">
        <f t="shared" si="113"/>
        <v>4.5241335697209888E-3</v>
      </c>
      <c r="CD56" s="47">
        <f t="shared" si="114"/>
        <v>14.522468758804356</v>
      </c>
      <c r="CE56" s="48">
        <f t="shared" si="115"/>
        <v>385.92720379218019</v>
      </c>
      <c r="CF56" s="65">
        <f t="shared" si="116"/>
        <v>3.7630072760106929E-2</v>
      </c>
      <c r="CG56" t="s">
        <v>222</v>
      </c>
      <c r="CH56" s="66">
        <v>825</v>
      </c>
      <c r="CI56" s="15">
        <f t="shared" si="117"/>
        <v>13.451067987172133</v>
      </c>
      <c r="CJ56" s="37">
        <f t="shared" si="118"/>
        <v>-811.54893201282789</v>
      </c>
      <c r="CK56" s="54">
        <f t="shared" si="119"/>
        <v>-811.54893201282789</v>
      </c>
      <c r="CL56" s="26">
        <f t="shared" si="120"/>
        <v>-0.12627181142256541</v>
      </c>
      <c r="CM56" s="47">
        <f t="shared" si="121"/>
        <v>-811.54893201282789</v>
      </c>
      <c r="CN56" s="48">
        <f t="shared" si="122"/>
        <v>385.92720379218019</v>
      </c>
      <c r="CO56" s="65">
        <f t="shared" si="123"/>
        <v>-2.1028549530544178</v>
      </c>
      <c r="CP56" s="70">
        <f t="shared" si="124"/>
        <v>0</v>
      </c>
      <c r="CQ56" s="1">
        <f t="shared" si="125"/>
        <v>787</v>
      </c>
    </row>
    <row r="57" spans="1:95" x14ac:dyDescent="0.2">
      <c r="A57" s="28" t="s">
        <v>117</v>
      </c>
      <c r="B57">
        <v>0</v>
      </c>
      <c r="C57">
        <v>0</v>
      </c>
      <c r="D57">
        <v>0.100378787878787</v>
      </c>
      <c r="E57">
        <v>0.89962121212121204</v>
      </c>
      <c r="F57">
        <v>6.0885608856088499E-2</v>
      </c>
      <c r="G57">
        <v>6.0885608856088499E-2</v>
      </c>
      <c r="H57">
        <v>0.35645933014353998</v>
      </c>
      <c r="I57">
        <v>4.1866028708133898E-2</v>
      </c>
      <c r="J57">
        <v>0.12216192757595</v>
      </c>
      <c r="K57">
        <v>8.6243279967166797E-2</v>
      </c>
      <c r="L57">
        <v>-4.2546563152786501E-2</v>
      </c>
      <c r="M57">
        <v>-1.22451157703212</v>
      </c>
      <c r="N57" s="21">
        <v>0</v>
      </c>
      <c r="O57">
        <v>1.0069569505990501</v>
      </c>
      <c r="P57">
        <v>0.97935372184194902</v>
      </c>
      <c r="Q57">
        <v>1.01767240510299</v>
      </c>
      <c r="R57">
        <v>0.97549371229545201</v>
      </c>
      <c r="S57">
        <v>14.6099996566772</v>
      </c>
      <c r="T57" s="27">
        <f t="shared" si="64"/>
        <v>0.97549371229545201</v>
      </c>
      <c r="U57" s="27">
        <f t="shared" si="65"/>
        <v>1.01767240510299</v>
      </c>
      <c r="V57" s="39">
        <f t="shared" si="66"/>
        <v>14.251962801727322</v>
      </c>
      <c r="W57" s="38">
        <f t="shared" si="67"/>
        <v>14.868193489164543</v>
      </c>
      <c r="X57" s="44">
        <f t="shared" si="68"/>
        <v>1.1997836279808829</v>
      </c>
      <c r="Y57" s="44">
        <f t="shared" si="69"/>
        <v>0.11841151028367923</v>
      </c>
      <c r="Z57" s="22">
        <f t="shared" si="70"/>
        <v>1</v>
      </c>
      <c r="AA57" s="22">
        <f t="shared" si="71"/>
        <v>1</v>
      </c>
      <c r="AB57" s="22">
        <f t="shared" si="72"/>
        <v>1</v>
      </c>
      <c r="AC57" s="22">
        <v>1</v>
      </c>
      <c r="AD57" s="22">
        <v>1</v>
      </c>
      <c r="AE57" s="22">
        <v>1</v>
      </c>
      <c r="AF57" s="22">
        <f t="shared" si="73"/>
        <v>-0.10573411347504191</v>
      </c>
      <c r="AG57" s="22">
        <f t="shared" si="74"/>
        <v>0.97680415159684475</v>
      </c>
      <c r="AH57" s="22">
        <f t="shared" si="75"/>
        <v>-4.2546563152786501E-2</v>
      </c>
      <c r="AI57" s="22">
        <f t="shared" si="76"/>
        <v>1.0631875503222554</v>
      </c>
      <c r="AJ57" s="22">
        <f t="shared" si="77"/>
        <v>-2.6288582302280261</v>
      </c>
      <c r="AK57" s="22">
        <f t="shared" si="78"/>
        <v>1.3004365594014071</v>
      </c>
      <c r="AL57" s="22">
        <f t="shared" si="79"/>
        <v>-1.22451157703212</v>
      </c>
      <c r="AM57" s="22">
        <f t="shared" si="80"/>
        <v>2.4043466531959061</v>
      </c>
      <c r="AN57" s="46">
        <v>1</v>
      </c>
      <c r="AO57" s="46">
        <v>1</v>
      </c>
      <c r="AP57" s="51">
        <v>1</v>
      </c>
      <c r="AQ57" s="21">
        <v>1</v>
      </c>
      <c r="AR57" s="17">
        <f t="shared" si="81"/>
        <v>1.2777312890348229</v>
      </c>
      <c r="AS57" s="17">
        <f t="shared" si="82"/>
        <v>1.2777312890348229</v>
      </c>
      <c r="AT57" s="17">
        <f t="shared" si="83"/>
        <v>33.418606279555718</v>
      </c>
      <c r="AU57" s="17">
        <f t="shared" si="84"/>
        <v>1.2777312890348229</v>
      </c>
      <c r="AV57" s="17">
        <f t="shared" si="85"/>
        <v>1.2777312890348229</v>
      </c>
      <c r="AW57" s="17">
        <f t="shared" si="86"/>
        <v>33.418606279555718</v>
      </c>
      <c r="AX57" s="14">
        <f t="shared" si="87"/>
        <v>1.6314623081423079E-3</v>
      </c>
      <c r="AY57" s="14">
        <f t="shared" si="88"/>
        <v>1.5013978482842178E-3</v>
      </c>
      <c r="AZ57" s="67">
        <f t="shared" si="89"/>
        <v>2.8075606812008351E-3</v>
      </c>
      <c r="BA57" s="21">
        <f t="shared" si="90"/>
        <v>0</v>
      </c>
      <c r="BB57" s="66">
        <v>175</v>
      </c>
      <c r="BC57" s="15">
        <f t="shared" si="91"/>
        <v>194.54209147212137</v>
      </c>
      <c r="BD57" s="19">
        <f t="shared" si="92"/>
        <v>19.542091472121371</v>
      </c>
      <c r="BE57" s="53">
        <f t="shared" si="93"/>
        <v>19.542091472121371</v>
      </c>
      <c r="BF57" s="61">
        <f t="shared" si="94"/>
        <v>9.7066602145861203E-4</v>
      </c>
      <c r="BG57" s="62">
        <f t="shared" si="95"/>
        <v>1.3152524590764101</v>
      </c>
      <c r="BH57" s="63">
        <f t="shared" si="96"/>
        <v>14.251962801727322</v>
      </c>
      <c r="BI57" s="46">
        <f t="shared" si="97"/>
        <v>9.2285706703991888E-2</v>
      </c>
      <c r="BJ57" s="64">
        <f t="shared" si="98"/>
        <v>0.89954826061422377</v>
      </c>
      <c r="BK57" s="66">
        <v>263</v>
      </c>
      <c r="BL57" s="66">
        <v>234</v>
      </c>
      <c r="BM57" s="66">
        <v>0</v>
      </c>
      <c r="BN57" s="10">
        <f t="shared" si="99"/>
        <v>497</v>
      </c>
      <c r="BO57" s="15">
        <f t="shared" si="100"/>
        <v>266.36599505979967</v>
      </c>
      <c r="BP57" s="9">
        <f t="shared" si="101"/>
        <v>-230.63400494020033</v>
      </c>
      <c r="BQ57" s="53">
        <f t="shared" si="102"/>
        <v>0</v>
      </c>
      <c r="BR57" s="7">
        <f t="shared" si="103"/>
        <v>0</v>
      </c>
      <c r="BS57" s="62">
        <f t="shared" si="104"/>
        <v>0</v>
      </c>
      <c r="BT57" s="48">
        <f t="shared" si="105"/>
        <v>14.868193489164543</v>
      </c>
      <c r="BU57" s="46">
        <f t="shared" si="106"/>
        <v>0</v>
      </c>
      <c r="BV57" s="64">
        <f t="shared" si="107"/>
        <v>1.8658537847086021</v>
      </c>
      <c r="BW57" s="16">
        <f t="shared" si="108"/>
        <v>672</v>
      </c>
      <c r="BX57" s="69">
        <f t="shared" si="109"/>
        <v>489.10722601390228</v>
      </c>
      <c r="BY57" s="66">
        <v>0</v>
      </c>
      <c r="BZ57" s="15">
        <f t="shared" si="110"/>
        <v>28.199139481981188</v>
      </c>
      <c r="CA57" s="37">
        <f t="shared" si="111"/>
        <v>28.199139481981188</v>
      </c>
      <c r="CB57" s="54">
        <f t="shared" si="112"/>
        <v>28.199139481981188</v>
      </c>
      <c r="CC57" s="26">
        <f t="shared" si="113"/>
        <v>8.7847786548228106E-3</v>
      </c>
      <c r="CD57" s="47">
        <f t="shared" si="114"/>
        <v>28.199139481981184</v>
      </c>
      <c r="CE57" s="48">
        <f t="shared" si="115"/>
        <v>14.251962801727322</v>
      </c>
      <c r="CF57" s="65">
        <f t="shared" si="116"/>
        <v>1.9786144459037938</v>
      </c>
      <c r="CG57" t="s">
        <v>222</v>
      </c>
      <c r="CH57" s="66">
        <v>0</v>
      </c>
      <c r="CI57" s="15">
        <f t="shared" si="117"/>
        <v>26.11873701721137</v>
      </c>
      <c r="CJ57" s="37">
        <f t="shared" si="118"/>
        <v>26.11873701721137</v>
      </c>
      <c r="CK57" s="54">
        <f t="shared" si="119"/>
        <v>26.11873701721137</v>
      </c>
      <c r="CL57" s="26">
        <f t="shared" si="120"/>
        <v>4.0639080468665581E-3</v>
      </c>
      <c r="CM57" s="47">
        <f t="shared" si="121"/>
        <v>26.11873701721137</v>
      </c>
      <c r="CN57" s="48">
        <f t="shared" si="122"/>
        <v>14.251962801727322</v>
      </c>
      <c r="CO57" s="65">
        <f t="shared" si="123"/>
        <v>1.8326413968780362</v>
      </c>
      <c r="CP57" s="70">
        <f t="shared" si="124"/>
        <v>0</v>
      </c>
      <c r="CQ57" s="1">
        <f t="shared" si="125"/>
        <v>672</v>
      </c>
    </row>
    <row r="58" spans="1:95" x14ac:dyDescent="0.2">
      <c r="A58" s="29" t="s">
        <v>157</v>
      </c>
      <c r="B58">
        <v>1</v>
      </c>
      <c r="C58">
        <v>1</v>
      </c>
      <c r="D58">
        <v>0.53415900918897297</v>
      </c>
      <c r="E58">
        <v>0.46584099081102598</v>
      </c>
      <c r="F58">
        <v>0.58243941199840998</v>
      </c>
      <c r="G58">
        <v>0.58243941199840998</v>
      </c>
      <c r="H58">
        <v>0.51859590472210604</v>
      </c>
      <c r="I58">
        <v>0.45340576681989098</v>
      </c>
      <c r="J58">
        <v>0.48490656197888399</v>
      </c>
      <c r="K58">
        <v>0.53144020626327504</v>
      </c>
      <c r="L58">
        <v>0.57983035228965796</v>
      </c>
      <c r="M58">
        <v>-1.06222784432353</v>
      </c>
      <c r="N58" s="21">
        <v>0</v>
      </c>
      <c r="O58">
        <v>0.99786393617441504</v>
      </c>
      <c r="P58">
        <v>0.98823772010087896</v>
      </c>
      <c r="Q58">
        <v>1.0216858429026801</v>
      </c>
      <c r="R58">
        <v>0.98455390834172696</v>
      </c>
      <c r="S58">
        <v>318.100006103515</v>
      </c>
      <c r="T58" s="27">
        <f t="shared" si="64"/>
        <v>0.98823772010087896</v>
      </c>
      <c r="U58" s="27">
        <f t="shared" si="65"/>
        <v>1.0216858429026801</v>
      </c>
      <c r="V58" s="39">
        <f t="shared" si="66"/>
        <v>314.35842479581333</v>
      </c>
      <c r="W58" s="38">
        <f t="shared" si="67"/>
        <v>324.99827286321738</v>
      </c>
      <c r="X58" s="44">
        <f t="shared" si="68"/>
        <v>0.97563996696944688</v>
      </c>
      <c r="Y58" s="44">
        <f t="shared" si="69"/>
        <v>0.52676946756713561</v>
      </c>
      <c r="Z58" s="22">
        <f t="shared" si="70"/>
        <v>1</v>
      </c>
      <c r="AA58" s="22">
        <f t="shared" si="71"/>
        <v>1</v>
      </c>
      <c r="AB58" s="22">
        <f t="shared" si="72"/>
        <v>1</v>
      </c>
      <c r="AC58" s="22">
        <v>1</v>
      </c>
      <c r="AD58" s="22">
        <v>1</v>
      </c>
      <c r="AE58" s="22">
        <v>1</v>
      </c>
      <c r="AF58" s="22">
        <f t="shared" si="73"/>
        <v>-0.10573411347504191</v>
      </c>
      <c r="AG58" s="22">
        <f t="shared" si="74"/>
        <v>0.97680415159684475</v>
      </c>
      <c r="AH58" s="22">
        <f t="shared" si="75"/>
        <v>0.57983035228965796</v>
      </c>
      <c r="AI58" s="22">
        <f t="shared" si="76"/>
        <v>1.6855644657647</v>
      </c>
      <c r="AJ58" s="22">
        <f t="shared" si="77"/>
        <v>-2.6288582302280261</v>
      </c>
      <c r="AK58" s="22">
        <f t="shared" si="78"/>
        <v>1.3004365594014071</v>
      </c>
      <c r="AL58" s="22">
        <f t="shared" si="79"/>
        <v>-1.06222784432353</v>
      </c>
      <c r="AM58" s="22">
        <f t="shared" si="80"/>
        <v>2.5666303859044959</v>
      </c>
      <c r="AN58" s="46">
        <v>1</v>
      </c>
      <c r="AO58" s="46">
        <v>1</v>
      </c>
      <c r="AP58" s="51">
        <v>1</v>
      </c>
      <c r="AQ58" s="21">
        <v>1</v>
      </c>
      <c r="AR58" s="17">
        <f t="shared" si="81"/>
        <v>8.072005859062422</v>
      </c>
      <c r="AS58" s="17">
        <f t="shared" si="82"/>
        <v>8.072005859062422</v>
      </c>
      <c r="AT58" s="17">
        <f t="shared" si="83"/>
        <v>43.396362269530023</v>
      </c>
      <c r="AU58" s="17">
        <f t="shared" si="84"/>
        <v>8.072005859062422</v>
      </c>
      <c r="AV58" s="17">
        <f t="shared" si="85"/>
        <v>8.072005859062422</v>
      </c>
      <c r="AW58" s="17">
        <f t="shared" si="86"/>
        <v>43.396362269530023</v>
      </c>
      <c r="AX58" s="14">
        <f t="shared" si="87"/>
        <v>1.030668452997812E-2</v>
      </c>
      <c r="AY58" s="14">
        <f t="shared" si="88"/>
        <v>9.4850085711594596E-3</v>
      </c>
      <c r="AZ58" s="67">
        <f t="shared" si="89"/>
        <v>3.6458109412425112E-3</v>
      </c>
      <c r="BA58" s="21">
        <f t="shared" si="90"/>
        <v>0</v>
      </c>
      <c r="BB58" s="66">
        <v>1272</v>
      </c>
      <c r="BC58" s="15">
        <f t="shared" si="91"/>
        <v>1229.0102900927111</v>
      </c>
      <c r="BD58" s="19">
        <f t="shared" si="92"/>
        <v>-42.989709907288898</v>
      </c>
      <c r="BE58" s="53">
        <f t="shared" si="93"/>
        <v>0</v>
      </c>
      <c r="BF58" s="61">
        <f t="shared" si="94"/>
        <v>0</v>
      </c>
      <c r="BG58" s="62">
        <f t="shared" si="95"/>
        <v>0</v>
      </c>
      <c r="BH58" s="63">
        <f t="shared" si="96"/>
        <v>324.99827286321738</v>
      </c>
      <c r="BI58" s="46">
        <f t="shared" si="97"/>
        <v>0</v>
      </c>
      <c r="BJ58" s="64">
        <f t="shared" si="98"/>
        <v>1.0349791293480919</v>
      </c>
      <c r="BK58" s="66">
        <v>1272</v>
      </c>
      <c r="BL58" s="66">
        <v>1909</v>
      </c>
      <c r="BM58" s="66">
        <v>0</v>
      </c>
      <c r="BN58" s="10">
        <f t="shared" si="99"/>
        <v>3181</v>
      </c>
      <c r="BO58" s="15">
        <f t="shared" si="100"/>
        <v>1682.754340626542</v>
      </c>
      <c r="BP58" s="9">
        <f t="shared" si="101"/>
        <v>-1498.245659373458</v>
      </c>
      <c r="BQ58" s="53">
        <f t="shared" si="102"/>
        <v>0</v>
      </c>
      <c r="BR58" s="7">
        <f t="shared" si="103"/>
        <v>0</v>
      </c>
      <c r="BS58" s="62">
        <f t="shared" si="104"/>
        <v>0</v>
      </c>
      <c r="BT58" s="48">
        <f t="shared" si="105"/>
        <v>324.99827286321738</v>
      </c>
      <c r="BU58" s="46">
        <f t="shared" si="106"/>
        <v>0</v>
      </c>
      <c r="BV58" s="64">
        <f t="shared" si="107"/>
        <v>1.8903531687314588</v>
      </c>
      <c r="BW58" s="16">
        <f t="shared" si="108"/>
        <v>4453</v>
      </c>
      <c r="BX58" s="69">
        <f t="shared" si="109"/>
        <v>2948.3831558130928</v>
      </c>
      <c r="BY58" s="66">
        <v>0</v>
      </c>
      <c r="BZ58" s="15">
        <f t="shared" si="110"/>
        <v>36.618525093839786</v>
      </c>
      <c r="CA58" s="37">
        <f t="shared" si="111"/>
        <v>36.618525093839786</v>
      </c>
      <c r="CB58" s="54">
        <f t="shared" si="112"/>
        <v>36.618525093839786</v>
      </c>
      <c r="CC58" s="26">
        <f t="shared" si="113"/>
        <v>1.140764021614948E-2</v>
      </c>
      <c r="CD58" s="47">
        <f t="shared" si="114"/>
        <v>36.618525093839786</v>
      </c>
      <c r="CE58" s="48">
        <f t="shared" si="115"/>
        <v>314.35842479581333</v>
      </c>
      <c r="CF58" s="65">
        <f t="shared" si="116"/>
        <v>0.1164865395849492</v>
      </c>
      <c r="CG58" t="s">
        <v>222</v>
      </c>
      <c r="CH58" s="66">
        <v>0</v>
      </c>
      <c r="CI58" s="15">
        <f t="shared" si="117"/>
        <v>33.916979186379081</v>
      </c>
      <c r="CJ58" s="37">
        <f t="shared" si="118"/>
        <v>33.916979186379081</v>
      </c>
      <c r="CK58" s="54">
        <f t="shared" si="119"/>
        <v>33.916979186379081</v>
      </c>
      <c r="CL58" s="26">
        <f t="shared" si="120"/>
        <v>5.2772645381016147E-3</v>
      </c>
      <c r="CM58" s="47">
        <f t="shared" si="121"/>
        <v>33.916979186379081</v>
      </c>
      <c r="CN58" s="48">
        <f t="shared" si="122"/>
        <v>314.35842479581333</v>
      </c>
      <c r="CO58" s="65">
        <f t="shared" si="123"/>
        <v>0.10789269989633435</v>
      </c>
      <c r="CP58" s="70">
        <f t="shared" si="124"/>
        <v>0</v>
      </c>
      <c r="CQ58" s="1">
        <f t="shared" si="125"/>
        <v>4453</v>
      </c>
    </row>
    <row r="59" spans="1:95" x14ac:dyDescent="0.2">
      <c r="A59" s="29" t="s">
        <v>205</v>
      </c>
      <c r="B59">
        <v>1</v>
      </c>
      <c r="C59">
        <v>1</v>
      </c>
      <c r="D59">
        <v>0.52805813484053199</v>
      </c>
      <c r="E59">
        <v>0.47194186515946701</v>
      </c>
      <c r="F59">
        <v>0.11102139685102901</v>
      </c>
      <c r="G59">
        <v>0.11102139685102901</v>
      </c>
      <c r="H59">
        <v>0.10217300459674</v>
      </c>
      <c r="I59">
        <v>0.306936899289594</v>
      </c>
      <c r="J59">
        <v>0.17708942718870799</v>
      </c>
      <c r="K59">
        <v>0.14021667366629001</v>
      </c>
      <c r="L59">
        <v>0.68589791593292204</v>
      </c>
      <c r="M59">
        <v>1.1419959494339</v>
      </c>
      <c r="N59" s="21">
        <v>0</v>
      </c>
      <c r="O59">
        <v>1.0010309268214701</v>
      </c>
      <c r="P59">
        <v>0.96637105760558795</v>
      </c>
      <c r="Q59">
        <v>1.01291699099387</v>
      </c>
      <c r="R59">
        <v>0.98479103433374904</v>
      </c>
      <c r="S59">
        <v>2.1500000953674299</v>
      </c>
      <c r="T59" s="27">
        <f t="shared" si="64"/>
        <v>0.96637105760558795</v>
      </c>
      <c r="U59" s="27">
        <f t="shared" si="65"/>
        <v>1.01291699099387</v>
      </c>
      <c r="V59" s="39">
        <f t="shared" si="66"/>
        <v>2.077697866012338</v>
      </c>
      <c r="W59" s="38">
        <f t="shared" si="67"/>
        <v>2.1777716272361105</v>
      </c>
      <c r="X59" s="44">
        <f t="shared" si="68"/>
        <v>0.97879242124156651</v>
      </c>
      <c r="Y59" s="44">
        <f t="shared" si="69"/>
        <v>0.21093099046913169</v>
      </c>
      <c r="Z59" s="22">
        <f t="shared" si="70"/>
        <v>1</v>
      </c>
      <c r="AA59" s="22">
        <f t="shared" si="71"/>
        <v>1</v>
      </c>
      <c r="AB59" s="22">
        <f t="shared" si="72"/>
        <v>1</v>
      </c>
      <c r="AC59" s="22">
        <v>1</v>
      </c>
      <c r="AD59" s="22">
        <v>1</v>
      </c>
      <c r="AE59" s="22">
        <v>1</v>
      </c>
      <c r="AF59" s="22">
        <f t="shared" si="73"/>
        <v>-0.10573411347504191</v>
      </c>
      <c r="AG59" s="22">
        <f t="shared" si="74"/>
        <v>0.97680415159684475</v>
      </c>
      <c r="AH59" s="22">
        <f t="shared" si="75"/>
        <v>0.68589791593292204</v>
      </c>
      <c r="AI59" s="22">
        <f t="shared" si="76"/>
        <v>1.791632029407964</v>
      </c>
      <c r="AJ59" s="22">
        <f t="shared" si="77"/>
        <v>-2.6288582302280261</v>
      </c>
      <c r="AK59" s="22">
        <f t="shared" si="78"/>
        <v>1.3004365594014071</v>
      </c>
      <c r="AL59" s="22">
        <f t="shared" si="79"/>
        <v>1.1419959494339</v>
      </c>
      <c r="AM59" s="22">
        <f t="shared" si="80"/>
        <v>4.7708541796619262</v>
      </c>
      <c r="AN59" s="46">
        <v>0</v>
      </c>
      <c r="AO59" s="49">
        <v>0</v>
      </c>
      <c r="AP59" s="51">
        <v>0.5</v>
      </c>
      <c r="AQ59" s="50">
        <v>1</v>
      </c>
      <c r="AR59" s="17">
        <f t="shared" si="81"/>
        <v>0</v>
      </c>
      <c r="AS59" s="17">
        <f t="shared" si="82"/>
        <v>0</v>
      </c>
      <c r="AT59" s="17">
        <f t="shared" si="83"/>
        <v>259.03268952871679</v>
      </c>
      <c r="AU59" s="17">
        <f t="shared" si="84"/>
        <v>0</v>
      </c>
      <c r="AV59" s="17">
        <f t="shared" si="85"/>
        <v>0</v>
      </c>
      <c r="AW59" s="17">
        <f t="shared" si="86"/>
        <v>259.03268952871679</v>
      </c>
      <c r="AX59" s="14">
        <f t="shared" si="87"/>
        <v>0</v>
      </c>
      <c r="AY59" s="14">
        <f t="shared" si="88"/>
        <v>0</v>
      </c>
      <c r="AZ59" s="67">
        <f t="shared" si="89"/>
        <v>2.1761828969852445E-2</v>
      </c>
      <c r="BA59" s="21">
        <f t="shared" si="90"/>
        <v>0</v>
      </c>
      <c r="BB59" s="66">
        <v>0</v>
      </c>
      <c r="BC59" s="15">
        <f t="shared" si="91"/>
        <v>0</v>
      </c>
      <c r="BD59" s="19">
        <f t="shared" si="92"/>
        <v>0</v>
      </c>
      <c r="BE59" s="53">
        <f t="shared" si="93"/>
        <v>0</v>
      </c>
      <c r="BF59" s="61">
        <f t="shared" si="94"/>
        <v>0</v>
      </c>
      <c r="BG59" s="62">
        <f t="shared" si="95"/>
        <v>0</v>
      </c>
      <c r="BH59" s="63">
        <f t="shared" si="96"/>
        <v>2.1777716272361105</v>
      </c>
      <c r="BI59" s="46">
        <f t="shared" si="97"/>
        <v>0</v>
      </c>
      <c r="BJ59" s="64" t="e">
        <f t="shared" si="98"/>
        <v>#DIV/0!</v>
      </c>
      <c r="BK59" s="66">
        <v>0</v>
      </c>
      <c r="BL59" s="66">
        <v>0</v>
      </c>
      <c r="BM59" s="66">
        <v>0</v>
      </c>
      <c r="BN59" s="10">
        <f t="shared" si="99"/>
        <v>0</v>
      </c>
      <c r="BO59" s="15">
        <f t="shared" si="100"/>
        <v>0</v>
      </c>
      <c r="BP59" s="9">
        <f t="shared" si="101"/>
        <v>0</v>
      </c>
      <c r="BQ59" s="53">
        <f t="shared" si="102"/>
        <v>0</v>
      </c>
      <c r="BR59" s="7">
        <f t="shared" si="103"/>
        <v>0</v>
      </c>
      <c r="BS59" s="62">
        <f t="shared" si="104"/>
        <v>0</v>
      </c>
      <c r="BT59" s="48">
        <f t="shared" si="105"/>
        <v>2.1777716272361105</v>
      </c>
      <c r="BU59" s="46">
        <f t="shared" si="106"/>
        <v>0</v>
      </c>
      <c r="BV59" s="64" t="e">
        <f t="shared" si="107"/>
        <v>#DIV/0!</v>
      </c>
      <c r="BW59" s="16">
        <f t="shared" si="108"/>
        <v>60</v>
      </c>
      <c r="BX59" s="69">
        <f t="shared" si="109"/>
        <v>218.57581017319797</v>
      </c>
      <c r="BY59" s="66">
        <v>60</v>
      </c>
      <c r="BZ59" s="15">
        <f t="shared" si="110"/>
        <v>218.57581017319797</v>
      </c>
      <c r="CA59" s="37">
        <f t="shared" si="111"/>
        <v>158.57581017319797</v>
      </c>
      <c r="CB59" s="54">
        <f t="shared" si="112"/>
        <v>158.57581017319797</v>
      </c>
      <c r="CC59" s="26">
        <f t="shared" si="113"/>
        <v>4.9400563916884167E-2</v>
      </c>
      <c r="CD59" s="47">
        <f t="shared" si="114"/>
        <v>158.57581017319797</v>
      </c>
      <c r="CE59" s="48">
        <f t="shared" si="115"/>
        <v>2.077697866012338</v>
      </c>
      <c r="CF59" s="65">
        <f t="shared" si="116"/>
        <v>76.32284403196104</v>
      </c>
      <c r="CG59" t="s">
        <v>222</v>
      </c>
      <c r="CH59" s="66">
        <v>0</v>
      </c>
      <c r="CI59" s="15">
        <f t="shared" si="117"/>
        <v>202.45029490653729</v>
      </c>
      <c r="CJ59" s="37">
        <f t="shared" si="118"/>
        <v>202.45029490653729</v>
      </c>
      <c r="CK59" s="54">
        <f t="shared" si="119"/>
        <v>202.45029490653729</v>
      </c>
      <c r="CL59" s="26">
        <f t="shared" si="120"/>
        <v>3.1499968088771944E-2</v>
      </c>
      <c r="CM59" s="47">
        <f t="shared" si="121"/>
        <v>202.45029490653729</v>
      </c>
      <c r="CN59" s="48">
        <f t="shared" si="122"/>
        <v>2.077697866012338</v>
      </c>
      <c r="CO59" s="65">
        <f t="shared" si="123"/>
        <v>97.439718362465257</v>
      </c>
      <c r="CP59" s="70">
        <f t="shared" si="124"/>
        <v>0</v>
      </c>
      <c r="CQ59" s="1">
        <f t="shared" si="125"/>
        <v>120</v>
      </c>
    </row>
    <row r="60" spans="1:95" x14ac:dyDescent="0.2">
      <c r="A60" s="29" t="s">
        <v>159</v>
      </c>
      <c r="B60">
        <v>0</v>
      </c>
      <c r="C60">
        <v>0</v>
      </c>
      <c r="D60">
        <v>4.0605095541401202E-2</v>
      </c>
      <c r="E60">
        <v>0.95939490445859799</v>
      </c>
      <c r="F60">
        <v>2.0472440944881799E-2</v>
      </c>
      <c r="G60">
        <v>2.0472440944881799E-2</v>
      </c>
      <c r="H60">
        <v>3.4904013961605499E-3</v>
      </c>
      <c r="I60">
        <v>1.22164048865619E-2</v>
      </c>
      <c r="J60">
        <v>6.5299430833751096E-3</v>
      </c>
      <c r="K60">
        <v>1.15621742828862E-2</v>
      </c>
      <c r="L60">
        <v>0.806322800740506</v>
      </c>
      <c r="M60">
        <v>-1.3627701809511099</v>
      </c>
      <c r="N60" s="21">
        <v>2</v>
      </c>
      <c r="O60">
        <v>1.01772185662578</v>
      </c>
      <c r="P60">
        <v>0.98572977572185305</v>
      </c>
      <c r="Q60">
        <v>1.0282034159850899</v>
      </c>
      <c r="R60">
        <v>0.97552165182349404</v>
      </c>
      <c r="S60">
        <v>157.22000122070301</v>
      </c>
      <c r="T60" s="27">
        <f t="shared" si="64"/>
        <v>0.97552165182349404</v>
      </c>
      <c r="U60" s="27">
        <f t="shared" si="65"/>
        <v>1.0282034159850899</v>
      </c>
      <c r="V60" s="39">
        <f t="shared" si="66"/>
        <v>161.1650555647017</v>
      </c>
      <c r="W60" s="38">
        <f t="shared" si="67"/>
        <v>170.90112534578734</v>
      </c>
      <c r="X60" s="44">
        <f t="shared" si="68"/>
        <v>1.2306699929520795</v>
      </c>
      <c r="Y60" s="44">
        <f t="shared" si="69"/>
        <v>1.6478414440021221E-2</v>
      </c>
      <c r="Z60" s="22">
        <f t="shared" si="70"/>
        <v>3.655961643199483</v>
      </c>
      <c r="AA60" s="22">
        <f t="shared" si="71"/>
        <v>4.3955583451375713</v>
      </c>
      <c r="AB60" s="22">
        <f t="shared" si="72"/>
        <v>5.1351550470756591</v>
      </c>
      <c r="AC60" s="22">
        <v>1</v>
      </c>
      <c r="AD60" s="22">
        <v>1</v>
      </c>
      <c r="AE60" s="22">
        <v>1</v>
      </c>
      <c r="AF60" s="22">
        <f t="shared" si="73"/>
        <v>-0.10573411347504191</v>
      </c>
      <c r="AG60" s="22">
        <f t="shared" si="74"/>
        <v>0.97680415159684475</v>
      </c>
      <c r="AH60" s="22">
        <f t="shared" si="75"/>
        <v>0.806322800740506</v>
      </c>
      <c r="AI60" s="22">
        <f t="shared" si="76"/>
        <v>1.9120569142155479</v>
      </c>
      <c r="AJ60" s="22">
        <f t="shared" si="77"/>
        <v>-2.6288582302280261</v>
      </c>
      <c r="AK60" s="22">
        <f t="shared" si="78"/>
        <v>1.3004365594014071</v>
      </c>
      <c r="AL60" s="22">
        <f t="shared" si="79"/>
        <v>-1.3627701809511099</v>
      </c>
      <c r="AM60" s="22">
        <f t="shared" si="80"/>
        <v>2.2660880492769162</v>
      </c>
      <c r="AN60" s="46">
        <v>1</v>
      </c>
      <c r="AO60" s="46">
        <v>1</v>
      </c>
      <c r="AP60" s="51">
        <v>1</v>
      </c>
      <c r="AQ60" s="21">
        <v>1</v>
      </c>
      <c r="AR60" s="17">
        <f t="shared" si="81"/>
        <v>68.636767547987048</v>
      </c>
      <c r="AS60" s="17">
        <f t="shared" si="82"/>
        <v>48.865786362485771</v>
      </c>
      <c r="AT60" s="17">
        <f t="shared" si="83"/>
        <v>115.91007074554179</v>
      </c>
      <c r="AU60" s="17">
        <f t="shared" si="84"/>
        <v>41.40677850738961</v>
      </c>
      <c r="AV60" s="17">
        <f t="shared" si="85"/>
        <v>48.865786362485771</v>
      </c>
      <c r="AW60" s="17">
        <f t="shared" si="86"/>
        <v>115.91007074554179</v>
      </c>
      <c r="AX60" s="14">
        <f t="shared" si="87"/>
        <v>5.2869957099846897E-2</v>
      </c>
      <c r="AY60" s="14">
        <f t="shared" si="88"/>
        <v>5.7419730681223767E-2</v>
      </c>
      <c r="AZ60" s="67">
        <f t="shared" si="89"/>
        <v>9.7378255232467049E-3</v>
      </c>
      <c r="BA60" s="21">
        <f t="shared" si="90"/>
        <v>2</v>
      </c>
      <c r="BB60" s="66">
        <v>3773</v>
      </c>
      <c r="BC60" s="15">
        <f t="shared" si="91"/>
        <v>6304.4251644141432</v>
      </c>
      <c r="BD60" s="19">
        <f t="shared" si="92"/>
        <v>2531.4251644141432</v>
      </c>
      <c r="BE60" s="53">
        <f t="shared" si="93"/>
        <v>2531.4251644141432</v>
      </c>
      <c r="BF60" s="61">
        <f t="shared" si="94"/>
        <v>0.12573722707559068</v>
      </c>
      <c r="BG60" s="62">
        <f t="shared" si="95"/>
        <v>170.37394268742418</v>
      </c>
      <c r="BH60" s="63">
        <f t="shared" si="96"/>
        <v>161.1650555647017</v>
      </c>
      <c r="BI60" s="46">
        <f t="shared" si="97"/>
        <v>1.0571394778505534</v>
      </c>
      <c r="BJ60" s="64">
        <f t="shared" si="98"/>
        <v>0.59846852038105158</v>
      </c>
      <c r="BK60" s="66">
        <v>0</v>
      </c>
      <c r="BL60" s="66">
        <v>4088</v>
      </c>
      <c r="BM60" s="66">
        <v>0</v>
      </c>
      <c r="BN60" s="10">
        <f t="shared" si="99"/>
        <v>4088</v>
      </c>
      <c r="BO60" s="15">
        <f t="shared" si="100"/>
        <v>10186.949259617271</v>
      </c>
      <c r="BP60" s="9">
        <f t="shared" si="101"/>
        <v>6098.9492596172713</v>
      </c>
      <c r="BQ60" s="53">
        <f t="shared" si="102"/>
        <v>6098.9492596172713</v>
      </c>
      <c r="BR60" s="7">
        <f t="shared" si="103"/>
        <v>9.6080999294905725E-2</v>
      </c>
      <c r="BS60" s="62">
        <f t="shared" si="104"/>
        <v>464.74379358945856</v>
      </c>
      <c r="BT60" s="48">
        <f t="shared" si="105"/>
        <v>161.1650555647017</v>
      </c>
      <c r="BU60" s="46">
        <f t="shared" si="106"/>
        <v>2.883651123756672</v>
      </c>
      <c r="BV60" s="64">
        <f t="shared" si="107"/>
        <v>0.40129776793975985</v>
      </c>
      <c r="BW60" s="16">
        <f t="shared" si="108"/>
        <v>8015</v>
      </c>
      <c r="BX60" s="69">
        <f t="shared" si="109"/>
        <v>16589.181143586906</v>
      </c>
      <c r="BY60" s="66">
        <v>154</v>
      </c>
      <c r="BZ60" s="15">
        <f t="shared" si="110"/>
        <v>97.806719555489906</v>
      </c>
      <c r="CA60" s="37">
        <f t="shared" si="111"/>
        <v>-56.193280444510094</v>
      </c>
      <c r="CB60" s="54">
        <f t="shared" si="112"/>
        <v>-56.193280444510094</v>
      </c>
      <c r="CC60" s="26">
        <f t="shared" si="113"/>
        <v>-1.750569484252653E-2</v>
      </c>
      <c r="CD60" s="47">
        <f t="shared" si="114"/>
        <v>-56.193280444510087</v>
      </c>
      <c r="CE60" s="48">
        <f t="shared" si="115"/>
        <v>170.90112534578734</v>
      </c>
      <c r="CF60" s="65">
        <f t="shared" si="116"/>
        <v>-0.32880579534402249</v>
      </c>
      <c r="CG60" t="s">
        <v>222</v>
      </c>
      <c r="CH60" s="66">
        <v>0</v>
      </c>
      <c r="CI60" s="15">
        <f t="shared" si="117"/>
        <v>90.5909908427641</v>
      </c>
      <c r="CJ60" s="37">
        <f t="shared" si="118"/>
        <v>90.5909908427641</v>
      </c>
      <c r="CK60" s="54">
        <f t="shared" si="119"/>
        <v>90.5909908427641</v>
      </c>
      <c r="CL60" s="26">
        <f t="shared" si="120"/>
        <v>1.4095377445583335E-2</v>
      </c>
      <c r="CM60" s="47">
        <f t="shared" si="121"/>
        <v>90.5909908427641</v>
      </c>
      <c r="CN60" s="48">
        <f t="shared" si="122"/>
        <v>170.90112534578734</v>
      </c>
      <c r="CO60" s="65">
        <f t="shared" si="123"/>
        <v>0.53007837519776246</v>
      </c>
      <c r="CP60" s="70">
        <f t="shared" si="124"/>
        <v>2</v>
      </c>
      <c r="CQ60" s="1">
        <f t="shared" si="125"/>
        <v>8169</v>
      </c>
    </row>
    <row r="61" spans="1:95" x14ac:dyDescent="0.2">
      <c r="A61" s="29" t="s">
        <v>143</v>
      </c>
      <c r="B61">
        <v>0</v>
      </c>
      <c r="C61">
        <v>0</v>
      </c>
      <c r="D61">
        <v>0.436276468238114</v>
      </c>
      <c r="E61">
        <v>0.56372353176188505</v>
      </c>
      <c r="F61">
        <v>0.50615812475168798</v>
      </c>
      <c r="G61">
        <v>0.50615812475168798</v>
      </c>
      <c r="H61">
        <v>0.32971165900543198</v>
      </c>
      <c r="I61">
        <v>0.63226076055160796</v>
      </c>
      <c r="J61">
        <v>0.45657830027883201</v>
      </c>
      <c r="K61">
        <v>0.48072946266215699</v>
      </c>
      <c r="L61">
        <v>0.74144964457048801</v>
      </c>
      <c r="M61">
        <v>-2.1070928389732502</v>
      </c>
      <c r="N61" s="21">
        <v>0</v>
      </c>
      <c r="O61">
        <v>1.01037939365422</v>
      </c>
      <c r="P61">
        <v>0.97028253039823398</v>
      </c>
      <c r="Q61">
        <v>1.00724518458989</v>
      </c>
      <c r="R61">
        <v>0.98338398015987205</v>
      </c>
      <c r="S61">
        <v>870.88000488281205</v>
      </c>
      <c r="T61" s="27">
        <f t="shared" si="64"/>
        <v>0.98338398015987205</v>
      </c>
      <c r="U61" s="27">
        <f t="shared" si="65"/>
        <v>1.00724518458989</v>
      </c>
      <c r="V61" s="39">
        <f t="shared" si="66"/>
        <v>856.40944544330853</v>
      </c>
      <c r="W61" s="38">
        <f t="shared" si="67"/>
        <v>877.1896912738323</v>
      </c>
      <c r="X61" s="44">
        <f t="shared" si="68"/>
        <v>1.0262180016515279</v>
      </c>
      <c r="Y61" s="44">
        <f t="shared" si="69"/>
        <v>0.47826755717707414</v>
      </c>
      <c r="Z61" s="22">
        <f t="shared" si="70"/>
        <v>1</v>
      </c>
      <c r="AA61" s="22">
        <f t="shared" si="71"/>
        <v>1</v>
      </c>
      <c r="AB61" s="22">
        <f t="shared" si="72"/>
        <v>1</v>
      </c>
      <c r="AC61" s="22">
        <v>1</v>
      </c>
      <c r="AD61" s="22">
        <v>1</v>
      </c>
      <c r="AE61" s="22">
        <v>1</v>
      </c>
      <c r="AF61" s="22">
        <f t="shared" si="73"/>
        <v>-0.10573411347504191</v>
      </c>
      <c r="AG61" s="22">
        <f t="shared" si="74"/>
        <v>0.97680415159684475</v>
      </c>
      <c r="AH61" s="22">
        <f t="shared" si="75"/>
        <v>0.74144964457048801</v>
      </c>
      <c r="AI61" s="22">
        <f t="shared" si="76"/>
        <v>1.8471837580455299</v>
      </c>
      <c r="AJ61" s="22">
        <f t="shared" si="77"/>
        <v>-2.6288582302280261</v>
      </c>
      <c r="AK61" s="22">
        <f t="shared" si="78"/>
        <v>1.3004365594014071</v>
      </c>
      <c r="AL61" s="22">
        <f t="shared" si="79"/>
        <v>-2.1070928389732502</v>
      </c>
      <c r="AM61" s="22">
        <f t="shared" si="80"/>
        <v>1.5217653912547759</v>
      </c>
      <c r="AN61" s="46">
        <v>1</v>
      </c>
      <c r="AO61" s="46">
        <v>1</v>
      </c>
      <c r="AP61" s="51">
        <v>1</v>
      </c>
      <c r="AQ61" s="21">
        <v>1</v>
      </c>
      <c r="AR61" s="17">
        <f t="shared" si="81"/>
        <v>11.642343400491859</v>
      </c>
      <c r="AS61" s="17">
        <f t="shared" si="82"/>
        <v>11.642343400491859</v>
      </c>
      <c r="AT61" s="17">
        <f t="shared" si="83"/>
        <v>5.362790257631592</v>
      </c>
      <c r="AU61" s="17">
        <f t="shared" si="84"/>
        <v>11.642343400491859</v>
      </c>
      <c r="AV61" s="17">
        <f t="shared" si="85"/>
        <v>11.642343400491859</v>
      </c>
      <c r="AW61" s="17">
        <f t="shared" si="86"/>
        <v>5.362790257631592</v>
      </c>
      <c r="AX61" s="14">
        <f t="shared" si="87"/>
        <v>1.4865445183470148E-2</v>
      </c>
      <c r="AY61" s="14">
        <f t="shared" si="88"/>
        <v>1.3680332852839806E-2</v>
      </c>
      <c r="AZ61" s="67">
        <f t="shared" si="89"/>
        <v>4.5053821044788107E-4</v>
      </c>
      <c r="BA61" s="21">
        <f t="shared" si="90"/>
        <v>0</v>
      </c>
      <c r="BB61" s="66">
        <v>1742</v>
      </c>
      <c r="BC61" s="15">
        <f t="shared" si="91"/>
        <v>1772.6151454577143</v>
      </c>
      <c r="BD61" s="19">
        <f t="shared" si="92"/>
        <v>30.615145457714334</v>
      </c>
      <c r="BE61" s="53">
        <f t="shared" si="93"/>
        <v>30.615145457714334</v>
      </c>
      <c r="BF61" s="61">
        <f t="shared" si="94"/>
        <v>1.5206704707226694E-3</v>
      </c>
      <c r="BG61" s="62">
        <f t="shared" si="95"/>
        <v>2.0605084878292024</v>
      </c>
      <c r="BH61" s="63">
        <f t="shared" si="96"/>
        <v>856.40944544330853</v>
      </c>
      <c r="BI61" s="46">
        <f t="shared" si="97"/>
        <v>2.4059852431480466E-3</v>
      </c>
      <c r="BJ61" s="64">
        <f t="shared" si="98"/>
        <v>0.98272882552303309</v>
      </c>
      <c r="BK61" s="66">
        <v>0</v>
      </c>
      <c r="BL61" s="66">
        <v>3484</v>
      </c>
      <c r="BM61" s="66">
        <v>0</v>
      </c>
      <c r="BN61" s="10">
        <f t="shared" si="99"/>
        <v>3484</v>
      </c>
      <c r="BO61" s="15">
        <f t="shared" si="100"/>
        <v>2427.0552120880157</v>
      </c>
      <c r="BP61" s="9">
        <f t="shared" si="101"/>
        <v>-1056.9447879119843</v>
      </c>
      <c r="BQ61" s="53">
        <f t="shared" si="102"/>
        <v>0</v>
      </c>
      <c r="BR61" s="7">
        <f t="shared" si="103"/>
        <v>0</v>
      </c>
      <c r="BS61" s="62">
        <f t="shared" si="104"/>
        <v>0</v>
      </c>
      <c r="BT61" s="48">
        <f t="shared" si="105"/>
        <v>877.1896912738323</v>
      </c>
      <c r="BU61" s="46">
        <f t="shared" si="106"/>
        <v>0</v>
      </c>
      <c r="BV61" s="64">
        <f t="shared" si="107"/>
        <v>1.4354844433071987</v>
      </c>
      <c r="BW61" s="16">
        <f t="shared" si="108"/>
        <v>5226</v>
      </c>
      <c r="BX61" s="69">
        <f t="shared" si="109"/>
        <v>4204.1955633314692</v>
      </c>
      <c r="BY61" s="66">
        <v>0</v>
      </c>
      <c r="BZ61" s="15">
        <f t="shared" si="110"/>
        <v>4.5252057857385175</v>
      </c>
      <c r="CA61" s="37">
        <f t="shared" si="111"/>
        <v>4.5252057857385175</v>
      </c>
      <c r="CB61" s="54">
        <f t="shared" si="112"/>
        <v>4.5252057857385175</v>
      </c>
      <c r="CC61" s="26">
        <f t="shared" si="113"/>
        <v>1.4097214285789792E-3</v>
      </c>
      <c r="CD61" s="47">
        <f t="shared" si="114"/>
        <v>4.5252057857385175</v>
      </c>
      <c r="CE61" s="48">
        <f t="shared" si="115"/>
        <v>856.40944544330853</v>
      </c>
      <c r="CF61" s="65">
        <f t="shared" si="116"/>
        <v>5.2839279270163898E-3</v>
      </c>
      <c r="CG61" t="s">
        <v>222</v>
      </c>
      <c r="CH61" s="66">
        <v>0</v>
      </c>
      <c r="CI61" s="15">
        <f t="shared" si="117"/>
        <v>4.1913569717966377</v>
      </c>
      <c r="CJ61" s="37">
        <f t="shared" si="118"/>
        <v>4.1913569717966377</v>
      </c>
      <c r="CK61" s="54">
        <f t="shared" si="119"/>
        <v>4.1913569717966377</v>
      </c>
      <c r="CL61" s="26">
        <f t="shared" si="120"/>
        <v>6.5214827630257312E-4</v>
      </c>
      <c r="CM61" s="47">
        <f t="shared" si="121"/>
        <v>4.1913569717966377</v>
      </c>
      <c r="CN61" s="48">
        <f t="shared" si="122"/>
        <v>856.40944544330853</v>
      </c>
      <c r="CO61" s="65">
        <f t="shared" si="123"/>
        <v>4.8941040924963637E-3</v>
      </c>
      <c r="CP61" s="70">
        <f t="shared" si="124"/>
        <v>0</v>
      </c>
      <c r="CQ61" s="1">
        <f t="shared" si="125"/>
        <v>5226</v>
      </c>
    </row>
    <row r="62" spans="1:95" x14ac:dyDescent="0.2">
      <c r="A62" s="29" t="s">
        <v>267</v>
      </c>
      <c r="B62">
        <v>0</v>
      </c>
      <c r="C62">
        <v>1</v>
      </c>
      <c r="D62">
        <v>0.81622053535757</v>
      </c>
      <c r="E62">
        <v>0.183779464642429</v>
      </c>
      <c r="F62">
        <v>0.99880810488676997</v>
      </c>
      <c r="G62">
        <v>0.99880810488676997</v>
      </c>
      <c r="H62">
        <v>9.1934809862097705E-2</v>
      </c>
      <c r="I62">
        <v>0.72377768491433303</v>
      </c>
      <c r="J62">
        <v>0.25795418943104698</v>
      </c>
      <c r="K62">
        <v>0.50758914004657996</v>
      </c>
      <c r="L62">
        <v>7.6822443360754597E-2</v>
      </c>
      <c r="M62">
        <v>-9.4995164456622705E-2</v>
      </c>
      <c r="N62" s="21">
        <v>-2</v>
      </c>
      <c r="O62">
        <v>0.99892307795011004</v>
      </c>
      <c r="P62">
        <v>0.99740699407240996</v>
      </c>
      <c r="Q62">
        <v>1.00153846007127</v>
      </c>
      <c r="R62">
        <v>0.99684043754687601</v>
      </c>
      <c r="S62">
        <v>3.2999999523162802</v>
      </c>
      <c r="T62" s="27">
        <f t="shared" si="64"/>
        <v>0.99740699407240996</v>
      </c>
      <c r="U62" s="27">
        <f t="shared" si="65"/>
        <v>1.00153846007127</v>
      </c>
      <c r="V62" s="39">
        <f t="shared" si="66"/>
        <v>3.2743957008985545</v>
      </c>
      <c r="W62" s="38">
        <f t="shared" si="67"/>
        <v>3.2949308327924327</v>
      </c>
      <c r="X62" s="44">
        <f t="shared" si="68"/>
        <v>0.82989265070189966</v>
      </c>
      <c r="Y62" s="44">
        <f t="shared" si="69"/>
        <v>0.62787036705502397</v>
      </c>
      <c r="Z62" s="22">
        <f t="shared" si="70"/>
        <v>0.71508251535046274</v>
      </c>
      <c r="AA62" s="22">
        <f t="shared" si="71"/>
        <v>0.3975790912895818</v>
      </c>
      <c r="AB62" s="22">
        <f t="shared" si="72"/>
        <v>8.0075667228700853E-2</v>
      </c>
      <c r="AC62" s="22">
        <v>1</v>
      </c>
      <c r="AD62" s="22">
        <v>1</v>
      </c>
      <c r="AE62" s="22">
        <v>1</v>
      </c>
      <c r="AF62" s="22">
        <f t="shared" si="73"/>
        <v>-0.10573411347504191</v>
      </c>
      <c r="AG62" s="22">
        <f t="shared" si="74"/>
        <v>0.97680415159684475</v>
      </c>
      <c r="AH62" s="22">
        <f t="shared" si="75"/>
        <v>7.6822443360754597E-2</v>
      </c>
      <c r="AI62" s="22">
        <f t="shared" si="76"/>
        <v>1.1825565568357965</v>
      </c>
      <c r="AJ62" s="22">
        <f t="shared" si="77"/>
        <v>-2.6288582302280261</v>
      </c>
      <c r="AK62" s="22">
        <f t="shared" si="78"/>
        <v>1.3004365594014071</v>
      </c>
      <c r="AL62" s="22">
        <f t="shared" si="79"/>
        <v>-9.4995164456622705E-2</v>
      </c>
      <c r="AM62" s="22">
        <f t="shared" si="80"/>
        <v>3.5338630657714036</v>
      </c>
      <c r="AN62" s="46">
        <v>0</v>
      </c>
      <c r="AO62" s="49">
        <v>0</v>
      </c>
      <c r="AP62" s="51">
        <v>0.5</v>
      </c>
      <c r="AQ62" s="50">
        <v>1</v>
      </c>
      <c r="AR62" s="17">
        <f t="shared" si="81"/>
        <v>0</v>
      </c>
      <c r="AS62" s="17">
        <f t="shared" si="82"/>
        <v>0</v>
      </c>
      <c r="AT62" s="17">
        <f t="shared" si="83"/>
        <v>31.002192522208457</v>
      </c>
      <c r="AU62" s="17">
        <f t="shared" si="84"/>
        <v>0</v>
      </c>
      <c r="AV62" s="17">
        <f t="shared" si="85"/>
        <v>0</v>
      </c>
      <c r="AW62" s="17">
        <f t="shared" si="86"/>
        <v>31.002192522208457</v>
      </c>
      <c r="AX62" s="14">
        <f t="shared" si="87"/>
        <v>0</v>
      </c>
      <c r="AY62" s="14">
        <f t="shared" si="88"/>
        <v>0</v>
      </c>
      <c r="AZ62" s="67">
        <f t="shared" si="89"/>
        <v>2.6045531650318774E-3</v>
      </c>
      <c r="BA62" s="21">
        <f t="shared" si="90"/>
        <v>-2</v>
      </c>
      <c r="BB62" s="66">
        <v>0</v>
      </c>
      <c r="BC62" s="15">
        <f t="shared" si="91"/>
        <v>0</v>
      </c>
      <c r="BD62" s="19">
        <f t="shared" si="92"/>
        <v>0</v>
      </c>
      <c r="BE62" s="53">
        <f t="shared" si="93"/>
        <v>0</v>
      </c>
      <c r="BF62" s="61">
        <f t="shared" si="94"/>
        <v>0</v>
      </c>
      <c r="BG62" s="62">
        <f t="shared" si="95"/>
        <v>0</v>
      </c>
      <c r="BH62" s="63">
        <f t="shared" si="96"/>
        <v>3.2949308327924327</v>
      </c>
      <c r="BI62" s="46">
        <f t="shared" si="97"/>
        <v>0</v>
      </c>
      <c r="BJ62" s="64" t="e">
        <f t="shared" si="98"/>
        <v>#DIV/0!</v>
      </c>
      <c r="BK62" s="66">
        <v>0</v>
      </c>
      <c r="BL62" s="66">
        <v>0</v>
      </c>
      <c r="BM62" s="66">
        <v>0</v>
      </c>
      <c r="BN62" s="10">
        <f t="shared" si="99"/>
        <v>0</v>
      </c>
      <c r="BO62" s="15">
        <f t="shared" si="100"/>
        <v>0</v>
      </c>
      <c r="BP62" s="9">
        <f t="shared" si="101"/>
        <v>0</v>
      </c>
      <c r="BQ62" s="53">
        <f t="shared" si="102"/>
        <v>0</v>
      </c>
      <c r="BR62" s="7">
        <f t="shared" si="103"/>
        <v>0</v>
      </c>
      <c r="BS62" s="62">
        <f t="shared" si="104"/>
        <v>0</v>
      </c>
      <c r="BT62" s="48">
        <f t="shared" si="105"/>
        <v>3.2949308327924327</v>
      </c>
      <c r="BU62" s="46">
        <f t="shared" si="106"/>
        <v>0</v>
      </c>
      <c r="BV62" s="64" t="e">
        <f t="shared" si="107"/>
        <v>#DIV/0!</v>
      </c>
      <c r="BW62" s="16">
        <f t="shared" si="108"/>
        <v>0</v>
      </c>
      <c r="BX62" s="69">
        <f t="shared" si="109"/>
        <v>26.160131989580176</v>
      </c>
      <c r="BY62" s="66">
        <v>0</v>
      </c>
      <c r="BZ62" s="15">
        <f t="shared" si="110"/>
        <v>26.160131989580176</v>
      </c>
      <c r="CA62" s="37">
        <f t="shared" si="111"/>
        <v>26.160131989580176</v>
      </c>
      <c r="CB62" s="54">
        <f t="shared" si="112"/>
        <v>26.160131989580176</v>
      </c>
      <c r="CC62" s="26">
        <f t="shared" si="113"/>
        <v>8.14957382852966E-3</v>
      </c>
      <c r="CD62" s="47">
        <f t="shared" si="114"/>
        <v>26.160131989580176</v>
      </c>
      <c r="CE62" s="48">
        <f t="shared" si="115"/>
        <v>3.2743957008985545</v>
      </c>
      <c r="CF62" s="65">
        <f t="shared" si="116"/>
        <v>7.98930073796559</v>
      </c>
      <c r="CG62" t="s">
        <v>222</v>
      </c>
      <c r="CH62" s="66">
        <v>0</v>
      </c>
      <c r="CI62" s="15">
        <f t="shared" si="117"/>
        <v>24.230158094291557</v>
      </c>
      <c r="CJ62" s="37">
        <f t="shared" si="118"/>
        <v>24.230158094291557</v>
      </c>
      <c r="CK62" s="54">
        <f t="shared" si="119"/>
        <v>24.230158094291557</v>
      </c>
      <c r="CL62" s="26">
        <f t="shared" si="120"/>
        <v>3.7700572731121139E-3</v>
      </c>
      <c r="CM62" s="47">
        <f t="shared" si="121"/>
        <v>24.230158094291557</v>
      </c>
      <c r="CN62" s="48">
        <f t="shared" si="122"/>
        <v>3.2743957008985545</v>
      </c>
      <c r="CO62" s="65">
        <f t="shared" si="123"/>
        <v>7.399886973844473</v>
      </c>
      <c r="CP62" s="70">
        <f t="shared" si="124"/>
        <v>-2</v>
      </c>
      <c r="CQ62" s="1">
        <f t="shared" si="125"/>
        <v>0</v>
      </c>
    </row>
    <row r="63" spans="1:95" x14ac:dyDescent="0.2">
      <c r="A63" s="29" t="s">
        <v>206</v>
      </c>
      <c r="B63">
        <v>1</v>
      </c>
      <c r="C63">
        <v>1</v>
      </c>
      <c r="D63">
        <v>0.425888933280063</v>
      </c>
      <c r="E63">
        <v>0.57411106671993595</v>
      </c>
      <c r="F63">
        <v>0.218600953895071</v>
      </c>
      <c r="G63">
        <v>0.218600953895071</v>
      </c>
      <c r="H63">
        <v>0.16757208524864101</v>
      </c>
      <c r="I63">
        <v>0.86042624320936001</v>
      </c>
      <c r="J63">
        <v>0.379714919087</v>
      </c>
      <c r="K63">
        <v>0.28810769430997202</v>
      </c>
      <c r="L63">
        <v>0.68201433102488296</v>
      </c>
      <c r="M63">
        <v>1.2977018306121599</v>
      </c>
      <c r="N63" s="21">
        <v>0</v>
      </c>
      <c r="O63">
        <v>0.99367131283361398</v>
      </c>
      <c r="P63">
        <v>0.986916285381923</v>
      </c>
      <c r="Q63">
        <v>1.0225916345355099</v>
      </c>
      <c r="R63">
        <v>0.99615484170695801</v>
      </c>
      <c r="S63">
        <v>5.6849999427795401</v>
      </c>
      <c r="T63" s="27">
        <f t="shared" si="64"/>
        <v>0.986916285381923</v>
      </c>
      <c r="U63" s="27">
        <f t="shared" si="65"/>
        <v>1.0225916345355099</v>
      </c>
      <c r="V63" s="39">
        <f t="shared" si="66"/>
        <v>5.6106190259244286</v>
      </c>
      <c r="W63" s="38">
        <f t="shared" si="67"/>
        <v>5.8134333838212102</v>
      </c>
      <c r="X63" s="44">
        <f t="shared" si="68"/>
        <v>1.0315854665565654</v>
      </c>
      <c r="Y63" s="44">
        <f t="shared" si="69"/>
        <v>0.36555882613216834</v>
      </c>
      <c r="Z63" s="22">
        <f t="shared" si="70"/>
        <v>1</v>
      </c>
      <c r="AA63" s="22">
        <f t="shared" si="71"/>
        <v>1</v>
      </c>
      <c r="AB63" s="22">
        <f t="shared" si="72"/>
        <v>1</v>
      </c>
      <c r="AC63" s="22">
        <v>1</v>
      </c>
      <c r="AD63" s="22">
        <v>1</v>
      </c>
      <c r="AE63" s="22">
        <v>1</v>
      </c>
      <c r="AF63" s="22">
        <f t="shared" si="73"/>
        <v>-0.10573411347504191</v>
      </c>
      <c r="AG63" s="22">
        <f t="shared" si="74"/>
        <v>0.97680415159684475</v>
      </c>
      <c r="AH63" s="22">
        <f t="shared" si="75"/>
        <v>0.68201433102488296</v>
      </c>
      <c r="AI63" s="22">
        <f t="shared" si="76"/>
        <v>1.787748444499925</v>
      </c>
      <c r="AJ63" s="22">
        <f t="shared" si="77"/>
        <v>-2.6288582302280261</v>
      </c>
      <c r="AK63" s="22">
        <f t="shared" si="78"/>
        <v>1.3004365594014071</v>
      </c>
      <c r="AL63" s="22">
        <f t="shared" si="79"/>
        <v>1.2977018306121599</v>
      </c>
      <c r="AM63" s="22">
        <f t="shared" si="80"/>
        <v>4.9265600608401865</v>
      </c>
      <c r="AN63" s="46">
        <v>0</v>
      </c>
      <c r="AO63" s="49">
        <v>0</v>
      </c>
      <c r="AP63" s="51">
        <v>0.5</v>
      </c>
      <c r="AQ63" s="50">
        <v>1</v>
      </c>
      <c r="AR63" s="17">
        <f t="shared" si="81"/>
        <v>0</v>
      </c>
      <c r="AS63" s="17">
        <f t="shared" si="82"/>
        <v>0</v>
      </c>
      <c r="AT63" s="17">
        <f t="shared" si="83"/>
        <v>294.54057567655451</v>
      </c>
      <c r="AU63" s="17">
        <f t="shared" si="84"/>
        <v>0</v>
      </c>
      <c r="AV63" s="17">
        <f t="shared" si="85"/>
        <v>0</v>
      </c>
      <c r="AW63" s="17">
        <f t="shared" si="86"/>
        <v>294.54057567655451</v>
      </c>
      <c r="AX63" s="14">
        <f t="shared" si="87"/>
        <v>0</v>
      </c>
      <c r="AY63" s="14">
        <f t="shared" si="88"/>
        <v>0</v>
      </c>
      <c r="AZ63" s="67">
        <f t="shared" si="89"/>
        <v>2.4744914026939704E-2</v>
      </c>
      <c r="BA63" s="21">
        <f t="shared" si="90"/>
        <v>0</v>
      </c>
      <c r="BB63" s="66">
        <v>0</v>
      </c>
      <c r="BC63" s="15">
        <f t="shared" si="91"/>
        <v>0</v>
      </c>
      <c r="BD63" s="19">
        <f t="shared" si="92"/>
        <v>0</v>
      </c>
      <c r="BE63" s="53">
        <f t="shared" si="93"/>
        <v>0</v>
      </c>
      <c r="BF63" s="61">
        <f t="shared" si="94"/>
        <v>0</v>
      </c>
      <c r="BG63" s="62">
        <f t="shared" si="95"/>
        <v>0</v>
      </c>
      <c r="BH63" s="63">
        <f t="shared" si="96"/>
        <v>5.8134333838212102</v>
      </c>
      <c r="BI63" s="46">
        <f t="shared" si="97"/>
        <v>0</v>
      </c>
      <c r="BJ63" s="64" t="e">
        <f t="shared" si="98"/>
        <v>#DIV/0!</v>
      </c>
      <c r="BK63" s="66">
        <v>0</v>
      </c>
      <c r="BL63" s="66">
        <v>0</v>
      </c>
      <c r="BM63" s="66">
        <v>0</v>
      </c>
      <c r="BN63" s="10">
        <f t="shared" si="99"/>
        <v>0</v>
      </c>
      <c r="BO63" s="15">
        <f t="shared" si="100"/>
        <v>0</v>
      </c>
      <c r="BP63" s="9">
        <f t="shared" si="101"/>
        <v>0</v>
      </c>
      <c r="BQ63" s="53">
        <f t="shared" si="102"/>
        <v>0</v>
      </c>
      <c r="BR63" s="7">
        <f t="shared" si="103"/>
        <v>0</v>
      </c>
      <c r="BS63" s="62">
        <f t="shared" si="104"/>
        <v>0</v>
      </c>
      <c r="BT63" s="48">
        <f t="shared" si="105"/>
        <v>5.8134333838212102</v>
      </c>
      <c r="BU63" s="46">
        <f t="shared" si="106"/>
        <v>0</v>
      </c>
      <c r="BV63" s="64" t="e">
        <f t="shared" si="107"/>
        <v>#DIV/0!</v>
      </c>
      <c r="BW63" s="16">
        <f t="shared" si="108"/>
        <v>205</v>
      </c>
      <c r="BX63" s="69">
        <f t="shared" si="109"/>
        <v>248.53791648658239</v>
      </c>
      <c r="BY63" s="66">
        <v>205</v>
      </c>
      <c r="BZ63" s="15">
        <f t="shared" si="110"/>
        <v>248.53791648658239</v>
      </c>
      <c r="CA63" s="37">
        <f t="shared" si="111"/>
        <v>43.53791648658239</v>
      </c>
      <c r="CB63" s="54">
        <f t="shared" si="112"/>
        <v>43.53791648658239</v>
      </c>
      <c r="CC63" s="26">
        <f t="shared" si="113"/>
        <v>1.3563213858748426E-2</v>
      </c>
      <c r="CD63" s="47">
        <f t="shared" si="114"/>
        <v>43.53791648658239</v>
      </c>
      <c r="CE63" s="48">
        <f t="shared" si="115"/>
        <v>5.6106190259244286</v>
      </c>
      <c r="CF63" s="65">
        <f t="shared" si="116"/>
        <v>7.759913172755283</v>
      </c>
      <c r="CG63" t="s">
        <v>222</v>
      </c>
      <c r="CH63" s="66">
        <v>0</v>
      </c>
      <c r="CI63" s="15">
        <f t="shared" si="117"/>
        <v>230.20193519262006</v>
      </c>
      <c r="CJ63" s="37">
        <f t="shared" si="118"/>
        <v>230.20193519262006</v>
      </c>
      <c r="CK63" s="54">
        <f t="shared" si="119"/>
        <v>230.20193519262006</v>
      </c>
      <c r="CL63" s="26">
        <f t="shared" si="120"/>
        <v>3.5817945416620513E-2</v>
      </c>
      <c r="CM63" s="47">
        <f t="shared" si="121"/>
        <v>230.20193519262003</v>
      </c>
      <c r="CN63" s="48">
        <f t="shared" si="122"/>
        <v>5.6106190259244286</v>
      </c>
      <c r="CO63" s="65">
        <f t="shared" si="123"/>
        <v>41.029685695811615</v>
      </c>
      <c r="CP63" s="70">
        <f t="shared" si="124"/>
        <v>0</v>
      </c>
      <c r="CQ63" s="1">
        <f t="shared" si="125"/>
        <v>410</v>
      </c>
    </row>
    <row r="64" spans="1:95" x14ac:dyDescent="0.2">
      <c r="A64" s="29" t="s">
        <v>268</v>
      </c>
      <c r="B64">
        <v>0</v>
      </c>
      <c r="C64">
        <v>1</v>
      </c>
      <c r="D64">
        <v>0.91769876148621599</v>
      </c>
      <c r="E64">
        <v>8.2301238513783403E-2</v>
      </c>
      <c r="F64">
        <v>1</v>
      </c>
      <c r="G64">
        <v>1</v>
      </c>
      <c r="H64">
        <v>0.175511909736732</v>
      </c>
      <c r="I64">
        <v>0.57124947764312495</v>
      </c>
      <c r="J64">
        <v>0.316640311326994</v>
      </c>
      <c r="K64">
        <v>0.56270801605005905</v>
      </c>
      <c r="L64">
        <v>0.112145924133566</v>
      </c>
      <c r="M64">
        <v>-0.182904124990483</v>
      </c>
      <c r="N64" s="21">
        <v>-2</v>
      </c>
      <c r="O64">
        <v>1.0036423322871</v>
      </c>
      <c r="P64">
        <v>0.99641815925474198</v>
      </c>
      <c r="Q64">
        <v>1</v>
      </c>
      <c r="R64">
        <v>0.99648626345665103</v>
      </c>
      <c r="S64">
        <v>2.8199999332427899</v>
      </c>
      <c r="T64" s="27">
        <f t="shared" si="64"/>
        <v>0.99641815925474198</v>
      </c>
      <c r="U64" s="27">
        <f t="shared" si="65"/>
        <v>1</v>
      </c>
      <c r="V64" s="39">
        <f t="shared" si="66"/>
        <v>2.7898059699369777</v>
      </c>
      <c r="W64" s="38">
        <f t="shared" si="67"/>
        <v>2.8199999332427899</v>
      </c>
      <c r="X64" s="44">
        <f t="shared" si="68"/>
        <v>0.77745664739884413</v>
      </c>
      <c r="Y64" s="44">
        <f t="shared" si="69"/>
        <v>0.64911549660616086</v>
      </c>
      <c r="Z64" s="22">
        <f t="shared" si="70"/>
        <v>0.67420345857950892</v>
      </c>
      <c r="AA64" s="22">
        <f t="shared" si="71"/>
        <v>0.37920841185805565</v>
      </c>
      <c r="AB64" s="22">
        <f t="shared" si="72"/>
        <v>8.4213365136602353E-2</v>
      </c>
      <c r="AC64" s="22">
        <v>1</v>
      </c>
      <c r="AD64" s="22">
        <v>1</v>
      </c>
      <c r="AE64" s="22">
        <v>1</v>
      </c>
      <c r="AF64" s="22">
        <f t="shared" si="73"/>
        <v>-0.10573411347504191</v>
      </c>
      <c r="AG64" s="22">
        <f t="shared" si="74"/>
        <v>0.97680415159684475</v>
      </c>
      <c r="AH64" s="22">
        <f t="shared" si="75"/>
        <v>0.112145924133566</v>
      </c>
      <c r="AI64" s="22">
        <f t="shared" si="76"/>
        <v>1.2178800376086079</v>
      </c>
      <c r="AJ64" s="22">
        <f t="shared" si="77"/>
        <v>-2.6288582302280261</v>
      </c>
      <c r="AK64" s="22">
        <f t="shared" si="78"/>
        <v>1.3004365594014071</v>
      </c>
      <c r="AL64" s="22">
        <f t="shared" si="79"/>
        <v>-0.182904124990483</v>
      </c>
      <c r="AM64" s="22">
        <f t="shared" si="80"/>
        <v>3.4459541052375431</v>
      </c>
      <c r="AN64" s="46">
        <v>0</v>
      </c>
      <c r="AO64" s="49">
        <v>0</v>
      </c>
      <c r="AP64" s="51">
        <v>0.5</v>
      </c>
      <c r="AQ64" s="50">
        <v>1</v>
      </c>
      <c r="AR64" s="17">
        <f t="shared" si="81"/>
        <v>0</v>
      </c>
      <c r="AS64" s="17">
        <f t="shared" si="82"/>
        <v>0</v>
      </c>
      <c r="AT64" s="17">
        <f t="shared" si="83"/>
        <v>26.735353020508562</v>
      </c>
      <c r="AU64" s="17">
        <f t="shared" si="84"/>
        <v>0</v>
      </c>
      <c r="AV64" s="17">
        <f t="shared" si="85"/>
        <v>0</v>
      </c>
      <c r="AW64" s="17">
        <f t="shared" si="86"/>
        <v>26.735353020508562</v>
      </c>
      <c r="AX64" s="14">
        <f t="shared" si="87"/>
        <v>0</v>
      </c>
      <c r="AY64" s="14">
        <f t="shared" si="88"/>
        <v>0</v>
      </c>
      <c r="AZ64" s="67">
        <f t="shared" si="89"/>
        <v>2.2460878622674184E-3</v>
      </c>
      <c r="BA64" s="21">
        <f t="shared" si="90"/>
        <v>-2</v>
      </c>
      <c r="BB64" s="66">
        <v>0</v>
      </c>
      <c r="BC64" s="15">
        <f t="shared" si="91"/>
        <v>0</v>
      </c>
      <c r="BD64" s="19">
        <f t="shared" si="92"/>
        <v>0</v>
      </c>
      <c r="BE64" s="53">
        <f t="shared" si="93"/>
        <v>0</v>
      </c>
      <c r="BF64" s="61">
        <f t="shared" si="94"/>
        <v>0</v>
      </c>
      <c r="BG64" s="62">
        <f t="shared" si="95"/>
        <v>0</v>
      </c>
      <c r="BH64" s="63">
        <f t="shared" si="96"/>
        <v>2.8199999332427899</v>
      </c>
      <c r="BI64" s="46">
        <f t="shared" si="97"/>
        <v>0</v>
      </c>
      <c r="BJ64" s="64" t="e">
        <f t="shared" si="98"/>
        <v>#DIV/0!</v>
      </c>
      <c r="BK64" s="66">
        <v>0</v>
      </c>
      <c r="BL64" s="66">
        <v>0</v>
      </c>
      <c r="BM64" s="66">
        <v>0</v>
      </c>
      <c r="BN64" s="10">
        <f t="shared" si="99"/>
        <v>0</v>
      </c>
      <c r="BO64" s="15">
        <f t="shared" si="100"/>
        <v>0</v>
      </c>
      <c r="BP64" s="9">
        <f t="shared" si="101"/>
        <v>0</v>
      </c>
      <c r="BQ64" s="53">
        <f t="shared" si="102"/>
        <v>0</v>
      </c>
      <c r="BR64" s="7">
        <f t="shared" si="103"/>
        <v>0</v>
      </c>
      <c r="BS64" s="62">
        <f t="shared" si="104"/>
        <v>0</v>
      </c>
      <c r="BT64" s="48">
        <f t="shared" si="105"/>
        <v>2.8199999332427899</v>
      </c>
      <c r="BU64" s="46">
        <f t="shared" si="106"/>
        <v>0</v>
      </c>
      <c r="BV64" s="64" t="e">
        <f t="shared" si="107"/>
        <v>#DIV/0!</v>
      </c>
      <c r="BW64" s="16">
        <f t="shared" si="108"/>
        <v>0</v>
      </c>
      <c r="BX64" s="69">
        <f t="shared" si="109"/>
        <v>22.559706488613951</v>
      </c>
      <c r="BY64" s="66">
        <v>0</v>
      </c>
      <c r="BZ64" s="15">
        <f t="shared" si="110"/>
        <v>22.559706488613951</v>
      </c>
      <c r="CA64" s="37">
        <f t="shared" si="111"/>
        <v>22.559706488613951</v>
      </c>
      <c r="CB64" s="54">
        <f t="shared" si="112"/>
        <v>22.559706488613951</v>
      </c>
      <c r="CC64" s="26">
        <f t="shared" si="113"/>
        <v>7.0279459466087166E-3</v>
      </c>
      <c r="CD64" s="47">
        <f t="shared" si="114"/>
        <v>22.559706488613951</v>
      </c>
      <c r="CE64" s="48">
        <f t="shared" si="115"/>
        <v>2.7898059699369777</v>
      </c>
      <c r="CF64" s="65">
        <f t="shared" si="116"/>
        <v>8.086478676910847</v>
      </c>
      <c r="CG64" t="s">
        <v>222</v>
      </c>
      <c r="CH64" s="66">
        <v>0</v>
      </c>
      <c r="CI64" s="15">
        <f t="shared" si="117"/>
        <v>20.895355382673792</v>
      </c>
      <c r="CJ64" s="37">
        <f t="shared" si="118"/>
        <v>20.895355382673792</v>
      </c>
      <c r="CK64" s="54">
        <f t="shared" si="119"/>
        <v>20.895355382673792</v>
      </c>
      <c r="CL64" s="26">
        <f t="shared" si="120"/>
        <v>3.2511833487900718E-3</v>
      </c>
      <c r="CM64" s="47">
        <f t="shared" si="121"/>
        <v>20.895355382673792</v>
      </c>
      <c r="CN64" s="48">
        <f t="shared" si="122"/>
        <v>2.7898059699369777</v>
      </c>
      <c r="CO64" s="65">
        <f t="shared" si="123"/>
        <v>7.4898955726106724</v>
      </c>
      <c r="CP64" s="70">
        <f t="shared" si="124"/>
        <v>-2</v>
      </c>
      <c r="CQ64" s="1">
        <f t="shared" si="125"/>
        <v>0</v>
      </c>
    </row>
    <row r="65" spans="1:95" x14ac:dyDescent="0.2">
      <c r="A65" s="29" t="s">
        <v>260</v>
      </c>
      <c r="B65">
        <v>0</v>
      </c>
      <c r="C65">
        <v>0</v>
      </c>
      <c r="D65">
        <v>3.1961646024770201E-3</v>
      </c>
      <c r="E65">
        <v>0.99680383539752204</v>
      </c>
      <c r="F65">
        <v>0.92888359157727396</v>
      </c>
      <c r="G65">
        <v>0.92888359157727396</v>
      </c>
      <c r="H65">
        <v>9.8203092352695306E-3</v>
      </c>
      <c r="I65">
        <v>5.0355202674467199E-2</v>
      </c>
      <c r="J65">
        <v>2.2237438293740999E-2</v>
      </c>
      <c r="K65">
        <v>0.143721924387924</v>
      </c>
      <c r="L65">
        <v>0.15713595079432</v>
      </c>
      <c r="M65">
        <v>-0.46352616966397298</v>
      </c>
      <c r="N65" s="21">
        <v>2</v>
      </c>
      <c r="O65">
        <v>0.99708029471460402</v>
      </c>
      <c r="P65">
        <v>1.00291970528539</v>
      </c>
      <c r="Q65">
        <v>1</v>
      </c>
      <c r="R65">
        <v>0.99476384343339197</v>
      </c>
      <c r="S65">
        <v>10.699999809265099</v>
      </c>
      <c r="T65" s="27">
        <f t="shared" si="64"/>
        <v>0.99476384343339197</v>
      </c>
      <c r="U65" s="27">
        <f t="shared" si="65"/>
        <v>1</v>
      </c>
      <c r="V65" s="39">
        <f t="shared" si="66"/>
        <v>10.756321593207923</v>
      </c>
      <c r="W65" s="38">
        <f t="shared" si="67"/>
        <v>10.699999809265099</v>
      </c>
      <c r="X65" s="44">
        <f t="shared" si="68"/>
        <v>1.25</v>
      </c>
      <c r="Y65" s="44">
        <f t="shared" si="69"/>
        <v>0.29815688890691805</v>
      </c>
      <c r="Z65" s="22">
        <f t="shared" si="70"/>
        <v>1.5948407992277018</v>
      </c>
      <c r="AA65" s="22">
        <f t="shared" si="71"/>
        <v>5.8070839264311882</v>
      </c>
      <c r="AB65" s="22">
        <f t="shared" si="72"/>
        <v>10.019327053634674</v>
      </c>
      <c r="AC65" s="22">
        <v>1</v>
      </c>
      <c r="AD65" s="22">
        <v>1</v>
      </c>
      <c r="AE65" s="22">
        <v>1</v>
      </c>
      <c r="AF65" s="22">
        <f t="shared" si="73"/>
        <v>-0.10573411347504191</v>
      </c>
      <c r="AG65" s="22">
        <f t="shared" si="74"/>
        <v>0.97680415159684475</v>
      </c>
      <c r="AH65" s="22">
        <f t="shared" si="75"/>
        <v>0.15713595079432</v>
      </c>
      <c r="AI65" s="22">
        <f t="shared" si="76"/>
        <v>1.2628700642693618</v>
      </c>
      <c r="AJ65" s="22">
        <f t="shared" si="77"/>
        <v>-2.6288582302280261</v>
      </c>
      <c r="AK65" s="22">
        <f t="shared" si="78"/>
        <v>1.3004365594014071</v>
      </c>
      <c r="AL65" s="22">
        <f t="shared" si="79"/>
        <v>-0.46352616966397298</v>
      </c>
      <c r="AM65" s="22">
        <f t="shared" si="80"/>
        <v>3.1653320605640531</v>
      </c>
      <c r="AN65" s="46">
        <v>0</v>
      </c>
      <c r="AO65" s="49">
        <v>0</v>
      </c>
      <c r="AP65" s="51">
        <v>0.5</v>
      </c>
      <c r="AQ65" s="50">
        <v>1</v>
      </c>
      <c r="AR65" s="17">
        <f t="shared" si="81"/>
        <v>0</v>
      </c>
      <c r="AS65" s="17">
        <f t="shared" si="82"/>
        <v>0</v>
      </c>
      <c r="AT65" s="17">
        <f t="shared" si="83"/>
        <v>291.47761912118494</v>
      </c>
      <c r="AU65" s="17">
        <f t="shared" si="84"/>
        <v>0</v>
      </c>
      <c r="AV65" s="17">
        <f t="shared" si="85"/>
        <v>0</v>
      </c>
      <c r="AW65" s="17">
        <f t="shared" si="86"/>
        <v>291.47761912118494</v>
      </c>
      <c r="AX65" s="14">
        <f t="shared" si="87"/>
        <v>0</v>
      </c>
      <c r="AY65" s="14">
        <f t="shared" si="88"/>
        <v>0</v>
      </c>
      <c r="AZ65" s="67">
        <f t="shared" si="89"/>
        <v>2.4487589220478733E-2</v>
      </c>
      <c r="BA65" s="21">
        <f t="shared" si="90"/>
        <v>2</v>
      </c>
      <c r="BB65" s="66">
        <v>0</v>
      </c>
      <c r="BC65" s="15">
        <f t="shared" si="91"/>
        <v>0</v>
      </c>
      <c r="BD65" s="19">
        <f t="shared" si="92"/>
        <v>0</v>
      </c>
      <c r="BE65" s="53">
        <f t="shared" si="93"/>
        <v>0</v>
      </c>
      <c r="BF65" s="61">
        <f t="shared" si="94"/>
        <v>0</v>
      </c>
      <c r="BG65" s="62">
        <f t="shared" si="95"/>
        <v>0</v>
      </c>
      <c r="BH65" s="63">
        <f t="shared" si="96"/>
        <v>10.699999809265099</v>
      </c>
      <c r="BI65" s="46">
        <f t="shared" si="97"/>
        <v>0</v>
      </c>
      <c r="BJ65" s="64" t="e">
        <f t="shared" si="98"/>
        <v>#DIV/0!</v>
      </c>
      <c r="BK65" s="66">
        <v>0</v>
      </c>
      <c r="BL65" s="66">
        <v>0</v>
      </c>
      <c r="BM65" s="66">
        <v>0</v>
      </c>
      <c r="BN65" s="10">
        <f t="shared" si="99"/>
        <v>0</v>
      </c>
      <c r="BO65" s="15">
        <f t="shared" si="100"/>
        <v>0</v>
      </c>
      <c r="BP65" s="9">
        <f t="shared" si="101"/>
        <v>0</v>
      </c>
      <c r="BQ65" s="53">
        <f t="shared" si="102"/>
        <v>0</v>
      </c>
      <c r="BR65" s="7">
        <f t="shared" si="103"/>
        <v>0</v>
      </c>
      <c r="BS65" s="62">
        <f t="shared" si="104"/>
        <v>0</v>
      </c>
      <c r="BT65" s="48">
        <f t="shared" si="105"/>
        <v>10.699999809265099</v>
      </c>
      <c r="BU65" s="46">
        <f t="shared" si="106"/>
        <v>0</v>
      </c>
      <c r="BV65" s="64" t="e">
        <f t="shared" si="107"/>
        <v>#DIV/0!</v>
      </c>
      <c r="BW65" s="16">
        <f t="shared" si="108"/>
        <v>11</v>
      </c>
      <c r="BX65" s="69">
        <f t="shared" si="109"/>
        <v>245.9533461304884</v>
      </c>
      <c r="BY65" s="66">
        <v>11</v>
      </c>
      <c r="BZ65" s="15">
        <f t="shared" si="110"/>
        <v>245.9533461304884</v>
      </c>
      <c r="CA65" s="37">
        <f t="shared" si="111"/>
        <v>234.9533461304884</v>
      </c>
      <c r="CB65" s="54">
        <f t="shared" si="112"/>
        <v>234.9533461304884</v>
      </c>
      <c r="CC65" s="26">
        <f t="shared" si="113"/>
        <v>7.319418882569742E-2</v>
      </c>
      <c r="CD65" s="47">
        <f t="shared" si="114"/>
        <v>234.95334613048843</v>
      </c>
      <c r="CE65" s="48">
        <f t="shared" si="115"/>
        <v>10.756321593207923</v>
      </c>
      <c r="CF65" s="65">
        <f t="shared" si="116"/>
        <v>21.843280167343607</v>
      </c>
      <c r="CG65" t="s">
        <v>222</v>
      </c>
      <c r="CH65" s="66">
        <v>0</v>
      </c>
      <c r="CI65" s="15">
        <f t="shared" si="117"/>
        <v>227.80804251811367</v>
      </c>
      <c r="CJ65" s="37">
        <f t="shared" si="118"/>
        <v>227.80804251811367</v>
      </c>
      <c r="CK65" s="54">
        <f t="shared" si="119"/>
        <v>227.80804251811367</v>
      </c>
      <c r="CL65" s="26">
        <f t="shared" si="120"/>
        <v>3.5445471062410715E-2</v>
      </c>
      <c r="CM65" s="47">
        <f t="shared" si="121"/>
        <v>227.80804251811367</v>
      </c>
      <c r="CN65" s="48">
        <f t="shared" si="122"/>
        <v>10.756321593207923</v>
      </c>
      <c r="CO65" s="65">
        <f t="shared" si="123"/>
        <v>21.178991399993375</v>
      </c>
      <c r="CP65" s="70">
        <f t="shared" si="124"/>
        <v>2</v>
      </c>
      <c r="CQ65" s="1">
        <f t="shared" si="125"/>
        <v>22</v>
      </c>
    </row>
    <row r="66" spans="1:95" x14ac:dyDescent="0.2">
      <c r="A66" s="29" t="s">
        <v>269</v>
      </c>
      <c r="B66">
        <v>0</v>
      </c>
      <c r="C66">
        <v>0</v>
      </c>
      <c r="D66">
        <v>9.9480623252097403E-2</v>
      </c>
      <c r="E66">
        <v>0.90051937674790195</v>
      </c>
      <c r="F66">
        <v>0.964640444974175</v>
      </c>
      <c r="G66">
        <v>0.964640444974175</v>
      </c>
      <c r="H66">
        <v>8.8173840367739204E-2</v>
      </c>
      <c r="I66">
        <v>5.4743000417885497E-2</v>
      </c>
      <c r="J66">
        <v>6.9475899275199801E-2</v>
      </c>
      <c r="K66">
        <v>0.25888078799287001</v>
      </c>
      <c r="L66">
        <v>0.107296557570566</v>
      </c>
      <c r="M66">
        <v>-0.59992952076071304</v>
      </c>
      <c r="N66" s="21">
        <v>0</v>
      </c>
      <c r="O66">
        <v>0.99904636830721905</v>
      </c>
      <c r="P66">
        <v>0.99855222476338101</v>
      </c>
      <c r="Q66">
        <v>1.0010166196284001</v>
      </c>
      <c r="R66">
        <v>0.99603329336822</v>
      </c>
      <c r="S66">
        <v>9.4300003051757795</v>
      </c>
      <c r="T66" s="27">
        <f t="shared" si="64"/>
        <v>0.99603329336822</v>
      </c>
      <c r="U66" s="27">
        <f t="shared" si="65"/>
        <v>1.0010166196284001</v>
      </c>
      <c r="V66" s="39">
        <f t="shared" si="66"/>
        <v>9.3925942604275505</v>
      </c>
      <c r="W66" s="38">
        <f t="shared" si="67"/>
        <v>9.4395870285818404</v>
      </c>
      <c r="X66" s="44">
        <f t="shared" si="68"/>
        <v>1.2002477291494633</v>
      </c>
      <c r="Y66" s="44">
        <f t="shared" si="69"/>
        <v>0.35714786303630602</v>
      </c>
      <c r="Z66" s="22">
        <f t="shared" si="70"/>
        <v>1</v>
      </c>
      <c r="AA66" s="22">
        <f t="shared" si="71"/>
        <v>1</v>
      </c>
      <c r="AB66" s="22">
        <f t="shared" si="72"/>
        <v>1</v>
      </c>
      <c r="AC66" s="22">
        <v>1</v>
      </c>
      <c r="AD66" s="22">
        <v>1</v>
      </c>
      <c r="AE66" s="22">
        <v>1</v>
      </c>
      <c r="AF66" s="22">
        <f t="shared" si="73"/>
        <v>-0.10573411347504191</v>
      </c>
      <c r="AG66" s="22">
        <f t="shared" si="74"/>
        <v>0.97680415159684475</v>
      </c>
      <c r="AH66" s="22">
        <f t="shared" si="75"/>
        <v>0.107296557570566</v>
      </c>
      <c r="AI66" s="22">
        <f t="shared" si="76"/>
        <v>1.2130306710456078</v>
      </c>
      <c r="AJ66" s="22">
        <f t="shared" si="77"/>
        <v>-2.6288582302280261</v>
      </c>
      <c r="AK66" s="22">
        <f t="shared" si="78"/>
        <v>1.3004365594014071</v>
      </c>
      <c r="AL66" s="22">
        <f t="shared" si="79"/>
        <v>-0.59992952076071304</v>
      </c>
      <c r="AM66" s="22">
        <f t="shared" si="80"/>
        <v>3.028928709467313</v>
      </c>
      <c r="AN66" s="46">
        <v>0</v>
      </c>
      <c r="AO66" s="49">
        <v>0</v>
      </c>
      <c r="AP66" s="51">
        <v>0.5</v>
      </c>
      <c r="AQ66" s="50">
        <v>1</v>
      </c>
      <c r="AR66" s="17">
        <f t="shared" si="81"/>
        <v>0</v>
      </c>
      <c r="AS66" s="17">
        <f t="shared" si="82"/>
        <v>0</v>
      </c>
      <c r="AT66" s="17">
        <f t="shared" si="83"/>
        <v>42.084891415114505</v>
      </c>
      <c r="AU66" s="17">
        <f t="shared" si="84"/>
        <v>0</v>
      </c>
      <c r="AV66" s="17">
        <f t="shared" si="85"/>
        <v>0</v>
      </c>
      <c r="AW66" s="17">
        <f t="shared" si="86"/>
        <v>42.084891415114505</v>
      </c>
      <c r="AX66" s="14">
        <f t="shared" si="87"/>
        <v>0</v>
      </c>
      <c r="AY66" s="14">
        <f t="shared" si="88"/>
        <v>0</v>
      </c>
      <c r="AZ66" s="67">
        <f t="shared" si="89"/>
        <v>3.5356317801309837E-3</v>
      </c>
      <c r="BA66" s="21">
        <f t="shared" si="90"/>
        <v>0</v>
      </c>
      <c r="BB66" s="66">
        <v>0</v>
      </c>
      <c r="BC66" s="15">
        <f t="shared" si="91"/>
        <v>0</v>
      </c>
      <c r="BD66" s="19">
        <f t="shared" si="92"/>
        <v>0</v>
      </c>
      <c r="BE66" s="53">
        <f t="shared" si="93"/>
        <v>0</v>
      </c>
      <c r="BF66" s="61">
        <f t="shared" si="94"/>
        <v>0</v>
      </c>
      <c r="BG66" s="62">
        <f t="shared" si="95"/>
        <v>0</v>
      </c>
      <c r="BH66" s="63">
        <f t="shared" si="96"/>
        <v>9.4395870285818404</v>
      </c>
      <c r="BI66" s="46">
        <f t="shared" si="97"/>
        <v>0</v>
      </c>
      <c r="BJ66" s="64" t="e">
        <f t="shared" si="98"/>
        <v>#DIV/0!</v>
      </c>
      <c r="BK66" s="66">
        <v>0</v>
      </c>
      <c r="BL66" s="66">
        <v>0</v>
      </c>
      <c r="BM66" s="66">
        <v>0</v>
      </c>
      <c r="BN66" s="10">
        <f t="shared" si="99"/>
        <v>0</v>
      </c>
      <c r="BO66" s="15">
        <f t="shared" si="100"/>
        <v>0</v>
      </c>
      <c r="BP66" s="9">
        <f t="shared" si="101"/>
        <v>0</v>
      </c>
      <c r="BQ66" s="53">
        <f t="shared" si="102"/>
        <v>0</v>
      </c>
      <c r="BR66" s="7">
        <f t="shared" si="103"/>
        <v>0</v>
      </c>
      <c r="BS66" s="62">
        <f t="shared" si="104"/>
        <v>0</v>
      </c>
      <c r="BT66" s="48">
        <f t="shared" si="105"/>
        <v>9.4395870285818404</v>
      </c>
      <c r="BU66" s="46">
        <f t="shared" si="106"/>
        <v>0</v>
      </c>
      <c r="BV66" s="64" t="e">
        <f t="shared" si="107"/>
        <v>#DIV/0!</v>
      </c>
      <c r="BW66" s="16">
        <f t="shared" si="108"/>
        <v>0</v>
      </c>
      <c r="BX66" s="69">
        <f t="shared" si="109"/>
        <v>35.511885599635598</v>
      </c>
      <c r="BY66" s="66">
        <v>0</v>
      </c>
      <c r="BZ66" s="15">
        <f t="shared" si="110"/>
        <v>35.511885599635598</v>
      </c>
      <c r="CA66" s="37">
        <f t="shared" si="111"/>
        <v>35.511885599635598</v>
      </c>
      <c r="CB66" s="54">
        <f t="shared" si="112"/>
        <v>35.511885599635598</v>
      </c>
      <c r="CC66" s="26">
        <f t="shared" si="113"/>
        <v>1.1062892710166868E-2</v>
      </c>
      <c r="CD66" s="47">
        <f t="shared" si="114"/>
        <v>35.511885599635598</v>
      </c>
      <c r="CE66" s="48">
        <f t="shared" si="115"/>
        <v>9.3925942604275505</v>
      </c>
      <c r="CF66" s="65">
        <f t="shared" si="116"/>
        <v>3.7808388838057931</v>
      </c>
      <c r="CG66" t="s">
        <v>222</v>
      </c>
      <c r="CH66" s="66">
        <v>0</v>
      </c>
      <c r="CI66" s="15">
        <f t="shared" si="117"/>
        <v>32.891982450558544</v>
      </c>
      <c r="CJ66" s="37">
        <f t="shared" si="118"/>
        <v>32.891982450558544</v>
      </c>
      <c r="CK66" s="54">
        <f t="shared" si="119"/>
        <v>32.891982450558544</v>
      </c>
      <c r="CL66" s="26">
        <f t="shared" si="120"/>
        <v>5.1177816167043014E-3</v>
      </c>
      <c r="CM66" s="47">
        <f t="shared" si="121"/>
        <v>32.891982450558544</v>
      </c>
      <c r="CN66" s="48">
        <f t="shared" si="122"/>
        <v>9.3925942604275505</v>
      </c>
      <c r="CO66" s="65">
        <f t="shared" si="123"/>
        <v>3.5019060270853544</v>
      </c>
      <c r="CP66" s="70">
        <f t="shared" si="124"/>
        <v>0</v>
      </c>
      <c r="CQ66" s="1">
        <f t="shared" si="125"/>
        <v>0</v>
      </c>
    </row>
    <row r="67" spans="1:95" x14ac:dyDescent="0.2">
      <c r="A67" s="29" t="s">
        <v>207</v>
      </c>
      <c r="B67">
        <v>1</v>
      </c>
      <c r="C67">
        <v>1</v>
      </c>
      <c r="D67">
        <v>8.8650100738750806E-2</v>
      </c>
      <c r="E67">
        <v>0.91134989926124899</v>
      </c>
      <c r="F67">
        <v>0.18895542248835601</v>
      </c>
      <c r="G67">
        <v>0.18895542248835601</v>
      </c>
      <c r="H67">
        <v>3.1907179115300902E-2</v>
      </c>
      <c r="I67">
        <v>0.20957215373459001</v>
      </c>
      <c r="J67">
        <v>8.1773200052272302E-2</v>
      </c>
      <c r="K67">
        <v>0.12430402070770601</v>
      </c>
      <c r="L67">
        <v>0.51879468613804303</v>
      </c>
      <c r="M67">
        <v>0.80990684541663205</v>
      </c>
      <c r="N67" s="21">
        <v>0</v>
      </c>
      <c r="O67">
        <v>1</v>
      </c>
      <c r="P67">
        <v>1</v>
      </c>
      <c r="Q67">
        <v>0.99733822116062298</v>
      </c>
      <c r="R67">
        <v>0.97935935253392903</v>
      </c>
      <c r="S67">
        <v>2.88000011444091</v>
      </c>
      <c r="T67" s="27">
        <f t="shared" si="64"/>
        <v>1</v>
      </c>
      <c r="U67" s="27">
        <f t="shared" si="65"/>
        <v>0.99733822116062298</v>
      </c>
      <c r="V67" s="39">
        <f t="shared" si="66"/>
        <v>2.88000011444091</v>
      </c>
      <c r="W67" s="38">
        <f t="shared" si="67"/>
        <v>2.8723341910788878</v>
      </c>
      <c r="X67" s="44">
        <f t="shared" si="68"/>
        <v>1.2058440953449436</v>
      </c>
      <c r="Y67" s="44">
        <f t="shared" si="69"/>
        <v>0.13058821418933314</v>
      </c>
      <c r="Z67" s="22">
        <f t="shared" si="70"/>
        <v>1</v>
      </c>
      <c r="AA67" s="22">
        <f t="shared" si="71"/>
        <v>1</v>
      </c>
      <c r="AB67" s="22">
        <f t="shared" si="72"/>
        <v>1</v>
      </c>
      <c r="AC67" s="22">
        <v>1</v>
      </c>
      <c r="AD67" s="22">
        <v>1</v>
      </c>
      <c r="AE67" s="22">
        <v>1</v>
      </c>
      <c r="AF67" s="22">
        <f t="shared" si="73"/>
        <v>-0.10573411347504191</v>
      </c>
      <c r="AG67" s="22">
        <f t="shared" si="74"/>
        <v>0.97680415159684475</v>
      </c>
      <c r="AH67" s="22">
        <f t="shared" si="75"/>
        <v>0.51879468613804303</v>
      </c>
      <c r="AI67" s="22">
        <f t="shared" si="76"/>
        <v>1.6245287996130848</v>
      </c>
      <c r="AJ67" s="22">
        <f t="shared" si="77"/>
        <v>-2.6288582302280261</v>
      </c>
      <c r="AK67" s="22">
        <f t="shared" si="78"/>
        <v>1.3004365594014071</v>
      </c>
      <c r="AL67" s="22">
        <f t="shared" si="79"/>
        <v>0.80990684541663205</v>
      </c>
      <c r="AM67" s="22">
        <f t="shared" si="80"/>
        <v>4.4387650756446586</v>
      </c>
      <c r="AN67" s="46">
        <v>0</v>
      </c>
      <c r="AO67" s="49">
        <v>0</v>
      </c>
      <c r="AP67" s="51">
        <v>0.5</v>
      </c>
      <c r="AQ67" s="50">
        <v>1</v>
      </c>
      <c r="AR67" s="17">
        <f t="shared" si="81"/>
        <v>0</v>
      </c>
      <c r="AS67" s="17">
        <f t="shared" si="82"/>
        <v>0</v>
      </c>
      <c r="AT67" s="17">
        <f t="shared" si="83"/>
        <v>194.09692078888384</v>
      </c>
      <c r="AU67" s="17">
        <f t="shared" si="84"/>
        <v>0</v>
      </c>
      <c r="AV67" s="17">
        <f t="shared" si="85"/>
        <v>0</v>
      </c>
      <c r="AW67" s="17">
        <f t="shared" si="86"/>
        <v>194.09692078888384</v>
      </c>
      <c r="AX67" s="14">
        <f t="shared" si="87"/>
        <v>0</v>
      </c>
      <c r="AY67" s="14">
        <f t="shared" si="88"/>
        <v>0</v>
      </c>
      <c r="AZ67" s="67">
        <f t="shared" si="89"/>
        <v>1.6306451519565522E-2</v>
      </c>
      <c r="BA67" s="21">
        <f t="shared" si="90"/>
        <v>0</v>
      </c>
      <c r="BB67" s="66">
        <v>0</v>
      </c>
      <c r="BC67" s="15">
        <f t="shared" si="91"/>
        <v>0</v>
      </c>
      <c r="BD67" s="19">
        <f t="shared" si="92"/>
        <v>0</v>
      </c>
      <c r="BE67" s="53">
        <f t="shared" si="93"/>
        <v>0</v>
      </c>
      <c r="BF67" s="61">
        <f t="shared" si="94"/>
        <v>0</v>
      </c>
      <c r="BG67" s="62">
        <f t="shared" si="95"/>
        <v>0</v>
      </c>
      <c r="BH67" s="63">
        <f t="shared" si="96"/>
        <v>2.8723341910788878</v>
      </c>
      <c r="BI67" s="46">
        <f t="shared" si="97"/>
        <v>0</v>
      </c>
      <c r="BJ67" s="64" t="e">
        <f t="shared" si="98"/>
        <v>#DIV/0!</v>
      </c>
      <c r="BK67" s="66">
        <v>0</v>
      </c>
      <c r="BL67" s="66">
        <v>0</v>
      </c>
      <c r="BM67" s="66">
        <v>0</v>
      </c>
      <c r="BN67" s="10">
        <f t="shared" si="99"/>
        <v>0</v>
      </c>
      <c r="BO67" s="15">
        <f t="shared" si="100"/>
        <v>0</v>
      </c>
      <c r="BP67" s="9">
        <f t="shared" si="101"/>
        <v>0</v>
      </c>
      <c r="BQ67" s="53">
        <f t="shared" si="102"/>
        <v>0</v>
      </c>
      <c r="BR67" s="7">
        <f t="shared" si="103"/>
        <v>0</v>
      </c>
      <c r="BS67" s="62">
        <f t="shared" si="104"/>
        <v>0</v>
      </c>
      <c r="BT67" s="48">
        <f t="shared" si="105"/>
        <v>2.8723341910788878</v>
      </c>
      <c r="BU67" s="46">
        <f t="shared" si="106"/>
        <v>0</v>
      </c>
      <c r="BV67" s="64" t="e">
        <f t="shared" si="107"/>
        <v>#DIV/0!</v>
      </c>
      <c r="BW67" s="16">
        <f t="shared" si="108"/>
        <v>75</v>
      </c>
      <c r="BX67" s="69">
        <f t="shared" si="109"/>
        <v>163.78199906251609</v>
      </c>
      <c r="BY67" s="66">
        <v>75</v>
      </c>
      <c r="BZ67" s="15">
        <f t="shared" si="110"/>
        <v>163.78199906251609</v>
      </c>
      <c r="CA67" s="37">
        <f t="shared" si="111"/>
        <v>88.781999062516093</v>
      </c>
      <c r="CB67" s="54">
        <f t="shared" si="112"/>
        <v>88.781999062516093</v>
      </c>
      <c r="CC67" s="26">
        <f t="shared" si="113"/>
        <v>2.7657943633182618E-2</v>
      </c>
      <c r="CD67" s="47">
        <f t="shared" si="114"/>
        <v>88.781999062516093</v>
      </c>
      <c r="CE67" s="48">
        <f t="shared" si="115"/>
        <v>2.88000011444091</v>
      </c>
      <c r="CF67" s="65">
        <f t="shared" si="116"/>
        <v>30.827081782859999</v>
      </c>
      <c r="CG67" t="s">
        <v>222</v>
      </c>
      <c r="CH67" s="66">
        <v>0</v>
      </c>
      <c r="CI67" s="15">
        <f t="shared" si="117"/>
        <v>151.69891848651804</v>
      </c>
      <c r="CJ67" s="37">
        <f t="shared" si="118"/>
        <v>151.69891848651804</v>
      </c>
      <c r="CK67" s="54">
        <f t="shared" si="119"/>
        <v>151.69891848651804</v>
      </c>
      <c r="CL67" s="26">
        <f t="shared" si="120"/>
        <v>2.3603379257276808E-2</v>
      </c>
      <c r="CM67" s="47">
        <f t="shared" si="121"/>
        <v>151.69891848651804</v>
      </c>
      <c r="CN67" s="48">
        <f t="shared" si="122"/>
        <v>2.88000011444091</v>
      </c>
      <c r="CO67" s="65">
        <f t="shared" si="123"/>
        <v>52.673233492550438</v>
      </c>
      <c r="CP67" s="70">
        <f t="shared" si="124"/>
        <v>0</v>
      </c>
      <c r="CQ67" s="1">
        <f t="shared" si="125"/>
        <v>150</v>
      </c>
    </row>
    <row r="68" spans="1:95" x14ac:dyDescent="0.2">
      <c r="A68" s="29" t="s">
        <v>144</v>
      </c>
      <c r="B68">
        <v>1</v>
      </c>
      <c r="C68">
        <v>1</v>
      </c>
      <c r="D68">
        <v>0.42668797443068301</v>
      </c>
      <c r="E68">
        <v>0.57331202556931604</v>
      </c>
      <c r="F68">
        <v>0.39888756456098501</v>
      </c>
      <c r="G68">
        <v>0.39888756456098501</v>
      </c>
      <c r="H68">
        <v>0.39866276640200499</v>
      </c>
      <c r="I68">
        <v>0.19264521521103201</v>
      </c>
      <c r="J68">
        <v>0.277128985185851</v>
      </c>
      <c r="K68">
        <v>0.33248053472352501</v>
      </c>
      <c r="L68">
        <v>0.74170090313581305</v>
      </c>
      <c r="M68">
        <v>-1.86374943278498</v>
      </c>
      <c r="N68" s="21">
        <v>0</v>
      </c>
      <c r="O68">
        <v>1.0014264430784501</v>
      </c>
      <c r="P68">
        <v>0.99725748866918895</v>
      </c>
      <c r="Q68">
        <v>1.0031972382028</v>
      </c>
      <c r="R68">
        <v>1.00275251998147</v>
      </c>
      <c r="S68">
        <v>91.089996337890597</v>
      </c>
      <c r="T68" s="27">
        <f t="shared" si="64"/>
        <v>0.99725748866918895</v>
      </c>
      <c r="U68" s="27">
        <f t="shared" si="65"/>
        <v>1.0031972382028</v>
      </c>
      <c r="V68" s="39">
        <f t="shared" si="66"/>
        <v>90.840180990810396</v>
      </c>
      <c r="W68" s="38">
        <f t="shared" si="67"/>
        <v>91.381232754075015</v>
      </c>
      <c r="X68" s="44">
        <f t="shared" si="68"/>
        <v>1.0311725846407929</v>
      </c>
      <c r="Y68" s="44">
        <f t="shared" si="69"/>
        <v>0.34648294358215231</v>
      </c>
      <c r="Z68" s="22">
        <f t="shared" si="70"/>
        <v>1</v>
      </c>
      <c r="AA68" s="22">
        <f t="shared" si="71"/>
        <v>1</v>
      </c>
      <c r="AB68" s="22">
        <f t="shared" si="72"/>
        <v>1</v>
      </c>
      <c r="AC68" s="22">
        <v>1</v>
      </c>
      <c r="AD68" s="22">
        <v>1</v>
      </c>
      <c r="AE68" s="22">
        <v>1</v>
      </c>
      <c r="AF68" s="22">
        <f t="shared" si="73"/>
        <v>-0.10573411347504191</v>
      </c>
      <c r="AG68" s="22">
        <f t="shared" si="74"/>
        <v>0.97680415159684475</v>
      </c>
      <c r="AH68" s="22">
        <f t="shared" si="75"/>
        <v>0.74170090313581305</v>
      </c>
      <c r="AI68" s="22">
        <f t="shared" si="76"/>
        <v>1.8474350166108549</v>
      </c>
      <c r="AJ68" s="22">
        <f t="shared" si="77"/>
        <v>-2.6288582302280261</v>
      </c>
      <c r="AK68" s="22">
        <f t="shared" si="78"/>
        <v>1.3004365594014071</v>
      </c>
      <c r="AL68" s="22">
        <f t="shared" si="79"/>
        <v>-1.86374943278498</v>
      </c>
      <c r="AM68" s="22">
        <f t="shared" si="80"/>
        <v>1.7651087974430462</v>
      </c>
      <c r="AN68" s="46">
        <v>1</v>
      </c>
      <c r="AO68" s="46">
        <v>1</v>
      </c>
      <c r="AP68" s="51">
        <v>1</v>
      </c>
      <c r="AQ68" s="21">
        <v>1</v>
      </c>
      <c r="AR68" s="17">
        <f t="shared" si="81"/>
        <v>11.648679175995776</v>
      </c>
      <c r="AS68" s="17">
        <f t="shared" si="82"/>
        <v>11.648679175995776</v>
      </c>
      <c r="AT68" s="17">
        <f t="shared" si="83"/>
        <v>9.7070198571938917</v>
      </c>
      <c r="AU68" s="17">
        <f t="shared" si="84"/>
        <v>11.648679175995776</v>
      </c>
      <c r="AV68" s="17">
        <f t="shared" si="85"/>
        <v>11.648679175995776</v>
      </c>
      <c r="AW68" s="17">
        <f t="shared" si="86"/>
        <v>9.7070198571938917</v>
      </c>
      <c r="AX68" s="14">
        <f t="shared" si="87"/>
        <v>1.4873534974348871E-2</v>
      </c>
      <c r="AY68" s="14">
        <f t="shared" si="88"/>
        <v>1.3687777704343738E-2</v>
      </c>
      <c r="AZ68" s="67">
        <f t="shared" si="89"/>
        <v>8.1550520254238532E-4</v>
      </c>
      <c r="BA68" s="21">
        <f t="shared" si="90"/>
        <v>0</v>
      </c>
      <c r="BB68" s="66">
        <v>2095</v>
      </c>
      <c r="BC68" s="15">
        <f t="shared" si="91"/>
        <v>1773.5798044812568</v>
      </c>
      <c r="BD68" s="19">
        <f t="shared" si="92"/>
        <v>-321.42019551874318</v>
      </c>
      <c r="BE68" s="53">
        <f t="shared" si="93"/>
        <v>0</v>
      </c>
      <c r="BF68" s="61">
        <f t="shared" si="94"/>
        <v>0</v>
      </c>
      <c r="BG68" s="62">
        <f t="shared" si="95"/>
        <v>0</v>
      </c>
      <c r="BH68" s="63">
        <f t="shared" si="96"/>
        <v>91.381232754075015</v>
      </c>
      <c r="BI68" s="46">
        <f t="shared" si="97"/>
        <v>0</v>
      </c>
      <c r="BJ68" s="64">
        <f t="shared" si="98"/>
        <v>1.1812268016959933</v>
      </c>
      <c r="BK68" s="66">
        <v>911</v>
      </c>
      <c r="BL68" s="66">
        <v>2186</v>
      </c>
      <c r="BM68" s="66">
        <v>91</v>
      </c>
      <c r="BN68" s="10">
        <f t="shared" si="99"/>
        <v>3188</v>
      </c>
      <c r="BO68" s="15">
        <f t="shared" si="100"/>
        <v>2428.3760180830313</v>
      </c>
      <c r="BP68" s="9">
        <f t="shared" si="101"/>
        <v>-759.62398191696866</v>
      </c>
      <c r="BQ68" s="53">
        <f t="shared" si="102"/>
        <v>0</v>
      </c>
      <c r="BR68" s="7">
        <f t="shared" si="103"/>
        <v>0</v>
      </c>
      <c r="BS68" s="62">
        <f t="shared" si="104"/>
        <v>0</v>
      </c>
      <c r="BT68" s="48">
        <f t="shared" si="105"/>
        <v>91.381232754075015</v>
      </c>
      <c r="BU68" s="46">
        <f t="shared" si="106"/>
        <v>0</v>
      </c>
      <c r="BV68" s="64">
        <f t="shared" si="107"/>
        <v>1.3128115152926847</v>
      </c>
      <c r="BW68" s="16">
        <f t="shared" si="108"/>
        <v>5283</v>
      </c>
      <c r="BX68" s="69">
        <f t="shared" si="109"/>
        <v>4210.1467568186245</v>
      </c>
      <c r="BY68" s="66">
        <v>0</v>
      </c>
      <c r="BZ68" s="15">
        <f t="shared" si="110"/>
        <v>8.1909342543357173</v>
      </c>
      <c r="CA68" s="37">
        <f t="shared" si="111"/>
        <v>8.1909342543357173</v>
      </c>
      <c r="CB68" s="54">
        <f t="shared" si="112"/>
        <v>8.1909342543357173</v>
      </c>
      <c r="CC68" s="26">
        <f t="shared" si="113"/>
        <v>2.5516929141232796E-3</v>
      </c>
      <c r="CD68" s="47">
        <f t="shared" si="114"/>
        <v>8.1909342543357173</v>
      </c>
      <c r="CE68" s="48">
        <f t="shared" si="115"/>
        <v>90.840180990810396</v>
      </c>
      <c r="CF68" s="65">
        <f t="shared" si="116"/>
        <v>9.0168625436406066E-2</v>
      </c>
      <c r="CG68" t="s">
        <v>222</v>
      </c>
      <c r="CH68" s="66">
        <v>0</v>
      </c>
      <c r="CI68" s="15">
        <f t="shared" si="117"/>
        <v>7.5866448992518105</v>
      </c>
      <c r="CJ68" s="37">
        <f t="shared" si="118"/>
        <v>7.5866448992518105</v>
      </c>
      <c r="CK68" s="54">
        <f t="shared" si="119"/>
        <v>7.5866448992518105</v>
      </c>
      <c r="CL68" s="26">
        <f t="shared" si="120"/>
        <v>1.1804333124711078E-3</v>
      </c>
      <c r="CM68" s="47">
        <f t="shared" si="121"/>
        <v>7.5866448992518105</v>
      </c>
      <c r="CN68" s="48">
        <f t="shared" si="122"/>
        <v>90.840180990810396</v>
      </c>
      <c r="CO68" s="65">
        <f t="shared" si="123"/>
        <v>8.3516400083122833E-2</v>
      </c>
      <c r="CP68" s="70">
        <f t="shared" si="124"/>
        <v>0</v>
      </c>
      <c r="CQ68" s="1">
        <f t="shared" si="125"/>
        <v>5283</v>
      </c>
    </row>
    <row r="69" spans="1:95" x14ac:dyDescent="0.2">
      <c r="A69" s="29" t="s">
        <v>252</v>
      </c>
      <c r="B69">
        <v>0</v>
      </c>
      <c r="C69">
        <v>0</v>
      </c>
      <c r="D69">
        <v>0.811426288453855</v>
      </c>
      <c r="E69">
        <v>0.188573711546144</v>
      </c>
      <c r="F69">
        <v>0.64084227254668202</v>
      </c>
      <c r="G69">
        <v>0.64084227254668202</v>
      </c>
      <c r="H69">
        <v>0.76201420810697795</v>
      </c>
      <c r="I69">
        <v>0.78040117007939802</v>
      </c>
      <c r="J69">
        <v>0.77115288991471198</v>
      </c>
      <c r="K69">
        <v>0.70298461608621698</v>
      </c>
      <c r="L69">
        <v>0.32726474595002802</v>
      </c>
      <c r="M69">
        <v>0.76335241519883501</v>
      </c>
      <c r="N69" s="21">
        <v>0</v>
      </c>
      <c r="O69">
        <v>0.98418266979797597</v>
      </c>
      <c r="P69">
        <v>0.99400000572204505</v>
      </c>
      <c r="Q69">
        <v>0.99774436312618298</v>
      </c>
      <c r="R69">
        <v>0.96966150832059395</v>
      </c>
      <c r="S69">
        <v>1.4900000095367401</v>
      </c>
      <c r="T69" s="27">
        <f t="shared" si="64"/>
        <v>0.96966150832059395</v>
      </c>
      <c r="U69" s="27">
        <f t="shared" si="65"/>
        <v>0.99774436312618298</v>
      </c>
      <c r="V69" s="39">
        <f t="shared" si="66"/>
        <v>1.4447956566450948</v>
      </c>
      <c r="W69" s="38">
        <f t="shared" si="67"/>
        <v>1.4866391105732413</v>
      </c>
      <c r="X69" s="44">
        <f t="shared" si="68"/>
        <v>0.83236994219653193</v>
      </c>
      <c r="Y69" s="44">
        <f t="shared" si="69"/>
        <v>0.72995195967636051</v>
      </c>
      <c r="Z69" s="22">
        <f t="shared" si="70"/>
        <v>1</v>
      </c>
      <c r="AA69" s="22">
        <f t="shared" si="71"/>
        <v>1</v>
      </c>
      <c r="AB69" s="22">
        <f t="shared" si="72"/>
        <v>1</v>
      </c>
      <c r="AC69" s="22">
        <v>1</v>
      </c>
      <c r="AD69" s="22">
        <v>1</v>
      </c>
      <c r="AE69" s="22">
        <v>1</v>
      </c>
      <c r="AF69" s="22">
        <f t="shared" si="73"/>
        <v>-0.10573411347504191</v>
      </c>
      <c r="AG69" s="22">
        <f t="shared" si="74"/>
        <v>0.97680415159684475</v>
      </c>
      <c r="AH69" s="22">
        <f t="shared" si="75"/>
        <v>0.32726474595002802</v>
      </c>
      <c r="AI69" s="22">
        <f t="shared" si="76"/>
        <v>1.43299885942507</v>
      </c>
      <c r="AJ69" s="22">
        <f t="shared" si="77"/>
        <v>-2.6288582302280261</v>
      </c>
      <c r="AK69" s="22">
        <f t="shared" si="78"/>
        <v>1.3004365594014071</v>
      </c>
      <c r="AL69" s="22">
        <f t="shared" si="79"/>
        <v>0.76335241519883501</v>
      </c>
      <c r="AM69" s="22">
        <f t="shared" si="80"/>
        <v>4.3922106454268608</v>
      </c>
      <c r="AN69" s="46">
        <v>0</v>
      </c>
      <c r="AO69" s="49">
        <v>0</v>
      </c>
      <c r="AP69" s="51">
        <v>0.5</v>
      </c>
      <c r="AQ69" s="50">
        <v>1</v>
      </c>
      <c r="AR69" s="17">
        <f t="shared" si="81"/>
        <v>0</v>
      </c>
      <c r="AS69" s="17">
        <f t="shared" si="82"/>
        <v>0</v>
      </c>
      <c r="AT69" s="17">
        <f t="shared" si="83"/>
        <v>186.08126303145579</v>
      </c>
      <c r="AU69" s="17">
        <f t="shared" si="84"/>
        <v>0</v>
      </c>
      <c r="AV69" s="17">
        <f t="shared" si="85"/>
        <v>0</v>
      </c>
      <c r="AW69" s="17">
        <f t="shared" si="86"/>
        <v>186.08126303145579</v>
      </c>
      <c r="AX69" s="14">
        <f t="shared" si="87"/>
        <v>0</v>
      </c>
      <c r="AY69" s="14">
        <f t="shared" si="88"/>
        <v>0</v>
      </c>
      <c r="AZ69" s="67">
        <f t="shared" si="89"/>
        <v>1.5633040864271832E-2</v>
      </c>
      <c r="BA69" s="21">
        <f t="shared" si="90"/>
        <v>0</v>
      </c>
      <c r="BB69" s="66">
        <v>0</v>
      </c>
      <c r="BC69" s="15">
        <f t="shared" si="91"/>
        <v>0</v>
      </c>
      <c r="BD69" s="19">
        <f t="shared" si="92"/>
        <v>0</v>
      </c>
      <c r="BE69" s="53">
        <f t="shared" si="93"/>
        <v>0</v>
      </c>
      <c r="BF69" s="61">
        <f t="shared" si="94"/>
        <v>0</v>
      </c>
      <c r="BG69" s="62">
        <f t="shared" si="95"/>
        <v>0</v>
      </c>
      <c r="BH69" s="63">
        <f t="shared" si="96"/>
        <v>1.4866391105732413</v>
      </c>
      <c r="BI69" s="46">
        <f t="shared" si="97"/>
        <v>0</v>
      </c>
      <c r="BJ69" s="64" t="e">
        <f t="shared" si="98"/>
        <v>#DIV/0!</v>
      </c>
      <c r="BK69" s="66">
        <v>0</v>
      </c>
      <c r="BL69" s="66">
        <v>0</v>
      </c>
      <c r="BM69" s="66">
        <v>0</v>
      </c>
      <c r="BN69" s="10">
        <f t="shared" si="99"/>
        <v>0</v>
      </c>
      <c r="BO69" s="15">
        <f t="shared" si="100"/>
        <v>0</v>
      </c>
      <c r="BP69" s="9">
        <f t="shared" si="101"/>
        <v>0</v>
      </c>
      <c r="BQ69" s="53">
        <f t="shared" si="102"/>
        <v>0</v>
      </c>
      <c r="BR69" s="7">
        <f t="shared" si="103"/>
        <v>0</v>
      </c>
      <c r="BS69" s="62">
        <f t="shared" si="104"/>
        <v>0</v>
      </c>
      <c r="BT69" s="48">
        <f t="shared" si="105"/>
        <v>1.4866391105732413</v>
      </c>
      <c r="BU69" s="46">
        <f t="shared" si="106"/>
        <v>0</v>
      </c>
      <c r="BV69" s="64" t="e">
        <f t="shared" si="107"/>
        <v>#DIV/0!</v>
      </c>
      <c r="BW69" s="16">
        <f t="shared" si="108"/>
        <v>77</v>
      </c>
      <c r="BX69" s="69">
        <f t="shared" si="109"/>
        <v>157.01826244074627</v>
      </c>
      <c r="BY69" s="66">
        <v>77</v>
      </c>
      <c r="BZ69" s="15">
        <f t="shared" si="110"/>
        <v>157.01826244074627</v>
      </c>
      <c r="CA69" s="37">
        <f t="shared" si="111"/>
        <v>80.01826244074627</v>
      </c>
      <c r="CB69" s="54">
        <f t="shared" si="112"/>
        <v>80.01826244074627</v>
      </c>
      <c r="CC69" s="26">
        <f t="shared" si="113"/>
        <v>2.492780761393968E-2</v>
      </c>
      <c r="CD69" s="47">
        <f t="shared" si="114"/>
        <v>80.01826244074627</v>
      </c>
      <c r="CE69" s="48">
        <f t="shared" si="115"/>
        <v>1.4447956566450948</v>
      </c>
      <c r="CF69" s="65">
        <f t="shared" si="116"/>
        <v>55.383792214986059</v>
      </c>
      <c r="CG69" t="s">
        <v>222</v>
      </c>
      <c r="CH69" s="66">
        <v>0</v>
      </c>
      <c r="CI69" s="15">
        <f t="shared" si="117"/>
        <v>145.43417916032087</v>
      </c>
      <c r="CJ69" s="37">
        <f t="shared" si="118"/>
        <v>145.43417916032087</v>
      </c>
      <c r="CK69" s="54">
        <f t="shared" si="119"/>
        <v>145.43417916032087</v>
      </c>
      <c r="CL69" s="26">
        <f t="shared" si="120"/>
        <v>2.2628625977955636E-2</v>
      </c>
      <c r="CM69" s="47">
        <f t="shared" si="121"/>
        <v>145.43417916032087</v>
      </c>
      <c r="CN69" s="48">
        <f t="shared" si="122"/>
        <v>1.4447956566450948</v>
      </c>
      <c r="CO69" s="65">
        <f t="shared" si="123"/>
        <v>100.66072561294104</v>
      </c>
      <c r="CP69" s="70">
        <f t="shared" si="124"/>
        <v>0</v>
      </c>
      <c r="CQ69" s="1">
        <f t="shared" si="125"/>
        <v>154</v>
      </c>
    </row>
    <row r="70" spans="1:95" x14ac:dyDescent="0.2">
      <c r="A70" s="29" t="s">
        <v>161</v>
      </c>
      <c r="B70">
        <v>0</v>
      </c>
      <c r="C70">
        <v>0</v>
      </c>
      <c r="D70">
        <v>3.1961646024770203E-2</v>
      </c>
      <c r="E70">
        <v>0.96803835397522897</v>
      </c>
      <c r="F70">
        <v>0.27612236789829098</v>
      </c>
      <c r="G70">
        <v>0.27612236789829098</v>
      </c>
      <c r="H70">
        <v>3.3430839949853699E-3</v>
      </c>
      <c r="I70">
        <v>5.43251149185123E-3</v>
      </c>
      <c r="J70">
        <v>4.2616126315025296E-3</v>
      </c>
      <c r="K70">
        <v>3.4303448381696897E-2</v>
      </c>
      <c r="L70">
        <v>0.94471510715735496</v>
      </c>
      <c r="M70">
        <v>-1.7998796107056501</v>
      </c>
      <c r="N70" s="21">
        <v>2</v>
      </c>
      <c r="O70">
        <v>0.99437465497400002</v>
      </c>
      <c r="P70">
        <v>0.97647819856649698</v>
      </c>
      <c r="Q70">
        <v>1.00856247224017</v>
      </c>
      <c r="R70">
        <v>0.99452906893591098</v>
      </c>
      <c r="S70">
        <v>214.25</v>
      </c>
      <c r="T70" s="27">
        <f t="shared" ref="T70:T101" si="126">IF(C70,P70,R70)</f>
        <v>0.99452906893591098</v>
      </c>
      <c r="U70" s="27">
        <f t="shared" ref="U70:U101" si="127">IF(D70 = 0,O70,Q70)</f>
        <v>1.00856247224017</v>
      </c>
      <c r="V70" s="39">
        <f t="shared" ref="V70:V101" si="128">S70*T70^(1-N70)</f>
        <v>215.42859499243718</v>
      </c>
      <c r="W70" s="38">
        <f t="shared" ref="W70:W101" si="129">S70*U70^(N70+1)</f>
        <v>219.8007873457166</v>
      </c>
      <c r="X70" s="44">
        <f t="shared" ref="X70:X101" si="130">0.5 * (D70-MAX($D$3:$D$126))/(MIN($D$3:$D$126)-MAX($D$3:$D$126)) + 0.75</f>
        <v>1.2351362510322048</v>
      </c>
      <c r="Y70" s="44">
        <f t="shared" ref="Y70:Y101" si="131">AVERAGE(D70, F70, G70, H70, I70, J70, K70)</f>
        <v>9.0221005474484001E-2</v>
      </c>
      <c r="Z70" s="22">
        <f t="shared" ref="Z70:Z101" si="132">AI70^N70</f>
        <v>4.204342006392003</v>
      </c>
      <c r="AA70" s="22">
        <f t="shared" ref="AA70:AA101" si="133">(Z70+AB70)/2</f>
        <v>3.7747523985309899</v>
      </c>
      <c r="AB70" s="22">
        <f t="shared" ref="AB70:AB101" si="134">AM70^N70</f>
        <v>3.3451627906699763</v>
      </c>
      <c r="AC70" s="22">
        <v>1</v>
      </c>
      <c r="AD70" s="22">
        <v>1</v>
      </c>
      <c r="AE70" s="22">
        <v>1</v>
      </c>
      <c r="AF70" s="22">
        <f t="shared" ref="AF70:AF101" si="135">PERCENTILE($L$2:$L$126, 0.05)</f>
        <v>-0.10573411347504191</v>
      </c>
      <c r="AG70" s="22">
        <f t="shared" ref="AG70:AG101" si="136">PERCENTILE($L$2:$L$126, 0.95)</f>
        <v>0.97680415159684475</v>
      </c>
      <c r="AH70" s="22">
        <f t="shared" ref="AH70:AH101" si="137">MIN(MAX(L70,AF70), AG70)</f>
        <v>0.94471510715735496</v>
      </c>
      <c r="AI70" s="22">
        <f t="shared" ref="AI70:AI101" si="138">AH70-$AH$127+1</f>
        <v>2.0504492206323968</v>
      </c>
      <c r="AJ70" s="22">
        <f t="shared" ref="AJ70:AJ101" si="139">PERCENTILE($M$2:$M$126, 0.02)</f>
        <v>-2.6288582302280261</v>
      </c>
      <c r="AK70" s="22">
        <f t="shared" ref="AK70:AK101" si="140">PERCENTILE($M$2:$M$126, 0.98)</f>
        <v>1.3004365594014071</v>
      </c>
      <c r="AL70" s="22">
        <f t="shared" ref="AL70:AL101" si="141">MIN(MAX(M70,AJ70), AK70)</f>
        <v>-1.7998796107056501</v>
      </c>
      <c r="AM70" s="22">
        <f t="shared" ref="AM70:AM101" si="142">AL70-$AL$127 + 1</f>
        <v>1.8289786195223761</v>
      </c>
      <c r="AN70" s="46">
        <v>1</v>
      </c>
      <c r="AO70" s="46">
        <v>1</v>
      </c>
      <c r="AP70" s="51">
        <v>1</v>
      </c>
      <c r="AQ70" s="21">
        <v>1</v>
      </c>
      <c r="AR70" s="17">
        <f t="shared" ref="AR70:AR101" si="143">(AI70^4)*AB70*AE70*AN70</f>
        <v>59.130742326880522</v>
      </c>
      <c r="AS70" s="17">
        <f t="shared" ref="AS70:AS101" si="144">(AI70^4) *Z70*AC70*AO70</f>
        <v>74.318016608170538</v>
      </c>
      <c r="AT70" s="17">
        <f t="shared" ref="AT70:AT101" si="145">(AM70^4)*AA70*AP70*AQ70</f>
        <v>42.239910024024532</v>
      </c>
      <c r="AU70" s="17">
        <f t="shared" ref="AU70:AU101" si="146">MIN(AR70, 0.05*AR$127)</f>
        <v>41.40677850738961</v>
      </c>
      <c r="AV70" s="17">
        <f t="shared" ref="AV70:AV101" si="147">MIN(AS70, 0.05*AS$127)</f>
        <v>74.318016608170538</v>
      </c>
      <c r="AW70" s="17">
        <f t="shared" ref="AW70:AW101" si="148">MIN(AT70, 0.05*AT$127)</f>
        <v>42.239910024024532</v>
      </c>
      <c r="AX70" s="14">
        <f t="shared" ref="AX70:AX101" si="149">AU70/$AU$127</f>
        <v>5.2869957099846897E-2</v>
      </c>
      <c r="AY70" s="14">
        <f t="shared" ref="AY70:AY101" si="150">AV70/$AV$127</f>
        <v>8.73273677977663E-2</v>
      </c>
      <c r="AZ70" s="67">
        <f t="shared" ref="AZ70:AZ101" si="151">AW70/$AW$127</f>
        <v>3.5486551883362654E-3</v>
      </c>
      <c r="BA70" s="21">
        <f t="shared" ref="BA70:BA101" si="152">N70</f>
        <v>2</v>
      </c>
      <c r="BB70" s="66">
        <v>5356</v>
      </c>
      <c r="BC70" s="15">
        <f t="shared" ref="BC70:BC101" si="153">$D$133*AX70</f>
        <v>6304.4251644141432</v>
      </c>
      <c r="BD70" s="19">
        <f t="shared" ref="BD70:BD101" si="154">BC70-BB70</f>
        <v>948.42516441414318</v>
      </c>
      <c r="BE70" s="53">
        <f t="shared" ref="BE70:BE101" si="155">BD70*IF($BD$127 &gt; 0, (BD70&gt;0), (BD70&lt;0))</f>
        <v>948.42516441414318</v>
      </c>
      <c r="BF70" s="61">
        <f t="shared" ref="BF70:BF101" si="156">BE70/$BE$127</f>
        <v>4.7108779646561093E-2</v>
      </c>
      <c r="BG70" s="62">
        <f t="shared" ref="BG70:BG101" si="157">BF70*$BD$127</f>
        <v>63.832396421089832</v>
      </c>
      <c r="BH70" s="63">
        <f t="shared" ref="BH70:BH101" si="158">(IF(BG70 &gt; 0, V70, W70))</f>
        <v>215.42859499243718</v>
      </c>
      <c r="BI70" s="46">
        <f t="shared" ref="BI70:BI101" si="159">BG70/BH70</f>
        <v>0.2963041950087022</v>
      </c>
      <c r="BJ70" s="64">
        <f t="shared" ref="BJ70:BJ101" si="160">BB70/BC70</f>
        <v>0.84956199182637482</v>
      </c>
      <c r="BK70" s="66">
        <v>1928</v>
      </c>
      <c r="BL70" s="66">
        <v>4928</v>
      </c>
      <c r="BM70" s="66">
        <v>0</v>
      </c>
      <c r="BN70" s="10">
        <f t="shared" ref="BN70:BN101" si="161">SUM(BK70:BM70)</f>
        <v>6856</v>
      </c>
      <c r="BO70" s="15">
        <f t="shared" ref="BO70:BO101" si="162">AY70*$D$132</f>
        <v>15492.922975737314</v>
      </c>
      <c r="BP70" s="9">
        <f t="shared" ref="BP70:BP101" si="163">BO70-BN70</f>
        <v>8636.9229757373141</v>
      </c>
      <c r="BQ70" s="53">
        <f t="shared" ref="BQ70:BQ101" si="164">BP70*IF($BP$127 &gt; 0, (BP70&gt;0), (BP70&lt;0))</f>
        <v>8636.9229757373141</v>
      </c>
      <c r="BR70" s="7">
        <f t="shared" ref="BR70:BR101" si="165">BQ70/$BQ$127</f>
        <v>0.13606346847916673</v>
      </c>
      <c r="BS70" s="62">
        <f t="shared" ref="BS70:BS101" si="166">BR70*$BP$127</f>
        <v>658.13899703372886</v>
      </c>
      <c r="BT70" s="48">
        <f t="shared" ref="BT70:BT101" si="167">IF(BS70&gt;0,V70,W70)</f>
        <v>215.42859499243718</v>
      </c>
      <c r="BU70" s="46">
        <f t="shared" ref="BU70:BU101" si="168">BS70/BT70</f>
        <v>3.0550215353576133</v>
      </c>
      <c r="BV70" s="64">
        <f t="shared" ref="BV70:BV101" si="169">BN70/BO70</f>
        <v>0.4425246295187058</v>
      </c>
      <c r="BW70" s="16">
        <f t="shared" ref="BW70:BW101" si="170">BB70+BN70+BY70</f>
        <v>12212</v>
      </c>
      <c r="BX70" s="69">
        <f t="shared" ref="BX70:BX101" si="171">BC70+BO70+BZ70</f>
        <v>21832.990832863106</v>
      </c>
      <c r="BY70" s="66">
        <v>0</v>
      </c>
      <c r="BZ70" s="15">
        <f t="shared" ref="BZ70:BZ101" si="172">AZ70*$D$135</f>
        <v>35.642692711649453</v>
      </c>
      <c r="CA70" s="37">
        <f t="shared" ref="CA70:CA101" si="173">BZ70-BY70</f>
        <v>35.642692711649453</v>
      </c>
      <c r="CB70" s="54">
        <f t="shared" ref="CB70:CB101" si="174">CA70*(CA70&lt;&gt;0)</f>
        <v>35.642692711649453</v>
      </c>
      <c r="CC70" s="26">
        <f t="shared" ref="CC70:CC101" si="175">CB70/$CB$127</f>
        <v>1.1103642589298909E-2</v>
      </c>
      <c r="CD70" s="47">
        <f t="shared" ref="CD70:CD101" si="176">CC70 * $CA$127</f>
        <v>35.642692711649453</v>
      </c>
      <c r="CE70" s="48">
        <f t="shared" ref="CE70:CE101" si="177">IF(CD70&gt;0, V70, W70)</f>
        <v>215.42859499243718</v>
      </c>
      <c r="CF70" s="65">
        <f t="shared" ref="CF70:CF101" si="178">CD70/CE70</f>
        <v>0.16545014700996738</v>
      </c>
      <c r="CG70" t="s">
        <v>222</v>
      </c>
      <c r="CH70" s="66">
        <v>0</v>
      </c>
      <c r="CI70" s="15">
        <f t="shared" ref="CI70:CI101" si="179">AZ70*$CH$130</f>
        <v>33.013139217092274</v>
      </c>
      <c r="CJ70" s="37">
        <f t="shared" ref="CJ70:CJ101" si="180">CI70-CH70</f>
        <v>33.013139217092274</v>
      </c>
      <c r="CK70" s="54">
        <f t="shared" ref="CK70:CK101" si="181">CJ70*(CJ70&lt;&gt;0)</f>
        <v>33.013139217092274</v>
      </c>
      <c r="CL70" s="26">
        <f t="shared" ref="CL70:CL101" si="182">CK70/$CK$127</f>
        <v>5.1366328329068419E-3</v>
      </c>
      <c r="CM70" s="47">
        <f t="shared" ref="CM70:CM101" si="183">CL70 * $CJ$127</f>
        <v>33.013139217092274</v>
      </c>
      <c r="CN70" s="48">
        <f t="shared" ref="CN70:CN101" si="184">IF(CD70&gt;0,V70,W70)</f>
        <v>215.42859499243718</v>
      </c>
      <c r="CO70" s="65">
        <f t="shared" ref="CO70:CO101" si="185">CM70/CN70</f>
        <v>0.15324399817141837</v>
      </c>
      <c r="CP70" s="70">
        <f t="shared" ref="CP70:CP101" si="186">N70</f>
        <v>2</v>
      </c>
      <c r="CQ70" s="1">
        <f t="shared" ref="CQ70:CQ101" si="187">BW70+BY70</f>
        <v>12212</v>
      </c>
    </row>
    <row r="71" spans="1:95" x14ac:dyDescent="0.2">
      <c r="A71" s="29" t="s">
        <v>118</v>
      </c>
      <c r="B71">
        <v>1</v>
      </c>
      <c r="C71">
        <v>1</v>
      </c>
      <c r="D71">
        <v>0.18298042349180901</v>
      </c>
      <c r="E71">
        <v>0.81701957650819002</v>
      </c>
      <c r="F71">
        <v>0.21454112038140599</v>
      </c>
      <c r="G71">
        <v>0.21454112038140599</v>
      </c>
      <c r="H71">
        <v>2.5908900961136599E-2</v>
      </c>
      <c r="I71">
        <v>8.39949853740075E-2</v>
      </c>
      <c r="J71">
        <v>4.6649949167038497E-2</v>
      </c>
      <c r="K71">
        <v>0.100041653125246</v>
      </c>
      <c r="L71">
        <v>0.51133296917329996</v>
      </c>
      <c r="M71">
        <v>-2.1445022742259598</v>
      </c>
      <c r="N71" s="21">
        <v>0</v>
      </c>
      <c r="O71">
        <v>1.0186546692973699</v>
      </c>
      <c r="P71">
        <v>0.97855853354585798</v>
      </c>
      <c r="Q71">
        <v>1.01909919261024</v>
      </c>
      <c r="R71">
        <v>0.98649880905571996</v>
      </c>
      <c r="S71">
        <v>42.790000915527301</v>
      </c>
      <c r="T71" s="27">
        <f t="shared" si="126"/>
        <v>0.97855853354585798</v>
      </c>
      <c r="U71" s="27">
        <f t="shared" si="127"/>
        <v>1.01909919261024</v>
      </c>
      <c r="V71" s="39">
        <f t="shared" si="128"/>
        <v>41.872520546324317</v>
      </c>
      <c r="W71" s="38">
        <f t="shared" si="129"/>
        <v>43.607255384805299</v>
      </c>
      <c r="X71" s="44">
        <f t="shared" si="130"/>
        <v>1.1571015689512802</v>
      </c>
      <c r="Y71" s="44">
        <f t="shared" si="131"/>
        <v>0.12409402184029281</v>
      </c>
      <c r="Z71" s="22">
        <f t="shared" si="132"/>
        <v>1</v>
      </c>
      <c r="AA71" s="22">
        <f t="shared" si="133"/>
        <v>1</v>
      </c>
      <c r="AB71" s="22">
        <f t="shared" si="134"/>
        <v>1</v>
      </c>
      <c r="AC71" s="22">
        <v>1</v>
      </c>
      <c r="AD71" s="22">
        <v>1</v>
      </c>
      <c r="AE71" s="22">
        <v>1</v>
      </c>
      <c r="AF71" s="22">
        <f t="shared" si="135"/>
        <v>-0.10573411347504191</v>
      </c>
      <c r="AG71" s="22">
        <f t="shared" si="136"/>
        <v>0.97680415159684475</v>
      </c>
      <c r="AH71" s="22">
        <f t="shared" si="137"/>
        <v>0.51133296917329996</v>
      </c>
      <c r="AI71" s="22">
        <f t="shared" si="138"/>
        <v>1.617067082648342</v>
      </c>
      <c r="AJ71" s="22">
        <f t="shared" si="139"/>
        <v>-2.6288582302280261</v>
      </c>
      <c r="AK71" s="22">
        <f t="shared" si="140"/>
        <v>1.3004365594014071</v>
      </c>
      <c r="AL71" s="22">
        <f t="shared" si="141"/>
        <v>-2.1445022742259598</v>
      </c>
      <c r="AM71" s="22">
        <f t="shared" si="142"/>
        <v>1.4843559560020663</v>
      </c>
      <c r="AN71" s="46">
        <v>1</v>
      </c>
      <c r="AO71" s="46">
        <v>1</v>
      </c>
      <c r="AP71" s="51">
        <v>1</v>
      </c>
      <c r="AQ71" s="21">
        <v>1</v>
      </c>
      <c r="AR71" s="17">
        <f t="shared" si="143"/>
        <v>6.8377331262200487</v>
      </c>
      <c r="AS71" s="17">
        <f t="shared" si="144"/>
        <v>6.8377331262200487</v>
      </c>
      <c r="AT71" s="17">
        <f t="shared" si="145"/>
        <v>4.8545864314688041</v>
      </c>
      <c r="AU71" s="17">
        <f t="shared" si="146"/>
        <v>6.8377331262200487</v>
      </c>
      <c r="AV71" s="17">
        <f t="shared" si="147"/>
        <v>6.8377331262200487</v>
      </c>
      <c r="AW71" s="17">
        <f t="shared" si="148"/>
        <v>4.8545864314688041</v>
      </c>
      <c r="AX71" s="14">
        <f t="shared" si="149"/>
        <v>8.7307119770000802E-3</v>
      </c>
      <c r="AY71" s="14">
        <f t="shared" si="150"/>
        <v>8.034676689026991E-3</v>
      </c>
      <c r="AZ71" s="67">
        <f t="shared" si="151"/>
        <v>4.0784304032514201E-4</v>
      </c>
      <c r="BA71" s="21">
        <f t="shared" si="152"/>
        <v>0</v>
      </c>
      <c r="BB71" s="66">
        <v>1797</v>
      </c>
      <c r="BC71" s="15">
        <f t="shared" si="153"/>
        <v>1041.0850189853975</v>
      </c>
      <c r="BD71" s="19">
        <f t="shared" si="154"/>
        <v>-755.91498101460252</v>
      </c>
      <c r="BE71" s="53">
        <f t="shared" si="155"/>
        <v>0</v>
      </c>
      <c r="BF71" s="61">
        <f t="shared" si="156"/>
        <v>0</v>
      </c>
      <c r="BG71" s="62">
        <f t="shared" si="157"/>
        <v>0</v>
      </c>
      <c r="BH71" s="63">
        <f t="shared" si="158"/>
        <v>43.607255384805299</v>
      </c>
      <c r="BI71" s="46">
        <f t="shared" si="159"/>
        <v>0</v>
      </c>
      <c r="BJ71" s="64">
        <f t="shared" si="160"/>
        <v>1.7260838137420218</v>
      </c>
      <c r="BK71" s="66">
        <v>813</v>
      </c>
      <c r="BL71" s="66">
        <v>1540</v>
      </c>
      <c r="BM71" s="66">
        <v>0</v>
      </c>
      <c r="BN71" s="10">
        <f t="shared" si="161"/>
        <v>2353</v>
      </c>
      <c r="BO71" s="15">
        <f t="shared" si="162"/>
        <v>1425.4480607536566</v>
      </c>
      <c r="BP71" s="9">
        <f t="shared" si="163"/>
        <v>-927.55193924634341</v>
      </c>
      <c r="BQ71" s="53">
        <f t="shared" si="164"/>
        <v>0</v>
      </c>
      <c r="BR71" s="7">
        <f t="shared" si="165"/>
        <v>0</v>
      </c>
      <c r="BS71" s="62">
        <f t="shared" si="166"/>
        <v>0</v>
      </c>
      <c r="BT71" s="48">
        <f t="shared" si="167"/>
        <v>43.607255384805299</v>
      </c>
      <c r="BU71" s="46">
        <f t="shared" si="168"/>
        <v>0</v>
      </c>
      <c r="BV71" s="64">
        <f t="shared" si="169"/>
        <v>1.6507090400445263</v>
      </c>
      <c r="BW71" s="16">
        <f t="shared" si="170"/>
        <v>4150</v>
      </c>
      <c r="BX71" s="69">
        <f t="shared" si="171"/>
        <v>2470.62945523608</v>
      </c>
      <c r="BY71" s="66">
        <v>0</v>
      </c>
      <c r="BZ71" s="15">
        <f t="shared" si="172"/>
        <v>4.0963754970257265</v>
      </c>
      <c r="CA71" s="37">
        <f t="shared" si="173"/>
        <v>4.0963754970257265</v>
      </c>
      <c r="CB71" s="54">
        <f t="shared" si="174"/>
        <v>4.0963754970257265</v>
      </c>
      <c r="CC71" s="26">
        <f t="shared" si="175"/>
        <v>1.276129438325773E-3</v>
      </c>
      <c r="CD71" s="47">
        <f t="shared" si="176"/>
        <v>4.0963754970257265</v>
      </c>
      <c r="CE71" s="48">
        <f t="shared" si="177"/>
        <v>41.872520546324317</v>
      </c>
      <c r="CF71" s="65">
        <f t="shared" si="178"/>
        <v>9.78296850435319E-2</v>
      </c>
      <c r="CG71" t="s">
        <v>222</v>
      </c>
      <c r="CH71" s="66">
        <v>0</v>
      </c>
      <c r="CI71" s="15">
        <f t="shared" si="179"/>
        <v>3.7941638041447963</v>
      </c>
      <c r="CJ71" s="37">
        <f t="shared" si="180"/>
        <v>3.7941638041447963</v>
      </c>
      <c r="CK71" s="54">
        <f t="shared" si="181"/>
        <v>3.7941638041447963</v>
      </c>
      <c r="CL71" s="26">
        <f t="shared" si="182"/>
        <v>5.9034756560522733E-4</v>
      </c>
      <c r="CM71" s="47">
        <f t="shared" si="183"/>
        <v>3.7941638041447963</v>
      </c>
      <c r="CN71" s="48">
        <f t="shared" si="184"/>
        <v>41.872520546324317</v>
      </c>
      <c r="CO71" s="65">
        <f t="shared" si="185"/>
        <v>9.0612262043008499E-2</v>
      </c>
      <c r="CP71" s="70">
        <f t="shared" si="186"/>
        <v>0</v>
      </c>
      <c r="CQ71" s="1">
        <f t="shared" si="187"/>
        <v>4150</v>
      </c>
    </row>
    <row r="72" spans="1:95" x14ac:dyDescent="0.2">
      <c r="A72" s="29" t="s">
        <v>270</v>
      </c>
      <c r="B72">
        <v>0</v>
      </c>
      <c r="C72">
        <v>1</v>
      </c>
      <c r="D72">
        <v>0.18218138234119</v>
      </c>
      <c r="E72">
        <v>0.81781861765880903</v>
      </c>
      <c r="F72">
        <v>0.98013508144616601</v>
      </c>
      <c r="G72">
        <v>0.98013508144616601</v>
      </c>
      <c r="H72">
        <v>5.7668198913497698E-2</v>
      </c>
      <c r="I72">
        <v>0.16548265775177601</v>
      </c>
      <c r="J72">
        <v>9.7688724139296995E-2</v>
      </c>
      <c r="K72">
        <v>0.30943197247641002</v>
      </c>
      <c r="L72">
        <v>0.126647616530911</v>
      </c>
      <c r="M72">
        <v>-0.68055879658068097</v>
      </c>
      <c r="N72" s="21">
        <v>0</v>
      </c>
      <c r="O72">
        <v>0.999421648185842</v>
      </c>
      <c r="P72">
        <v>0.99850020668620798</v>
      </c>
      <c r="Q72">
        <v>1.0020757371292399</v>
      </c>
      <c r="R72">
        <v>0.99541646151022101</v>
      </c>
      <c r="S72">
        <v>9.5699996948242099</v>
      </c>
      <c r="T72" s="27">
        <f t="shared" si="126"/>
        <v>0.99850020668620798</v>
      </c>
      <c r="U72" s="27">
        <f t="shared" si="127"/>
        <v>1.0020757371292399</v>
      </c>
      <c r="V72" s="39">
        <f t="shared" si="128"/>
        <v>9.5556466732689209</v>
      </c>
      <c r="W72" s="38">
        <f t="shared" si="129"/>
        <v>9.5898644985175707</v>
      </c>
      <c r="X72" s="44">
        <f t="shared" si="130"/>
        <v>1.1575144508670523</v>
      </c>
      <c r="Y72" s="44">
        <f t="shared" si="131"/>
        <v>0.39610329978778613</v>
      </c>
      <c r="Z72" s="22">
        <f t="shared" si="132"/>
        <v>1</v>
      </c>
      <c r="AA72" s="22">
        <f t="shared" si="133"/>
        <v>1</v>
      </c>
      <c r="AB72" s="22">
        <f t="shared" si="134"/>
        <v>1</v>
      </c>
      <c r="AC72" s="22">
        <v>1</v>
      </c>
      <c r="AD72" s="22">
        <v>1</v>
      </c>
      <c r="AE72" s="22">
        <v>1</v>
      </c>
      <c r="AF72" s="22">
        <f t="shared" si="135"/>
        <v>-0.10573411347504191</v>
      </c>
      <c r="AG72" s="22">
        <f t="shared" si="136"/>
        <v>0.97680415159684475</v>
      </c>
      <c r="AH72" s="22">
        <f t="shared" si="137"/>
        <v>0.126647616530911</v>
      </c>
      <c r="AI72" s="22">
        <f t="shared" si="138"/>
        <v>1.232381730005953</v>
      </c>
      <c r="AJ72" s="22">
        <f t="shared" si="139"/>
        <v>-2.6288582302280261</v>
      </c>
      <c r="AK72" s="22">
        <f t="shared" si="140"/>
        <v>1.3004365594014071</v>
      </c>
      <c r="AL72" s="22">
        <f t="shared" si="141"/>
        <v>-0.68055879658068097</v>
      </c>
      <c r="AM72" s="22">
        <f t="shared" si="142"/>
        <v>2.9482994336473451</v>
      </c>
      <c r="AN72" s="46">
        <v>0</v>
      </c>
      <c r="AO72" s="49">
        <v>0</v>
      </c>
      <c r="AP72" s="51">
        <v>0.5</v>
      </c>
      <c r="AQ72" s="50">
        <v>1</v>
      </c>
      <c r="AR72" s="17">
        <f t="shared" si="143"/>
        <v>0</v>
      </c>
      <c r="AS72" s="17">
        <f t="shared" si="144"/>
        <v>0</v>
      </c>
      <c r="AT72" s="17">
        <f t="shared" si="145"/>
        <v>37.779513442708982</v>
      </c>
      <c r="AU72" s="17">
        <f t="shared" si="146"/>
        <v>0</v>
      </c>
      <c r="AV72" s="17">
        <f t="shared" si="147"/>
        <v>0</v>
      </c>
      <c r="AW72" s="17">
        <f t="shared" si="148"/>
        <v>37.779513442708982</v>
      </c>
      <c r="AX72" s="14">
        <f t="shared" si="149"/>
        <v>0</v>
      </c>
      <c r="AY72" s="14">
        <f t="shared" si="150"/>
        <v>0</v>
      </c>
      <c r="AZ72" s="67">
        <f t="shared" si="151"/>
        <v>3.1739287871360702E-3</v>
      </c>
      <c r="BA72" s="21">
        <f t="shared" si="152"/>
        <v>0</v>
      </c>
      <c r="BB72" s="66">
        <v>0</v>
      </c>
      <c r="BC72" s="15">
        <f t="shared" si="153"/>
        <v>0</v>
      </c>
      <c r="BD72" s="19">
        <f t="shared" si="154"/>
        <v>0</v>
      </c>
      <c r="BE72" s="53">
        <f t="shared" si="155"/>
        <v>0</v>
      </c>
      <c r="BF72" s="61">
        <f t="shared" si="156"/>
        <v>0</v>
      </c>
      <c r="BG72" s="62">
        <f t="shared" si="157"/>
        <v>0</v>
      </c>
      <c r="BH72" s="63">
        <f t="shared" si="158"/>
        <v>9.5898644985175707</v>
      </c>
      <c r="BI72" s="46">
        <f t="shared" si="159"/>
        <v>0</v>
      </c>
      <c r="BJ72" s="64" t="e">
        <f t="shared" si="160"/>
        <v>#DIV/0!</v>
      </c>
      <c r="BK72" s="66">
        <v>0</v>
      </c>
      <c r="BL72" s="66">
        <v>0</v>
      </c>
      <c r="BM72" s="66">
        <v>0</v>
      </c>
      <c r="BN72" s="10">
        <f t="shared" si="161"/>
        <v>0</v>
      </c>
      <c r="BO72" s="15">
        <f t="shared" si="162"/>
        <v>0</v>
      </c>
      <c r="BP72" s="9">
        <f t="shared" si="163"/>
        <v>0</v>
      </c>
      <c r="BQ72" s="53">
        <f t="shared" si="164"/>
        <v>0</v>
      </c>
      <c r="BR72" s="7">
        <f t="shared" si="165"/>
        <v>0</v>
      </c>
      <c r="BS72" s="62">
        <f t="shared" si="166"/>
        <v>0</v>
      </c>
      <c r="BT72" s="48">
        <f t="shared" si="167"/>
        <v>9.5898644985175707</v>
      </c>
      <c r="BU72" s="46">
        <f t="shared" si="168"/>
        <v>0</v>
      </c>
      <c r="BV72" s="64" t="e">
        <f t="shared" si="169"/>
        <v>#DIV/0!</v>
      </c>
      <c r="BW72" s="16">
        <f t="shared" si="170"/>
        <v>0</v>
      </c>
      <c r="BX72" s="69">
        <f t="shared" si="171"/>
        <v>31.878940737994689</v>
      </c>
      <c r="BY72" s="66">
        <v>0</v>
      </c>
      <c r="BZ72" s="15">
        <f t="shared" si="172"/>
        <v>31.878940737994689</v>
      </c>
      <c r="CA72" s="37">
        <f t="shared" si="173"/>
        <v>31.878940737994689</v>
      </c>
      <c r="CB72" s="54">
        <f t="shared" si="174"/>
        <v>31.878940737994689</v>
      </c>
      <c r="CC72" s="26">
        <f t="shared" si="175"/>
        <v>9.9311341862911937E-3</v>
      </c>
      <c r="CD72" s="47">
        <f t="shared" si="176"/>
        <v>31.878940737994693</v>
      </c>
      <c r="CE72" s="48">
        <f t="shared" si="177"/>
        <v>9.5556466732689209</v>
      </c>
      <c r="CF72" s="65">
        <f t="shared" si="178"/>
        <v>3.3361364047891411</v>
      </c>
      <c r="CG72" t="s">
        <v>222</v>
      </c>
      <c r="CH72" s="66">
        <v>0</v>
      </c>
      <c r="CI72" s="15">
        <f t="shared" si="179"/>
        <v>29.527059506726861</v>
      </c>
      <c r="CJ72" s="37">
        <f t="shared" si="180"/>
        <v>29.527059506726861</v>
      </c>
      <c r="CK72" s="54">
        <f t="shared" si="181"/>
        <v>29.527059506726861</v>
      </c>
      <c r="CL72" s="26">
        <f t="shared" si="182"/>
        <v>4.5942211773341932E-3</v>
      </c>
      <c r="CM72" s="47">
        <f t="shared" si="183"/>
        <v>29.527059506726861</v>
      </c>
      <c r="CN72" s="48">
        <f t="shared" si="184"/>
        <v>9.5556466732689209</v>
      </c>
      <c r="CO72" s="65">
        <f t="shared" si="185"/>
        <v>3.0900116461323552</v>
      </c>
      <c r="CP72" s="70">
        <f t="shared" si="186"/>
        <v>0</v>
      </c>
      <c r="CQ72" s="1">
        <f t="shared" si="187"/>
        <v>0</v>
      </c>
    </row>
    <row r="73" spans="1:95" x14ac:dyDescent="0.2">
      <c r="A73" s="29" t="s">
        <v>254</v>
      </c>
      <c r="B73">
        <v>1</v>
      </c>
      <c r="C73">
        <v>1</v>
      </c>
      <c r="D73">
        <v>0.11705952856572099</v>
      </c>
      <c r="E73">
        <v>0.88294047143427801</v>
      </c>
      <c r="F73">
        <v>0.97775129121970605</v>
      </c>
      <c r="G73">
        <v>0.97775129121970605</v>
      </c>
      <c r="H73">
        <v>2.7580442958629301E-2</v>
      </c>
      <c r="I73">
        <v>0.13038027580442901</v>
      </c>
      <c r="J73">
        <v>5.9966205147186202E-2</v>
      </c>
      <c r="K73">
        <v>0.24214052637302799</v>
      </c>
      <c r="L73">
        <v>8.0134534999903806E-2</v>
      </c>
      <c r="M73">
        <v>-0.49559506541207599</v>
      </c>
      <c r="N73" s="21">
        <v>0</v>
      </c>
      <c r="O73">
        <v>1.0016748072252999</v>
      </c>
      <c r="P73">
        <v>0.99680046398802302</v>
      </c>
      <c r="Q73">
        <v>0.99903334282441203</v>
      </c>
      <c r="R73">
        <v>0.99774274627737203</v>
      </c>
      <c r="S73">
        <v>9.8000001907348597</v>
      </c>
      <c r="T73" s="27">
        <f t="shared" si="126"/>
        <v>0.99680046398802302</v>
      </c>
      <c r="U73" s="27">
        <f t="shared" si="127"/>
        <v>0.99903334282441203</v>
      </c>
      <c r="V73" s="39">
        <f t="shared" si="128"/>
        <v>9.7686447372072216</v>
      </c>
      <c r="W73" s="38">
        <f t="shared" si="129"/>
        <v>9.7905269502297223</v>
      </c>
      <c r="X73" s="44">
        <f t="shared" si="130"/>
        <v>1.1911643270024774</v>
      </c>
      <c r="Y73" s="44">
        <f t="shared" si="131"/>
        <v>0.3618042230412008</v>
      </c>
      <c r="Z73" s="22">
        <f t="shared" si="132"/>
        <v>1</v>
      </c>
      <c r="AA73" s="22">
        <f t="shared" si="133"/>
        <v>1</v>
      </c>
      <c r="AB73" s="22">
        <f t="shared" si="134"/>
        <v>1</v>
      </c>
      <c r="AC73" s="22">
        <v>1</v>
      </c>
      <c r="AD73" s="22">
        <v>1</v>
      </c>
      <c r="AE73" s="22">
        <v>1</v>
      </c>
      <c r="AF73" s="22">
        <f t="shared" si="135"/>
        <v>-0.10573411347504191</v>
      </c>
      <c r="AG73" s="22">
        <f t="shared" si="136"/>
        <v>0.97680415159684475</v>
      </c>
      <c r="AH73" s="22">
        <f t="shared" si="137"/>
        <v>8.0134534999903806E-2</v>
      </c>
      <c r="AI73" s="22">
        <f t="shared" si="138"/>
        <v>1.1858686484749457</v>
      </c>
      <c r="AJ73" s="22">
        <f t="shared" si="139"/>
        <v>-2.6288582302280261</v>
      </c>
      <c r="AK73" s="22">
        <f t="shared" si="140"/>
        <v>1.3004365594014071</v>
      </c>
      <c r="AL73" s="22">
        <f t="shared" si="141"/>
        <v>-0.49559506541207599</v>
      </c>
      <c r="AM73" s="22">
        <f t="shared" si="142"/>
        <v>3.1332631648159501</v>
      </c>
      <c r="AN73" s="46">
        <v>0</v>
      </c>
      <c r="AO73" s="49">
        <v>0</v>
      </c>
      <c r="AP73" s="51">
        <v>0.5</v>
      </c>
      <c r="AQ73" s="50">
        <v>1</v>
      </c>
      <c r="AR73" s="17">
        <f t="shared" si="143"/>
        <v>0</v>
      </c>
      <c r="AS73" s="17">
        <f t="shared" si="144"/>
        <v>0</v>
      </c>
      <c r="AT73" s="17">
        <f t="shared" si="145"/>
        <v>48.190063292088297</v>
      </c>
      <c r="AU73" s="17">
        <f t="shared" si="146"/>
        <v>0</v>
      </c>
      <c r="AV73" s="17">
        <f t="shared" si="147"/>
        <v>0</v>
      </c>
      <c r="AW73" s="17">
        <f t="shared" si="148"/>
        <v>48.190063292088297</v>
      </c>
      <c r="AX73" s="14">
        <f t="shared" si="149"/>
        <v>0</v>
      </c>
      <c r="AY73" s="14">
        <f t="shared" si="150"/>
        <v>0</v>
      </c>
      <c r="AZ73" s="67">
        <f t="shared" si="151"/>
        <v>4.048538882551073E-3</v>
      </c>
      <c r="BA73" s="21">
        <f t="shared" si="152"/>
        <v>0</v>
      </c>
      <c r="BB73" s="66">
        <v>0</v>
      </c>
      <c r="BC73" s="15">
        <f t="shared" si="153"/>
        <v>0</v>
      </c>
      <c r="BD73" s="19">
        <f t="shared" si="154"/>
        <v>0</v>
      </c>
      <c r="BE73" s="53">
        <f t="shared" si="155"/>
        <v>0</v>
      </c>
      <c r="BF73" s="61">
        <f t="shared" si="156"/>
        <v>0</v>
      </c>
      <c r="BG73" s="62">
        <f t="shared" si="157"/>
        <v>0</v>
      </c>
      <c r="BH73" s="63">
        <f t="shared" si="158"/>
        <v>9.7905269502297223</v>
      </c>
      <c r="BI73" s="46">
        <f t="shared" si="159"/>
        <v>0</v>
      </c>
      <c r="BJ73" s="64" t="e">
        <f t="shared" si="160"/>
        <v>#DIV/0!</v>
      </c>
      <c r="BK73" s="66">
        <v>0</v>
      </c>
      <c r="BL73" s="66">
        <v>0</v>
      </c>
      <c r="BM73" s="66">
        <v>0</v>
      </c>
      <c r="BN73" s="10">
        <f t="shared" si="161"/>
        <v>0</v>
      </c>
      <c r="BO73" s="15">
        <f t="shared" si="162"/>
        <v>0</v>
      </c>
      <c r="BP73" s="9">
        <f t="shared" si="163"/>
        <v>0</v>
      </c>
      <c r="BQ73" s="53">
        <f t="shared" si="164"/>
        <v>0</v>
      </c>
      <c r="BR73" s="7">
        <f t="shared" si="165"/>
        <v>0</v>
      </c>
      <c r="BS73" s="62">
        <f t="shared" si="166"/>
        <v>0</v>
      </c>
      <c r="BT73" s="48">
        <f t="shared" si="167"/>
        <v>9.7905269502297223</v>
      </c>
      <c r="BU73" s="46">
        <f t="shared" si="168"/>
        <v>0</v>
      </c>
      <c r="BV73" s="64" t="e">
        <f t="shared" si="169"/>
        <v>#DIV/0!</v>
      </c>
      <c r="BW73" s="16">
        <f t="shared" si="170"/>
        <v>39</v>
      </c>
      <c r="BX73" s="69">
        <f t="shared" si="171"/>
        <v>40.663524536342976</v>
      </c>
      <c r="BY73" s="66">
        <v>39</v>
      </c>
      <c r="BZ73" s="15">
        <f t="shared" si="172"/>
        <v>40.663524536342976</v>
      </c>
      <c r="CA73" s="37">
        <f t="shared" si="173"/>
        <v>1.663524536342976</v>
      </c>
      <c r="CB73" s="54">
        <f t="shared" si="174"/>
        <v>1.663524536342976</v>
      </c>
      <c r="CC73" s="26">
        <f t="shared" si="175"/>
        <v>5.1823194278597447E-4</v>
      </c>
      <c r="CD73" s="47">
        <f t="shared" si="176"/>
        <v>1.663524536342976</v>
      </c>
      <c r="CE73" s="48">
        <f t="shared" si="177"/>
        <v>9.7686447372072216</v>
      </c>
      <c r="CF73" s="65">
        <f t="shared" si="178"/>
        <v>0.17029225456494229</v>
      </c>
      <c r="CG73" t="s">
        <v>222</v>
      </c>
      <c r="CH73" s="66">
        <v>0</v>
      </c>
      <c r="CI73" s="15">
        <f t="shared" si="179"/>
        <v>37.663557224372632</v>
      </c>
      <c r="CJ73" s="37">
        <f t="shared" si="180"/>
        <v>37.663557224372632</v>
      </c>
      <c r="CK73" s="54">
        <f t="shared" si="181"/>
        <v>37.663557224372632</v>
      </c>
      <c r="CL73" s="26">
        <f t="shared" si="182"/>
        <v>5.860208063540164E-3</v>
      </c>
      <c r="CM73" s="47">
        <f t="shared" si="183"/>
        <v>37.663557224372632</v>
      </c>
      <c r="CN73" s="48">
        <f t="shared" si="184"/>
        <v>9.7686447372072216</v>
      </c>
      <c r="CO73" s="65">
        <f t="shared" si="185"/>
        <v>3.8555560405342724</v>
      </c>
      <c r="CP73" s="70">
        <f t="shared" si="186"/>
        <v>0</v>
      </c>
      <c r="CQ73" s="1">
        <f t="shared" si="187"/>
        <v>78</v>
      </c>
    </row>
    <row r="74" spans="1:95" x14ac:dyDescent="0.2">
      <c r="A74" s="29" t="s">
        <v>119</v>
      </c>
      <c r="B74">
        <v>0</v>
      </c>
      <c r="C74">
        <v>0</v>
      </c>
      <c r="D74">
        <v>0.33333333333333298</v>
      </c>
      <c r="E74">
        <v>0.66666666666666596</v>
      </c>
      <c r="F74">
        <v>0.42497200447928302</v>
      </c>
      <c r="G74">
        <v>0.42497200447928302</v>
      </c>
      <c r="H74">
        <v>0.43054720384846601</v>
      </c>
      <c r="I74">
        <v>0.33072760072158702</v>
      </c>
      <c r="J74">
        <v>0.37735108814761797</v>
      </c>
      <c r="K74">
        <v>0.400454302414809</v>
      </c>
      <c r="L74">
        <v>0.57469837030728699</v>
      </c>
      <c r="M74">
        <v>-2.2091947554989901</v>
      </c>
      <c r="N74" s="21">
        <v>0</v>
      </c>
      <c r="O74">
        <v>0.99375072572593803</v>
      </c>
      <c r="P74">
        <v>0.98698676330612201</v>
      </c>
      <c r="Q74">
        <v>1.0154616692909699</v>
      </c>
      <c r="R74">
        <v>0.99248487444545297</v>
      </c>
      <c r="S74">
        <v>71.129997253417898</v>
      </c>
      <c r="T74" s="27">
        <f t="shared" si="126"/>
        <v>0.99248487444545297</v>
      </c>
      <c r="U74" s="27">
        <f t="shared" si="127"/>
        <v>1.0154616692909699</v>
      </c>
      <c r="V74" s="39">
        <f t="shared" si="128"/>
        <v>70.595446393363872</v>
      </c>
      <c r="W74" s="38">
        <f t="shared" si="129"/>
        <v>72.229785747617839</v>
      </c>
      <c r="X74" s="44">
        <f t="shared" si="130"/>
        <v>1.0794109551334987</v>
      </c>
      <c r="Y74" s="44">
        <f t="shared" si="131"/>
        <v>0.38890821963205419</v>
      </c>
      <c r="Z74" s="22">
        <f t="shared" si="132"/>
        <v>1</v>
      </c>
      <c r="AA74" s="22">
        <f t="shared" si="133"/>
        <v>1</v>
      </c>
      <c r="AB74" s="22">
        <f t="shared" si="134"/>
        <v>1</v>
      </c>
      <c r="AC74" s="22">
        <v>1</v>
      </c>
      <c r="AD74" s="22">
        <v>1</v>
      </c>
      <c r="AE74" s="22">
        <v>1</v>
      </c>
      <c r="AF74" s="22">
        <f t="shared" si="135"/>
        <v>-0.10573411347504191</v>
      </c>
      <c r="AG74" s="22">
        <f t="shared" si="136"/>
        <v>0.97680415159684475</v>
      </c>
      <c r="AH74" s="22">
        <f t="shared" si="137"/>
        <v>0.57469837030728699</v>
      </c>
      <c r="AI74" s="22">
        <f t="shared" si="138"/>
        <v>1.680432483782329</v>
      </c>
      <c r="AJ74" s="22">
        <f t="shared" si="139"/>
        <v>-2.6288582302280261</v>
      </c>
      <c r="AK74" s="22">
        <f t="shared" si="140"/>
        <v>1.3004365594014071</v>
      </c>
      <c r="AL74" s="22">
        <f t="shared" si="141"/>
        <v>-2.2091947554989901</v>
      </c>
      <c r="AM74" s="22">
        <f t="shared" si="142"/>
        <v>1.419663474729036</v>
      </c>
      <c r="AN74" s="46">
        <v>1</v>
      </c>
      <c r="AO74" s="46">
        <v>1</v>
      </c>
      <c r="AP74" s="51">
        <v>1</v>
      </c>
      <c r="AQ74" s="21">
        <v>1</v>
      </c>
      <c r="AR74" s="17">
        <f t="shared" si="143"/>
        <v>7.9741476437585268</v>
      </c>
      <c r="AS74" s="17">
        <f t="shared" si="144"/>
        <v>7.9741476437585268</v>
      </c>
      <c r="AT74" s="17">
        <f t="shared" si="145"/>
        <v>4.0620160548381721</v>
      </c>
      <c r="AU74" s="17">
        <f t="shared" si="146"/>
        <v>7.9741476437585268</v>
      </c>
      <c r="AV74" s="17">
        <f t="shared" si="147"/>
        <v>7.9741476437585268</v>
      </c>
      <c r="AW74" s="17">
        <f t="shared" si="148"/>
        <v>4.0620160548381721</v>
      </c>
      <c r="AX74" s="14">
        <f t="shared" si="149"/>
        <v>1.0181734948496887E-2</v>
      </c>
      <c r="AY74" s="14">
        <f t="shared" si="150"/>
        <v>9.3700202984646694E-3</v>
      </c>
      <c r="AZ74" s="67">
        <f t="shared" si="151"/>
        <v>3.4125769538590709E-4</v>
      </c>
      <c r="BA74" s="21">
        <f t="shared" si="152"/>
        <v>0</v>
      </c>
      <c r="BB74" s="66">
        <v>1423</v>
      </c>
      <c r="BC74" s="15">
        <f t="shared" si="153"/>
        <v>1214.1108021985626</v>
      </c>
      <c r="BD74" s="19">
        <f t="shared" si="154"/>
        <v>-208.88919780143738</v>
      </c>
      <c r="BE74" s="53">
        <f t="shared" si="155"/>
        <v>0</v>
      </c>
      <c r="BF74" s="61">
        <f t="shared" si="156"/>
        <v>0</v>
      </c>
      <c r="BG74" s="62">
        <f t="shared" si="157"/>
        <v>0</v>
      </c>
      <c r="BH74" s="63">
        <f t="shared" si="158"/>
        <v>72.229785747617839</v>
      </c>
      <c r="BI74" s="46">
        <f t="shared" si="159"/>
        <v>0</v>
      </c>
      <c r="BJ74" s="64">
        <f t="shared" si="160"/>
        <v>1.1720511813445462</v>
      </c>
      <c r="BK74" s="66">
        <v>1778</v>
      </c>
      <c r="BL74" s="66">
        <v>711</v>
      </c>
      <c r="BM74" s="66">
        <v>0</v>
      </c>
      <c r="BN74" s="10">
        <f t="shared" si="161"/>
        <v>2489</v>
      </c>
      <c r="BO74" s="15">
        <f t="shared" si="162"/>
        <v>1662.354041191214</v>
      </c>
      <c r="BP74" s="9">
        <f t="shared" si="163"/>
        <v>-826.64595880878596</v>
      </c>
      <c r="BQ74" s="53">
        <f t="shared" si="164"/>
        <v>0</v>
      </c>
      <c r="BR74" s="7">
        <f t="shared" si="165"/>
        <v>0</v>
      </c>
      <c r="BS74" s="62">
        <f t="shared" si="166"/>
        <v>0</v>
      </c>
      <c r="BT74" s="48">
        <f t="shared" si="167"/>
        <v>72.229785747617839</v>
      </c>
      <c r="BU74" s="46">
        <f t="shared" si="168"/>
        <v>0</v>
      </c>
      <c r="BV74" s="64">
        <f t="shared" si="169"/>
        <v>1.4972743099998276</v>
      </c>
      <c r="BW74" s="16">
        <f t="shared" si="170"/>
        <v>3912</v>
      </c>
      <c r="BX74" s="69">
        <f t="shared" si="171"/>
        <v>2879.8924356822326</v>
      </c>
      <c r="BY74" s="66">
        <v>0</v>
      </c>
      <c r="BZ74" s="15">
        <f t="shared" si="172"/>
        <v>3.4275922924560507</v>
      </c>
      <c r="CA74" s="37">
        <f t="shared" si="173"/>
        <v>3.4275922924560507</v>
      </c>
      <c r="CB74" s="54">
        <f t="shared" si="174"/>
        <v>3.4275922924560507</v>
      </c>
      <c r="CC74" s="26">
        <f t="shared" si="175"/>
        <v>1.0677857608897368E-3</v>
      </c>
      <c r="CD74" s="47">
        <f t="shared" si="176"/>
        <v>3.4275922924560507</v>
      </c>
      <c r="CE74" s="48">
        <f t="shared" si="177"/>
        <v>70.595446393363872</v>
      </c>
      <c r="CF74" s="65">
        <f t="shared" si="178"/>
        <v>4.8552597477140566E-2</v>
      </c>
      <c r="CG74" t="s">
        <v>222</v>
      </c>
      <c r="CH74" s="66">
        <v>0</v>
      </c>
      <c r="CI74" s="15">
        <f t="shared" si="179"/>
        <v>3.1747203401750936</v>
      </c>
      <c r="CJ74" s="37">
        <f t="shared" si="180"/>
        <v>3.1747203401750936</v>
      </c>
      <c r="CK74" s="54">
        <f t="shared" si="181"/>
        <v>3.1747203401750936</v>
      </c>
      <c r="CL74" s="26">
        <f t="shared" si="182"/>
        <v>4.9396613352654332E-4</v>
      </c>
      <c r="CM74" s="47">
        <f t="shared" si="183"/>
        <v>3.1747203401750941</v>
      </c>
      <c r="CN74" s="48">
        <f t="shared" si="184"/>
        <v>70.595446393363872</v>
      </c>
      <c r="CO74" s="65">
        <f t="shared" si="185"/>
        <v>4.4970610745702785E-2</v>
      </c>
      <c r="CP74" s="70">
        <f t="shared" si="186"/>
        <v>0</v>
      </c>
      <c r="CQ74" s="1">
        <f t="shared" si="187"/>
        <v>3912</v>
      </c>
    </row>
    <row r="75" spans="1:95" x14ac:dyDescent="0.2">
      <c r="A75" s="29" t="s">
        <v>162</v>
      </c>
      <c r="B75">
        <v>1</v>
      </c>
      <c r="C75">
        <v>1</v>
      </c>
      <c r="D75">
        <v>0.48421893727526899</v>
      </c>
      <c r="E75">
        <v>0.51578106272473001</v>
      </c>
      <c r="F75">
        <v>0.76559396106475897</v>
      </c>
      <c r="G75">
        <v>0.76559396106475897</v>
      </c>
      <c r="H75">
        <v>0.106978687839531</v>
      </c>
      <c r="I75">
        <v>0.24947764312578299</v>
      </c>
      <c r="J75">
        <v>0.16336704351519399</v>
      </c>
      <c r="K75">
        <v>0.35365636139087903</v>
      </c>
      <c r="L75">
        <v>1.09051779067154</v>
      </c>
      <c r="M75">
        <v>-2.2252329562719502</v>
      </c>
      <c r="N75" s="21">
        <v>0</v>
      </c>
      <c r="O75">
        <v>1.0051252423949399</v>
      </c>
      <c r="P75">
        <v>0.98669119417470397</v>
      </c>
      <c r="Q75">
        <v>1.01294310765745</v>
      </c>
      <c r="R75">
        <v>0.97713726590179895</v>
      </c>
      <c r="S75">
        <v>134.21000671386699</v>
      </c>
      <c r="T75" s="27">
        <f t="shared" si="126"/>
        <v>0.98669119417470397</v>
      </c>
      <c r="U75" s="27">
        <f t="shared" si="127"/>
        <v>1.01294310765745</v>
      </c>
      <c r="V75" s="39">
        <f t="shared" si="128"/>
        <v>132.42383179470045</v>
      </c>
      <c r="W75" s="38">
        <f t="shared" si="129"/>
        <v>135.94710127947167</v>
      </c>
      <c r="X75" s="44">
        <f t="shared" si="130"/>
        <v>1.0014450867052027</v>
      </c>
      <c r="Y75" s="44">
        <f t="shared" si="131"/>
        <v>0.41269808503945343</v>
      </c>
      <c r="Z75" s="22">
        <f t="shared" si="132"/>
        <v>1</v>
      </c>
      <c r="AA75" s="22">
        <f t="shared" si="133"/>
        <v>1</v>
      </c>
      <c r="AB75" s="22">
        <f t="shared" si="134"/>
        <v>1</v>
      </c>
      <c r="AC75" s="22">
        <v>1</v>
      </c>
      <c r="AD75" s="22">
        <v>1</v>
      </c>
      <c r="AE75" s="22">
        <v>1</v>
      </c>
      <c r="AF75" s="22">
        <f t="shared" si="135"/>
        <v>-0.10573411347504191</v>
      </c>
      <c r="AG75" s="22">
        <f t="shared" si="136"/>
        <v>0.97680415159684475</v>
      </c>
      <c r="AH75" s="22">
        <f t="shared" si="137"/>
        <v>0.97680415159684475</v>
      </c>
      <c r="AI75" s="22">
        <f t="shared" si="138"/>
        <v>2.0825382650718867</v>
      </c>
      <c r="AJ75" s="22">
        <f t="shared" si="139"/>
        <v>-2.6288582302280261</v>
      </c>
      <c r="AK75" s="22">
        <f t="shared" si="140"/>
        <v>1.3004365594014071</v>
      </c>
      <c r="AL75" s="22">
        <f t="shared" si="141"/>
        <v>-2.2252329562719502</v>
      </c>
      <c r="AM75" s="22">
        <f t="shared" si="142"/>
        <v>1.4036252739560759</v>
      </c>
      <c r="AN75" s="46">
        <v>1</v>
      </c>
      <c r="AO75" s="46">
        <v>1</v>
      </c>
      <c r="AP75" s="51">
        <v>1</v>
      </c>
      <c r="AQ75" s="21">
        <v>1</v>
      </c>
      <c r="AR75" s="17">
        <f t="shared" si="143"/>
        <v>18.809270836669928</v>
      </c>
      <c r="AS75" s="17">
        <f t="shared" si="144"/>
        <v>18.809270836669928</v>
      </c>
      <c r="AT75" s="17">
        <f t="shared" si="145"/>
        <v>3.8815458310381667</v>
      </c>
      <c r="AU75" s="17">
        <f t="shared" si="146"/>
        <v>18.809270836669928</v>
      </c>
      <c r="AV75" s="17">
        <f t="shared" si="147"/>
        <v>18.809270836669928</v>
      </c>
      <c r="AW75" s="17">
        <f t="shared" si="148"/>
        <v>3.8815458310381667</v>
      </c>
      <c r="AX75" s="14">
        <f t="shared" si="149"/>
        <v>2.4016486625170995E-2</v>
      </c>
      <c r="AY75" s="14">
        <f t="shared" si="150"/>
        <v>2.2101829237744893E-2</v>
      </c>
      <c r="AZ75" s="67">
        <f t="shared" si="151"/>
        <v>3.2609604860058379E-4</v>
      </c>
      <c r="BA75" s="21">
        <f t="shared" si="152"/>
        <v>0</v>
      </c>
      <c r="BB75" s="66">
        <v>5234</v>
      </c>
      <c r="BC75" s="15">
        <f t="shared" si="153"/>
        <v>2863.8219311318903</v>
      </c>
      <c r="BD75" s="19">
        <f t="shared" si="154"/>
        <v>-2370.1780688681097</v>
      </c>
      <c r="BE75" s="53">
        <f t="shared" si="155"/>
        <v>0</v>
      </c>
      <c r="BF75" s="61">
        <f t="shared" si="156"/>
        <v>0</v>
      </c>
      <c r="BG75" s="62">
        <f t="shared" si="157"/>
        <v>0</v>
      </c>
      <c r="BH75" s="63">
        <f t="shared" si="158"/>
        <v>135.94710127947167</v>
      </c>
      <c r="BI75" s="46">
        <f t="shared" si="159"/>
        <v>0</v>
      </c>
      <c r="BJ75" s="64">
        <f t="shared" si="160"/>
        <v>1.8276275990146238</v>
      </c>
      <c r="BK75" s="66">
        <v>1208</v>
      </c>
      <c r="BL75" s="66">
        <v>5905</v>
      </c>
      <c r="BM75" s="66">
        <v>0</v>
      </c>
      <c r="BN75" s="10">
        <f t="shared" si="161"/>
        <v>7113</v>
      </c>
      <c r="BO75" s="15">
        <f t="shared" si="162"/>
        <v>3921.1297287267971</v>
      </c>
      <c r="BP75" s="9">
        <f t="shared" si="163"/>
        <v>-3191.8702712732029</v>
      </c>
      <c r="BQ75" s="53">
        <f t="shared" si="164"/>
        <v>0</v>
      </c>
      <c r="BR75" s="7">
        <f t="shared" si="165"/>
        <v>0</v>
      </c>
      <c r="BS75" s="62">
        <f t="shared" si="166"/>
        <v>0</v>
      </c>
      <c r="BT75" s="48">
        <f t="shared" si="167"/>
        <v>135.94710127947167</v>
      </c>
      <c r="BU75" s="46">
        <f t="shared" si="168"/>
        <v>0</v>
      </c>
      <c r="BV75" s="64">
        <f t="shared" si="169"/>
        <v>1.8140180234000096</v>
      </c>
      <c r="BW75" s="16">
        <f t="shared" si="170"/>
        <v>12347</v>
      </c>
      <c r="BX75" s="69">
        <f t="shared" si="171"/>
        <v>6788.2269685708316</v>
      </c>
      <c r="BY75" s="66">
        <v>0</v>
      </c>
      <c r="BZ75" s="15">
        <f t="shared" si="172"/>
        <v>3.2753087121442634</v>
      </c>
      <c r="CA75" s="37">
        <f t="shared" si="173"/>
        <v>3.2753087121442634</v>
      </c>
      <c r="CB75" s="54">
        <f t="shared" si="174"/>
        <v>3.2753087121442634</v>
      </c>
      <c r="CC75" s="26">
        <f t="shared" si="175"/>
        <v>1.0203453931913605E-3</v>
      </c>
      <c r="CD75" s="47">
        <f t="shared" si="176"/>
        <v>3.275308712144263</v>
      </c>
      <c r="CE75" s="48">
        <f t="shared" si="177"/>
        <v>132.42383179470045</v>
      </c>
      <c r="CF75" s="65">
        <f t="shared" si="178"/>
        <v>2.473352921264237E-2</v>
      </c>
      <c r="CG75" t="s">
        <v>222</v>
      </c>
      <c r="CH75" s="66">
        <v>0</v>
      </c>
      <c r="CI75" s="15">
        <f t="shared" si="179"/>
        <v>3.0336715401312309</v>
      </c>
      <c r="CJ75" s="37">
        <f t="shared" si="180"/>
        <v>3.0336715401312309</v>
      </c>
      <c r="CK75" s="54">
        <f t="shared" si="181"/>
        <v>3.0336715401312309</v>
      </c>
      <c r="CL75" s="26">
        <f t="shared" si="182"/>
        <v>4.7201984442682914E-4</v>
      </c>
      <c r="CM75" s="47">
        <f t="shared" si="183"/>
        <v>3.0336715401312309</v>
      </c>
      <c r="CN75" s="48">
        <f t="shared" si="184"/>
        <v>132.42383179470045</v>
      </c>
      <c r="CO75" s="65">
        <f t="shared" si="185"/>
        <v>2.2908803491160097E-2</v>
      </c>
      <c r="CP75" s="70">
        <f t="shared" si="186"/>
        <v>0</v>
      </c>
      <c r="CQ75" s="1">
        <f t="shared" si="187"/>
        <v>12347</v>
      </c>
    </row>
    <row r="76" spans="1:95" x14ac:dyDescent="0.2">
      <c r="A76" s="29" t="s">
        <v>271</v>
      </c>
      <c r="B76">
        <v>0</v>
      </c>
      <c r="C76">
        <v>1</v>
      </c>
      <c r="D76">
        <v>0.80862964442668706</v>
      </c>
      <c r="E76">
        <v>0.191370355573312</v>
      </c>
      <c r="F76">
        <v>0.99841080651569303</v>
      </c>
      <c r="G76">
        <v>0.99841080651569303</v>
      </c>
      <c r="H76">
        <v>0.36397826995403199</v>
      </c>
      <c r="I76">
        <v>0.62933556205599595</v>
      </c>
      <c r="J76">
        <v>0.47860680009553802</v>
      </c>
      <c r="K76">
        <v>0.69126420512513198</v>
      </c>
      <c r="L76">
        <v>0.16626712657711901</v>
      </c>
      <c r="M76">
        <v>4.9939434307880698E-2</v>
      </c>
      <c r="N76" s="21">
        <v>-2</v>
      </c>
      <c r="O76">
        <v>1.01386117477072</v>
      </c>
      <c r="P76">
        <v>0.99194091745573498</v>
      </c>
      <c r="Q76">
        <v>1.0054419347666901</v>
      </c>
      <c r="R76">
        <v>0.99653785668084305</v>
      </c>
      <c r="S76">
        <v>11.579999923706</v>
      </c>
      <c r="T76" s="27">
        <f t="shared" si="126"/>
        <v>0.99194091745573498</v>
      </c>
      <c r="U76" s="27">
        <f t="shared" si="127"/>
        <v>1.0054419347666901</v>
      </c>
      <c r="V76" s="39">
        <f t="shared" si="128"/>
        <v>11.302277658363639</v>
      </c>
      <c r="W76" s="38">
        <f t="shared" si="129"/>
        <v>11.517323401070501</v>
      </c>
      <c r="X76" s="44">
        <f t="shared" si="130"/>
        <v>0.83381502890173453</v>
      </c>
      <c r="Y76" s="44">
        <f t="shared" si="131"/>
        <v>0.70980515638411024</v>
      </c>
      <c r="Z76" s="22">
        <f t="shared" si="132"/>
        <v>0.61805187828513908</v>
      </c>
      <c r="AA76" s="22">
        <f t="shared" si="133"/>
        <v>0.34597115430264341</v>
      </c>
      <c r="AB76" s="22">
        <f t="shared" si="134"/>
        <v>7.389043032014779E-2</v>
      </c>
      <c r="AC76" s="22">
        <v>1</v>
      </c>
      <c r="AD76" s="22">
        <v>1</v>
      </c>
      <c r="AE76" s="22">
        <v>1</v>
      </c>
      <c r="AF76" s="22">
        <f t="shared" si="135"/>
        <v>-0.10573411347504191</v>
      </c>
      <c r="AG76" s="22">
        <f t="shared" si="136"/>
        <v>0.97680415159684475</v>
      </c>
      <c r="AH76" s="22">
        <f t="shared" si="137"/>
        <v>0.16626712657711901</v>
      </c>
      <c r="AI76" s="22">
        <f t="shared" si="138"/>
        <v>1.272001240052161</v>
      </c>
      <c r="AJ76" s="22">
        <f t="shared" si="139"/>
        <v>-2.6288582302280261</v>
      </c>
      <c r="AK76" s="22">
        <f t="shared" si="140"/>
        <v>1.3004365594014071</v>
      </c>
      <c r="AL76" s="22">
        <f t="shared" si="141"/>
        <v>4.9939434307880698E-2</v>
      </c>
      <c r="AM76" s="22">
        <f t="shared" si="142"/>
        <v>3.6787976645359066</v>
      </c>
      <c r="AN76" s="46">
        <v>0</v>
      </c>
      <c r="AO76" s="49">
        <v>0</v>
      </c>
      <c r="AP76" s="51">
        <v>0.5</v>
      </c>
      <c r="AQ76" s="50">
        <v>1</v>
      </c>
      <c r="AR76" s="17">
        <f t="shared" si="143"/>
        <v>0</v>
      </c>
      <c r="AS76" s="17">
        <f t="shared" si="144"/>
        <v>0</v>
      </c>
      <c r="AT76" s="17">
        <f t="shared" si="145"/>
        <v>31.683525699758686</v>
      </c>
      <c r="AU76" s="17">
        <f t="shared" si="146"/>
        <v>0</v>
      </c>
      <c r="AV76" s="17">
        <f t="shared" si="147"/>
        <v>0</v>
      </c>
      <c r="AW76" s="17">
        <f t="shared" si="148"/>
        <v>31.683525699758686</v>
      </c>
      <c r="AX76" s="14">
        <f t="shared" si="149"/>
        <v>0</v>
      </c>
      <c r="AY76" s="14">
        <f t="shared" si="150"/>
        <v>0</v>
      </c>
      <c r="AZ76" s="67">
        <f t="shared" si="151"/>
        <v>2.6617932612850201E-3</v>
      </c>
      <c r="BA76" s="21">
        <f t="shared" si="152"/>
        <v>-2</v>
      </c>
      <c r="BB76" s="66">
        <v>0</v>
      </c>
      <c r="BC76" s="15">
        <f t="shared" si="153"/>
        <v>0</v>
      </c>
      <c r="BD76" s="19">
        <f t="shared" si="154"/>
        <v>0</v>
      </c>
      <c r="BE76" s="53">
        <f t="shared" si="155"/>
        <v>0</v>
      </c>
      <c r="BF76" s="61">
        <f t="shared" si="156"/>
        <v>0</v>
      </c>
      <c r="BG76" s="62">
        <f t="shared" si="157"/>
        <v>0</v>
      </c>
      <c r="BH76" s="63">
        <f t="shared" si="158"/>
        <v>11.517323401070501</v>
      </c>
      <c r="BI76" s="46">
        <f t="shared" si="159"/>
        <v>0</v>
      </c>
      <c r="BJ76" s="64" t="e">
        <f t="shared" si="160"/>
        <v>#DIV/0!</v>
      </c>
      <c r="BK76" s="66">
        <v>0</v>
      </c>
      <c r="BL76" s="66">
        <v>0</v>
      </c>
      <c r="BM76" s="66">
        <v>0</v>
      </c>
      <c r="BN76" s="10">
        <f t="shared" si="161"/>
        <v>0</v>
      </c>
      <c r="BO76" s="15">
        <f t="shared" si="162"/>
        <v>0</v>
      </c>
      <c r="BP76" s="9">
        <f t="shared" si="163"/>
        <v>0</v>
      </c>
      <c r="BQ76" s="53">
        <f t="shared" si="164"/>
        <v>0</v>
      </c>
      <c r="BR76" s="7">
        <f t="shared" si="165"/>
        <v>0</v>
      </c>
      <c r="BS76" s="62">
        <f t="shared" si="166"/>
        <v>0</v>
      </c>
      <c r="BT76" s="48">
        <f t="shared" si="167"/>
        <v>11.517323401070501</v>
      </c>
      <c r="BU76" s="46">
        <f t="shared" si="168"/>
        <v>0</v>
      </c>
      <c r="BV76" s="64" t="e">
        <f t="shared" si="169"/>
        <v>#DIV/0!</v>
      </c>
      <c r="BW76" s="16">
        <f t="shared" si="170"/>
        <v>0</v>
      </c>
      <c r="BX76" s="69">
        <f t="shared" si="171"/>
        <v>26.73505151634674</v>
      </c>
      <c r="BY76" s="66">
        <v>0</v>
      </c>
      <c r="BZ76" s="15">
        <f t="shared" si="172"/>
        <v>26.73505151634674</v>
      </c>
      <c r="CA76" s="37">
        <f t="shared" si="173"/>
        <v>26.73505151634674</v>
      </c>
      <c r="CB76" s="54">
        <f t="shared" si="174"/>
        <v>26.73505151634674</v>
      </c>
      <c r="CC76" s="26">
        <f t="shared" si="175"/>
        <v>8.3286764848432317E-3</v>
      </c>
      <c r="CD76" s="47">
        <f t="shared" si="176"/>
        <v>26.73505151634674</v>
      </c>
      <c r="CE76" s="48">
        <f t="shared" si="177"/>
        <v>11.302277658363639</v>
      </c>
      <c r="CF76" s="65">
        <f t="shared" si="178"/>
        <v>2.3654569746446561</v>
      </c>
      <c r="CG76" t="s">
        <v>222</v>
      </c>
      <c r="CH76" s="66">
        <v>0</v>
      </c>
      <c r="CI76" s="15">
        <f t="shared" si="179"/>
        <v>24.762662709734542</v>
      </c>
      <c r="CJ76" s="37">
        <f t="shared" si="180"/>
        <v>24.762662709734542</v>
      </c>
      <c r="CK76" s="54">
        <f t="shared" si="181"/>
        <v>24.762662709734542</v>
      </c>
      <c r="CL76" s="26">
        <f t="shared" si="182"/>
        <v>3.8529115776776944E-3</v>
      </c>
      <c r="CM76" s="47">
        <f t="shared" si="183"/>
        <v>24.762662709734542</v>
      </c>
      <c r="CN76" s="48">
        <f t="shared" si="184"/>
        <v>11.302277658363639</v>
      </c>
      <c r="CO76" s="65">
        <f t="shared" si="185"/>
        <v>2.1909444678533689</v>
      </c>
      <c r="CP76" s="70">
        <f t="shared" si="186"/>
        <v>-2</v>
      </c>
      <c r="CQ76" s="1">
        <f t="shared" si="187"/>
        <v>0</v>
      </c>
    </row>
    <row r="77" spans="1:95" x14ac:dyDescent="0.2">
      <c r="A77" s="29" t="s">
        <v>272</v>
      </c>
      <c r="B77">
        <v>0</v>
      </c>
      <c r="C77">
        <v>1</v>
      </c>
      <c r="D77">
        <v>0.29804234918098199</v>
      </c>
      <c r="E77">
        <v>0.70195765081901695</v>
      </c>
      <c r="F77">
        <v>0.98410806515693205</v>
      </c>
      <c r="G77">
        <v>0.98410806515693205</v>
      </c>
      <c r="H77">
        <v>0.19598829920601701</v>
      </c>
      <c r="I77">
        <v>0.123694107814458</v>
      </c>
      <c r="J77">
        <v>0.15570034621786</v>
      </c>
      <c r="K77">
        <v>0.39144088501422902</v>
      </c>
      <c r="L77">
        <v>0.226915517075371</v>
      </c>
      <c r="M77">
        <v>-8.7188368217773704E-2</v>
      </c>
      <c r="N77" s="21">
        <v>0</v>
      </c>
      <c r="O77">
        <v>0.99785916807276098</v>
      </c>
      <c r="P77">
        <v>1.00049060686351</v>
      </c>
      <c r="Q77">
        <v>1.0007557214420399</v>
      </c>
      <c r="R77">
        <v>0.99912981279027602</v>
      </c>
      <c r="S77">
        <v>13.039999961853001</v>
      </c>
      <c r="T77" s="27">
        <f t="shared" si="126"/>
        <v>1.00049060686351</v>
      </c>
      <c r="U77" s="27">
        <f t="shared" si="127"/>
        <v>1.0007557214420399</v>
      </c>
      <c r="V77" s="39">
        <f t="shared" si="128"/>
        <v>13.046397475334455</v>
      </c>
      <c r="W77" s="38">
        <f t="shared" si="129"/>
        <v>13.049854569428373</v>
      </c>
      <c r="X77" s="44">
        <f t="shared" si="130"/>
        <v>1.0976465730800995</v>
      </c>
      <c r="Y77" s="44">
        <f t="shared" si="131"/>
        <v>0.44758315967820156</v>
      </c>
      <c r="Z77" s="22">
        <f t="shared" si="132"/>
        <v>1</v>
      </c>
      <c r="AA77" s="22">
        <f t="shared" si="133"/>
        <v>1</v>
      </c>
      <c r="AB77" s="22">
        <f t="shared" si="134"/>
        <v>1</v>
      </c>
      <c r="AC77" s="22">
        <v>1</v>
      </c>
      <c r="AD77" s="22">
        <v>1</v>
      </c>
      <c r="AE77" s="22">
        <v>1</v>
      </c>
      <c r="AF77" s="22">
        <f t="shared" si="135"/>
        <v>-0.10573411347504191</v>
      </c>
      <c r="AG77" s="22">
        <f t="shared" si="136"/>
        <v>0.97680415159684475</v>
      </c>
      <c r="AH77" s="22">
        <f t="shared" si="137"/>
        <v>0.226915517075371</v>
      </c>
      <c r="AI77" s="22">
        <f t="shared" si="138"/>
        <v>1.332649630550413</v>
      </c>
      <c r="AJ77" s="22">
        <f t="shared" si="139"/>
        <v>-2.6288582302280261</v>
      </c>
      <c r="AK77" s="22">
        <f t="shared" si="140"/>
        <v>1.3004365594014071</v>
      </c>
      <c r="AL77" s="22">
        <f t="shared" si="141"/>
        <v>-8.7188368217773704E-2</v>
      </c>
      <c r="AM77" s="22">
        <f t="shared" si="142"/>
        <v>3.5416698620102522</v>
      </c>
      <c r="AN77" s="46">
        <v>0</v>
      </c>
      <c r="AO77" s="49">
        <v>0</v>
      </c>
      <c r="AP77" s="51">
        <v>0.5</v>
      </c>
      <c r="AQ77" s="50">
        <v>1</v>
      </c>
      <c r="AR77" s="17">
        <f t="shared" si="143"/>
        <v>0</v>
      </c>
      <c r="AS77" s="17">
        <f t="shared" si="144"/>
        <v>0</v>
      </c>
      <c r="AT77" s="17">
        <f t="shared" si="145"/>
        <v>78.668760526577245</v>
      </c>
      <c r="AU77" s="17">
        <f t="shared" si="146"/>
        <v>0</v>
      </c>
      <c r="AV77" s="17">
        <f t="shared" si="147"/>
        <v>0</v>
      </c>
      <c r="AW77" s="17">
        <f t="shared" si="148"/>
        <v>78.668760526577245</v>
      </c>
      <c r="AX77" s="14">
        <f t="shared" si="149"/>
        <v>0</v>
      </c>
      <c r="AY77" s="14">
        <f t="shared" si="150"/>
        <v>0</v>
      </c>
      <c r="AZ77" s="67">
        <f t="shared" si="151"/>
        <v>6.60911221268797E-3</v>
      </c>
      <c r="BA77" s="21">
        <f t="shared" si="152"/>
        <v>0</v>
      </c>
      <c r="BB77" s="66">
        <v>0</v>
      </c>
      <c r="BC77" s="15">
        <f t="shared" si="153"/>
        <v>0</v>
      </c>
      <c r="BD77" s="19">
        <f t="shared" si="154"/>
        <v>0</v>
      </c>
      <c r="BE77" s="53">
        <f t="shared" si="155"/>
        <v>0</v>
      </c>
      <c r="BF77" s="61">
        <f t="shared" si="156"/>
        <v>0</v>
      </c>
      <c r="BG77" s="62">
        <f t="shared" si="157"/>
        <v>0</v>
      </c>
      <c r="BH77" s="63">
        <f t="shared" si="158"/>
        <v>13.049854569428373</v>
      </c>
      <c r="BI77" s="46">
        <f t="shared" si="159"/>
        <v>0</v>
      </c>
      <c r="BJ77" s="64" t="e">
        <f t="shared" si="160"/>
        <v>#DIV/0!</v>
      </c>
      <c r="BK77" s="66">
        <v>0</v>
      </c>
      <c r="BL77" s="66">
        <v>0</v>
      </c>
      <c r="BM77" s="66">
        <v>0</v>
      </c>
      <c r="BN77" s="10">
        <f t="shared" si="161"/>
        <v>0</v>
      </c>
      <c r="BO77" s="15">
        <f t="shared" si="162"/>
        <v>0</v>
      </c>
      <c r="BP77" s="9">
        <f t="shared" si="163"/>
        <v>0</v>
      </c>
      <c r="BQ77" s="53">
        <f t="shared" si="164"/>
        <v>0</v>
      </c>
      <c r="BR77" s="7">
        <f t="shared" si="165"/>
        <v>0</v>
      </c>
      <c r="BS77" s="62">
        <f t="shared" si="166"/>
        <v>0</v>
      </c>
      <c r="BT77" s="48">
        <f t="shared" si="167"/>
        <v>13.049854569428373</v>
      </c>
      <c r="BU77" s="46">
        <f t="shared" si="168"/>
        <v>0</v>
      </c>
      <c r="BV77" s="64" t="e">
        <f t="shared" si="169"/>
        <v>#DIV/0!</v>
      </c>
      <c r="BW77" s="16">
        <f t="shared" si="170"/>
        <v>0</v>
      </c>
      <c r="BX77" s="69">
        <f t="shared" si="171"/>
        <v>66.381923064237967</v>
      </c>
      <c r="BY77" s="66">
        <v>0</v>
      </c>
      <c r="BZ77" s="15">
        <f t="shared" si="172"/>
        <v>66.381923064237967</v>
      </c>
      <c r="CA77" s="37">
        <f t="shared" si="173"/>
        <v>66.381923064237967</v>
      </c>
      <c r="CB77" s="54">
        <f t="shared" si="174"/>
        <v>66.381923064237967</v>
      </c>
      <c r="CC77" s="26">
        <f t="shared" si="175"/>
        <v>2.0679726811289111E-2</v>
      </c>
      <c r="CD77" s="47">
        <f t="shared" si="176"/>
        <v>66.381923064237967</v>
      </c>
      <c r="CE77" s="48">
        <f t="shared" si="177"/>
        <v>13.046397475334455</v>
      </c>
      <c r="CF77" s="65">
        <f t="shared" si="178"/>
        <v>5.0881420092971839</v>
      </c>
      <c r="CG77" t="s">
        <v>222</v>
      </c>
      <c r="CH77" s="66">
        <v>0</v>
      </c>
      <c r="CI77" s="15">
        <f t="shared" si="179"/>
        <v>61.484570914636187</v>
      </c>
      <c r="CJ77" s="37">
        <f t="shared" si="180"/>
        <v>61.484570914636187</v>
      </c>
      <c r="CK77" s="54">
        <f t="shared" si="181"/>
        <v>61.484570914636187</v>
      </c>
      <c r="CL77" s="26">
        <f t="shared" si="182"/>
        <v>9.5666050901876756E-3</v>
      </c>
      <c r="CM77" s="47">
        <f t="shared" si="183"/>
        <v>61.484570914636194</v>
      </c>
      <c r="CN77" s="48">
        <f t="shared" si="184"/>
        <v>13.046397475334455</v>
      </c>
      <c r="CO77" s="65">
        <f t="shared" si="185"/>
        <v>4.7127623568789048</v>
      </c>
      <c r="CP77" s="70">
        <f t="shared" si="186"/>
        <v>0</v>
      </c>
      <c r="CQ77" s="1">
        <f t="shared" si="187"/>
        <v>0</v>
      </c>
    </row>
    <row r="78" spans="1:95" x14ac:dyDescent="0.2">
      <c r="A78" s="29" t="s">
        <v>225</v>
      </c>
      <c r="B78">
        <v>0</v>
      </c>
      <c r="C78">
        <v>0</v>
      </c>
      <c r="D78">
        <v>0.28685577307231303</v>
      </c>
      <c r="E78">
        <v>0.71314422692768598</v>
      </c>
      <c r="F78">
        <v>0.31187922129519202</v>
      </c>
      <c r="G78">
        <v>0.31187922129519202</v>
      </c>
      <c r="H78">
        <v>0.12996239030505599</v>
      </c>
      <c r="I78">
        <v>0.19598829920601701</v>
      </c>
      <c r="J78">
        <v>0.15959670371482099</v>
      </c>
      <c r="K78">
        <v>0.22310288137058701</v>
      </c>
      <c r="L78">
        <v>1.00681752808342</v>
      </c>
      <c r="M78">
        <v>-1.2611976433302301</v>
      </c>
      <c r="N78" s="21">
        <v>0</v>
      </c>
      <c r="O78">
        <v>1.0154569614022499</v>
      </c>
      <c r="P78">
        <v>0.995536577478775</v>
      </c>
      <c r="Q78">
        <v>1.0030338408655399</v>
      </c>
      <c r="R78">
        <v>0.98952427576131896</v>
      </c>
      <c r="S78">
        <v>263.02999877929602</v>
      </c>
      <c r="T78" s="27">
        <f t="shared" si="126"/>
        <v>0.98952427576131896</v>
      </c>
      <c r="U78" s="27">
        <f t="shared" si="127"/>
        <v>1.0030338408655399</v>
      </c>
      <c r="V78" s="39">
        <f t="shared" si="128"/>
        <v>260.27456904558352</v>
      </c>
      <c r="W78" s="38">
        <f t="shared" si="129"/>
        <v>263.82798993845557</v>
      </c>
      <c r="X78" s="44">
        <f t="shared" si="130"/>
        <v>1.1034269199009086</v>
      </c>
      <c r="Y78" s="44">
        <f t="shared" si="131"/>
        <v>0.23132349860845403</v>
      </c>
      <c r="Z78" s="22">
        <f t="shared" si="132"/>
        <v>1</v>
      </c>
      <c r="AA78" s="22">
        <f t="shared" si="133"/>
        <v>1</v>
      </c>
      <c r="AB78" s="22">
        <f t="shared" si="134"/>
        <v>1</v>
      </c>
      <c r="AC78" s="22">
        <v>1</v>
      </c>
      <c r="AD78" s="22">
        <v>1</v>
      </c>
      <c r="AE78" s="22">
        <v>1</v>
      </c>
      <c r="AF78" s="22">
        <f t="shared" si="135"/>
        <v>-0.10573411347504191</v>
      </c>
      <c r="AG78" s="22">
        <f t="shared" si="136"/>
        <v>0.97680415159684475</v>
      </c>
      <c r="AH78" s="22">
        <f t="shared" si="137"/>
        <v>0.97680415159684475</v>
      </c>
      <c r="AI78" s="22">
        <f t="shared" si="138"/>
        <v>2.0825382650718867</v>
      </c>
      <c r="AJ78" s="22">
        <f t="shared" si="139"/>
        <v>-2.6288582302280261</v>
      </c>
      <c r="AK78" s="22">
        <f t="shared" si="140"/>
        <v>1.3004365594014071</v>
      </c>
      <c r="AL78" s="22">
        <f t="shared" si="141"/>
        <v>-1.2611976433302301</v>
      </c>
      <c r="AM78" s="22">
        <f t="shared" si="142"/>
        <v>2.367660586897796</v>
      </c>
      <c r="AN78" s="46">
        <v>1</v>
      </c>
      <c r="AO78" s="46">
        <v>0</v>
      </c>
      <c r="AP78" s="51">
        <v>1</v>
      </c>
      <c r="AQ78" s="21">
        <v>1</v>
      </c>
      <c r="AR78" s="17">
        <f t="shared" si="143"/>
        <v>18.809270836669928</v>
      </c>
      <c r="AS78" s="17">
        <f t="shared" si="144"/>
        <v>0</v>
      </c>
      <c r="AT78" s="17">
        <f t="shared" si="145"/>
        <v>31.425180366663685</v>
      </c>
      <c r="AU78" s="17">
        <f t="shared" si="146"/>
        <v>18.809270836669928</v>
      </c>
      <c r="AV78" s="17">
        <f t="shared" si="147"/>
        <v>0</v>
      </c>
      <c r="AW78" s="17">
        <f t="shared" si="148"/>
        <v>31.425180366663685</v>
      </c>
      <c r="AX78" s="14">
        <f t="shared" si="149"/>
        <v>2.4016486625170995E-2</v>
      </c>
      <c r="AY78" s="14">
        <f t="shared" si="150"/>
        <v>0</v>
      </c>
      <c r="AZ78" s="67">
        <f t="shared" si="151"/>
        <v>2.6400891784366283E-3</v>
      </c>
      <c r="BA78" s="21">
        <f t="shared" si="152"/>
        <v>0</v>
      </c>
      <c r="BB78" s="66">
        <v>2630</v>
      </c>
      <c r="BC78" s="15">
        <f t="shared" si="153"/>
        <v>2863.8219311318903</v>
      </c>
      <c r="BD78" s="19">
        <f t="shared" si="154"/>
        <v>233.82193113189032</v>
      </c>
      <c r="BE78" s="53">
        <f t="shared" si="155"/>
        <v>233.82193113189032</v>
      </c>
      <c r="BF78" s="61">
        <f t="shared" si="156"/>
        <v>1.1614059014376512E-2</v>
      </c>
      <c r="BG78" s="62">
        <f t="shared" si="157"/>
        <v>15.737049964480063</v>
      </c>
      <c r="BH78" s="63">
        <f t="shared" si="158"/>
        <v>260.27456904558352</v>
      </c>
      <c r="BI78" s="46">
        <f t="shared" si="159"/>
        <v>6.0463263937722375E-2</v>
      </c>
      <c r="BJ78" s="64">
        <f t="shared" si="160"/>
        <v>0.91835318788850984</v>
      </c>
      <c r="BK78" s="66">
        <v>0</v>
      </c>
      <c r="BL78" s="66">
        <v>0</v>
      </c>
      <c r="BM78" s="66">
        <v>0</v>
      </c>
      <c r="BN78" s="10">
        <f t="shared" si="161"/>
        <v>0</v>
      </c>
      <c r="BO78" s="15">
        <f t="shared" si="162"/>
        <v>0</v>
      </c>
      <c r="BP78" s="9">
        <f t="shared" si="163"/>
        <v>0</v>
      </c>
      <c r="BQ78" s="53">
        <f t="shared" si="164"/>
        <v>0</v>
      </c>
      <c r="BR78" s="7">
        <f t="shared" si="165"/>
        <v>0</v>
      </c>
      <c r="BS78" s="62">
        <f t="shared" si="166"/>
        <v>0</v>
      </c>
      <c r="BT78" s="48">
        <f t="shared" si="167"/>
        <v>263.82798993845557</v>
      </c>
      <c r="BU78" s="46">
        <f t="shared" si="168"/>
        <v>0</v>
      </c>
      <c r="BV78" s="64" t="e">
        <f t="shared" si="169"/>
        <v>#DIV/0!</v>
      </c>
      <c r="BW78" s="16">
        <f t="shared" si="170"/>
        <v>2630</v>
      </c>
      <c r="BX78" s="69">
        <f t="shared" si="171"/>
        <v>2890.3389868401077</v>
      </c>
      <c r="BY78" s="66">
        <v>0</v>
      </c>
      <c r="BZ78" s="15">
        <f t="shared" si="172"/>
        <v>26.517055708217494</v>
      </c>
      <c r="CA78" s="37">
        <f t="shared" si="173"/>
        <v>26.517055708217494</v>
      </c>
      <c r="CB78" s="54">
        <f t="shared" si="174"/>
        <v>26.517055708217494</v>
      </c>
      <c r="CC78" s="26">
        <f t="shared" si="175"/>
        <v>8.2607650181363013E-3</v>
      </c>
      <c r="CD78" s="47">
        <f t="shared" si="176"/>
        <v>26.517055708217494</v>
      </c>
      <c r="CE78" s="48">
        <f t="shared" si="177"/>
        <v>260.27456904558352</v>
      </c>
      <c r="CF78" s="65">
        <f t="shared" si="178"/>
        <v>0.10188108582968548</v>
      </c>
      <c r="CG78" t="s">
        <v>222</v>
      </c>
      <c r="CH78" s="66">
        <v>0</v>
      </c>
      <c r="CI78" s="15">
        <f t="shared" si="179"/>
        <v>24.560749626995953</v>
      </c>
      <c r="CJ78" s="37">
        <f t="shared" si="180"/>
        <v>24.560749626995953</v>
      </c>
      <c r="CK78" s="54">
        <f t="shared" si="181"/>
        <v>24.560749626995953</v>
      </c>
      <c r="CL78" s="26">
        <f t="shared" si="182"/>
        <v>3.8214951963584805E-3</v>
      </c>
      <c r="CM78" s="47">
        <f t="shared" si="183"/>
        <v>24.560749626995953</v>
      </c>
      <c r="CN78" s="48">
        <f t="shared" si="184"/>
        <v>260.27456904558352</v>
      </c>
      <c r="CO78" s="65">
        <f t="shared" si="185"/>
        <v>9.4364769163039028E-2</v>
      </c>
      <c r="CP78" s="70">
        <f t="shared" si="186"/>
        <v>0</v>
      </c>
      <c r="CQ78" s="1">
        <f t="shared" si="187"/>
        <v>2630</v>
      </c>
    </row>
    <row r="79" spans="1:95" x14ac:dyDescent="0.2">
      <c r="A79" s="29" t="s">
        <v>165</v>
      </c>
      <c r="B79">
        <v>1</v>
      </c>
      <c r="C79">
        <v>1</v>
      </c>
      <c r="D79">
        <v>7.6204169662113505E-2</v>
      </c>
      <c r="E79">
        <v>0.92379583033788604</v>
      </c>
      <c r="F79">
        <v>7.2597864768683198E-2</v>
      </c>
      <c r="G79">
        <v>7.2597864768683198E-2</v>
      </c>
      <c r="H79">
        <v>7.10382513661202E-2</v>
      </c>
      <c r="I79">
        <v>4.9180327868852403E-2</v>
      </c>
      <c r="J79">
        <v>5.9107397958425997E-2</v>
      </c>
      <c r="K79">
        <v>6.55062659889461E-2</v>
      </c>
      <c r="L79">
        <v>0.527797233191311</v>
      </c>
      <c r="M79">
        <v>-1.8839551573948601</v>
      </c>
      <c r="N79" s="21">
        <v>0</v>
      </c>
      <c r="O79">
        <v>1.02248355662265</v>
      </c>
      <c r="P79">
        <v>0.98688927151801198</v>
      </c>
      <c r="Q79">
        <v>1.0049027521870699</v>
      </c>
      <c r="R79">
        <v>0.97223874122153298</v>
      </c>
      <c r="S79">
        <v>50.150001525878899</v>
      </c>
      <c r="T79" s="27">
        <f t="shared" si="126"/>
        <v>0.98688927151801198</v>
      </c>
      <c r="U79" s="27">
        <f t="shared" si="127"/>
        <v>1.0049027521870699</v>
      </c>
      <c r="V79" s="39">
        <f t="shared" si="128"/>
        <v>49.492498472501815</v>
      </c>
      <c r="W79" s="38">
        <f t="shared" si="129"/>
        <v>50.395874555541461</v>
      </c>
      <c r="X79" s="44">
        <f t="shared" si="130"/>
        <v>1.2122751782278551</v>
      </c>
      <c r="Y79" s="44">
        <f t="shared" si="131"/>
        <v>6.6604591768832086E-2</v>
      </c>
      <c r="Z79" s="22">
        <f t="shared" si="132"/>
        <v>1</v>
      </c>
      <c r="AA79" s="22">
        <f t="shared" si="133"/>
        <v>1</v>
      </c>
      <c r="AB79" s="22">
        <f t="shared" si="134"/>
        <v>1</v>
      </c>
      <c r="AC79" s="22">
        <v>1</v>
      </c>
      <c r="AD79" s="22">
        <v>1</v>
      </c>
      <c r="AE79" s="22">
        <v>1</v>
      </c>
      <c r="AF79" s="22">
        <f t="shared" si="135"/>
        <v>-0.10573411347504191</v>
      </c>
      <c r="AG79" s="22">
        <f t="shared" si="136"/>
        <v>0.97680415159684475</v>
      </c>
      <c r="AH79" s="22">
        <f t="shared" si="137"/>
        <v>0.527797233191311</v>
      </c>
      <c r="AI79" s="22">
        <f t="shared" si="138"/>
        <v>1.633531346666353</v>
      </c>
      <c r="AJ79" s="22">
        <f t="shared" si="139"/>
        <v>-2.6288582302280261</v>
      </c>
      <c r="AK79" s="22">
        <f t="shared" si="140"/>
        <v>1.3004365594014071</v>
      </c>
      <c r="AL79" s="22">
        <f t="shared" si="141"/>
        <v>-1.8839551573948601</v>
      </c>
      <c r="AM79" s="22">
        <f t="shared" si="142"/>
        <v>1.744903072833166</v>
      </c>
      <c r="AN79" s="46">
        <v>1</v>
      </c>
      <c r="AO79" s="46">
        <v>1</v>
      </c>
      <c r="AP79" s="51">
        <v>1</v>
      </c>
      <c r="AQ79" s="21">
        <v>1</v>
      </c>
      <c r="AR79" s="17">
        <f t="shared" si="143"/>
        <v>7.1204901689864935</v>
      </c>
      <c r="AS79" s="17">
        <f t="shared" si="144"/>
        <v>7.1204901689864935</v>
      </c>
      <c r="AT79" s="17">
        <f t="shared" si="145"/>
        <v>9.2701173056540362</v>
      </c>
      <c r="AU79" s="17">
        <f t="shared" si="146"/>
        <v>7.1204901689864935</v>
      </c>
      <c r="AV79" s="17">
        <f t="shared" si="147"/>
        <v>7.1204901689864935</v>
      </c>
      <c r="AW79" s="17">
        <f t="shared" si="148"/>
        <v>9.2701173056540362</v>
      </c>
      <c r="AX79" s="14">
        <f t="shared" si="149"/>
        <v>9.091748340118104E-3</v>
      </c>
      <c r="AY79" s="14">
        <f t="shared" si="150"/>
        <v>8.3669302850999435E-3</v>
      </c>
      <c r="AZ79" s="67">
        <f t="shared" si="151"/>
        <v>7.7880018812740575E-4</v>
      </c>
      <c r="BA79" s="21">
        <f t="shared" si="152"/>
        <v>0</v>
      </c>
      <c r="BB79" s="66">
        <v>1555</v>
      </c>
      <c r="BC79" s="15">
        <f t="shared" si="153"/>
        <v>1084.1364390690433</v>
      </c>
      <c r="BD79" s="19">
        <f t="shared" si="154"/>
        <v>-470.86356093095674</v>
      </c>
      <c r="BE79" s="53">
        <f t="shared" si="155"/>
        <v>0</v>
      </c>
      <c r="BF79" s="61">
        <f t="shared" si="156"/>
        <v>0</v>
      </c>
      <c r="BG79" s="62">
        <f t="shared" si="157"/>
        <v>0</v>
      </c>
      <c r="BH79" s="63">
        <f t="shared" si="158"/>
        <v>50.395874555541461</v>
      </c>
      <c r="BI79" s="46">
        <f t="shared" si="159"/>
        <v>0</v>
      </c>
      <c r="BJ79" s="64">
        <f t="shared" si="160"/>
        <v>1.4343213123020671</v>
      </c>
      <c r="BK79" s="66">
        <v>401</v>
      </c>
      <c r="BL79" s="66">
        <v>2608</v>
      </c>
      <c r="BM79" s="66">
        <v>0</v>
      </c>
      <c r="BN79" s="10">
        <f t="shared" si="161"/>
        <v>3009</v>
      </c>
      <c r="BO79" s="15">
        <f t="shared" si="162"/>
        <v>1484.3938357401512</v>
      </c>
      <c r="BP79" s="9">
        <f t="shared" si="163"/>
        <v>-1524.6061642598488</v>
      </c>
      <c r="BQ79" s="53">
        <f t="shared" si="164"/>
        <v>0</v>
      </c>
      <c r="BR79" s="7">
        <f t="shared" si="165"/>
        <v>0</v>
      </c>
      <c r="BS79" s="62">
        <f t="shared" si="166"/>
        <v>0</v>
      </c>
      <c r="BT79" s="48">
        <f t="shared" si="167"/>
        <v>50.395874555541461</v>
      </c>
      <c r="BU79" s="46">
        <f t="shared" si="168"/>
        <v>0</v>
      </c>
      <c r="BV79" s="64">
        <f t="shared" si="169"/>
        <v>2.0270900670371264</v>
      </c>
      <c r="BW79" s="16">
        <f t="shared" si="170"/>
        <v>4564</v>
      </c>
      <c r="BX79" s="69">
        <f t="shared" si="171"/>
        <v>2576.3525438987463</v>
      </c>
      <c r="BY79" s="66">
        <v>0</v>
      </c>
      <c r="BZ79" s="15">
        <f t="shared" si="172"/>
        <v>7.8222690895516633</v>
      </c>
      <c r="CA79" s="37">
        <f t="shared" si="173"/>
        <v>7.8222690895516633</v>
      </c>
      <c r="CB79" s="54">
        <f t="shared" si="174"/>
        <v>7.8222690895516633</v>
      </c>
      <c r="CC79" s="26">
        <f t="shared" si="175"/>
        <v>2.4368439531313622E-3</v>
      </c>
      <c r="CD79" s="47">
        <f t="shared" si="176"/>
        <v>7.8222690895516624</v>
      </c>
      <c r="CE79" s="48">
        <f t="shared" si="177"/>
        <v>49.492498472501815</v>
      </c>
      <c r="CF79" s="65">
        <f t="shared" si="178"/>
        <v>0.15804958995751123</v>
      </c>
      <c r="CG79" t="s">
        <v>222</v>
      </c>
      <c r="CH79" s="66">
        <v>110</v>
      </c>
      <c r="CI79" s="15">
        <f t="shared" si="179"/>
        <v>7.2451781501492558</v>
      </c>
      <c r="CJ79" s="37">
        <f t="shared" si="180"/>
        <v>-102.75482184985074</v>
      </c>
      <c r="CK79" s="54">
        <f t="shared" si="181"/>
        <v>-102.75482184985074</v>
      </c>
      <c r="CL79" s="26">
        <f t="shared" si="182"/>
        <v>-1.5987991574583901E-2</v>
      </c>
      <c r="CM79" s="47">
        <f t="shared" si="183"/>
        <v>-102.75482184985073</v>
      </c>
      <c r="CN79" s="48">
        <f t="shared" si="184"/>
        <v>49.492498472501815</v>
      </c>
      <c r="CO79" s="65">
        <f t="shared" si="185"/>
        <v>-2.0761696220881154</v>
      </c>
      <c r="CP79" s="70">
        <f t="shared" si="186"/>
        <v>0</v>
      </c>
      <c r="CQ79" s="1">
        <f t="shared" si="187"/>
        <v>4564</v>
      </c>
    </row>
    <row r="80" spans="1:95" x14ac:dyDescent="0.2">
      <c r="A80" s="29" t="s">
        <v>208</v>
      </c>
      <c r="B80">
        <v>1</v>
      </c>
      <c r="C80">
        <v>0</v>
      </c>
      <c r="D80">
        <v>0.12612244897959099</v>
      </c>
      <c r="E80">
        <v>0.87387755102040798</v>
      </c>
      <c r="F80">
        <v>0.333068362480127</v>
      </c>
      <c r="G80">
        <v>0.333068362480127</v>
      </c>
      <c r="H80">
        <v>0.45006268282490502</v>
      </c>
      <c r="I80">
        <v>0.15127455077308799</v>
      </c>
      <c r="J80">
        <v>0.26092725071189499</v>
      </c>
      <c r="K80">
        <v>0.29479927428854402</v>
      </c>
      <c r="L80">
        <v>0.57334236341289802</v>
      </c>
      <c r="M80">
        <v>1.3027661431848401</v>
      </c>
      <c r="N80" s="21">
        <v>0</v>
      </c>
      <c r="O80">
        <v>1.0068366991072699</v>
      </c>
      <c r="P80">
        <v>0.99114738302925698</v>
      </c>
      <c r="Q80">
        <v>1.00608107520334</v>
      </c>
      <c r="R80">
        <v>0.97309240095818705</v>
      </c>
      <c r="S80">
        <v>5.8200998306274396</v>
      </c>
      <c r="T80" s="27">
        <f t="shared" si="126"/>
        <v>0.97309240095818705</v>
      </c>
      <c r="U80" s="27">
        <f t="shared" si="127"/>
        <v>1.00608107520334</v>
      </c>
      <c r="V80" s="39">
        <f t="shared" si="128"/>
        <v>5.663494918001593</v>
      </c>
      <c r="W80" s="38">
        <f t="shared" si="129"/>
        <v>5.8554922953884319</v>
      </c>
      <c r="X80" s="44">
        <f t="shared" si="130"/>
        <v>1.186481319199852</v>
      </c>
      <c r="Y80" s="44">
        <f t="shared" si="131"/>
        <v>0.27847470464832524</v>
      </c>
      <c r="Z80" s="22">
        <f t="shared" si="132"/>
        <v>1</v>
      </c>
      <c r="AA80" s="22">
        <f t="shared" si="133"/>
        <v>1</v>
      </c>
      <c r="AB80" s="22">
        <f t="shared" si="134"/>
        <v>1</v>
      </c>
      <c r="AC80" s="22">
        <v>1</v>
      </c>
      <c r="AD80" s="22">
        <v>1</v>
      </c>
      <c r="AE80" s="22">
        <v>1</v>
      </c>
      <c r="AF80" s="22">
        <f t="shared" si="135"/>
        <v>-0.10573411347504191</v>
      </c>
      <c r="AG80" s="22">
        <f t="shared" si="136"/>
        <v>0.97680415159684475</v>
      </c>
      <c r="AH80" s="22">
        <f t="shared" si="137"/>
        <v>0.57334236341289802</v>
      </c>
      <c r="AI80" s="22">
        <f t="shared" si="138"/>
        <v>1.67907647688794</v>
      </c>
      <c r="AJ80" s="22">
        <f t="shared" si="139"/>
        <v>-2.6288582302280261</v>
      </c>
      <c r="AK80" s="22">
        <f t="shared" si="140"/>
        <v>1.3004365594014071</v>
      </c>
      <c r="AL80" s="22">
        <f t="shared" si="141"/>
        <v>1.3004365594014071</v>
      </c>
      <c r="AM80" s="22">
        <f t="shared" si="142"/>
        <v>4.9292947896294335</v>
      </c>
      <c r="AN80" s="46">
        <v>0</v>
      </c>
      <c r="AO80" s="49">
        <v>0</v>
      </c>
      <c r="AP80" s="51">
        <v>0.5</v>
      </c>
      <c r="AQ80" s="50">
        <v>1</v>
      </c>
      <c r="AR80" s="17">
        <f t="shared" si="143"/>
        <v>0</v>
      </c>
      <c r="AS80" s="17">
        <f t="shared" si="144"/>
        <v>0</v>
      </c>
      <c r="AT80" s="17">
        <f t="shared" si="145"/>
        <v>295.19511719770139</v>
      </c>
      <c r="AU80" s="17">
        <f t="shared" si="146"/>
        <v>0</v>
      </c>
      <c r="AV80" s="17">
        <f t="shared" si="147"/>
        <v>0</v>
      </c>
      <c r="AW80" s="17">
        <f t="shared" si="148"/>
        <v>295.19511719770139</v>
      </c>
      <c r="AX80" s="14">
        <f t="shared" si="149"/>
        <v>0</v>
      </c>
      <c r="AY80" s="14">
        <f t="shared" si="150"/>
        <v>0</v>
      </c>
      <c r="AZ80" s="67">
        <f t="shared" si="151"/>
        <v>2.4799903305176289E-2</v>
      </c>
      <c r="BA80" s="21">
        <f t="shared" si="152"/>
        <v>0</v>
      </c>
      <c r="BB80" s="66">
        <v>0</v>
      </c>
      <c r="BC80" s="15">
        <f t="shared" si="153"/>
        <v>0</v>
      </c>
      <c r="BD80" s="19">
        <f t="shared" si="154"/>
        <v>0</v>
      </c>
      <c r="BE80" s="53">
        <f t="shared" si="155"/>
        <v>0</v>
      </c>
      <c r="BF80" s="61">
        <f t="shared" si="156"/>
        <v>0</v>
      </c>
      <c r="BG80" s="62">
        <f t="shared" si="157"/>
        <v>0</v>
      </c>
      <c r="BH80" s="63">
        <f t="shared" si="158"/>
        <v>5.8554922953884319</v>
      </c>
      <c r="BI80" s="46">
        <f t="shared" si="159"/>
        <v>0</v>
      </c>
      <c r="BJ80" s="64" t="e">
        <f t="shared" si="160"/>
        <v>#DIV/0!</v>
      </c>
      <c r="BK80" s="66">
        <v>0</v>
      </c>
      <c r="BL80" s="66">
        <v>0</v>
      </c>
      <c r="BM80" s="66">
        <v>0</v>
      </c>
      <c r="BN80" s="10">
        <f t="shared" si="161"/>
        <v>0</v>
      </c>
      <c r="BO80" s="15">
        <f t="shared" si="162"/>
        <v>0</v>
      </c>
      <c r="BP80" s="9">
        <f t="shared" si="163"/>
        <v>0</v>
      </c>
      <c r="BQ80" s="53">
        <f t="shared" si="164"/>
        <v>0</v>
      </c>
      <c r="BR80" s="7">
        <f t="shared" si="165"/>
        <v>0</v>
      </c>
      <c r="BS80" s="62">
        <f t="shared" si="166"/>
        <v>0</v>
      </c>
      <c r="BT80" s="48">
        <f t="shared" si="167"/>
        <v>5.8554922953884319</v>
      </c>
      <c r="BU80" s="46">
        <f t="shared" si="168"/>
        <v>0</v>
      </c>
      <c r="BV80" s="64" t="e">
        <f t="shared" si="169"/>
        <v>#DIV/0!</v>
      </c>
      <c r="BW80" s="16">
        <f t="shared" si="170"/>
        <v>116</v>
      </c>
      <c r="BX80" s="69">
        <f t="shared" si="171"/>
        <v>249.09022879719063</v>
      </c>
      <c r="BY80" s="66">
        <v>116</v>
      </c>
      <c r="BZ80" s="15">
        <f t="shared" si="172"/>
        <v>249.09022879719063</v>
      </c>
      <c r="CA80" s="37">
        <f t="shared" si="173"/>
        <v>133.09022879719063</v>
      </c>
      <c r="CB80" s="54">
        <f t="shared" si="174"/>
        <v>133.09022879719063</v>
      </c>
      <c r="CC80" s="26">
        <f t="shared" si="175"/>
        <v>4.1461130466414579E-2</v>
      </c>
      <c r="CD80" s="47">
        <f t="shared" si="176"/>
        <v>133.09022879719063</v>
      </c>
      <c r="CE80" s="48">
        <f t="shared" si="177"/>
        <v>5.663494918001593</v>
      </c>
      <c r="CF80" s="65">
        <f t="shared" si="178"/>
        <v>23.499664204546072</v>
      </c>
      <c r="CG80" t="s">
        <v>222</v>
      </c>
      <c r="CH80" s="66">
        <v>0</v>
      </c>
      <c r="CI80" s="15">
        <f t="shared" si="179"/>
        <v>230.71350044805502</v>
      </c>
      <c r="CJ80" s="37">
        <f t="shared" si="180"/>
        <v>230.71350044805502</v>
      </c>
      <c r="CK80" s="54">
        <f t="shared" si="181"/>
        <v>230.71350044805502</v>
      </c>
      <c r="CL80" s="26">
        <f t="shared" si="182"/>
        <v>3.5897541690999693E-2</v>
      </c>
      <c r="CM80" s="47">
        <f t="shared" si="183"/>
        <v>230.71350044805502</v>
      </c>
      <c r="CN80" s="48">
        <f t="shared" si="184"/>
        <v>5.663494918001593</v>
      </c>
      <c r="CO80" s="65">
        <f t="shared" si="185"/>
        <v>40.736948437037533</v>
      </c>
      <c r="CP80" s="70">
        <f t="shared" si="186"/>
        <v>0</v>
      </c>
      <c r="CQ80" s="1">
        <f t="shared" si="187"/>
        <v>232</v>
      </c>
    </row>
    <row r="81" spans="1:95" x14ac:dyDescent="0.2">
      <c r="A81" s="30" t="s">
        <v>166</v>
      </c>
      <c r="B81">
        <v>0</v>
      </c>
      <c r="C81">
        <v>0</v>
      </c>
      <c r="D81">
        <v>0.1396933560477</v>
      </c>
      <c r="E81">
        <v>0.86030664395229905</v>
      </c>
      <c r="F81">
        <v>0.226289517470881</v>
      </c>
      <c r="G81">
        <v>0.226289517470881</v>
      </c>
      <c r="H81">
        <v>4.40251572327044E-2</v>
      </c>
      <c r="I81">
        <v>0.12788259958071199</v>
      </c>
      <c r="J81">
        <v>7.5033669468231701E-2</v>
      </c>
      <c r="K81">
        <v>0.13030476913005001</v>
      </c>
      <c r="L81">
        <v>-0.22204711244606701</v>
      </c>
      <c r="M81">
        <v>-2.3224203450408401</v>
      </c>
      <c r="N81" s="21">
        <v>0</v>
      </c>
      <c r="O81">
        <v>0.99046019232798599</v>
      </c>
      <c r="P81">
        <v>0.98991936452989104</v>
      </c>
      <c r="Q81">
        <v>1.0085886670184401</v>
      </c>
      <c r="R81">
        <v>0.97455051000137405</v>
      </c>
      <c r="S81">
        <v>2.3399999141693102</v>
      </c>
      <c r="T81" s="27">
        <f t="shared" si="126"/>
        <v>0.97455051000137405</v>
      </c>
      <c r="U81" s="27">
        <f t="shared" si="127"/>
        <v>1.0085886670184401</v>
      </c>
      <c r="V81" s="39">
        <f t="shared" si="128"/>
        <v>2.2804481097568727</v>
      </c>
      <c r="W81" s="38">
        <f t="shared" si="129"/>
        <v>2.360097394255289</v>
      </c>
      <c r="X81" s="44">
        <f t="shared" si="130"/>
        <v>1.1794689367903812</v>
      </c>
      <c r="Y81" s="44">
        <f t="shared" si="131"/>
        <v>0.13850265520016575</v>
      </c>
      <c r="Z81" s="22">
        <f t="shared" si="132"/>
        <v>1</v>
      </c>
      <c r="AA81" s="22">
        <f t="shared" si="133"/>
        <v>1</v>
      </c>
      <c r="AB81" s="22">
        <f t="shared" si="134"/>
        <v>1</v>
      </c>
      <c r="AC81" s="22">
        <v>1</v>
      </c>
      <c r="AD81" s="22">
        <v>1</v>
      </c>
      <c r="AE81" s="22">
        <v>1</v>
      </c>
      <c r="AF81" s="22">
        <f t="shared" si="135"/>
        <v>-0.10573411347504191</v>
      </c>
      <c r="AG81" s="22">
        <f t="shared" si="136"/>
        <v>0.97680415159684475</v>
      </c>
      <c r="AH81" s="22">
        <f t="shared" si="137"/>
        <v>-0.10573411347504191</v>
      </c>
      <c r="AI81" s="22">
        <f t="shared" si="138"/>
        <v>1</v>
      </c>
      <c r="AJ81" s="22">
        <f t="shared" si="139"/>
        <v>-2.6288582302280261</v>
      </c>
      <c r="AK81" s="22">
        <f t="shared" si="140"/>
        <v>1.3004365594014071</v>
      </c>
      <c r="AL81" s="22">
        <f t="shared" si="141"/>
        <v>-2.3224203450408401</v>
      </c>
      <c r="AM81" s="22">
        <f t="shared" si="142"/>
        <v>1.3064378851871861</v>
      </c>
      <c r="AN81" s="46">
        <v>1</v>
      </c>
      <c r="AO81" s="46">
        <v>1</v>
      </c>
      <c r="AP81" s="51">
        <v>1</v>
      </c>
      <c r="AQ81" s="21">
        <v>1</v>
      </c>
      <c r="AR81" s="17">
        <f t="shared" si="143"/>
        <v>1</v>
      </c>
      <c r="AS81" s="17">
        <f t="shared" si="144"/>
        <v>1</v>
      </c>
      <c r="AT81" s="17">
        <f t="shared" si="145"/>
        <v>2.9130977903909288</v>
      </c>
      <c r="AU81" s="17">
        <f t="shared" si="146"/>
        <v>1</v>
      </c>
      <c r="AV81" s="17">
        <f t="shared" si="147"/>
        <v>1</v>
      </c>
      <c r="AW81" s="17">
        <f t="shared" si="148"/>
        <v>2.9130977903909288</v>
      </c>
      <c r="AX81" s="14">
        <f t="shared" si="149"/>
        <v>1.2768430437159347E-3</v>
      </c>
      <c r="AY81" s="14">
        <f t="shared" si="150"/>
        <v>1.1750497629422138E-3</v>
      </c>
      <c r="AZ81" s="67">
        <f t="shared" si="151"/>
        <v>2.4473488655922889E-4</v>
      </c>
      <c r="BA81" s="21">
        <f t="shared" si="152"/>
        <v>0</v>
      </c>
      <c r="BB81" s="66">
        <v>157</v>
      </c>
      <c r="BC81" s="15">
        <f t="shared" si="153"/>
        <v>152.25587190486291</v>
      </c>
      <c r="BD81" s="19">
        <f t="shared" si="154"/>
        <v>-4.7441280951370857</v>
      </c>
      <c r="BE81" s="53">
        <f t="shared" si="155"/>
        <v>0</v>
      </c>
      <c r="BF81" s="61">
        <f t="shared" si="156"/>
        <v>0</v>
      </c>
      <c r="BG81" s="62">
        <f t="shared" si="157"/>
        <v>0</v>
      </c>
      <c r="BH81" s="63">
        <f t="shared" si="158"/>
        <v>2.360097394255289</v>
      </c>
      <c r="BI81" s="46">
        <f t="shared" si="159"/>
        <v>0</v>
      </c>
      <c r="BJ81" s="64">
        <f t="shared" si="160"/>
        <v>1.0311589171293272</v>
      </c>
      <c r="BK81" s="66">
        <v>147</v>
      </c>
      <c r="BL81" s="66">
        <v>176</v>
      </c>
      <c r="BM81" s="66">
        <v>2</v>
      </c>
      <c r="BN81" s="10">
        <f t="shared" si="161"/>
        <v>325</v>
      </c>
      <c r="BO81" s="15">
        <f t="shared" si="162"/>
        <v>208.46792854310402</v>
      </c>
      <c r="BP81" s="9">
        <f t="shared" si="163"/>
        <v>-116.53207145689598</v>
      </c>
      <c r="BQ81" s="53">
        <f t="shared" si="164"/>
        <v>0</v>
      </c>
      <c r="BR81" s="7">
        <f t="shared" si="165"/>
        <v>0</v>
      </c>
      <c r="BS81" s="62">
        <f t="shared" si="166"/>
        <v>0</v>
      </c>
      <c r="BT81" s="48">
        <f t="shared" si="167"/>
        <v>2.360097394255289</v>
      </c>
      <c r="BU81" s="46">
        <f t="shared" si="168"/>
        <v>0</v>
      </c>
      <c r="BV81" s="64">
        <f t="shared" si="169"/>
        <v>1.5589928017767065</v>
      </c>
      <c r="BW81" s="16">
        <f t="shared" si="170"/>
        <v>482</v>
      </c>
      <c r="BX81" s="69">
        <f t="shared" si="171"/>
        <v>363.18191764856783</v>
      </c>
      <c r="BY81" s="66">
        <v>0</v>
      </c>
      <c r="BZ81" s="15">
        <f t="shared" si="172"/>
        <v>2.4581172006008951</v>
      </c>
      <c r="CA81" s="37">
        <f t="shared" si="173"/>
        <v>2.4581172006008951</v>
      </c>
      <c r="CB81" s="54">
        <f t="shared" si="174"/>
        <v>2.4581172006008951</v>
      </c>
      <c r="CC81" s="26">
        <f t="shared" si="175"/>
        <v>7.6576859831803683E-4</v>
      </c>
      <c r="CD81" s="47">
        <f t="shared" si="176"/>
        <v>2.4581172006008951</v>
      </c>
      <c r="CE81" s="48">
        <f t="shared" si="177"/>
        <v>2.2804481097568727</v>
      </c>
      <c r="CF81" s="65">
        <f t="shared" si="178"/>
        <v>1.0779097275153366</v>
      </c>
      <c r="CG81" t="s">
        <v>222</v>
      </c>
      <c r="CH81" s="66">
        <v>0</v>
      </c>
      <c r="CI81" s="15">
        <f t="shared" si="179"/>
        <v>2.2767686496605064</v>
      </c>
      <c r="CJ81" s="37">
        <f t="shared" si="180"/>
        <v>2.2767686496605064</v>
      </c>
      <c r="CK81" s="54">
        <f t="shared" si="181"/>
        <v>2.2767686496605064</v>
      </c>
      <c r="CL81" s="26">
        <f t="shared" si="182"/>
        <v>3.5425060676217622E-4</v>
      </c>
      <c r="CM81" s="47">
        <f t="shared" si="183"/>
        <v>2.2767686496605064</v>
      </c>
      <c r="CN81" s="48">
        <f t="shared" si="184"/>
        <v>2.2804481097568727</v>
      </c>
      <c r="CO81" s="65">
        <f t="shared" si="185"/>
        <v>0.99838651882468898</v>
      </c>
      <c r="CP81" s="70">
        <f t="shared" si="186"/>
        <v>0</v>
      </c>
      <c r="CQ81" s="1">
        <f t="shared" si="187"/>
        <v>482</v>
      </c>
    </row>
    <row r="82" spans="1:95" x14ac:dyDescent="0.2">
      <c r="A82" s="30" t="s">
        <v>190</v>
      </c>
      <c r="B82">
        <v>1</v>
      </c>
      <c r="C82">
        <v>1</v>
      </c>
      <c r="D82">
        <v>0.71354374750299598</v>
      </c>
      <c r="E82">
        <v>0.28645625249700302</v>
      </c>
      <c r="F82">
        <v>0.97417560588001495</v>
      </c>
      <c r="G82">
        <v>0.97417560588001495</v>
      </c>
      <c r="H82">
        <v>0.72335979941495998</v>
      </c>
      <c r="I82">
        <v>0.44588382783117397</v>
      </c>
      <c r="J82">
        <v>0.56792115320908099</v>
      </c>
      <c r="K82">
        <v>0.74381108725235701</v>
      </c>
      <c r="L82">
        <v>0.61731959445298701</v>
      </c>
      <c r="M82">
        <v>-0.78996704639901705</v>
      </c>
      <c r="N82" s="21">
        <v>0</v>
      </c>
      <c r="O82">
        <v>0.99860517429508699</v>
      </c>
      <c r="P82">
        <v>0.99391201210248303</v>
      </c>
      <c r="Q82">
        <v>1.00998670064007</v>
      </c>
      <c r="R82">
        <v>0.99121176538877698</v>
      </c>
      <c r="S82">
        <v>153.49000549316401</v>
      </c>
      <c r="T82" s="27">
        <f t="shared" si="126"/>
        <v>0.99391201210248303</v>
      </c>
      <c r="U82" s="27">
        <f t="shared" si="127"/>
        <v>1.00998670064007</v>
      </c>
      <c r="V82" s="39">
        <f t="shared" si="128"/>
        <v>152.5555601973318</v>
      </c>
      <c r="W82" s="38">
        <f t="shared" si="129"/>
        <v>155.02286422926693</v>
      </c>
      <c r="X82" s="44">
        <f t="shared" si="130"/>
        <v>0.88294797687861293</v>
      </c>
      <c r="Y82" s="44">
        <f t="shared" si="131"/>
        <v>0.7346958324243712</v>
      </c>
      <c r="Z82" s="22">
        <f t="shared" si="132"/>
        <v>1</v>
      </c>
      <c r="AA82" s="22">
        <f t="shared" si="133"/>
        <v>1</v>
      </c>
      <c r="AB82" s="22">
        <f t="shared" si="134"/>
        <v>1</v>
      </c>
      <c r="AC82" s="22">
        <v>1</v>
      </c>
      <c r="AD82" s="22">
        <v>1</v>
      </c>
      <c r="AE82" s="22">
        <v>1</v>
      </c>
      <c r="AF82" s="22">
        <f t="shared" si="135"/>
        <v>-0.10573411347504191</v>
      </c>
      <c r="AG82" s="22">
        <f t="shared" si="136"/>
        <v>0.97680415159684475</v>
      </c>
      <c r="AH82" s="22">
        <f t="shared" si="137"/>
        <v>0.61731959445298701</v>
      </c>
      <c r="AI82" s="22">
        <f t="shared" si="138"/>
        <v>1.7230537079280288</v>
      </c>
      <c r="AJ82" s="22">
        <f t="shared" si="139"/>
        <v>-2.6288582302280261</v>
      </c>
      <c r="AK82" s="22">
        <f t="shared" si="140"/>
        <v>1.3004365594014071</v>
      </c>
      <c r="AL82" s="22">
        <f t="shared" si="141"/>
        <v>-0.78996704639901705</v>
      </c>
      <c r="AM82" s="22">
        <f t="shared" si="142"/>
        <v>2.8388911838290092</v>
      </c>
      <c r="AN82" s="46">
        <v>1</v>
      </c>
      <c r="AO82" s="46">
        <v>0</v>
      </c>
      <c r="AP82" s="51">
        <v>1</v>
      </c>
      <c r="AQ82" s="21">
        <v>1</v>
      </c>
      <c r="AR82" s="17">
        <f t="shared" si="143"/>
        <v>8.8144508168242677</v>
      </c>
      <c r="AS82" s="17">
        <f t="shared" si="144"/>
        <v>0</v>
      </c>
      <c r="AT82" s="17">
        <f t="shared" si="145"/>
        <v>64.952367321982692</v>
      </c>
      <c r="AU82" s="17">
        <f t="shared" si="146"/>
        <v>8.8144508168242677</v>
      </c>
      <c r="AV82" s="17">
        <f t="shared" si="147"/>
        <v>0</v>
      </c>
      <c r="AW82" s="17">
        <f t="shared" si="148"/>
        <v>64.952367321982692</v>
      </c>
      <c r="AX82" s="14">
        <f t="shared" si="149"/>
        <v>1.1254670209638305E-2</v>
      </c>
      <c r="AY82" s="14">
        <f t="shared" si="150"/>
        <v>0</v>
      </c>
      <c r="AZ82" s="67">
        <f t="shared" si="151"/>
        <v>5.4567719287465432E-3</v>
      </c>
      <c r="BA82" s="21">
        <f t="shared" si="152"/>
        <v>0</v>
      </c>
      <c r="BB82" s="66">
        <v>153</v>
      </c>
      <c r="BC82" s="15">
        <f t="shared" si="153"/>
        <v>1342.0518944781099</v>
      </c>
      <c r="BD82" s="19">
        <f t="shared" si="154"/>
        <v>1189.0518944781099</v>
      </c>
      <c r="BE82" s="53">
        <f t="shared" si="155"/>
        <v>1189.0518944781099</v>
      </c>
      <c r="BF82" s="61">
        <f t="shared" si="156"/>
        <v>5.9060836623727173E-2</v>
      </c>
      <c r="BG82" s="62">
        <f t="shared" si="157"/>
        <v>80.027433625149754</v>
      </c>
      <c r="BH82" s="63">
        <f t="shared" si="158"/>
        <v>152.5555601973318</v>
      </c>
      <c r="BI82" s="46">
        <f t="shared" si="159"/>
        <v>0.52457893715334691</v>
      </c>
      <c r="BJ82" s="64">
        <f t="shared" si="160"/>
        <v>0.11400453337871695</v>
      </c>
      <c r="BK82" s="66">
        <v>0</v>
      </c>
      <c r="BL82" s="66">
        <v>0</v>
      </c>
      <c r="BM82" s="66">
        <v>0</v>
      </c>
      <c r="BN82" s="10">
        <f t="shared" si="161"/>
        <v>0</v>
      </c>
      <c r="BO82" s="15">
        <f t="shared" si="162"/>
        <v>0</v>
      </c>
      <c r="BP82" s="9">
        <f t="shared" si="163"/>
        <v>0</v>
      </c>
      <c r="BQ82" s="53">
        <f t="shared" si="164"/>
        <v>0</v>
      </c>
      <c r="BR82" s="7">
        <f t="shared" si="165"/>
        <v>0</v>
      </c>
      <c r="BS82" s="62">
        <f t="shared" si="166"/>
        <v>0</v>
      </c>
      <c r="BT82" s="48">
        <f t="shared" si="167"/>
        <v>155.02286422926693</v>
      </c>
      <c r="BU82" s="46">
        <f t="shared" si="168"/>
        <v>0</v>
      </c>
      <c r="BV82" s="64" t="e">
        <f t="shared" si="169"/>
        <v>#DIV/0!</v>
      </c>
      <c r="BW82" s="16">
        <f t="shared" si="170"/>
        <v>306</v>
      </c>
      <c r="BX82" s="69">
        <f t="shared" si="171"/>
        <v>1396.8597117304403</v>
      </c>
      <c r="BY82" s="66">
        <v>153</v>
      </c>
      <c r="BZ82" s="15">
        <f t="shared" si="172"/>
        <v>54.807817252330281</v>
      </c>
      <c r="CA82" s="37">
        <f t="shared" si="173"/>
        <v>-98.192182747669719</v>
      </c>
      <c r="CB82" s="54">
        <f t="shared" si="174"/>
        <v>-98.192182747669719</v>
      </c>
      <c r="CC82" s="26">
        <f t="shared" si="175"/>
        <v>-3.0589465030426744E-2</v>
      </c>
      <c r="CD82" s="47">
        <f t="shared" si="176"/>
        <v>-98.192182747669719</v>
      </c>
      <c r="CE82" s="48">
        <f t="shared" si="177"/>
        <v>155.02286422926693</v>
      </c>
      <c r="CF82" s="65">
        <f t="shared" si="178"/>
        <v>-0.63340451897760719</v>
      </c>
      <c r="CG82" t="s">
        <v>222</v>
      </c>
      <c r="CH82" s="66">
        <v>0</v>
      </c>
      <c r="CI82" s="15">
        <f t="shared" si="179"/>
        <v>50.76434925312909</v>
      </c>
      <c r="CJ82" s="37">
        <f t="shared" si="180"/>
        <v>50.76434925312909</v>
      </c>
      <c r="CK82" s="54">
        <f t="shared" si="181"/>
        <v>50.76434925312909</v>
      </c>
      <c r="CL82" s="26">
        <f t="shared" si="182"/>
        <v>7.8986073211652543E-3</v>
      </c>
      <c r="CM82" s="47">
        <f t="shared" si="183"/>
        <v>50.76434925312909</v>
      </c>
      <c r="CN82" s="48">
        <f t="shared" si="184"/>
        <v>155.02286422926693</v>
      </c>
      <c r="CO82" s="65">
        <f t="shared" si="185"/>
        <v>0.32746362612712737</v>
      </c>
      <c r="CP82" s="70">
        <f t="shared" si="186"/>
        <v>0</v>
      </c>
      <c r="CQ82" s="1">
        <f t="shared" si="187"/>
        <v>459</v>
      </c>
    </row>
    <row r="83" spans="1:95" x14ac:dyDescent="0.2">
      <c r="A83" s="30" t="s">
        <v>170</v>
      </c>
      <c r="B83">
        <v>0</v>
      </c>
      <c r="C83">
        <v>0</v>
      </c>
      <c r="D83">
        <v>7.3911306432281207E-2</v>
      </c>
      <c r="E83">
        <v>0.92608869356771795</v>
      </c>
      <c r="F83">
        <v>4.4100119189511303E-2</v>
      </c>
      <c r="G83">
        <v>4.4100119189511303E-2</v>
      </c>
      <c r="H83">
        <v>0.150856665273715</v>
      </c>
      <c r="I83">
        <v>4.84747179272879E-2</v>
      </c>
      <c r="J83">
        <v>8.55145268161768E-2</v>
      </c>
      <c r="K83">
        <v>6.1410103607045401E-2</v>
      </c>
      <c r="L83">
        <v>0.73862925467420204</v>
      </c>
      <c r="M83">
        <v>-2.5683823085791602</v>
      </c>
      <c r="N83" s="21">
        <v>0</v>
      </c>
      <c r="O83">
        <v>1.00443593038269</v>
      </c>
      <c r="P83">
        <v>0.99031502215</v>
      </c>
      <c r="Q83">
        <v>1.0204712606503299</v>
      </c>
      <c r="R83">
        <v>0.98946005040713703</v>
      </c>
      <c r="S83">
        <v>149.69999694824199</v>
      </c>
      <c r="T83" s="27">
        <f t="shared" si="126"/>
        <v>0.98946005040713703</v>
      </c>
      <c r="U83" s="27">
        <f t="shared" si="127"/>
        <v>1.0204712606503299</v>
      </c>
      <c r="V83" s="39">
        <f t="shared" si="128"/>
        <v>148.12216652635578</v>
      </c>
      <c r="W83" s="38">
        <f t="shared" si="129"/>
        <v>152.76454460512304</v>
      </c>
      <c r="X83" s="44">
        <f t="shared" si="130"/>
        <v>1.2134599504541701</v>
      </c>
      <c r="Y83" s="44">
        <f t="shared" si="131"/>
        <v>7.2623936919361268E-2</v>
      </c>
      <c r="Z83" s="22">
        <f t="shared" si="132"/>
        <v>1</v>
      </c>
      <c r="AA83" s="22">
        <f t="shared" si="133"/>
        <v>1</v>
      </c>
      <c r="AB83" s="22">
        <f t="shared" si="134"/>
        <v>1</v>
      </c>
      <c r="AC83" s="22">
        <v>1</v>
      </c>
      <c r="AD83" s="22">
        <v>1</v>
      </c>
      <c r="AE83" s="22">
        <v>1</v>
      </c>
      <c r="AF83" s="22">
        <f t="shared" si="135"/>
        <v>-0.10573411347504191</v>
      </c>
      <c r="AG83" s="22">
        <f t="shared" si="136"/>
        <v>0.97680415159684475</v>
      </c>
      <c r="AH83" s="22">
        <f t="shared" si="137"/>
        <v>0.73862925467420204</v>
      </c>
      <c r="AI83" s="22">
        <f t="shared" si="138"/>
        <v>1.844363368149244</v>
      </c>
      <c r="AJ83" s="22">
        <f t="shared" si="139"/>
        <v>-2.6288582302280261</v>
      </c>
      <c r="AK83" s="22">
        <f t="shared" si="140"/>
        <v>1.3004365594014071</v>
      </c>
      <c r="AL83" s="22">
        <f t="shared" si="141"/>
        <v>-2.5683823085791602</v>
      </c>
      <c r="AM83" s="22">
        <f t="shared" si="142"/>
        <v>1.0604759216488659</v>
      </c>
      <c r="AN83" s="46">
        <v>1</v>
      </c>
      <c r="AO83" s="46">
        <v>1</v>
      </c>
      <c r="AP83" s="51">
        <v>1</v>
      </c>
      <c r="AQ83" s="21">
        <v>1</v>
      </c>
      <c r="AR83" s="17">
        <f t="shared" si="143"/>
        <v>11.571401199401256</v>
      </c>
      <c r="AS83" s="17">
        <f t="shared" si="144"/>
        <v>11.571401199401256</v>
      </c>
      <c r="AT83" s="17">
        <f t="shared" si="145"/>
        <v>1.2647458086332386</v>
      </c>
      <c r="AU83" s="17">
        <f t="shared" si="146"/>
        <v>11.571401199401256</v>
      </c>
      <c r="AV83" s="17">
        <f t="shared" si="147"/>
        <v>11.571401199401256</v>
      </c>
      <c r="AW83" s="17">
        <f t="shared" si="148"/>
        <v>1.2647458086332386</v>
      </c>
      <c r="AX83" s="14">
        <f t="shared" si="149"/>
        <v>1.4774863127501717E-2</v>
      </c>
      <c r="AY83" s="14">
        <f t="shared" si="150"/>
        <v>1.3596972236265695E-2</v>
      </c>
      <c r="AZ83" s="67">
        <f t="shared" si="151"/>
        <v>1.0625370113667837E-4</v>
      </c>
      <c r="BA83" s="21">
        <f t="shared" si="152"/>
        <v>0</v>
      </c>
      <c r="BB83" s="66">
        <v>1796</v>
      </c>
      <c r="BC83" s="15">
        <f t="shared" si="153"/>
        <v>1761.8137787758146</v>
      </c>
      <c r="BD83" s="19">
        <f t="shared" si="154"/>
        <v>-34.186221224185374</v>
      </c>
      <c r="BE83" s="53">
        <f t="shared" si="155"/>
        <v>0</v>
      </c>
      <c r="BF83" s="61">
        <f t="shared" si="156"/>
        <v>0</v>
      </c>
      <c r="BG83" s="62">
        <f t="shared" si="157"/>
        <v>0</v>
      </c>
      <c r="BH83" s="63">
        <f t="shared" si="158"/>
        <v>152.76454460512304</v>
      </c>
      <c r="BI83" s="46">
        <f t="shared" si="159"/>
        <v>0</v>
      </c>
      <c r="BJ83" s="64">
        <f t="shared" si="160"/>
        <v>1.0194039924287228</v>
      </c>
      <c r="BK83" s="66">
        <v>449</v>
      </c>
      <c r="BL83" s="66">
        <v>4042</v>
      </c>
      <c r="BM83" s="66">
        <v>0</v>
      </c>
      <c r="BN83" s="10">
        <f t="shared" si="161"/>
        <v>4491</v>
      </c>
      <c r="BO83" s="15">
        <f t="shared" si="162"/>
        <v>2412.2660383803695</v>
      </c>
      <c r="BP83" s="9">
        <f t="shared" si="163"/>
        <v>-2078.7339616196305</v>
      </c>
      <c r="BQ83" s="53">
        <f t="shared" si="164"/>
        <v>0</v>
      </c>
      <c r="BR83" s="7">
        <f t="shared" si="165"/>
        <v>0</v>
      </c>
      <c r="BS83" s="62">
        <f t="shared" si="166"/>
        <v>0</v>
      </c>
      <c r="BT83" s="48">
        <f t="shared" si="167"/>
        <v>152.76454460512304</v>
      </c>
      <c r="BU83" s="46">
        <f t="shared" si="168"/>
        <v>0</v>
      </c>
      <c r="BV83" s="64">
        <f t="shared" si="169"/>
        <v>1.8617349531709706</v>
      </c>
      <c r="BW83" s="16">
        <f t="shared" si="170"/>
        <v>6287</v>
      </c>
      <c r="BX83" s="69">
        <f t="shared" si="171"/>
        <v>4175.1470293304001</v>
      </c>
      <c r="BY83" s="66">
        <v>0</v>
      </c>
      <c r="BZ83" s="15">
        <f t="shared" si="172"/>
        <v>1.0672121742167975</v>
      </c>
      <c r="CA83" s="37">
        <f t="shared" si="173"/>
        <v>1.0672121742167975</v>
      </c>
      <c r="CB83" s="54">
        <f t="shared" si="174"/>
        <v>1.0672121742167975</v>
      </c>
      <c r="CC83" s="26">
        <f t="shared" si="175"/>
        <v>3.3246485178093423E-4</v>
      </c>
      <c r="CD83" s="47">
        <f t="shared" si="176"/>
        <v>1.0672121742167975</v>
      </c>
      <c r="CE83" s="48">
        <f t="shared" si="177"/>
        <v>148.12216652635578</v>
      </c>
      <c r="CF83" s="65">
        <f t="shared" si="178"/>
        <v>7.2049457501481085E-3</v>
      </c>
      <c r="CG83" t="s">
        <v>222</v>
      </c>
      <c r="CH83" s="66">
        <v>0</v>
      </c>
      <c r="CI83" s="15">
        <f t="shared" si="179"/>
        <v>0.98847818167451884</v>
      </c>
      <c r="CJ83" s="37">
        <f t="shared" si="180"/>
        <v>0.98847818167451884</v>
      </c>
      <c r="CK83" s="54">
        <f t="shared" si="181"/>
        <v>0.98847818167451884</v>
      </c>
      <c r="CL83" s="26">
        <f t="shared" si="182"/>
        <v>1.5380086847277405E-4</v>
      </c>
      <c r="CM83" s="47">
        <f t="shared" si="183"/>
        <v>0.98847818167451884</v>
      </c>
      <c r="CN83" s="48">
        <f t="shared" si="184"/>
        <v>148.12216652635578</v>
      </c>
      <c r="CO83" s="65">
        <f t="shared" si="185"/>
        <v>6.6733980798116144E-3</v>
      </c>
      <c r="CP83" s="70">
        <f t="shared" si="186"/>
        <v>0</v>
      </c>
      <c r="CQ83" s="1">
        <f t="shared" si="187"/>
        <v>6287</v>
      </c>
    </row>
    <row r="84" spans="1:95" x14ac:dyDescent="0.2">
      <c r="A84" s="30" t="s">
        <v>168</v>
      </c>
      <c r="B84">
        <v>0</v>
      </c>
      <c r="C84">
        <v>0</v>
      </c>
      <c r="D84">
        <v>0.29178338001867399</v>
      </c>
      <c r="E84">
        <v>0.70821661998132501</v>
      </c>
      <c r="F84">
        <v>0.28339517625231903</v>
      </c>
      <c r="G84">
        <v>0.28339517625231903</v>
      </c>
      <c r="H84">
        <v>0.22687007874015699</v>
      </c>
      <c r="I84">
        <v>0.26624015748031499</v>
      </c>
      <c r="J84">
        <v>0.24576803187426699</v>
      </c>
      <c r="K84">
        <v>0.26391186921052501</v>
      </c>
      <c r="L84">
        <v>1.0009262289083201</v>
      </c>
      <c r="M84">
        <v>-1.51259878996279</v>
      </c>
      <c r="N84" s="21">
        <v>0</v>
      </c>
      <c r="O84">
        <v>1.0021201817189</v>
      </c>
      <c r="P84">
        <v>0.98271286039564798</v>
      </c>
      <c r="Q84">
        <v>1.0201112053942101</v>
      </c>
      <c r="R84">
        <v>0.99317828775672601</v>
      </c>
      <c r="S84">
        <v>326.329986572265</v>
      </c>
      <c r="T84" s="27">
        <f t="shared" si="126"/>
        <v>0.99317828775672601</v>
      </c>
      <c r="U84" s="27">
        <f t="shared" si="127"/>
        <v>1.0201112053942101</v>
      </c>
      <c r="V84" s="39">
        <f t="shared" si="128"/>
        <v>324.10385730751756</v>
      </c>
      <c r="W84" s="38">
        <f t="shared" si="129"/>
        <v>332.89287595850965</v>
      </c>
      <c r="X84" s="44">
        <f t="shared" si="130"/>
        <v>1.1008807183759823</v>
      </c>
      <c r="Y84" s="44">
        <f t="shared" si="131"/>
        <v>0.26590912426122515</v>
      </c>
      <c r="Z84" s="22">
        <f t="shared" si="132"/>
        <v>1</v>
      </c>
      <c r="AA84" s="22">
        <f t="shared" si="133"/>
        <v>1</v>
      </c>
      <c r="AB84" s="22">
        <f t="shared" si="134"/>
        <v>1</v>
      </c>
      <c r="AC84" s="22">
        <v>1</v>
      </c>
      <c r="AD84" s="22">
        <v>1</v>
      </c>
      <c r="AE84" s="22">
        <v>1</v>
      </c>
      <c r="AF84" s="22">
        <f t="shared" si="135"/>
        <v>-0.10573411347504191</v>
      </c>
      <c r="AG84" s="22">
        <f t="shared" si="136"/>
        <v>0.97680415159684475</v>
      </c>
      <c r="AH84" s="22">
        <f t="shared" si="137"/>
        <v>0.97680415159684475</v>
      </c>
      <c r="AI84" s="22">
        <f t="shared" si="138"/>
        <v>2.0825382650718867</v>
      </c>
      <c r="AJ84" s="22">
        <f t="shared" si="139"/>
        <v>-2.6288582302280261</v>
      </c>
      <c r="AK84" s="22">
        <f t="shared" si="140"/>
        <v>1.3004365594014071</v>
      </c>
      <c r="AL84" s="22">
        <f t="shared" si="141"/>
        <v>-1.51259878996279</v>
      </c>
      <c r="AM84" s="22">
        <f t="shared" si="142"/>
        <v>2.1162594402652362</v>
      </c>
      <c r="AN84" s="46">
        <v>1</v>
      </c>
      <c r="AO84" s="46">
        <v>0</v>
      </c>
      <c r="AP84" s="51">
        <v>1</v>
      </c>
      <c r="AQ84" s="21">
        <v>1</v>
      </c>
      <c r="AR84" s="17">
        <f t="shared" si="143"/>
        <v>18.809270836669928</v>
      </c>
      <c r="AS84" s="17">
        <f t="shared" si="144"/>
        <v>0</v>
      </c>
      <c r="AT84" s="17">
        <f t="shared" si="145"/>
        <v>20.057446096727571</v>
      </c>
      <c r="AU84" s="17">
        <f t="shared" si="146"/>
        <v>18.809270836669928</v>
      </c>
      <c r="AV84" s="17">
        <f t="shared" si="147"/>
        <v>0</v>
      </c>
      <c r="AW84" s="17">
        <f t="shared" si="148"/>
        <v>20.057446096727571</v>
      </c>
      <c r="AX84" s="14">
        <f t="shared" si="149"/>
        <v>2.4016486625170995E-2</v>
      </c>
      <c r="AY84" s="14">
        <f t="shared" si="150"/>
        <v>0</v>
      </c>
      <c r="AZ84" s="67">
        <f t="shared" si="151"/>
        <v>1.6850641991293161E-3</v>
      </c>
      <c r="BA84" s="21">
        <f t="shared" si="152"/>
        <v>0</v>
      </c>
      <c r="BB84" s="66">
        <v>2284</v>
      </c>
      <c r="BC84" s="15">
        <f t="shared" si="153"/>
        <v>2863.8219311318903</v>
      </c>
      <c r="BD84" s="19">
        <f t="shared" si="154"/>
        <v>579.82193113189032</v>
      </c>
      <c r="BE84" s="53">
        <f t="shared" si="155"/>
        <v>579.82193113189032</v>
      </c>
      <c r="BF84" s="61">
        <f t="shared" si="156"/>
        <v>2.880006205319157E-2</v>
      </c>
      <c r="BG84" s="62">
        <f t="shared" si="157"/>
        <v>39.024084082074303</v>
      </c>
      <c r="BH84" s="63">
        <f t="shared" si="158"/>
        <v>324.10385730751756</v>
      </c>
      <c r="BI84" s="46">
        <f t="shared" si="159"/>
        <v>0.12040610811073227</v>
      </c>
      <c r="BJ84" s="64">
        <f t="shared" si="160"/>
        <v>0.79753562020431801</v>
      </c>
      <c r="BK84" s="66">
        <v>0</v>
      </c>
      <c r="BL84" s="66">
        <v>0</v>
      </c>
      <c r="BM84" s="66">
        <v>0</v>
      </c>
      <c r="BN84" s="10">
        <f t="shared" si="161"/>
        <v>0</v>
      </c>
      <c r="BO84" s="15">
        <f t="shared" si="162"/>
        <v>0</v>
      </c>
      <c r="BP84" s="9">
        <f t="shared" si="163"/>
        <v>0</v>
      </c>
      <c r="BQ84" s="53">
        <f t="shared" si="164"/>
        <v>0</v>
      </c>
      <c r="BR84" s="7">
        <f t="shared" si="165"/>
        <v>0</v>
      </c>
      <c r="BS84" s="62">
        <f t="shared" si="166"/>
        <v>0</v>
      </c>
      <c r="BT84" s="48">
        <f t="shared" si="167"/>
        <v>332.89287595850965</v>
      </c>
      <c r="BU84" s="46">
        <f t="shared" si="168"/>
        <v>0</v>
      </c>
      <c r="BV84" s="64" t="e">
        <f t="shared" si="169"/>
        <v>#DIV/0!</v>
      </c>
      <c r="BW84" s="16">
        <f t="shared" si="170"/>
        <v>2284</v>
      </c>
      <c r="BX84" s="69">
        <f t="shared" si="171"/>
        <v>2880.7467159479452</v>
      </c>
      <c r="BY84" s="66">
        <v>0</v>
      </c>
      <c r="BZ84" s="15">
        <f t="shared" si="172"/>
        <v>16.924784816054853</v>
      </c>
      <c r="CA84" s="37">
        <f t="shared" si="173"/>
        <v>16.924784816054853</v>
      </c>
      <c r="CB84" s="54">
        <f t="shared" si="174"/>
        <v>16.924784816054853</v>
      </c>
      <c r="CC84" s="26">
        <f t="shared" si="175"/>
        <v>5.2725186342850077E-3</v>
      </c>
      <c r="CD84" s="47">
        <f t="shared" si="176"/>
        <v>16.924784816054853</v>
      </c>
      <c r="CE84" s="48">
        <f t="shared" si="177"/>
        <v>324.10385730751756</v>
      </c>
      <c r="CF84" s="65">
        <f t="shared" si="178"/>
        <v>5.2220251115358399E-2</v>
      </c>
      <c r="CG84" t="s">
        <v>222</v>
      </c>
      <c r="CH84" s="66">
        <v>0</v>
      </c>
      <c r="CI84" s="15">
        <f t="shared" si="179"/>
        <v>15.676152244500027</v>
      </c>
      <c r="CJ84" s="37">
        <f t="shared" si="180"/>
        <v>15.676152244500027</v>
      </c>
      <c r="CK84" s="54">
        <f t="shared" si="181"/>
        <v>15.676152244500027</v>
      </c>
      <c r="CL84" s="26">
        <f t="shared" si="182"/>
        <v>2.4391087979617281E-3</v>
      </c>
      <c r="CM84" s="47">
        <f t="shared" si="183"/>
        <v>15.676152244500027</v>
      </c>
      <c r="CN84" s="48">
        <f t="shared" si="184"/>
        <v>324.10385730751756</v>
      </c>
      <c r="CO84" s="65">
        <f t="shared" si="185"/>
        <v>4.8367681812642283E-2</v>
      </c>
      <c r="CP84" s="70">
        <f t="shared" si="186"/>
        <v>0</v>
      </c>
      <c r="CQ84" s="1">
        <f t="shared" si="187"/>
        <v>2284</v>
      </c>
    </row>
    <row r="85" spans="1:95" x14ac:dyDescent="0.2">
      <c r="A85" s="30" t="s">
        <v>220</v>
      </c>
      <c r="B85">
        <v>0</v>
      </c>
      <c r="C85">
        <v>0</v>
      </c>
      <c r="D85">
        <v>0.116552399608227</v>
      </c>
      <c r="E85">
        <v>0.88344760039177195</v>
      </c>
      <c r="F85">
        <v>8.5116731517509703E-2</v>
      </c>
      <c r="G85">
        <v>8.5116731517509703E-2</v>
      </c>
      <c r="H85">
        <v>0.72748447204968902</v>
      </c>
      <c r="I85">
        <v>0.40346790890269102</v>
      </c>
      <c r="J85">
        <v>0.54177175885890005</v>
      </c>
      <c r="K85">
        <v>0.21474133589638</v>
      </c>
      <c r="L85">
        <v>0.73618524651595196</v>
      </c>
      <c r="M85">
        <v>0.68009649599670496</v>
      </c>
      <c r="N85" s="21">
        <v>0</v>
      </c>
      <c r="O85">
        <v>0.99784941318779696</v>
      </c>
      <c r="P85">
        <v>0.992000007629394</v>
      </c>
      <c r="Q85">
        <v>1.0376254224613699</v>
      </c>
      <c r="R85">
        <v>0.99881889874644303</v>
      </c>
      <c r="S85">
        <v>1.9900000095367401</v>
      </c>
      <c r="T85" s="27">
        <f t="shared" si="126"/>
        <v>0.99881889874644303</v>
      </c>
      <c r="U85" s="27">
        <f t="shared" si="127"/>
        <v>1.0376254224613699</v>
      </c>
      <c r="V85" s="39">
        <f t="shared" si="128"/>
        <v>1.9876496180308978</v>
      </c>
      <c r="W85" s="38">
        <f t="shared" si="129"/>
        <v>2.06487460059369</v>
      </c>
      <c r="X85" s="44">
        <f t="shared" si="130"/>
        <v>1.1914263715484328</v>
      </c>
      <c r="Y85" s="44">
        <f t="shared" si="131"/>
        <v>0.31060733405012947</v>
      </c>
      <c r="Z85" s="22">
        <f t="shared" si="132"/>
        <v>1</v>
      </c>
      <c r="AA85" s="22">
        <f t="shared" si="133"/>
        <v>1</v>
      </c>
      <c r="AB85" s="22">
        <f t="shared" si="134"/>
        <v>1</v>
      </c>
      <c r="AC85" s="22">
        <v>1</v>
      </c>
      <c r="AD85" s="22">
        <v>1</v>
      </c>
      <c r="AE85" s="22">
        <v>1</v>
      </c>
      <c r="AF85" s="22">
        <f t="shared" si="135"/>
        <v>-0.10573411347504191</v>
      </c>
      <c r="AG85" s="22">
        <f t="shared" si="136"/>
        <v>0.97680415159684475</v>
      </c>
      <c r="AH85" s="22">
        <f t="shared" si="137"/>
        <v>0.73618524651595196</v>
      </c>
      <c r="AI85" s="22">
        <f t="shared" si="138"/>
        <v>1.8419193599909938</v>
      </c>
      <c r="AJ85" s="22">
        <f t="shared" si="139"/>
        <v>-2.6288582302280261</v>
      </c>
      <c r="AK85" s="22">
        <f t="shared" si="140"/>
        <v>1.3004365594014071</v>
      </c>
      <c r="AL85" s="22">
        <f t="shared" si="141"/>
        <v>0.68009649599670496</v>
      </c>
      <c r="AM85" s="22">
        <f t="shared" si="142"/>
        <v>4.308954726224731</v>
      </c>
      <c r="AN85" s="46">
        <v>0</v>
      </c>
      <c r="AO85" s="49">
        <v>0</v>
      </c>
      <c r="AP85" s="51">
        <v>0.5</v>
      </c>
      <c r="AQ85" s="50">
        <v>1</v>
      </c>
      <c r="AR85" s="17">
        <f t="shared" si="143"/>
        <v>0</v>
      </c>
      <c r="AS85" s="17">
        <f t="shared" si="144"/>
        <v>0</v>
      </c>
      <c r="AT85" s="17">
        <f t="shared" si="145"/>
        <v>172.3684309940204</v>
      </c>
      <c r="AU85" s="17">
        <f t="shared" si="146"/>
        <v>0</v>
      </c>
      <c r="AV85" s="17">
        <f t="shared" si="147"/>
        <v>0</v>
      </c>
      <c r="AW85" s="17">
        <f t="shared" si="148"/>
        <v>172.3684309940204</v>
      </c>
      <c r="AX85" s="14">
        <f t="shared" si="149"/>
        <v>0</v>
      </c>
      <c r="AY85" s="14">
        <f t="shared" si="150"/>
        <v>0</v>
      </c>
      <c r="AZ85" s="67">
        <f t="shared" si="151"/>
        <v>1.4480999760757368E-2</v>
      </c>
      <c r="BA85" s="21">
        <f t="shared" si="152"/>
        <v>0</v>
      </c>
      <c r="BB85" s="66">
        <v>0</v>
      </c>
      <c r="BC85" s="15">
        <f t="shared" si="153"/>
        <v>0</v>
      </c>
      <c r="BD85" s="19">
        <f t="shared" si="154"/>
        <v>0</v>
      </c>
      <c r="BE85" s="53">
        <f t="shared" si="155"/>
        <v>0</v>
      </c>
      <c r="BF85" s="61">
        <f t="shared" si="156"/>
        <v>0</v>
      </c>
      <c r="BG85" s="62">
        <f t="shared" si="157"/>
        <v>0</v>
      </c>
      <c r="BH85" s="63">
        <f t="shared" si="158"/>
        <v>2.06487460059369</v>
      </c>
      <c r="BI85" s="46">
        <f t="shared" si="159"/>
        <v>0</v>
      </c>
      <c r="BJ85" s="64" t="e">
        <f t="shared" si="160"/>
        <v>#DIV/0!</v>
      </c>
      <c r="BK85" s="66">
        <v>0</v>
      </c>
      <c r="BL85" s="66">
        <v>0</v>
      </c>
      <c r="BM85" s="66">
        <v>0</v>
      </c>
      <c r="BN85" s="10">
        <f t="shared" si="161"/>
        <v>0</v>
      </c>
      <c r="BO85" s="15">
        <f t="shared" si="162"/>
        <v>0</v>
      </c>
      <c r="BP85" s="9">
        <f t="shared" si="163"/>
        <v>0</v>
      </c>
      <c r="BQ85" s="53">
        <f t="shared" si="164"/>
        <v>0</v>
      </c>
      <c r="BR85" s="7">
        <f t="shared" si="165"/>
        <v>0</v>
      </c>
      <c r="BS85" s="62">
        <f t="shared" si="166"/>
        <v>0</v>
      </c>
      <c r="BT85" s="48">
        <f t="shared" si="167"/>
        <v>2.06487460059369</v>
      </c>
      <c r="BU85" s="46">
        <f t="shared" si="168"/>
        <v>0</v>
      </c>
      <c r="BV85" s="64" t="e">
        <f t="shared" si="169"/>
        <v>#DIV/0!</v>
      </c>
      <c r="BW85" s="16">
        <f t="shared" si="170"/>
        <v>96</v>
      </c>
      <c r="BX85" s="69">
        <f t="shared" si="171"/>
        <v>145.447161597047</v>
      </c>
      <c r="BY85" s="66">
        <v>96</v>
      </c>
      <c r="BZ85" s="15">
        <f t="shared" si="172"/>
        <v>145.447161597047</v>
      </c>
      <c r="CA85" s="37">
        <f t="shared" si="173"/>
        <v>49.447161597047</v>
      </c>
      <c r="CB85" s="54">
        <f t="shared" si="174"/>
        <v>49.447161597047</v>
      </c>
      <c r="CC85" s="26">
        <f t="shared" si="175"/>
        <v>1.5404100185995969E-2</v>
      </c>
      <c r="CD85" s="47">
        <f t="shared" si="176"/>
        <v>49.447161597047</v>
      </c>
      <c r="CE85" s="48">
        <f t="shared" si="177"/>
        <v>1.9876496180308978</v>
      </c>
      <c r="CF85" s="65">
        <f t="shared" si="178"/>
        <v>24.877202273725061</v>
      </c>
      <c r="CG85" t="s">
        <v>222</v>
      </c>
      <c r="CH85" s="66">
        <v>0</v>
      </c>
      <c r="CI85" s="15">
        <f t="shared" si="179"/>
        <v>134.71674077432579</v>
      </c>
      <c r="CJ85" s="37">
        <f t="shared" si="180"/>
        <v>134.71674077432579</v>
      </c>
      <c r="CK85" s="54">
        <f t="shared" si="181"/>
        <v>134.71674077432579</v>
      </c>
      <c r="CL85" s="26">
        <f t="shared" si="182"/>
        <v>2.0961061268760819E-2</v>
      </c>
      <c r="CM85" s="47">
        <f t="shared" si="183"/>
        <v>134.71674077432579</v>
      </c>
      <c r="CN85" s="48">
        <f t="shared" si="184"/>
        <v>1.9876496180308978</v>
      </c>
      <c r="CO85" s="65">
        <f t="shared" si="185"/>
        <v>67.776905724352687</v>
      </c>
      <c r="CP85" s="70">
        <f t="shared" si="186"/>
        <v>0</v>
      </c>
      <c r="CQ85" s="1">
        <f t="shared" si="187"/>
        <v>192</v>
      </c>
    </row>
    <row r="86" spans="1:95" x14ac:dyDescent="0.2">
      <c r="A86" s="30" t="s">
        <v>169</v>
      </c>
      <c r="B86">
        <v>0</v>
      </c>
      <c r="C86">
        <v>0</v>
      </c>
      <c r="D86">
        <v>0.45289443813847902</v>
      </c>
      <c r="E86">
        <v>0.54710556186152104</v>
      </c>
      <c r="F86">
        <v>0.39217877094971998</v>
      </c>
      <c r="G86">
        <v>0.39217877094971998</v>
      </c>
      <c r="H86">
        <v>0.72892347600518803</v>
      </c>
      <c r="I86">
        <v>0.56160830090791103</v>
      </c>
      <c r="J86">
        <v>0.63981987688033104</v>
      </c>
      <c r="K86">
        <v>0.50092292116066095</v>
      </c>
      <c r="L86">
        <v>0.32839981338466001</v>
      </c>
      <c r="M86">
        <v>-0.45062024823330699</v>
      </c>
      <c r="N86" s="21">
        <v>0</v>
      </c>
      <c r="O86">
        <v>1.0078414635045301</v>
      </c>
      <c r="P86">
        <v>0.98577420886308897</v>
      </c>
      <c r="Q86">
        <v>1.03329431299287</v>
      </c>
      <c r="R86">
        <v>0.984578373265935</v>
      </c>
      <c r="S86">
        <v>22.780000686645501</v>
      </c>
      <c r="T86" s="27">
        <f t="shared" si="126"/>
        <v>0.984578373265935</v>
      </c>
      <c r="U86" s="27">
        <f t="shared" si="127"/>
        <v>1.03329431299287</v>
      </c>
      <c r="V86" s="39">
        <f t="shared" si="128"/>
        <v>22.428696019054311</v>
      </c>
      <c r="W86" s="38">
        <f t="shared" si="129"/>
        <v>23.538445159484471</v>
      </c>
      <c r="X86" s="44">
        <f t="shared" si="130"/>
        <v>1.0176311357017727</v>
      </c>
      <c r="Y86" s="44">
        <f t="shared" si="131"/>
        <v>0.52407522214171576</v>
      </c>
      <c r="Z86" s="22">
        <f t="shared" si="132"/>
        <v>1</v>
      </c>
      <c r="AA86" s="22">
        <f t="shared" si="133"/>
        <v>1</v>
      </c>
      <c r="AB86" s="22">
        <f t="shared" si="134"/>
        <v>1</v>
      </c>
      <c r="AC86" s="22">
        <v>1</v>
      </c>
      <c r="AD86" s="22">
        <v>1</v>
      </c>
      <c r="AE86" s="22">
        <v>1</v>
      </c>
      <c r="AF86" s="22">
        <f t="shared" si="135"/>
        <v>-0.10573411347504191</v>
      </c>
      <c r="AG86" s="22">
        <f t="shared" si="136"/>
        <v>0.97680415159684475</v>
      </c>
      <c r="AH86" s="22">
        <f t="shared" si="137"/>
        <v>0.32839981338466001</v>
      </c>
      <c r="AI86" s="22">
        <f t="shared" si="138"/>
        <v>1.434133926859702</v>
      </c>
      <c r="AJ86" s="22">
        <f t="shared" si="139"/>
        <v>-2.6288582302280261</v>
      </c>
      <c r="AK86" s="22">
        <f t="shared" si="140"/>
        <v>1.3004365594014071</v>
      </c>
      <c r="AL86" s="22">
        <f t="shared" si="141"/>
        <v>-0.45062024823330699</v>
      </c>
      <c r="AM86" s="22">
        <f t="shared" si="142"/>
        <v>3.1782379819947191</v>
      </c>
      <c r="AN86" s="46">
        <v>1</v>
      </c>
      <c r="AO86" s="46">
        <v>1</v>
      </c>
      <c r="AP86" s="51">
        <v>1</v>
      </c>
      <c r="AQ86" s="21">
        <v>1</v>
      </c>
      <c r="AR86" s="17">
        <f t="shared" si="143"/>
        <v>4.230179921917026</v>
      </c>
      <c r="AS86" s="17">
        <f t="shared" si="144"/>
        <v>4.230179921917026</v>
      </c>
      <c r="AT86" s="17">
        <f t="shared" si="145"/>
        <v>102.03417416993562</v>
      </c>
      <c r="AU86" s="17">
        <f t="shared" si="146"/>
        <v>4.230179921917026</v>
      </c>
      <c r="AV86" s="17">
        <f t="shared" si="147"/>
        <v>4.230179921917026</v>
      </c>
      <c r="AW86" s="17">
        <f t="shared" si="148"/>
        <v>102.03417416993562</v>
      </c>
      <c r="AX86" s="14">
        <f t="shared" si="149"/>
        <v>5.4012758069665705E-3</v>
      </c>
      <c r="AY86" s="14">
        <f t="shared" si="150"/>
        <v>4.9706719144515139E-3</v>
      </c>
      <c r="AZ86" s="67">
        <f t="shared" si="151"/>
        <v>8.5720850577050908E-3</v>
      </c>
      <c r="BA86" s="21">
        <f t="shared" si="152"/>
        <v>0</v>
      </c>
      <c r="BB86" s="66">
        <v>957</v>
      </c>
      <c r="BC86" s="15">
        <f t="shared" si="153"/>
        <v>644.06973232592168</v>
      </c>
      <c r="BD86" s="19">
        <f t="shared" si="154"/>
        <v>-312.93026767407832</v>
      </c>
      <c r="BE86" s="53">
        <f t="shared" si="155"/>
        <v>0</v>
      </c>
      <c r="BF86" s="61">
        <f t="shared" si="156"/>
        <v>0</v>
      </c>
      <c r="BG86" s="62">
        <f t="shared" si="157"/>
        <v>0</v>
      </c>
      <c r="BH86" s="63">
        <f t="shared" si="158"/>
        <v>23.538445159484471</v>
      </c>
      <c r="BI86" s="46">
        <f t="shared" si="159"/>
        <v>0</v>
      </c>
      <c r="BJ86" s="64">
        <f t="shared" si="160"/>
        <v>1.485863955357748</v>
      </c>
      <c r="BK86" s="66">
        <v>661</v>
      </c>
      <c r="BL86" s="66">
        <v>1093</v>
      </c>
      <c r="BM86" s="66">
        <v>0</v>
      </c>
      <c r="BN86" s="10">
        <f t="shared" si="161"/>
        <v>1754</v>
      </c>
      <c r="BO86" s="15">
        <f t="shared" si="162"/>
        <v>881.85684568667205</v>
      </c>
      <c r="BP86" s="9">
        <f t="shared" si="163"/>
        <v>-872.14315431332795</v>
      </c>
      <c r="BQ86" s="53">
        <f t="shared" si="164"/>
        <v>0</v>
      </c>
      <c r="BR86" s="7">
        <f t="shared" si="165"/>
        <v>0</v>
      </c>
      <c r="BS86" s="62">
        <f t="shared" si="166"/>
        <v>0</v>
      </c>
      <c r="BT86" s="48">
        <f t="shared" si="167"/>
        <v>23.538445159484471</v>
      </c>
      <c r="BU86" s="46">
        <f t="shared" si="168"/>
        <v>0</v>
      </c>
      <c r="BV86" s="64">
        <f t="shared" si="169"/>
        <v>1.9889849566617808</v>
      </c>
      <c r="BW86" s="16">
        <f t="shared" si="170"/>
        <v>2757</v>
      </c>
      <c r="BX86" s="69">
        <f t="shared" si="171"/>
        <v>1612.0246003321838</v>
      </c>
      <c r="BY86" s="66">
        <v>46</v>
      </c>
      <c r="BZ86" s="15">
        <f t="shared" si="172"/>
        <v>86.09802231958993</v>
      </c>
      <c r="CA86" s="37">
        <f t="shared" si="173"/>
        <v>40.09802231958993</v>
      </c>
      <c r="CB86" s="54">
        <f t="shared" si="174"/>
        <v>40.09802231958993</v>
      </c>
      <c r="CC86" s="26">
        <f t="shared" si="175"/>
        <v>1.2491595738190026E-2</v>
      </c>
      <c r="CD86" s="47">
        <f t="shared" si="176"/>
        <v>40.09802231958993</v>
      </c>
      <c r="CE86" s="48">
        <f t="shared" si="177"/>
        <v>22.428696019054311</v>
      </c>
      <c r="CF86" s="65">
        <f t="shared" si="178"/>
        <v>1.7877999811279548</v>
      </c>
      <c r="CG86" t="s">
        <v>222</v>
      </c>
      <c r="CH86" s="66">
        <v>0</v>
      </c>
      <c r="CI86" s="15">
        <f t="shared" si="179"/>
        <v>79.746107291830455</v>
      </c>
      <c r="CJ86" s="37">
        <f t="shared" si="180"/>
        <v>79.746107291830455</v>
      </c>
      <c r="CK86" s="54">
        <f t="shared" si="181"/>
        <v>79.746107291830455</v>
      </c>
      <c r="CL86" s="26">
        <f t="shared" si="182"/>
        <v>1.2407983085705688E-2</v>
      </c>
      <c r="CM86" s="47">
        <f t="shared" si="183"/>
        <v>79.746107291830455</v>
      </c>
      <c r="CN86" s="48">
        <f t="shared" si="184"/>
        <v>22.428696019054311</v>
      </c>
      <c r="CO86" s="65">
        <f t="shared" si="185"/>
        <v>3.555539172856153</v>
      </c>
      <c r="CP86" s="70">
        <f t="shared" si="186"/>
        <v>0</v>
      </c>
      <c r="CQ86" s="1">
        <f t="shared" si="187"/>
        <v>2803</v>
      </c>
    </row>
    <row r="87" spans="1:95" x14ac:dyDescent="0.2">
      <c r="A87" s="30" t="s">
        <v>209</v>
      </c>
      <c r="B87">
        <v>1</v>
      </c>
      <c r="C87">
        <v>1</v>
      </c>
      <c r="D87">
        <v>0.19469644103279801</v>
      </c>
      <c r="E87">
        <v>0.80530355896720096</v>
      </c>
      <c r="F87">
        <v>0.28403593642017899</v>
      </c>
      <c r="G87">
        <v>0.28403593642017899</v>
      </c>
      <c r="H87">
        <v>0.104308390022675</v>
      </c>
      <c r="I87">
        <v>0.117913832199546</v>
      </c>
      <c r="J87">
        <v>0.110902669030725</v>
      </c>
      <c r="K87">
        <v>0.17748336105009699</v>
      </c>
      <c r="L87">
        <v>0.49440563100387602</v>
      </c>
      <c r="M87">
        <v>0.82377710867109499</v>
      </c>
      <c r="N87" s="21">
        <v>0</v>
      </c>
      <c r="O87">
        <v>1</v>
      </c>
      <c r="P87">
        <v>0.98800659458732798</v>
      </c>
      <c r="Q87">
        <v>0.99817514077427405</v>
      </c>
      <c r="R87">
        <v>0.97958239064965402</v>
      </c>
      <c r="S87">
        <v>3.0199999809265101</v>
      </c>
      <c r="T87" s="27">
        <f t="shared" si="126"/>
        <v>0.98800659458732798</v>
      </c>
      <c r="U87" s="27">
        <f t="shared" si="127"/>
        <v>0.99817514077427405</v>
      </c>
      <c r="V87" s="39">
        <f t="shared" si="128"/>
        <v>2.9837798968089966</v>
      </c>
      <c r="W87" s="38">
        <f t="shared" si="129"/>
        <v>3.0144889060996243</v>
      </c>
      <c r="X87" s="44">
        <f t="shared" si="130"/>
        <v>1.1510476482442002</v>
      </c>
      <c r="Y87" s="44">
        <f t="shared" si="131"/>
        <v>0.1819109380251713</v>
      </c>
      <c r="Z87" s="22">
        <f t="shared" si="132"/>
        <v>1</v>
      </c>
      <c r="AA87" s="22">
        <f t="shared" si="133"/>
        <v>1</v>
      </c>
      <c r="AB87" s="22">
        <f t="shared" si="134"/>
        <v>1</v>
      </c>
      <c r="AC87" s="22">
        <v>1</v>
      </c>
      <c r="AD87" s="22">
        <v>1</v>
      </c>
      <c r="AE87" s="22">
        <v>1</v>
      </c>
      <c r="AF87" s="22">
        <f t="shared" si="135"/>
        <v>-0.10573411347504191</v>
      </c>
      <c r="AG87" s="22">
        <f t="shared" si="136"/>
        <v>0.97680415159684475</v>
      </c>
      <c r="AH87" s="22">
        <f t="shared" si="137"/>
        <v>0.49440563100387602</v>
      </c>
      <c r="AI87" s="22">
        <f t="shared" si="138"/>
        <v>1.600139744478918</v>
      </c>
      <c r="AJ87" s="22">
        <f t="shared" si="139"/>
        <v>-2.6288582302280261</v>
      </c>
      <c r="AK87" s="22">
        <f t="shared" si="140"/>
        <v>1.3004365594014071</v>
      </c>
      <c r="AL87" s="22">
        <f t="shared" si="141"/>
        <v>0.82377710867109499</v>
      </c>
      <c r="AM87" s="22">
        <f t="shared" si="142"/>
        <v>4.4526353388991211</v>
      </c>
      <c r="AN87" s="46">
        <v>0</v>
      </c>
      <c r="AO87" s="49">
        <v>0</v>
      </c>
      <c r="AP87" s="51">
        <v>0.5</v>
      </c>
      <c r="AQ87" s="50">
        <v>1</v>
      </c>
      <c r="AR87" s="17">
        <f t="shared" si="143"/>
        <v>0</v>
      </c>
      <c r="AS87" s="17">
        <f t="shared" si="144"/>
        <v>0</v>
      </c>
      <c r="AT87" s="17">
        <f t="shared" si="145"/>
        <v>196.53437393075737</v>
      </c>
      <c r="AU87" s="17">
        <f t="shared" si="146"/>
        <v>0</v>
      </c>
      <c r="AV87" s="17">
        <f t="shared" si="147"/>
        <v>0</v>
      </c>
      <c r="AW87" s="17">
        <f t="shared" si="148"/>
        <v>196.53437393075737</v>
      </c>
      <c r="AX87" s="14">
        <f t="shared" si="149"/>
        <v>0</v>
      </c>
      <c r="AY87" s="14">
        <f t="shared" si="150"/>
        <v>0</v>
      </c>
      <c r="AZ87" s="67">
        <f t="shared" si="151"/>
        <v>1.6511226594448883E-2</v>
      </c>
      <c r="BA87" s="21">
        <f t="shared" si="152"/>
        <v>0</v>
      </c>
      <c r="BB87" s="66">
        <v>0</v>
      </c>
      <c r="BC87" s="15">
        <f t="shared" si="153"/>
        <v>0</v>
      </c>
      <c r="BD87" s="19">
        <f t="shared" si="154"/>
        <v>0</v>
      </c>
      <c r="BE87" s="53">
        <f t="shared" si="155"/>
        <v>0</v>
      </c>
      <c r="BF87" s="61">
        <f t="shared" si="156"/>
        <v>0</v>
      </c>
      <c r="BG87" s="62">
        <f t="shared" si="157"/>
        <v>0</v>
      </c>
      <c r="BH87" s="63">
        <f t="shared" si="158"/>
        <v>3.0144889060996243</v>
      </c>
      <c r="BI87" s="46">
        <f t="shared" si="159"/>
        <v>0</v>
      </c>
      <c r="BJ87" s="64" t="e">
        <f t="shared" si="160"/>
        <v>#DIV/0!</v>
      </c>
      <c r="BK87" s="66">
        <v>0</v>
      </c>
      <c r="BL87" s="66">
        <v>0</v>
      </c>
      <c r="BM87" s="66">
        <v>0</v>
      </c>
      <c r="BN87" s="10">
        <f t="shared" si="161"/>
        <v>0</v>
      </c>
      <c r="BO87" s="15">
        <f t="shared" si="162"/>
        <v>0</v>
      </c>
      <c r="BP87" s="9">
        <f t="shared" si="163"/>
        <v>0</v>
      </c>
      <c r="BQ87" s="53">
        <f t="shared" si="164"/>
        <v>0</v>
      </c>
      <c r="BR87" s="7">
        <f t="shared" si="165"/>
        <v>0</v>
      </c>
      <c r="BS87" s="62">
        <f t="shared" si="166"/>
        <v>0</v>
      </c>
      <c r="BT87" s="48">
        <f t="shared" si="167"/>
        <v>3.0144889060996243</v>
      </c>
      <c r="BU87" s="46">
        <f t="shared" si="168"/>
        <v>0</v>
      </c>
      <c r="BV87" s="64" t="e">
        <f t="shared" si="169"/>
        <v>#DIV/0!</v>
      </c>
      <c r="BW87" s="16">
        <f t="shared" si="170"/>
        <v>85</v>
      </c>
      <c r="BX87" s="69">
        <f t="shared" si="171"/>
        <v>165.83875991464458</v>
      </c>
      <c r="BY87" s="66">
        <v>85</v>
      </c>
      <c r="BZ87" s="15">
        <f t="shared" si="172"/>
        <v>165.83875991464458</v>
      </c>
      <c r="CA87" s="37">
        <f t="shared" si="173"/>
        <v>80.838759914644584</v>
      </c>
      <c r="CB87" s="54">
        <f t="shared" si="174"/>
        <v>80.838759914644584</v>
      </c>
      <c r="CC87" s="26">
        <f t="shared" si="175"/>
        <v>2.5183414303627628E-2</v>
      </c>
      <c r="CD87" s="47">
        <f t="shared" si="176"/>
        <v>80.838759914644584</v>
      </c>
      <c r="CE87" s="48">
        <f t="shared" si="177"/>
        <v>2.9837798968089966</v>
      </c>
      <c r="CF87" s="65">
        <f t="shared" si="178"/>
        <v>27.092735627415948</v>
      </c>
      <c r="CG87" t="s">
        <v>222</v>
      </c>
      <c r="CH87" s="66">
        <v>0</v>
      </c>
      <c r="CI87" s="15">
        <f t="shared" si="179"/>
        <v>153.60394100815796</v>
      </c>
      <c r="CJ87" s="37">
        <f t="shared" si="180"/>
        <v>153.60394100815796</v>
      </c>
      <c r="CK87" s="54">
        <f t="shared" si="181"/>
        <v>153.60394100815796</v>
      </c>
      <c r="CL87" s="26">
        <f t="shared" si="182"/>
        <v>2.3899788549581136E-2</v>
      </c>
      <c r="CM87" s="47">
        <f t="shared" si="183"/>
        <v>153.60394100815796</v>
      </c>
      <c r="CN87" s="48">
        <f t="shared" si="184"/>
        <v>2.9837798968089966</v>
      </c>
      <c r="CO87" s="65">
        <f t="shared" si="185"/>
        <v>51.479648740991152</v>
      </c>
      <c r="CP87" s="70">
        <f t="shared" si="186"/>
        <v>0</v>
      </c>
      <c r="CQ87" s="1">
        <f t="shared" si="187"/>
        <v>170</v>
      </c>
    </row>
    <row r="88" spans="1:95" x14ac:dyDescent="0.2">
      <c r="A88" s="30" t="s">
        <v>214</v>
      </c>
      <c r="B88">
        <v>1</v>
      </c>
      <c r="C88">
        <v>1</v>
      </c>
      <c r="D88">
        <v>0.86496204554534495</v>
      </c>
      <c r="E88">
        <v>0.135037954454654</v>
      </c>
      <c r="F88">
        <v>0.98371076678585601</v>
      </c>
      <c r="G88">
        <v>0.98371076678585601</v>
      </c>
      <c r="H88">
        <v>0.47388215628917602</v>
      </c>
      <c r="I88">
        <v>0.91809444212285796</v>
      </c>
      <c r="J88">
        <v>0.65959728161226405</v>
      </c>
      <c r="K88">
        <v>0.80551408905410604</v>
      </c>
      <c r="L88">
        <v>0.72063139749806804</v>
      </c>
      <c r="M88">
        <v>0.72549196329964305</v>
      </c>
      <c r="N88" s="21">
        <v>0</v>
      </c>
      <c r="O88">
        <v>1.0050275957314501</v>
      </c>
      <c r="P88">
        <v>0.99353163927541699</v>
      </c>
      <c r="Q88">
        <v>1.0079513999108001</v>
      </c>
      <c r="R88">
        <v>0.99758593757070702</v>
      </c>
      <c r="S88">
        <v>12.2200002670288</v>
      </c>
      <c r="T88" s="27">
        <f t="shared" si="126"/>
        <v>0.99353163927541699</v>
      </c>
      <c r="U88" s="27">
        <f t="shared" si="127"/>
        <v>1.0079513999108001</v>
      </c>
      <c r="V88" s="39">
        <f t="shared" si="128"/>
        <v>12.140956897247158</v>
      </c>
      <c r="W88" s="38">
        <f t="shared" si="129"/>
        <v>12.31716637606203</v>
      </c>
      <c r="X88" s="44">
        <f t="shared" si="130"/>
        <v>0.80470685383980212</v>
      </c>
      <c r="Y88" s="44">
        <f t="shared" si="131"/>
        <v>0.81278164974220868</v>
      </c>
      <c r="Z88" s="22">
        <f t="shared" si="132"/>
        <v>1</v>
      </c>
      <c r="AA88" s="22">
        <f t="shared" si="133"/>
        <v>1</v>
      </c>
      <c r="AB88" s="22">
        <f t="shared" si="134"/>
        <v>1</v>
      </c>
      <c r="AC88" s="22">
        <v>1</v>
      </c>
      <c r="AD88" s="22">
        <v>1</v>
      </c>
      <c r="AE88" s="22">
        <v>1</v>
      </c>
      <c r="AF88" s="22">
        <f t="shared" si="135"/>
        <v>-0.10573411347504191</v>
      </c>
      <c r="AG88" s="22">
        <f t="shared" si="136"/>
        <v>0.97680415159684475</v>
      </c>
      <c r="AH88" s="22">
        <f t="shared" si="137"/>
        <v>0.72063139749806804</v>
      </c>
      <c r="AI88" s="22">
        <f t="shared" si="138"/>
        <v>1.8263655109731101</v>
      </c>
      <c r="AJ88" s="22">
        <f t="shared" si="139"/>
        <v>-2.6288582302280261</v>
      </c>
      <c r="AK88" s="22">
        <f t="shared" si="140"/>
        <v>1.3004365594014071</v>
      </c>
      <c r="AL88" s="22">
        <f t="shared" si="141"/>
        <v>0.72549196329964305</v>
      </c>
      <c r="AM88" s="22">
        <f t="shared" si="142"/>
        <v>4.3543501935276687</v>
      </c>
      <c r="AN88" s="46">
        <v>0</v>
      </c>
      <c r="AO88" s="49">
        <v>0</v>
      </c>
      <c r="AP88" s="51">
        <v>0.5</v>
      </c>
      <c r="AQ88" s="50">
        <v>1</v>
      </c>
      <c r="AR88" s="17">
        <f t="shared" si="143"/>
        <v>0</v>
      </c>
      <c r="AS88" s="17">
        <f t="shared" si="144"/>
        <v>0</v>
      </c>
      <c r="AT88" s="17">
        <f t="shared" si="145"/>
        <v>179.74773199213408</v>
      </c>
      <c r="AU88" s="17">
        <f t="shared" si="146"/>
        <v>0</v>
      </c>
      <c r="AV88" s="17">
        <f t="shared" si="147"/>
        <v>0</v>
      </c>
      <c r="AW88" s="17">
        <f t="shared" si="148"/>
        <v>179.74773199213408</v>
      </c>
      <c r="AX88" s="14">
        <f t="shared" si="149"/>
        <v>0</v>
      </c>
      <c r="AY88" s="14">
        <f t="shared" si="150"/>
        <v>0</v>
      </c>
      <c r="AZ88" s="67">
        <f t="shared" si="151"/>
        <v>1.5100948874246414E-2</v>
      </c>
      <c r="BA88" s="21">
        <f t="shared" si="152"/>
        <v>0</v>
      </c>
      <c r="BB88" s="66">
        <v>0</v>
      </c>
      <c r="BC88" s="15">
        <f t="shared" si="153"/>
        <v>0</v>
      </c>
      <c r="BD88" s="19">
        <f t="shared" si="154"/>
        <v>0</v>
      </c>
      <c r="BE88" s="53">
        <f t="shared" si="155"/>
        <v>0</v>
      </c>
      <c r="BF88" s="61">
        <f t="shared" si="156"/>
        <v>0</v>
      </c>
      <c r="BG88" s="62">
        <f t="shared" si="157"/>
        <v>0</v>
      </c>
      <c r="BH88" s="63">
        <f t="shared" si="158"/>
        <v>12.31716637606203</v>
      </c>
      <c r="BI88" s="46">
        <f t="shared" si="159"/>
        <v>0</v>
      </c>
      <c r="BJ88" s="64" t="e">
        <f t="shared" si="160"/>
        <v>#DIV/0!</v>
      </c>
      <c r="BK88" s="66">
        <v>0</v>
      </c>
      <c r="BL88" s="66">
        <v>0</v>
      </c>
      <c r="BM88" s="66">
        <v>0</v>
      </c>
      <c r="BN88" s="10">
        <f t="shared" si="161"/>
        <v>0</v>
      </c>
      <c r="BO88" s="15">
        <f t="shared" si="162"/>
        <v>0</v>
      </c>
      <c r="BP88" s="9">
        <f t="shared" si="163"/>
        <v>0</v>
      </c>
      <c r="BQ88" s="53">
        <f t="shared" si="164"/>
        <v>0</v>
      </c>
      <c r="BR88" s="7">
        <f t="shared" si="165"/>
        <v>0</v>
      </c>
      <c r="BS88" s="62">
        <f t="shared" si="166"/>
        <v>0</v>
      </c>
      <c r="BT88" s="48">
        <f t="shared" si="167"/>
        <v>12.31716637606203</v>
      </c>
      <c r="BU88" s="46">
        <f t="shared" si="168"/>
        <v>0</v>
      </c>
      <c r="BV88" s="64" t="e">
        <f t="shared" si="169"/>
        <v>#DIV/0!</v>
      </c>
      <c r="BW88" s="16">
        <f t="shared" si="170"/>
        <v>171</v>
      </c>
      <c r="BX88" s="69">
        <f t="shared" si="171"/>
        <v>151.67393049293099</v>
      </c>
      <c r="BY88" s="66">
        <v>171</v>
      </c>
      <c r="BZ88" s="15">
        <f t="shared" si="172"/>
        <v>151.67393049293099</v>
      </c>
      <c r="CA88" s="37">
        <f t="shared" si="173"/>
        <v>-19.326069507069008</v>
      </c>
      <c r="CB88" s="54">
        <f t="shared" si="174"/>
        <v>-19.326069507069008</v>
      </c>
      <c r="CC88" s="26">
        <f t="shared" si="175"/>
        <v>-6.0205824009560852E-3</v>
      </c>
      <c r="CD88" s="47">
        <f t="shared" si="176"/>
        <v>-19.326069507069008</v>
      </c>
      <c r="CE88" s="48">
        <f t="shared" si="177"/>
        <v>12.31716637606203</v>
      </c>
      <c r="CF88" s="65">
        <f t="shared" si="178"/>
        <v>-1.569035354156499</v>
      </c>
      <c r="CG88" t="s">
        <v>222</v>
      </c>
      <c r="CH88" s="66">
        <v>0</v>
      </c>
      <c r="CI88" s="15">
        <f t="shared" si="179"/>
        <v>140.48412737711439</v>
      </c>
      <c r="CJ88" s="37">
        <f t="shared" si="180"/>
        <v>140.48412737711439</v>
      </c>
      <c r="CK88" s="54">
        <f t="shared" si="181"/>
        <v>140.48412737711439</v>
      </c>
      <c r="CL88" s="26">
        <f t="shared" si="182"/>
        <v>2.1858429652577314E-2</v>
      </c>
      <c r="CM88" s="47">
        <f t="shared" si="183"/>
        <v>140.48412737711439</v>
      </c>
      <c r="CN88" s="48">
        <f t="shared" si="184"/>
        <v>12.31716637606203</v>
      </c>
      <c r="CO88" s="65">
        <f t="shared" si="185"/>
        <v>11.405555716949658</v>
      </c>
      <c r="CP88" s="70">
        <f t="shared" si="186"/>
        <v>0</v>
      </c>
      <c r="CQ88" s="1">
        <f t="shared" si="187"/>
        <v>342</v>
      </c>
    </row>
    <row r="89" spans="1:95" x14ac:dyDescent="0.2">
      <c r="A89" s="30" t="s">
        <v>245</v>
      </c>
      <c r="B89">
        <v>0</v>
      </c>
      <c r="C89">
        <v>1</v>
      </c>
      <c r="D89">
        <v>0.78961038961038899</v>
      </c>
      <c r="E89">
        <v>0.21038961038960999</v>
      </c>
      <c r="F89">
        <v>0.92474489795918302</v>
      </c>
      <c r="G89">
        <v>0.92474489795918302</v>
      </c>
      <c r="H89">
        <v>0.40151515151515099</v>
      </c>
      <c r="I89">
        <v>0.53030303030303005</v>
      </c>
      <c r="J89">
        <v>0.46143764644972901</v>
      </c>
      <c r="K89">
        <v>0.653232048571317</v>
      </c>
      <c r="L89">
        <v>5.4533706609612001E-2</v>
      </c>
      <c r="M89">
        <v>-0.21711218523978101</v>
      </c>
      <c r="N89" s="21">
        <v>0</v>
      </c>
      <c r="O89">
        <v>1.0010480727483999</v>
      </c>
      <c r="P89">
        <v>0.94710539308671404</v>
      </c>
      <c r="Q89">
        <v>1.0224975897487301</v>
      </c>
      <c r="R89">
        <v>0.99150817809716596</v>
      </c>
      <c r="S89">
        <v>9.3400001525878906</v>
      </c>
      <c r="T89" s="27">
        <f t="shared" si="126"/>
        <v>0.94710539308671404</v>
      </c>
      <c r="U89" s="27">
        <f t="shared" si="127"/>
        <v>1.0224975897487301</v>
      </c>
      <c r="V89" s="39">
        <f t="shared" si="128"/>
        <v>8.8459645159467239</v>
      </c>
      <c r="W89" s="38">
        <f t="shared" si="129"/>
        <v>9.5501276442738892</v>
      </c>
      <c r="X89" s="44">
        <f t="shared" si="130"/>
        <v>0.84364269091767052</v>
      </c>
      <c r="Y89" s="44">
        <f t="shared" si="131"/>
        <v>0.66936972319542598</v>
      </c>
      <c r="Z89" s="22">
        <f t="shared" si="132"/>
        <v>1</v>
      </c>
      <c r="AA89" s="22">
        <f t="shared" si="133"/>
        <v>1</v>
      </c>
      <c r="AB89" s="22">
        <f t="shared" si="134"/>
        <v>1</v>
      </c>
      <c r="AC89" s="22">
        <v>1</v>
      </c>
      <c r="AD89" s="22">
        <v>1</v>
      </c>
      <c r="AE89" s="22">
        <v>1</v>
      </c>
      <c r="AF89" s="22">
        <f t="shared" si="135"/>
        <v>-0.10573411347504191</v>
      </c>
      <c r="AG89" s="22">
        <f t="shared" si="136"/>
        <v>0.97680415159684475</v>
      </c>
      <c r="AH89" s="22">
        <f t="shared" si="137"/>
        <v>5.4533706609612001E-2</v>
      </c>
      <c r="AI89" s="22">
        <f t="shared" si="138"/>
        <v>1.1602678200846539</v>
      </c>
      <c r="AJ89" s="22">
        <f t="shared" si="139"/>
        <v>-2.6288582302280261</v>
      </c>
      <c r="AK89" s="22">
        <f t="shared" si="140"/>
        <v>1.3004365594014071</v>
      </c>
      <c r="AL89" s="22">
        <f t="shared" si="141"/>
        <v>-0.21711218523978101</v>
      </c>
      <c r="AM89" s="22">
        <f t="shared" si="142"/>
        <v>3.4117460449882451</v>
      </c>
      <c r="AN89" s="46">
        <v>0</v>
      </c>
      <c r="AO89" s="49">
        <v>0</v>
      </c>
      <c r="AP89" s="51">
        <v>0.5</v>
      </c>
      <c r="AQ89" s="50">
        <v>1</v>
      </c>
      <c r="AR89" s="17">
        <f t="shared" si="143"/>
        <v>0</v>
      </c>
      <c r="AS89" s="17">
        <f t="shared" si="144"/>
        <v>0</v>
      </c>
      <c r="AT89" s="17">
        <f t="shared" si="145"/>
        <v>67.744928918799062</v>
      </c>
      <c r="AU89" s="17">
        <f t="shared" si="146"/>
        <v>0</v>
      </c>
      <c r="AV89" s="17">
        <f t="shared" si="147"/>
        <v>0</v>
      </c>
      <c r="AW89" s="17">
        <f t="shared" si="148"/>
        <v>67.744928918799062</v>
      </c>
      <c r="AX89" s="14">
        <f t="shared" si="149"/>
        <v>0</v>
      </c>
      <c r="AY89" s="14">
        <f t="shared" si="150"/>
        <v>0</v>
      </c>
      <c r="AZ89" s="67">
        <f t="shared" si="151"/>
        <v>5.6913803404040168E-3</v>
      </c>
      <c r="BA89" s="21">
        <f t="shared" si="152"/>
        <v>0</v>
      </c>
      <c r="BB89" s="66">
        <v>0</v>
      </c>
      <c r="BC89" s="15">
        <f t="shared" si="153"/>
        <v>0</v>
      </c>
      <c r="BD89" s="19">
        <f t="shared" si="154"/>
        <v>0</v>
      </c>
      <c r="BE89" s="53">
        <f t="shared" si="155"/>
        <v>0</v>
      </c>
      <c r="BF89" s="61">
        <f t="shared" si="156"/>
        <v>0</v>
      </c>
      <c r="BG89" s="62">
        <f t="shared" si="157"/>
        <v>0</v>
      </c>
      <c r="BH89" s="63">
        <f t="shared" si="158"/>
        <v>9.5501276442738892</v>
      </c>
      <c r="BI89" s="46">
        <f t="shared" si="159"/>
        <v>0</v>
      </c>
      <c r="BJ89" s="64" t="e">
        <f t="shared" si="160"/>
        <v>#DIV/0!</v>
      </c>
      <c r="BK89" s="66">
        <v>0</v>
      </c>
      <c r="BL89" s="66">
        <v>0</v>
      </c>
      <c r="BM89" s="66">
        <v>0</v>
      </c>
      <c r="BN89" s="10">
        <f t="shared" si="161"/>
        <v>0</v>
      </c>
      <c r="BO89" s="15">
        <f t="shared" si="162"/>
        <v>0</v>
      </c>
      <c r="BP89" s="9">
        <f t="shared" si="163"/>
        <v>0</v>
      </c>
      <c r="BQ89" s="53">
        <f t="shared" si="164"/>
        <v>0</v>
      </c>
      <c r="BR89" s="7">
        <f t="shared" si="165"/>
        <v>0</v>
      </c>
      <c r="BS89" s="62">
        <f t="shared" si="166"/>
        <v>0</v>
      </c>
      <c r="BT89" s="48">
        <f t="shared" si="167"/>
        <v>9.5501276442738892</v>
      </c>
      <c r="BU89" s="46">
        <f t="shared" si="168"/>
        <v>0</v>
      </c>
      <c r="BV89" s="64" t="e">
        <f t="shared" si="169"/>
        <v>#DIV/0!</v>
      </c>
      <c r="BW89" s="16">
        <f t="shared" si="170"/>
        <v>0</v>
      </c>
      <c r="BX89" s="69">
        <f t="shared" si="171"/>
        <v>57.164224139017946</v>
      </c>
      <c r="BY89" s="66">
        <v>0</v>
      </c>
      <c r="BZ89" s="15">
        <f t="shared" si="172"/>
        <v>57.164224139017946</v>
      </c>
      <c r="CA89" s="37">
        <f t="shared" si="173"/>
        <v>57.164224139017946</v>
      </c>
      <c r="CB89" s="54">
        <f t="shared" si="174"/>
        <v>57.164224139017946</v>
      </c>
      <c r="CC89" s="26">
        <f t="shared" si="175"/>
        <v>1.7808169513712779E-2</v>
      </c>
      <c r="CD89" s="47">
        <f t="shared" si="176"/>
        <v>57.164224139017946</v>
      </c>
      <c r="CE89" s="48">
        <f t="shared" si="177"/>
        <v>8.8459645159467239</v>
      </c>
      <c r="CF89" s="65">
        <f t="shared" si="178"/>
        <v>6.462181035879957</v>
      </c>
      <c r="CG89" t="s">
        <v>222</v>
      </c>
      <c r="CH89" s="66">
        <v>107</v>
      </c>
      <c r="CI89" s="15">
        <f t="shared" si="179"/>
        <v>52.946911306778567</v>
      </c>
      <c r="CJ89" s="37">
        <f t="shared" si="180"/>
        <v>-54.053088693221433</v>
      </c>
      <c r="CK89" s="54">
        <f t="shared" si="181"/>
        <v>-54.053088693221433</v>
      </c>
      <c r="CL89" s="26">
        <f t="shared" si="182"/>
        <v>-8.410314095724512E-3</v>
      </c>
      <c r="CM89" s="47">
        <f t="shared" si="183"/>
        <v>-54.05308869322144</v>
      </c>
      <c r="CN89" s="48">
        <f t="shared" si="184"/>
        <v>8.8459645159467239</v>
      </c>
      <c r="CO89" s="65">
        <f t="shared" si="185"/>
        <v>-6.1104799364477786</v>
      </c>
      <c r="CP89" s="70">
        <f t="shared" si="186"/>
        <v>0</v>
      </c>
      <c r="CQ89" s="1">
        <f t="shared" si="187"/>
        <v>0</v>
      </c>
    </row>
    <row r="90" spans="1:95" x14ac:dyDescent="0.2">
      <c r="A90" s="30" t="s">
        <v>120</v>
      </c>
      <c r="B90">
        <v>0</v>
      </c>
      <c r="C90">
        <v>0</v>
      </c>
      <c r="D90">
        <v>5.6130790190735698E-2</v>
      </c>
      <c r="E90">
        <v>0.94386920980926403</v>
      </c>
      <c r="F90">
        <v>3.3531638723634398E-2</v>
      </c>
      <c r="G90">
        <v>3.3531638723634398E-2</v>
      </c>
      <c r="H90">
        <v>0.12</v>
      </c>
      <c r="I90">
        <v>0.17681159420289799</v>
      </c>
      <c r="J90">
        <v>0.14566190752680599</v>
      </c>
      <c r="K90">
        <v>6.9887641675651799E-2</v>
      </c>
      <c r="L90">
        <v>0.45413233925580299</v>
      </c>
      <c r="M90">
        <v>-1.56901125264271</v>
      </c>
      <c r="N90" s="21">
        <v>0</v>
      </c>
      <c r="O90">
        <v>0.997046127604448</v>
      </c>
      <c r="P90">
        <v>0.98381495961504795</v>
      </c>
      <c r="Q90">
        <v>1.02605989158738</v>
      </c>
      <c r="R90">
        <v>0.99096092996412299</v>
      </c>
      <c r="S90">
        <v>76.550003051757798</v>
      </c>
      <c r="T90" s="27">
        <f t="shared" si="126"/>
        <v>0.99096092996412299</v>
      </c>
      <c r="U90" s="27">
        <f t="shared" si="127"/>
        <v>1.02605989158738</v>
      </c>
      <c r="V90" s="39">
        <f t="shared" si="128"/>
        <v>75.858062212926356</v>
      </c>
      <c r="W90" s="38">
        <f t="shared" si="129"/>
        <v>78.544887832300219</v>
      </c>
      <c r="X90" s="44">
        <f t="shared" si="130"/>
        <v>1.2226475293461165</v>
      </c>
      <c r="Y90" s="44">
        <f t="shared" si="131"/>
        <v>9.0793601577622882E-2</v>
      </c>
      <c r="Z90" s="22">
        <f t="shared" si="132"/>
        <v>1</v>
      </c>
      <c r="AA90" s="22">
        <f t="shared" si="133"/>
        <v>1</v>
      </c>
      <c r="AB90" s="22">
        <f t="shared" si="134"/>
        <v>1</v>
      </c>
      <c r="AC90" s="22">
        <v>1</v>
      </c>
      <c r="AD90" s="22">
        <v>1</v>
      </c>
      <c r="AE90" s="22">
        <v>1</v>
      </c>
      <c r="AF90" s="22">
        <f t="shared" si="135"/>
        <v>-0.10573411347504191</v>
      </c>
      <c r="AG90" s="22">
        <f t="shared" si="136"/>
        <v>0.97680415159684475</v>
      </c>
      <c r="AH90" s="22">
        <f t="shared" si="137"/>
        <v>0.45413233925580299</v>
      </c>
      <c r="AI90" s="22">
        <f t="shared" si="138"/>
        <v>1.5598664527308448</v>
      </c>
      <c r="AJ90" s="22">
        <f t="shared" si="139"/>
        <v>-2.6288582302280261</v>
      </c>
      <c r="AK90" s="22">
        <f t="shared" si="140"/>
        <v>1.3004365594014071</v>
      </c>
      <c r="AL90" s="22">
        <f t="shared" si="141"/>
        <v>-1.56901125264271</v>
      </c>
      <c r="AM90" s="22">
        <f t="shared" si="142"/>
        <v>2.0598469775853161</v>
      </c>
      <c r="AN90" s="46">
        <v>1</v>
      </c>
      <c r="AO90" s="46">
        <v>0</v>
      </c>
      <c r="AP90" s="51">
        <v>1</v>
      </c>
      <c r="AQ90" s="21">
        <v>1</v>
      </c>
      <c r="AR90" s="17">
        <f t="shared" si="143"/>
        <v>5.9203812164453131</v>
      </c>
      <c r="AS90" s="17">
        <f t="shared" si="144"/>
        <v>0</v>
      </c>
      <c r="AT90" s="17">
        <f t="shared" si="145"/>
        <v>18.002790781003551</v>
      </c>
      <c r="AU90" s="17">
        <f t="shared" si="146"/>
        <v>5.9203812164453131</v>
      </c>
      <c r="AV90" s="17">
        <f t="shared" si="147"/>
        <v>0</v>
      </c>
      <c r="AW90" s="17">
        <f t="shared" si="148"/>
        <v>18.002790781003551</v>
      </c>
      <c r="AX90" s="14">
        <f t="shared" si="149"/>
        <v>7.5593975723646815E-3</v>
      </c>
      <c r="AY90" s="14">
        <f t="shared" si="150"/>
        <v>0</v>
      </c>
      <c r="AZ90" s="67">
        <f t="shared" si="151"/>
        <v>1.5124486977648548E-3</v>
      </c>
      <c r="BA90" s="21">
        <f t="shared" si="152"/>
        <v>0</v>
      </c>
      <c r="BB90" s="66">
        <v>842</v>
      </c>
      <c r="BC90" s="15">
        <f t="shared" si="153"/>
        <v>901.41280411905404</v>
      </c>
      <c r="BD90" s="19">
        <f t="shared" si="154"/>
        <v>59.412804119054044</v>
      </c>
      <c r="BE90" s="53">
        <f t="shared" si="155"/>
        <v>59.412804119054044</v>
      </c>
      <c r="BF90" s="61">
        <f t="shared" si="156"/>
        <v>2.9510654107936032E-3</v>
      </c>
      <c r="BG90" s="62">
        <f t="shared" si="157"/>
        <v>3.9986936316253043</v>
      </c>
      <c r="BH90" s="63">
        <f t="shared" si="158"/>
        <v>75.858062212926356</v>
      </c>
      <c r="BI90" s="46">
        <f t="shared" si="159"/>
        <v>5.271283651303077E-2</v>
      </c>
      <c r="BJ90" s="64">
        <f t="shared" si="160"/>
        <v>0.93408923875103167</v>
      </c>
      <c r="BK90" s="66">
        <v>0</v>
      </c>
      <c r="BL90" s="66">
        <v>0</v>
      </c>
      <c r="BM90" s="66">
        <v>0</v>
      </c>
      <c r="BN90" s="10">
        <f t="shared" si="161"/>
        <v>0</v>
      </c>
      <c r="BO90" s="15">
        <f t="shared" si="162"/>
        <v>0</v>
      </c>
      <c r="BP90" s="9">
        <f t="shared" si="163"/>
        <v>0</v>
      </c>
      <c r="BQ90" s="53">
        <f t="shared" si="164"/>
        <v>0</v>
      </c>
      <c r="BR90" s="7">
        <f t="shared" si="165"/>
        <v>0</v>
      </c>
      <c r="BS90" s="62">
        <f t="shared" si="166"/>
        <v>0</v>
      </c>
      <c r="BT90" s="48">
        <f t="shared" si="167"/>
        <v>78.544887832300219</v>
      </c>
      <c r="BU90" s="46">
        <f t="shared" si="168"/>
        <v>0</v>
      </c>
      <c r="BV90" s="64" t="e">
        <f t="shared" si="169"/>
        <v>#DIV/0!</v>
      </c>
      <c r="BW90" s="16">
        <f t="shared" si="170"/>
        <v>842</v>
      </c>
      <c r="BX90" s="69">
        <f t="shared" si="171"/>
        <v>916.60383883940426</v>
      </c>
      <c r="BY90" s="66">
        <v>0</v>
      </c>
      <c r="BZ90" s="15">
        <f t="shared" si="172"/>
        <v>15.191034720350201</v>
      </c>
      <c r="CA90" s="37">
        <f t="shared" si="173"/>
        <v>15.191034720350201</v>
      </c>
      <c r="CB90" s="54">
        <f t="shared" si="174"/>
        <v>15.191034720350201</v>
      </c>
      <c r="CC90" s="26">
        <f t="shared" si="175"/>
        <v>4.7324095702025604E-3</v>
      </c>
      <c r="CD90" s="47">
        <f t="shared" si="176"/>
        <v>15.191034720350199</v>
      </c>
      <c r="CE90" s="48">
        <f t="shared" si="177"/>
        <v>75.858062212926356</v>
      </c>
      <c r="CF90" s="65">
        <f t="shared" si="178"/>
        <v>0.20025603445696269</v>
      </c>
      <c r="CG90" t="s">
        <v>222</v>
      </c>
      <c r="CH90" s="66">
        <v>0</v>
      </c>
      <c r="CI90" s="15">
        <f t="shared" si="179"/>
        <v>14.070310235306444</v>
      </c>
      <c r="CJ90" s="37">
        <f t="shared" si="180"/>
        <v>14.070310235306444</v>
      </c>
      <c r="CK90" s="54">
        <f t="shared" si="181"/>
        <v>14.070310235306444</v>
      </c>
      <c r="CL90" s="26">
        <f t="shared" si="182"/>
        <v>2.1892500755105715E-3</v>
      </c>
      <c r="CM90" s="47">
        <f t="shared" si="183"/>
        <v>14.070310235306444</v>
      </c>
      <c r="CN90" s="48">
        <f t="shared" si="184"/>
        <v>75.858062212926356</v>
      </c>
      <c r="CO90" s="65">
        <f t="shared" si="185"/>
        <v>0.18548206775718082</v>
      </c>
      <c r="CP90" s="70">
        <f t="shared" si="186"/>
        <v>0</v>
      </c>
      <c r="CQ90" s="1">
        <f t="shared" si="187"/>
        <v>842</v>
      </c>
    </row>
    <row r="91" spans="1:95" x14ac:dyDescent="0.2">
      <c r="A91" s="30" t="s">
        <v>171</v>
      </c>
      <c r="B91">
        <v>1</v>
      </c>
      <c r="C91">
        <v>1</v>
      </c>
      <c r="D91">
        <v>0.77387135437474996</v>
      </c>
      <c r="E91">
        <v>0.22612864562524901</v>
      </c>
      <c r="F91">
        <v>0.88120778704807301</v>
      </c>
      <c r="G91">
        <v>0.88120778704807301</v>
      </c>
      <c r="H91">
        <v>0.35854575846218101</v>
      </c>
      <c r="I91">
        <v>0.56289176765566196</v>
      </c>
      <c r="J91">
        <v>0.44924654229745298</v>
      </c>
      <c r="K91">
        <v>0.629189598910326</v>
      </c>
      <c r="L91">
        <v>0.570859307386821</v>
      </c>
      <c r="M91">
        <v>-0.39155795037854602</v>
      </c>
      <c r="N91" s="21">
        <v>0</v>
      </c>
      <c r="O91">
        <v>1.00910251239904</v>
      </c>
      <c r="P91">
        <v>0.99475360459838602</v>
      </c>
      <c r="Q91">
        <v>1.0062406222354701</v>
      </c>
      <c r="R91">
        <v>0.98949679798853696</v>
      </c>
      <c r="S91">
        <v>87.519996643066406</v>
      </c>
      <c r="T91" s="27">
        <f t="shared" si="126"/>
        <v>0.99475360459838602</v>
      </c>
      <c r="U91" s="27">
        <f t="shared" si="127"/>
        <v>1.0062406222354701</v>
      </c>
      <c r="V91" s="39">
        <f t="shared" si="128"/>
        <v>87.060832135128948</v>
      </c>
      <c r="W91" s="38">
        <f t="shared" si="129"/>
        <v>88.066175880165389</v>
      </c>
      <c r="X91" s="44">
        <f t="shared" si="130"/>
        <v>0.85177539223782017</v>
      </c>
      <c r="Y91" s="44">
        <f t="shared" si="131"/>
        <v>0.64802294225664536</v>
      </c>
      <c r="Z91" s="22">
        <f t="shared" si="132"/>
        <v>1</v>
      </c>
      <c r="AA91" s="22">
        <f t="shared" si="133"/>
        <v>1</v>
      </c>
      <c r="AB91" s="22">
        <f t="shared" si="134"/>
        <v>1</v>
      </c>
      <c r="AC91" s="22">
        <v>1</v>
      </c>
      <c r="AD91" s="22">
        <v>1</v>
      </c>
      <c r="AE91" s="22">
        <v>1</v>
      </c>
      <c r="AF91" s="22">
        <f t="shared" si="135"/>
        <v>-0.10573411347504191</v>
      </c>
      <c r="AG91" s="22">
        <f t="shared" si="136"/>
        <v>0.97680415159684475</v>
      </c>
      <c r="AH91" s="22">
        <f t="shared" si="137"/>
        <v>0.570859307386821</v>
      </c>
      <c r="AI91" s="22">
        <f t="shared" si="138"/>
        <v>1.6765934208618629</v>
      </c>
      <c r="AJ91" s="22">
        <f t="shared" si="139"/>
        <v>-2.6288582302280261</v>
      </c>
      <c r="AK91" s="22">
        <f t="shared" si="140"/>
        <v>1.3004365594014071</v>
      </c>
      <c r="AL91" s="22">
        <f t="shared" si="141"/>
        <v>-0.39155795037854602</v>
      </c>
      <c r="AM91" s="22">
        <f t="shared" si="142"/>
        <v>3.2373002798494799</v>
      </c>
      <c r="AN91" s="46">
        <v>1</v>
      </c>
      <c r="AO91" s="46">
        <v>1</v>
      </c>
      <c r="AP91" s="51">
        <v>1</v>
      </c>
      <c r="AQ91" s="21">
        <v>1</v>
      </c>
      <c r="AR91" s="17">
        <f t="shared" si="143"/>
        <v>7.9015270358784173</v>
      </c>
      <c r="AS91" s="17">
        <f t="shared" si="144"/>
        <v>7.9015270358784173</v>
      </c>
      <c r="AT91" s="17">
        <f t="shared" si="145"/>
        <v>109.83277062889944</v>
      </c>
      <c r="AU91" s="17">
        <f t="shared" si="146"/>
        <v>7.9015270358784173</v>
      </c>
      <c r="AV91" s="17">
        <f t="shared" si="147"/>
        <v>7.9015270358784173</v>
      </c>
      <c r="AW91" s="17">
        <f t="shared" si="148"/>
        <v>109.83277062889944</v>
      </c>
      <c r="AX91" s="14">
        <f t="shared" si="149"/>
        <v>1.0089009830494745E-2</v>
      </c>
      <c r="AY91" s="14">
        <f t="shared" si="150"/>
        <v>9.2846874703904278E-3</v>
      </c>
      <c r="AZ91" s="67">
        <f t="shared" si="151"/>
        <v>9.2272599804287085E-3</v>
      </c>
      <c r="BA91" s="21">
        <f t="shared" si="152"/>
        <v>0</v>
      </c>
      <c r="BB91" s="66">
        <v>1138</v>
      </c>
      <c r="BC91" s="15">
        <f t="shared" si="153"/>
        <v>1203.0538882275155</v>
      </c>
      <c r="BD91" s="19">
        <f t="shared" si="154"/>
        <v>65.053888227515472</v>
      </c>
      <c r="BE91" s="53">
        <f t="shared" si="155"/>
        <v>65.053888227515472</v>
      </c>
      <c r="BF91" s="61">
        <f t="shared" si="156"/>
        <v>3.2312610426728791E-3</v>
      </c>
      <c r="BG91" s="62">
        <f t="shared" si="157"/>
        <v>4.3783587128217203</v>
      </c>
      <c r="BH91" s="63">
        <f t="shared" si="158"/>
        <v>87.060832135128948</v>
      </c>
      <c r="BI91" s="46">
        <f t="shared" si="159"/>
        <v>5.029079788745848E-2</v>
      </c>
      <c r="BJ91" s="64">
        <f t="shared" si="160"/>
        <v>0.94592603966946087</v>
      </c>
      <c r="BK91" s="66">
        <v>525</v>
      </c>
      <c r="BL91" s="66">
        <v>2713</v>
      </c>
      <c r="BM91" s="66">
        <v>263</v>
      </c>
      <c r="BN91" s="10">
        <f t="shared" si="161"/>
        <v>3501</v>
      </c>
      <c r="BO91" s="15">
        <f t="shared" si="162"/>
        <v>1647.2149734969066</v>
      </c>
      <c r="BP91" s="9">
        <f t="shared" si="163"/>
        <v>-1853.7850265030934</v>
      </c>
      <c r="BQ91" s="53">
        <f t="shared" si="164"/>
        <v>0</v>
      </c>
      <c r="BR91" s="7">
        <f t="shared" si="165"/>
        <v>0</v>
      </c>
      <c r="BS91" s="62">
        <f t="shared" si="166"/>
        <v>0</v>
      </c>
      <c r="BT91" s="48">
        <f t="shared" si="167"/>
        <v>88.066175880165389</v>
      </c>
      <c r="BU91" s="46">
        <f t="shared" si="168"/>
        <v>0</v>
      </c>
      <c r="BV91" s="64">
        <f t="shared" si="169"/>
        <v>2.1254056430580248</v>
      </c>
      <c r="BW91" s="16">
        <f t="shared" si="170"/>
        <v>4639</v>
      </c>
      <c r="BX91" s="69">
        <f t="shared" si="171"/>
        <v>2942.9474609678482</v>
      </c>
      <c r="BY91" s="66">
        <v>0</v>
      </c>
      <c r="BZ91" s="15">
        <f t="shared" si="172"/>
        <v>92.67859924342595</v>
      </c>
      <c r="CA91" s="37">
        <f t="shared" si="173"/>
        <v>92.67859924342595</v>
      </c>
      <c r="CB91" s="54">
        <f t="shared" si="174"/>
        <v>92.67859924342595</v>
      </c>
      <c r="CC91" s="26">
        <f t="shared" si="175"/>
        <v>2.8871837770537714E-2</v>
      </c>
      <c r="CD91" s="47">
        <f t="shared" si="176"/>
        <v>92.67859924342595</v>
      </c>
      <c r="CE91" s="48">
        <f t="shared" si="177"/>
        <v>87.060832135128948</v>
      </c>
      <c r="CF91" s="65">
        <f t="shared" si="178"/>
        <v>1.064526917220106</v>
      </c>
      <c r="CG91" t="s">
        <v>222</v>
      </c>
      <c r="CH91" s="66">
        <v>0</v>
      </c>
      <c r="CI91" s="15">
        <f t="shared" si="179"/>
        <v>85.841199597928281</v>
      </c>
      <c r="CJ91" s="37">
        <f t="shared" si="180"/>
        <v>85.841199597928281</v>
      </c>
      <c r="CK91" s="54">
        <f t="shared" si="181"/>
        <v>85.841199597928281</v>
      </c>
      <c r="CL91" s="26">
        <f t="shared" si="182"/>
        <v>1.3356340376214141E-2</v>
      </c>
      <c r="CM91" s="47">
        <f t="shared" si="183"/>
        <v>85.841199597928281</v>
      </c>
      <c r="CN91" s="48">
        <f t="shared" si="184"/>
        <v>87.060832135128948</v>
      </c>
      <c r="CO91" s="65">
        <f t="shared" si="185"/>
        <v>0.9859910305554207</v>
      </c>
      <c r="CP91" s="70">
        <f t="shared" si="186"/>
        <v>0</v>
      </c>
      <c r="CQ91" s="1">
        <f t="shared" si="187"/>
        <v>4639</v>
      </c>
    </row>
    <row r="92" spans="1:95" x14ac:dyDescent="0.2">
      <c r="A92" s="30" t="s">
        <v>172</v>
      </c>
      <c r="B92">
        <v>0</v>
      </c>
      <c r="C92">
        <v>0</v>
      </c>
      <c r="D92">
        <v>0.71358024691358002</v>
      </c>
      <c r="E92">
        <v>0.28641975308641898</v>
      </c>
      <c r="F92">
        <v>0.70405727923627603</v>
      </c>
      <c r="G92">
        <v>0.70405727923627603</v>
      </c>
      <c r="H92">
        <v>0.87118644067796602</v>
      </c>
      <c r="I92">
        <v>0.908474576271186</v>
      </c>
      <c r="J92">
        <v>0.88963516822803101</v>
      </c>
      <c r="K92">
        <v>0.79142536985841905</v>
      </c>
      <c r="L92">
        <v>0.12747929751561199</v>
      </c>
      <c r="M92">
        <v>-0.26045815850257598</v>
      </c>
      <c r="N92" s="21">
        <v>0</v>
      </c>
      <c r="O92">
        <v>1.0291505979221001</v>
      </c>
      <c r="P92">
        <v>0.971137068292241</v>
      </c>
      <c r="Q92">
        <v>1.0070078601936301</v>
      </c>
      <c r="R92">
        <v>0.98855537663520598</v>
      </c>
      <c r="S92">
        <v>43.299999237060497</v>
      </c>
      <c r="T92" s="27">
        <f t="shared" si="126"/>
        <v>0.98855537663520598</v>
      </c>
      <c r="U92" s="27">
        <f t="shared" si="127"/>
        <v>1.0070078601936301</v>
      </c>
      <c r="V92" s="39">
        <f t="shared" si="128"/>
        <v>42.804447054096471</v>
      </c>
      <c r="W92" s="38">
        <f t="shared" si="129"/>
        <v>43.603439578098104</v>
      </c>
      <c r="X92" s="44">
        <f t="shared" si="130"/>
        <v>0.88292911684048492</v>
      </c>
      <c r="Y92" s="44">
        <f t="shared" si="131"/>
        <v>0.79748805148881907</v>
      </c>
      <c r="Z92" s="22">
        <f t="shared" si="132"/>
        <v>1</v>
      </c>
      <c r="AA92" s="22">
        <f t="shared" si="133"/>
        <v>1</v>
      </c>
      <c r="AB92" s="22">
        <f t="shared" si="134"/>
        <v>1</v>
      </c>
      <c r="AC92" s="22">
        <v>1</v>
      </c>
      <c r="AD92" s="22">
        <v>1</v>
      </c>
      <c r="AE92" s="22">
        <v>1</v>
      </c>
      <c r="AF92" s="22">
        <f t="shared" si="135"/>
        <v>-0.10573411347504191</v>
      </c>
      <c r="AG92" s="22">
        <f t="shared" si="136"/>
        <v>0.97680415159684475</v>
      </c>
      <c r="AH92" s="22">
        <f t="shared" si="137"/>
        <v>0.12747929751561199</v>
      </c>
      <c r="AI92" s="22">
        <f t="shared" si="138"/>
        <v>1.2332134109906538</v>
      </c>
      <c r="AJ92" s="22">
        <f t="shared" si="139"/>
        <v>-2.6288582302280261</v>
      </c>
      <c r="AK92" s="22">
        <f t="shared" si="140"/>
        <v>1.3004365594014071</v>
      </c>
      <c r="AL92" s="22">
        <f t="shared" si="141"/>
        <v>-0.26045815850257598</v>
      </c>
      <c r="AM92" s="22">
        <f t="shared" si="142"/>
        <v>3.3684000717254503</v>
      </c>
      <c r="AN92" s="46">
        <v>1</v>
      </c>
      <c r="AO92" s="46">
        <v>1</v>
      </c>
      <c r="AP92" s="51">
        <v>1</v>
      </c>
      <c r="AQ92" s="21">
        <v>1</v>
      </c>
      <c r="AR92" s="17">
        <f t="shared" si="143"/>
        <v>2.3128792285653859</v>
      </c>
      <c r="AS92" s="17">
        <f t="shared" si="144"/>
        <v>2.3128792285653859</v>
      </c>
      <c r="AT92" s="17">
        <f t="shared" si="145"/>
        <v>128.73441734246612</v>
      </c>
      <c r="AU92" s="17">
        <f t="shared" si="146"/>
        <v>2.3128792285653859</v>
      </c>
      <c r="AV92" s="17">
        <f t="shared" si="147"/>
        <v>2.3128792285653859</v>
      </c>
      <c r="AW92" s="17">
        <f t="shared" si="148"/>
        <v>128.73441734246612</v>
      </c>
      <c r="AX92" s="14">
        <f t="shared" si="149"/>
        <v>2.95318375394879E-3</v>
      </c>
      <c r="AY92" s="14">
        <f t="shared" si="150"/>
        <v>2.7177481892397271E-3</v>
      </c>
      <c r="AZ92" s="67">
        <f t="shared" si="151"/>
        <v>1.0815223274859198E-2</v>
      </c>
      <c r="BA92" s="21">
        <f t="shared" si="152"/>
        <v>0</v>
      </c>
      <c r="BB92" s="66">
        <v>346</v>
      </c>
      <c r="BC92" s="15">
        <f t="shared" si="153"/>
        <v>352.14944355586954</v>
      </c>
      <c r="BD92" s="19">
        <f t="shared" si="154"/>
        <v>6.1494435558695386</v>
      </c>
      <c r="BE92" s="53">
        <f t="shared" si="155"/>
        <v>6.1494435558695386</v>
      </c>
      <c r="BF92" s="61">
        <f t="shared" si="156"/>
        <v>3.0544611456125888E-4</v>
      </c>
      <c r="BG92" s="62">
        <f t="shared" si="157"/>
        <v>0.41387948523050289</v>
      </c>
      <c r="BH92" s="63">
        <f t="shared" si="158"/>
        <v>42.804447054096471</v>
      </c>
      <c r="BI92" s="46">
        <f t="shared" si="159"/>
        <v>9.6690767832473094E-3</v>
      </c>
      <c r="BJ92" s="64">
        <f t="shared" si="160"/>
        <v>0.98253740374036991</v>
      </c>
      <c r="BK92" s="66">
        <v>87</v>
      </c>
      <c r="BL92" s="66">
        <v>433</v>
      </c>
      <c r="BM92" s="66">
        <v>87</v>
      </c>
      <c r="BN92" s="10">
        <f t="shared" si="161"/>
        <v>607</v>
      </c>
      <c r="BO92" s="15">
        <f t="shared" si="162"/>
        <v>482.16114174939844</v>
      </c>
      <c r="BP92" s="9">
        <f t="shared" si="163"/>
        <v>-124.83885825060156</v>
      </c>
      <c r="BQ92" s="53">
        <f t="shared" si="164"/>
        <v>0</v>
      </c>
      <c r="BR92" s="7">
        <f t="shared" si="165"/>
        <v>0</v>
      </c>
      <c r="BS92" s="62">
        <f t="shared" si="166"/>
        <v>0</v>
      </c>
      <c r="BT92" s="48">
        <f t="shared" si="167"/>
        <v>43.603439578098104</v>
      </c>
      <c r="BU92" s="46">
        <f t="shared" si="168"/>
        <v>0</v>
      </c>
      <c r="BV92" s="64">
        <f t="shared" si="169"/>
        <v>1.2589152203299827</v>
      </c>
      <c r="BW92" s="16">
        <f t="shared" si="170"/>
        <v>1040</v>
      </c>
      <c r="BX92" s="69">
        <f t="shared" si="171"/>
        <v>942.93868787795373</v>
      </c>
      <c r="BY92" s="66">
        <v>87</v>
      </c>
      <c r="BZ92" s="15">
        <f t="shared" si="172"/>
        <v>108.62810257268579</v>
      </c>
      <c r="CA92" s="37">
        <f t="shared" si="173"/>
        <v>21.628102572685791</v>
      </c>
      <c r="CB92" s="54">
        <f t="shared" si="174"/>
        <v>21.628102572685791</v>
      </c>
      <c r="CC92" s="26">
        <f t="shared" si="175"/>
        <v>6.7377266581575756E-3</v>
      </c>
      <c r="CD92" s="47">
        <f t="shared" si="176"/>
        <v>21.628102572685791</v>
      </c>
      <c r="CE92" s="48">
        <f t="shared" si="177"/>
        <v>42.804447054096471</v>
      </c>
      <c r="CF92" s="65">
        <f t="shared" si="178"/>
        <v>0.5052769994984887</v>
      </c>
      <c r="CG92" t="s">
        <v>222</v>
      </c>
      <c r="CH92" s="66">
        <v>0</v>
      </c>
      <c r="CI92" s="15">
        <f t="shared" si="179"/>
        <v>100.61402212601513</v>
      </c>
      <c r="CJ92" s="37">
        <f t="shared" si="180"/>
        <v>100.61402212601513</v>
      </c>
      <c r="CK92" s="54">
        <f t="shared" si="181"/>
        <v>100.61402212601513</v>
      </c>
      <c r="CL92" s="26">
        <f t="shared" si="182"/>
        <v>1.5654896861057279E-2</v>
      </c>
      <c r="CM92" s="47">
        <f t="shared" si="183"/>
        <v>100.61402212601513</v>
      </c>
      <c r="CN92" s="48">
        <f t="shared" si="184"/>
        <v>42.804447054096471</v>
      </c>
      <c r="CO92" s="65">
        <f t="shared" si="185"/>
        <v>2.3505506799061937</v>
      </c>
      <c r="CP92" s="70">
        <f t="shared" si="186"/>
        <v>0</v>
      </c>
      <c r="CQ92" s="1">
        <f t="shared" si="187"/>
        <v>1127</v>
      </c>
    </row>
    <row r="93" spans="1:95" x14ac:dyDescent="0.2">
      <c r="A93" s="30" t="s">
        <v>121</v>
      </c>
      <c r="B93">
        <v>0</v>
      </c>
      <c r="C93">
        <v>0</v>
      </c>
      <c r="D93">
        <v>0.162100456621004</v>
      </c>
      <c r="E93">
        <v>0.83789954337899497</v>
      </c>
      <c r="F93">
        <v>0.172439759036144</v>
      </c>
      <c r="G93">
        <v>0.172439759036144</v>
      </c>
      <c r="H93">
        <v>9.2607973421926906E-2</v>
      </c>
      <c r="I93">
        <v>0.22799003322259101</v>
      </c>
      <c r="J93">
        <v>0.14530552273448499</v>
      </c>
      <c r="K93">
        <v>0.15829229080077001</v>
      </c>
      <c r="L93">
        <v>-8.3033323897014802E-2</v>
      </c>
      <c r="M93">
        <v>-1.3841297028685</v>
      </c>
      <c r="N93" s="21">
        <v>0</v>
      </c>
      <c r="O93">
        <v>0.98337239539404298</v>
      </c>
      <c r="P93">
        <v>0.98795711043365697</v>
      </c>
      <c r="Q93">
        <v>1.00984035035331</v>
      </c>
      <c r="R93">
        <v>0.97547838020651501</v>
      </c>
      <c r="S93">
        <v>4.2899999618530202</v>
      </c>
      <c r="T93" s="27">
        <f t="shared" si="126"/>
        <v>0.97547838020651501</v>
      </c>
      <c r="U93" s="27">
        <f t="shared" si="127"/>
        <v>1.00984035035331</v>
      </c>
      <c r="V93" s="39">
        <f t="shared" si="128"/>
        <v>4.184802213874395</v>
      </c>
      <c r="W93" s="38">
        <f t="shared" si="129"/>
        <v>4.3322150644933402</v>
      </c>
      <c r="X93" s="44">
        <f t="shared" si="130"/>
        <v>1.1678907012959594</v>
      </c>
      <c r="Y93" s="44">
        <f t="shared" si="131"/>
        <v>0.16159654212472357</v>
      </c>
      <c r="Z93" s="22">
        <f t="shared" si="132"/>
        <v>1</v>
      </c>
      <c r="AA93" s="22">
        <f t="shared" si="133"/>
        <v>1</v>
      </c>
      <c r="AB93" s="22">
        <f t="shared" si="134"/>
        <v>1</v>
      </c>
      <c r="AC93" s="22">
        <v>1</v>
      </c>
      <c r="AD93" s="22">
        <v>1</v>
      </c>
      <c r="AE93" s="22">
        <v>1</v>
      </c>
      <c r="AF93" s="22">
        <f t="shared" si="135"/>
        <v>-0.10573411347504191</v>
      </c>
      <c r="AG93" s="22">
        <f t="shared" si="136"/>
        <v>0.97680415159684475</v>
      </c>
      <c r="AH93" s="22">
        <f t="shared" si="137"/>
        <v>-8.3033323897014802E-2</v>
      </c>
      <c r="AI93" s="22">
        <f t="shared" si="138"/>
        <v>1.0227007895780271</v>
      </c>
      <c r="AJ93" s="22">
        <f t="shared" si="139"/>
        <v>-2.6288582302280261</v>
      </c>
      <c r="AK93" s="22">
        <f t="shared" si="140"/>
        <v>1.3004365594014071</v>
      </c>
      <c r="AL93" s="22">
        <f t="shared" si="141"/>
        <v>-1.3841297028685</v>
      </c>
      <c r="AM93" s="22">
        <f t="shared" si="142"/>
        <v>2.2447285273595261</v>
      </c>
      <c r="AN93" s="46">
        <v>1</v>
      </c>
      <c r="AO93" s="46">
        <v>1</v>
      </c>
      <c r="AP93" s="51">
        <v>1</v>
      </c>
      <c r="AQ93" s="21">
        <v>1</v>
      </c>
      <c r="AR93" s="17">
        <f t="shared" si="143"/>
        <v>1.0939421721721427</v>
      </c>
      <c r="AS93" s="17">
        <f t="shared" si="144"/>
        <v>1.0939421721721427</v>
      </c>
      <c r="AT93" s="17">
        <f t="shared" si="145"/>
        <v>25.389567533590263</v>
      </c>
      <c r="AU93" s="17">
        <f t="shared" si="146"/>
        <v>1.0939421721721427</v>
      </c>
      <c r="AV93" s="17">
        <f t="shared" si="147"/>
        <v>1.0939421721721427</v>
      </c>
      <c r="AW93" s="17">
        <f t="shared" si="148"/>
        <v>25.389567533590263</v>
      </c>
      <c r="AX93" s="14">
        <f t="shared" si="149"/>
        <v>1.3967924527654998E-3</v>
      </c>
      <c r="AY93" s="14">
        <f t="shared" si="150"/>
        <v>1.2854364900833667E-3</v>
      </c>
      <c r="AZ93" s="67">
        <f t="shared" si="151"/>
        <v>2.1330258636072883E-3</v>
      </c>
      <c r="BA93" s="21">
        <f t="shared" si="152"/>
        <v>0</v>
      </c>
      <c r="BB93" s="66">
        <v>214</v>
      </c>
      <c r="BC93" s="15">
        <f t="shared" si="153"/>
        <v>166.55911923756926</v>
      </c>
      <c r="BD93" s="19">
        <f t="shared" si="154"/>
        <v>-47.440880762430737</v>
      </c>
      <c r="BE93" s="53">
        <f t="shared" si="155"/>
        <v>0</v>
      </c>
      <c r="BF93" s="61">
        <f t="shared" si="156"/>
        <v>0</v>
      </c>
      <c r="BG93" s="62">
        <f t="shared" si="157"/>
        <v>0</v>
      </c>
      <c r="BH93" s="63">
        <f t="shared" si="158"/>
        <v>4.3322150644933402</v>
      </c>
      <c r="BI93" s="46">
        <f t="shared" si="159"/>
        <v>0</v>
      </c>
      <c r="BJ93" s="64">
        <f t="shared" si="160"/>
        <v>1.284829080386551</v>
      </c>
      <c r="BK93" s="66">
        <v>56</v>
      </c>
      <c r="BL93" s="66">
        <v>292</v>
      </c>
      <c r="BM93" s="66">
        <v>0</v>
      </c>
      <c r="BN93" s="10">
        <f t="shared" si="161"/>
        <v>348</v>
      </c>
      <c r="BO93" s="15">
        <f t="shared" si="162"/>
        <v>228.05185857867025</v>
      </c>
      <c r="BP93" s="9">
        <f t="shared" si="163"/>
        <v>-119.94814142132975</v>
      </c>
      <c r="BQ93" s="53">
        <f t="shared" si="164"/>
        <v>0</v>
      </c>
      <c r="BR93" s="7">
        <f t="shared" si="165"/>
        <v>0</v>
      </c>
      <c r="BS93" s="62">
        <f t="shared" si="166"/>
        <v>0</v>
      </c>
      <c r="BT93" s="48">
        <f t="shared" si="167"/>
        <v>4.3322150644933402</v>
      </c>
      <c r="BU93" s="46">
        <f t="shared" si="168"/>
        <v>0</v>
      </c>
      <c r="BV93" s="64">
        <f t="shared" si="169"/>
        <v>1.5259687080337987</v>
      </c>
      <c r="BW93" s="16">
        <f t="shared" si="170"/>
        <v>571</v>
      </c>
      <c r="BX93" s="69">
        <f t="shared" si="171"/>
        <v>416.03508959031109</v>
      </c>
      <c r="BY93" s="66">
        <v>9</v>
      </c>
      <c r="BZ93" s="15">
        <f t="shared" si="172"/>
        <v>21.424111774071605</v>
      </c>
      <c r="CA93" s="37">
        <f t="shared" si="173"/>
        <v>12.424111774071605</v>
      </c>
      <c r="CB93" s="54">
        <f t="shared" si="174"/>
        <v>12.424111774071605</v>
      </c>
      <c r="CC93" s="26">
        <f t="shared" si="175"/>
        <v>3.8704398050067356E-3</v>
      </c>
      <c r="CD93" s="47">
        <f t="shared" si="176"/>
        <v>12.424111774071605</v>
      </c>
      <c r="CE93" s="48">
        <f t="shared" si="177"/>
        <v>4.184802213874395</v>
      </c>
      <c r="CF93" s="65">
        <f t="shared" si="178"/>
        <v>2.9688647489433078</v>
      </c>
      <c r="CG93" t="s">
        <v>222</v>
      </c>
      <c r="CH93" s="66">
        <v>62</v>
      </c>
      <c r="CI93" s="15">
        <f t="shared" si="179"/>
        <v>19.843539609138602</v>
      </c>
      <c r="CJ93" s="37">
        <f t="shared" si="180"/>
        <v>-42.156460390861398</v>
      </c>
      <c r="CK93" s="54">
        <f t="shared" si="181"/>
        <v>-42.156460390861398</v>
      </c>
      <c r="CL93" s="26">
        <f t="shared" si="182"/>
        <v>-6.5592749946882523E-3</v>
      </c>
      <c r="CM93" s="47">
        <f t="shared" si="183"/>
        <v>-42.156460390861398</v>
      </c>
      <c r="CN93" s="48">
        <f t="shared" si="184"/>
        <v>4.184802213874395</v>
      </c>
      <c r="CO93" s="65">
        <f t="shared" si="185"/>
        <v>-10.073704379885587</v>
      </c>
      <c r="CP93" s="70">
        <f t="shared" si="186"/>
        <v>0</v>
      </c>
      <c r="CQ93" s="1">
        <f t="shared" si="187"/>
        <v>580</v>
      </c>
    </row>
    <row r="94" spans="1:95" x14ac:dyDescent="0.2">
      <c r="A94" s="30" t="s">
        <v>122</v>
      </c>
      <c r="B94">
        <v>0</v>
      </c>
      <c r="C94">
        <v>0</v>
      </c>
      <c r="D94">
        <v>0.114662405113863</v>
      </c>
      <c r="E94">
        <v>0.88533759488613595</v>
      </c>
      <c r="F94">
        <v>0.114421930870083</v>
      </c>
      <c r="G94">
        <v>0.114421930870083</v>
      </c>
      <c r="H94">
        <v>8.4412870873380605E-2</v>
      </c>
      <c r="I94">
        <v>0.28123694107814401</v>
      </c>
      <c r="J94">
        <v>0.15407795946225999</v>
      </c>
      <c r="K94">
        <v>0.13277762471965701</v>
      </c>
      <c r="L94">
        <v>0.995873830838236</v>
      </c>
      <c r="M94">
        <v>-1.4680679782088</v>
      </c>
      <c r="N94" s="21">
        <v>0</v>
      </c>
      <c r="O94">
        <v>0.98856837635300499</v>
      </c>
      <c r="P94">
        <v>0.96507861061004496</v>
      </c>
      <c r="Q94">
        <v>1.0073835248180101</v>
      </c>
      <c r="R94">
        <v>0.99476429184270598</v>
      </c>
      <c r="S94">
        <v>173.46000671386699</v>
      </c>
      <c r="T94" s="27">
        <f t="shared" si="126"/>
        <v>0.99476429184270598</v>
      </c>
      <c r="U94" s="27">
        <f t="shared" si="127"/>
        <v>1.0073835248180101</v>
      </c>
      <c r="V94" s="39">
        <f t="shared" si="128"/>
        <v>172.55182074175093</v>
      </c>
      <c r="W94" s="38">
        <f t="shared" si="129"/>
        <v>174.74075297837103</v>
      </c>
      <c r="X94" s="44">
        <f t="shared" si="130"/>
        <v>1.1924029727497938</v>
      </c>
      <c r="Y94" s="44">
        <f t="shared" si="131"/>
        <v>0.14228738042678152</v>
      </c>
      <c r="Z94" s="22">
        <f t="shared" si="132"/>
        <v>1</v>
      </c>
      <c r="AA94" s="22">
        <f t="shared" si="133"/>
        <v>1</v>
      </c>
      <c r="AB94" s="22">
        <f t="shared" si="134"/>
        <v>1</v>
      </c>
      <c r="AC94" s="22">
        <v>1</v>
      </c>
      <c r="AD94" s="22">
        <v>1</v>
      </c>
      <c r="AE94" s="22">
        <v>1</v>
      </c>
      <c r="AF94" s="22">
        <f t="shared" si="135"/>
        <v>-0.10573411347504191</v>
      </c>
      <c r="AG94" s="22">
        <f t="shared" si="136"/>
        <v>0.97680415159684475</v>
      </c>
      <c r="AH94" s="22">
        <f t="shared" si="137"/>
        <v>0.97680415159684475</v>
      </c>
      <c r="AI94" s="22">
        <f t="shared" si="138"/>
        <v>2.0825382650718867</v>
      </c>
      <c r="AJ94" s="22">
        <f t="shared" si="139"/>
        <v>-2.6288582302280261</v>
      </c>
      <c r="AK94" s="22">
        <f t="shared" si="140"/>
        <v>1.3004365594014071</v>
      </c>
      <c r="AL94" s="22">
        <f t="shared" si="141"/>
        <v>-1.4680679782088</v>
      </c>
      <c r="AM94" s="22">
        <f t="shared" si="142"/>
        <v>2.1607902520192264</v>
      </c>
      <c r="AN94" s="46">
        <v>1</v>
      </c>
      <c r="AO94" s="46">
        <v>1</v>
      </c>
      <c r="AP94" s="51">
        <v>1</v>
      </c>
      <c r="AQ94" s="21">
        <v>1</v>
      </c>
      <c r="AR94" s="17">
        <f t="shared" si="143"/>
        <v>18.809270836669928</v>
      </c>
      <c r="AS94" s="17">
        <f t="shared" si="144"/>
        <v>18.809270836669928</v>
      </c>
      <c r="AT94" s="17">
        <f t="shared" si="145"/>
        <v>21.799696524671241</v>
      </c>
      <c r="AU94" s="17">
        <f t="shared" si="146"/>
        <v>18.809270836669928</v>
      </c>
      <c r="AV94" s="17">
        <f t="shared" si="147"/>
        <v>18.809270836669928</v>
      </c>
      <c r="AW94" s="17">
        <f t="shared" si="148"/>
        <v>21.799696524671241</v>
      </c>
      <c r="AX94" s="14">
        <f t="shared" si="149"/>
        <v>2.4016486625170995E-2</v>
      </c>
      <c r="AY94" s="14">
        <f t="shared" si="150"/>
        <v>2.2101829237744893E-2</v>
      </c>
      <c r="AZ94" s="67">
        <f t="shared" si="151"/>
        <v>1.8314339716261542E-3</v>
      </c>
      <c r="BA94" s="21">
        <f t="shared" si="152"/>
        <v>0</v>
      </c>
      <c r="BB94" s="66">
        <v>2775</v>
      </c>
      <c r="BC94" s="15">
        <f t="shared" si="153"/>
        <v>2863.8219311318903</v>
      </c>
      <c r="BD94" s="19">
        <f t="shared" si="154"/>
        <v>88.821931131890324</v>
      </c>
      <c r="BE94" s="53">
        <f t="shared" si="155"/>
        <v>88.821931131890324</v>
      </c>
      <c r="BF94" s="61">
        <f t="shared" si="156"/>
        <v>4.4118323073586386E-3</v>
      </c>
      <c r="BG94" s="62">
        <f t="shared" si="157"/>
        <v>5.9780327764709131</v>
      </c>
      <c r="BH94" s="63">
        <f t="shared" si="158"/>
        <v>172.55182074175093</v>
      </c>
      <c r="BI94" s="46">
        <f t="shared" si="159"/>
        <v>3.4644854808097994E-2</v>
      </c>
      <c r="BJ94" s="64">
        <f t="shared" si="160"/>
        <v>0.96898482752494863</v>
      </c>
      <c r="BK94" s="66">
        <v>867</v>
      </c>
      <c r="BL94" s="66">
        <v>5204</v>
      </c>
      <c r="BM94" s="66">
        <v>173</v>
      </c>
      <c r="BN94" s="10">
        <f t="shared" si="161"/>
        <v>6244</v>
      </c>
      <c r="BO94" s="15">
        <f t="shared" si="162"/>
        <v>3921.1297287267971</v>
      </c>
      <c r="BP94" s="9">
        <f t="shared" si="163"/>
        <v>-2322.8702712732029</v>
      </c>
      <c r="BQ94" s="53">
        <f t="shared" si="164"/>
        <v>0</v>
      </c>
      <c r="BR94" s="7">
        <f t="shared" si="165"/>
        <v>0</v>
      </c>
      <c r="BS94" s="62">
        <f t="shared" si="166"/>
        <v>0</v>
      </c>
      <c r="BT94" s="48">
        <f t="shared" si="167"/>
        <v>174.74075297837103</v>
      </c>
      <c r="BU94" s="46">
        <f t="shared" si="168"/>
        <v>0</v>
      </c>
      <c r="BV94" s="64">
        <f t="shared" si="169"/>
        <v>1.5923982198945115</v>
      </c>
      <c r="BW94" s="16">
        <f t="shared" si="170"/>
        <v>9019</v>
      </c>
      <c r="BX94" s="69">
        <f t="shared" si="171"/>
        <v>6803.3465826697002</v>
      </c>
      <c r="BY94" s="66">
        <v>0</v>
      </c>
      <c r="BZ94" s="15">
        <f t="shared" si="172"/>
        <v>18.394922811013092</v>
      </c>
      <c r="CA94" s="37">
        <f t="shared" si="173"/>
        <v>18.394922811013092</v>
      </c>
      <c r="CB94" s="54">
        <f t="shared" si="174"/>
        <v>18.394922811013092</v>
      </c>
      <c r="CC94" s="26">
        <f t="shared" si="175"/>
        <v>5.7305055486022169E-3</v>
      </c>
      <c r="CD94" s="47">
        <f t="shared" si="176"/>
        <v>18.394922811013092</v>
      </c>
      <c r="CE94" s="48">
        <f t="shared" si="177"/>
        <v>172.55182074175093</v>
      </c>
      <c r="CF94" s="65">
        <f t="shared" si="178"/>
        <v>0.10660520840602307</v>
      </c>
      <c r="CG94" t="s">
        <v>222</v>
      </c>
      <c r="CH94" s="66">
        <v>0</v>
      </c>
      <c r="CI94" s="15">
        <f t="shared" si="179"/>
        <v>17.037830238038111</v>
      </c>
      <c r="CJ94" s="37">
        <f t="shared" si="180"/>
        <v>17.037830238038111</v>
      </c>
      <c r="CK94" s="54">
        <f t="shared" si="181"/>
        <v>17.037830238038111</v>
      </c>
      <c r="CL94" s="26">
        <f t="shared" si="182"/>
        <v>2.6509771647795412E-3</v>
      </c>
      <c r="CM94" s="47">
        <f t="shared" si="183"/>
        <v>17.037830238038111</v>
      </c>
      <c r="CN94" s="48">
        <f t="shared" si="184"/>
        <v>172.55182074175093</v>
      </c>
      <c r="CO94" s="65">
        <f t="shared" si="185"/>
        <v>9.8740367761970593E-2</v>
      </c>
      <c r="CP94" s="70">
        <f t="shared" si="186"/>
        <v>0</v>
      </c>
      <c r="CQ94" s="1">
        <f t="shared" si="187"/>
        <v>9019</v>
      </c>
    </row>
    <row r="95" spans="1:95" x14ac:dyDescent="0.2">
      <c r="A95" s="30" t="s">
        <v>173</v>
      </c>
      <c r="B95">
        <v>0</v>
      </c>
      <c r="C95">
        <v>0</v>
      </c>
      <c r="D95">
        <v>0.57692307692307598</v>
      </c>
      <c r="E95">
        <v>0.42307692307692302</v>
      </c>
      <c r="F95">
        <v>0.58064516129032195</v>
      </c>
      <c r="G95">
        <v>0.58064516129032195</v>
      </c>
      <c r="H95">
        <v>0.90400000000000003</v>
      </c>
      <c r="I95">
        <v>0.54400000000000004</v>
      </c>
      <c r="J95">
        <v>0.70126742402595599</v>
      </c>
      <c r="K95">
        <v>0.63811247952943195</v>
      </c>
      <c r="L95">
        <v>-0.73052638173943096</v>
      </c>
      <c r="M95">
        <v>-1.07887810880327</v>
      </c>
      <c r="N95" s="21">
        <v>0</v>
      </c>
      <c r="O95">
        <v>0.99009780279749304</v>
      </c>
      <c r="P95">
        <v>0.98947240973281503</v>
      </c>
      <c r="Q95">
        <v>1.0248618572284101</v>
      </c>
      <c r="R95">
        <v>0.98824104452405703</v>
      </c>
      <c r="S95">
        <v>32.240001678466797</v>
      </c>
      <c r="T95" s="27">
        <f t="shared" si="126"/>
        <v>0.98824104452405703</v>
      </c>
      <c r="U95" s="27">
        <f t="shared" si="127"/>
        <v>1.0248618572284101</v>
      </c>
      <c r="V95" s="39">
        <f t="shared" si="128"/>
        <v>31.860892934185379</v>
      </c>
      <c r="W95" s="38">
        <f t="shared" si="129"/>
        <v>33.041547997240542</v>
      </c>
      <c r="X95" s="44">
        <f t="shared" si="130"/>
        <v>0.95354284443879866</v>
      </c>
      <c r="Y95" s="44">
        <f t="shared" si="131"/>
        <v>0.64651332900844394</v>
      </c>
      <c r="Z95" s="22">
        <f t="shared" si="132"/>
        <v>1</v>
      </c>
      <c r="AA95" s="22">
        <f t="shared" si="133"/>
        <v>1</v>
      </c>
      <c r="AB95" s="22">
        <f t="shared" si="134"/>
        <v>1</v>
      </c>
      <c r="AC95" s="22">
        <v>1</v>
      </c>
      <c r="AD95" s="22">
        <v>1</v>
      </c>
      <c r="AE95" s="22">
        <v>1</v>
      </c>
      <c r="AF95" s="22">
        <f t="shared" si="135"/>
        <v>-0.10573411347504191</v>
      </c>
      <c r="AG95" s="22">
        <f t="shared" si="136"/>
        <v>0.97680415159684475</v>
      </c>
      <c r="AH95" s="22">
        <f t="shared" si="137"/>
        <v>-0.10573411347504191</v>
      </c>
      <c r="AI95" s="22">
        <f t="shared" si="138"/>
        <v>1</v>
      </c>
      <c r="AJ95" s="22">
        <f t="shared" si="139"/>
        <v>-2.6288582302280261</v>
      </c>
      <c r="AK95" s="22">
        <f t="shared" si="140"/>
        <v>1.3004365594014071</v>
      </c>
      <c r="AL95" s="22">
        <f t="shared" si="141"/>
        <v>-1.07887810880327</v>
      </c>
      <c r="AM95" s="22">
        <f t="shared" si="142"/>
        <v>2.5499801214247562</v>
      </c>
      <c r="AN95" s="46">
        <v>1</v>
      </c>
      <c r="AO95" s="46">
        <v>1</v>
      </c>
      <c r="AP95" s="51">
        <v>1</v>
      </c>
      <c r="AQ95" s="21">
        <v>1</v>
      </c>
      <c r="AR95" s="17">
        <f t="shared" si="143"/>
        <v>1</v>
      </c>
      <c r="AS95" s="17">
        <f t="shared" si="144"/>
        <v>1</v>
      </c>
      <c r="AT95" s="17">
        <f t="shared" si="145"/>
        <v>42.281187808974664</v>
      </c>
      <c r="AU95" s="17">
        <f t="shared" si="146"/>
        <v>1</v>
      </c>
      <c r="AV95" s="17">
        <f t="shared" si="147"/>
        <v>1</v>
      </c>
      <c r="AW95" s="17">
        <f t="shared" si="148"/>
        <v>42.281187808974664</v>
      </c>
      <c r="AX95" s="14">
        <f t="shared" si="149"/>
        <v>1.2768430437159347E-3</v>
      </c>
      <c r="AY95" s="14">
        <f t="shared" si="150"/>
        <v>1.1750497629422138E-3</v>
      </c>
      <c r="AZ95" s="67">
        <f t="shared" si="151"/>
        <v>3.5521230135670246E-3</v>
      </c>
      <c r="BA95" s="21">
        <f t="shared" si="152"/>
        <v>0</v>
      </c>
      <c r="BB95" s="66">
        <v>129</v>
      </c>
      <c r="BC95" s="15">
        <f t="shared" si="153"/>
        <v>152.25587190486291</v>
      </c>
      <c r="BD95" s="19">
        <f t="shared" si="154"/>
        <v>23.255871904862914</v>
      </c>
      <c r="BE95" s="53">
        <f t="shared" si="155"/>
        <v>23.255871904862914</v>
      </c>
      <c r="BF95" s="61">
        <f t="shared" si="156"/>
        <v>1.1551314601944158E-3</v>
      </c>
      <c r="BG95" s="62">
        <f t="shared" si="157"/>
        <v>1.5652031285634223</v>
      </c>
      <c r="BH95" s="63">
        <f t="shared" si="158"/>
        <v>31.860892934185379</v>
      </c>
      <c r="BI95" s="46">
        <f t="shared" si="159"/>
        <v>4.9126153865073442E-2</v>
      </c>
      <c r="BJ95" s="64">
        <f t="shared" si="160"/>
        <v>0.84725796375594398</v>
      </c>
      <c r="BK95" s="66">
        <v>32</v>
      </c>
      <c r="BL95" s="66">
        <v>322</v>
      </c>
      <c r="BM95" s="66">
        <v>0</v>
      </c>
      <c r="BN95" s="10">
        <f t="shared" si="161"/>
        <v>354</v>
      </c>
      <c r="BO95" s="15">
        <f t="shared" si="162"/>
        <v>208.46792854310402</v>
      </c>
      <c r="BP95" s="9">
        <f t="shared" si="163"/>
        <v>-145.53207145689598</v>
      </c>
      <c r="BQ95" s="53">
        <f t="shared" si="164"/>
        <v>0</v>
      </c>
      <c r="BR95" s="7">
        <f t="shared" si="165"/>
        <v>0</v>
      </c>
      <c r="BS95" s="62">
        <f t="shared" si="166"/>
        <v>0</v>
      </c>
      <c r="BT95" s="48">
        <f t="shared" si="167"/>
        <v>33.041547997240542</v>
      </c>
      <c r="BU95" s="46">
        <f t="shared" si="168"/>
        <v>0</v>
      </c>
      <c r="BV95" s="64">
        <f t="shared" si="169"/>
        <v>1.6981029287044742</v>
      </c>
      <c r="BW95" s="16">
        <f t="shared" si="170"/>
        <v>483</v>
      </c>
      <c r="BX95" s="69">
        <f t="shared" si="171"/>
        <v>396.40132399623411</v>
      </c>
      <c r="BY95" s="66">
        <v>0</v>
      </c>
      <c r="BZ95" s="15">
        <f t="shared" si="172"/>
        <v>35.677523548267196</v>
      </c>
      <c r="CA95" s="37">
        <f t="shared" si="173"/>
        <v>35.677523548267196</v>
      </c>
      <c r="CB95" s="54">
        <f t="shared" si="174"/>
        <v>35.677523548267196</v>
      </c>
      <c r="CC95" s="26">
        <f t="shared" si="175"/>
        <v>1.1114493317217209E-2</v>
      </c>
      <c r="CD95" s="47">
        <f t="shared" si="176"/>
        <v>35.677523548267196</v>
      </c>
      <c r="CE95" s="48">
        <f t="shared" si="177"/>
        <v>31.860892934185379</v>
      </c>
      <c r="CF95" s="65">
        <f t="shared" si="178"/>
        <v>1.1197904472409415</v>
      </c>
      <c r="CG95" t="s">
        <v>222</v>
      </c>
      <c r="CH95" s="66">
        <v>0</v>
      </c>
      <c r="CI95" s="15">
        <f t="shared" si="179"/>
        <v>33.045400395214031</v>
      </c>
      <c r="CJ95" s="37">
        <f t="shared" si="180"/>
        <v>33.045400395214031</v>
      </c>
      <c r="CK95" s="54">
        <f t="shared" si="181"/>
        <v>33.045400395214031</v>
      </c>
      <c r="CL95" s="26">
        <f t="shared" si="182"/>
        <v>5.1416524654137284E-3</v>
      </c>
      <c r="CM95" s="47">
        <f t="shared" si="183"/>
        <v>33.045400395214031</v>
      </c>
      <c r="CN95" s="48">
        <f t="shared" si="184"/>
        <v>31.860892934185379</v>
      </c>
      <c r="CO95" s="65">
        <f t="shared" si="185"/>
        <v>1.0371774721906091</v>
      </c>
      <c r="CP95" s="70">
        <f t="shared" si="186"/>
        <v>0</v>
      </c>
      <c r="CQ95" s="1">
        <f t="shared" si="187"/>
        <v>483</v>
      </c>
    </row>
    <row r="96" spans="1:95" x14ac:dyDescent="0.2">
      <c r="A96" s="30" t="s">
        <v>255</v>
      </c>
      <c r="B96">
        <v>0</v>
      </c>
      <c r="C96">
        <v>0</v>
      </c>
      <c r="D96">
        <v>0.133839392728725</v>
      </c>
      <c r="E96">
        <v>0.86616060727127397</v>
      </c>
      <c r="F96">
        <v>0.36273341279300703</v>
      </c>
      <c r="G96">
        <v>0.36273341279300703</v>
      </c>
      <c r="H96">
        <v>0.19849561220225601</v>
      </c>
      <c r="I96">
        <v>0.16924362724613401</v>
      </c>
      <c r="J96">
        <v>0.18328698099306401</v>
      </c>
      <c r="K96">
        <v>0.25784551990705801</v>
      </c>
      <c r="L96">
        <v>0.752656811772767</v>
      </c>
      <c r="M96">
        <v>-1.2265897174975999</v>
      </c>
      <c r="N96" s="21">
        <v>0</v>
      </c>
      <c r="O96">
        <v>1.00038129194744</v>
      </c>
      <c r="P96">
        <v>0.99138563874809504</v>
      </c>
      <c r="Q96">
        <v>1.00392356493141</v>
      </c>
      <c r="R96">
        <v>0.99341094551821696</v>
      </c>
      <c r="S96">
        <v>208.94000244140599</v>
      </c>
      <c r="T96" s="27">
        <f t="shared" si="126"/>
        <v>0.99341094551821696</v>
      </c>
      <c r="U96" s="27">
        <f t="shared" si="127"/>
        <v>1.00392356493141</v>
      </c>
      <c r="V96" s="39">
        <f t="shared" si="128"/>
        <v>207.5632853818957</v>
      </c>
      <c r="W96" s="38">
        <f t="shared" si="129"/>
        <v>209.75979210775381</v>
      </c>
      <c r="X96" s="44">
        <f t="shared" si="130"/>
        <v>1.1824938067712636</v>
      </c>
      <c r="Y96" s="44">
        <f t="shared" si="131"/>
        <v>0.23831113695189302</v>
      </c>
      <c r="Z96" s="22">
        <f t="shared" si="132"/>
        <v>1</v>
      </c>
      <c r="AA96" s="22">
        <f t="shared" si="133"/>
        <v>1</v>
      </c>
      <c r="AB96" s="22">
        <f t="shared" si="134"/>
        <v>1</v>
      </c>
      <c r="AC96" s="22">
        <v>1</v>
      </c>
      <c r="AD96" s="22">
        <v>1</v>
      </c>
      <c r="AE96" s="22">
        <v>1</v>
      </c>
      <c r="AF96" s="22">
        <f t="shared" si="135"/>
        <v>-0.10573411347504191</v>
      </c>
      <c r="AG96" s="22">
        <f t="shared" si="136"/>
        <v>0.97680415159684475</v>
      </c>
      <c r="AH96" s="22">
        <f t="shared" si="137"/>
        <v>0.752656811772767</v>
      </c>
      <c r="AI96" s="22">
        <f t="shared" si="138"/>
        <v>1.858390925247809</v>
      </c>
      <c r="AJ96" s="22">
        <f t="shared" si="139"/>
        <v>-2.6288582302280261</v>
      </c>
      <c r="AK96" s="22">
        <f t="shared" si="140"/>
        <v>1.3004365594014071</v>
      </c>
      <c r="AL96" s="22">
        <f t="shared" si="141"/>
        <v>-1.2265897174975999</v>
      </c>
      <c r="AM96" s="22">
        <f t="shared" si="142"/>
        <v>2.4022685127304264</v>
      </c>
      <c r="AN96" s="46">
        <v>1</v>
      </c>
      <c r="AO96" s="46">
        <v>0</v>
      </c>
      <c r="AP96" s="51">
        <v>1</v>
      </c>
      <c r="AQ96" s="21">
        <v>2</v>
      </c>
      <c r="AR96" s="17">
        <f t="shared" si="143"/>
        <v>11.92746921566631</v>
      </c>
      <c r="AS96" s="17">
        <f t="shared" si="144"/>
        <v>0</v>
      </c>
      <c r="AT96" s="17">
        <f t="shared" si="145"/>
        <v>66.606435285967692</v>
      </c>
      <c r="AU96" s="17">
        <f t="shared" si="146"/>
        <v>11.92746921566631</v>
      </c>
      <c r="AV96" s="17">
        <f t="shared" si="147"/>
        <v>0</v>
      </c>
      <c r="AW96" s="17">
        <f t="shared" si="148"/>
        <v>66.606435285967692</v>
      </c>
      <c r="AX96" s="14">
        <f t="shared" si="149"/>
        <v>1.5229506097159482E-2</v>
      </c>
      <c r="AY96" s="14">
        <f t="shared" si="150"/>
        <v>0</v>
      </c>
      <c r="AZ96" s="67">
        <f t="shared" si="151"/>
        <v>5.5957333247087428E-3</v>
      </c>
      <c r="BA96" s="21">
        <f t="shared" si="152"/>
        <v>0</v>
      </c>
      <c r="BB96" s="66">
        <v>1672</v>
      </c>
      <c r="BC96" s="15">
        <f t="shared" si="153"/>
        <v>1816.0272250496853</v>
      </c>
      <c r="BD96" s="19">
        <f t="shared" si="154"/>
        <v>144.02722504968528</v>
      </c>
      <c r="BE96" s="53">
        <f t="shared" si="155"/>
        <v>144.02722504968528</v>
      </c>
      <c r="BF96" s="61">
        <f t="shared" si="156"/>
        <v>7.1539084606242536E-3</v>
      </c>
      <c r="BG96" s="62">
        <f t="shared" si="157"/>
        <v>9.6935459641457946</v>
      </c>
      <c r="BH96" s="63">
        <f t="shared" si="158"/>
        <v>207.5632853818957</v>
      </c>
      <c r="BI96" s="46">
        <f t="shared" si="159"/>
        <v>4.6701640640880393E-2</v>
      </c>
      <c r="BJ96" s="64">
        <f t="shared" si="160"/>
        <v>0.92069104302896954</v>
      </c>
      <c r="BK96" s="66">
        <v>0</v>
      </c>
      <c r="BL96" s="66">
        <v>0</v>
      </c>
      <c r="BM96" s="66">
        <v>0</v>
      </c>
      <c r="BN96" s="10">
        <f t="shared" si="161"/>
        <v>0</v>
      </c>
      <c r="BO96" s="15">
        <f t="shared" si="162"/>
        <v>0</v>
      </c>
      <c r="BP96" s="9">
        <f t="shared" si="163"/>
        <v>0</v>
      </c>
      <c r="BQ96" s="53">
        <f t="shared" si="164"/>
        <v>0</v>
      </c>
      <c r="BR96" s="7">
        <f t="shared" si="165"/>
        <v>0</v>
      </c>
      <c r="BS96" s="62">
        <f t="shared" si="166"/>
        <v>0</v>
      </c>
      <c r="BT96" s="48">
        <f t="shared" si="167"/>
        <v>209.75979210775381</v>
      </c>
      <c r="BU96" s="46">
        <f t="shared" si="168"/>
        <v>0</v>
      </c>
      <c r="BV96" s="64" t="e">
        <f t="shared" si="169"/>
        <v>#DIV/0!</v>
      </c>
      <c r="BW96" s="16">
        <f t="shared" si="170"/>
        <v>1881</v>
      </c>
      <c r="BX96" s="69">
        <f t="shared" si="171"/>
        <v>1872.2307705630599</v>
      </c>
      <c r="BY96" s="66">
        <v>209</v>
      </c>
      <c r="BZ96" s="15">
        <f t="shared" si="172"/>
        <v>56.203545513374614</v>
      </c>
      <c r="CA96" s="37">
        <f t="shared" si="173"/>
        <v>-152.79645448662538</v>
      </c>
      <c r="CB96" s="54">
        <f t="shared" si="174"/>
        <v>-152.79645448662538</v>
      </c>
      <c r="CC96" s="26">
        <f t="shared" si="175"/>
        <v>-4.760014158461856E-2</v>
      </c>
      <c r="CD96" s="47">
        <f t="shared" si="176"/>
        <v>-152.79645448662538</v>
      </c>
      <c r="CE96" s="48">
        <f t="shared" si="177"/>
        <v>209.75979210775381</v>
      </c>
      <c r="CF96" s="65">
        <f t="shared" si="178"/>
        <v>-0.72843538292664634</v>
      </c>
      <c r="CG96" t="s">
        <v>222</v>
      </c>
      <c r="CH96" s="66">
        <v>0</v>
      </c>
      <c r="CI96" s="15">
        <f t="shared" si="179"/>
        <v>52.057107119765433</v>
      </c>
      <c r="CJ96" s="37">
        <f t="shared" si="180"/>
        <v>52.057107119765433</v>
      </c>
      <c r="CK96" s="54">
        <f t="shared" si="181"/>
        <v>52.057107119765433</v>
      </c>
      <c r="CL96" s="26">
        <f t="shared" si="182"/>
        <v>8.0997521580465897E-3</v>
      </c>
      <c r="CM96" s="47">
        <f t="shared" si="183"/>
        <v>52.057107119765433</v>
      </c>
      <c r="CN96" s="48">
        <f t="shared" si="184"/>
        <v>209.75979210775381</v>
      </c>
      <c r="CO96" s="65">
        <f t="shared" si="185"/>
        <v>0.24817486038040906</v>
      </c>
      <c r="CP96" s="70">
        <f t="shared" si="186"/>
        <v>0</v>
      </c>
      <c r="CQ96" s="1">
        <f t="shared" si="187"/>
        <v>2090</v>
      </c>
    </row>
    <row r="97" spans="1:95" x14ac:dyDescent="0.2">
      <c r="A97" s="30" t="s">
        <v>191</v>
      </c>
      <c r="B97">
        <v>1</v>
      </c>
      <c r="C97">
        <v>0</v>
      </c>
      <c r="D97">
        <v>0.28560188827694699</v>
      </c>
      <c r="E97">
        <v>0.71439811172305201</v>
      </c>
      <c r="F97">
        <v>0.47159533073929899</v>
      </c>
      <c r="G97">
        <v>0.47159533073929899</v>
      </c>
      <c r="H97">
        <v>0.213608957795004</v>
      </c>
      <c r="I97">
        <v>9.9052540913005999E-2</v>
      </c>
      <c r="J97">
        <v>0.14545965087052201</v>
      </c>
      <c r="K97">
        <v>0.26191237496824499</v>
      </c>
      <c r="L97">
        <v>0.58541646882490805</v>
      </c>
      <c r="M97">
        <v>-1.5662556266776899</v>
      </c>
      <c r="N97" s="21">
        <v>0</v>
      </c>
      <c r="O97">
        <v>0.99691580669321</v>
      </c>
      <c r="P97">
        <v>0.972134106804042</v>
      </c>
      <c r="Q97">
        <v>1.0116643735513799</v>
      </c>
      <c r="R97">
        <v>0.98243866328542795</v>
      </c>
      <c r="S97">
        <v>51.840000152587798</v>
      </c>
      <c r="T97" s="27">
        <f t="shared" si="126"/>
        <v>0.98243866328542795</v>
      </c>
      <c r="U97" s="27">
        <f t="shared" si="127"/>
        <v>1.0116643735513799</v>
      </c>
      <c r="V97" s="39">
        <f t="shared" si="128"/>
        <v>50.92962045462474</v>
      </c>
      <c r="W97" s="38">
        <f t="shared" si="129"/>
        <v>52.444681279271173</v>
      </c>
      <c r="X97" s="44">
        <f t="shared" si="130"/>
        <v>1.1040748294060285</v>
      </c>
      <c r="Y97" s="44">
        <f t="shared" si="131"/>
        <v>0.27840372490033172</v>
      </c>
      <c r="Z97" s="22">
        <f t="shared" si="132"/>
        <v>1</v>
      </c>
      <c r="AA97" s="22">
        <f t="shared" si="133"/>
        <v>1</v>
      </c>
      <c r="AB97" s="22">
        <f t="shared" si="134"/>
        <v>1</v>
      </c>
      <c r="AC97" s="22">
        <v>1</v>
      </c>
      <c r="AD97" s="22">
        <v>1</v>
      </c>
      <c r="AE97" s="22">
        <v>1</v>
      </c>
      <c r="AF97" s="22">
        <f t="shared" si="135"/>
        <v>-0.10573411347504191</v>
      </c>
      <c r="AG97" s="22">
        <f t="shared" si="136"/>
        <v>0.97680415159684475</v>
      </c>
      <c r="AH97" s="22">
        <f t="shared" si="137"/>
        <v>0.58541646882490805</v>
      </c>
      <c r="AI97" s="22">
        <f t="shared" si="138"/>
        <v>1.69115058229995</v>
      </c>
      <c r="AJ97" s="22">
        <f t="shared" si="139"/>
        <v>-2.6288582302280261</v>
      </c>
      <c r="AK97" s="22">
        <f t="shared" si="140"/>
        <v>1.3004365594014071</v>
      </c>
      <c r="AL97" s="22">
        <f t="shared" si="141"/>
        <v>-1.5662556266776899</v>
      </c>
      <c r="AM97" s="22">
        <f t="shared" si="142"/>
        <v>2.062602603550336</v>
      </c>
      <c r="AN97" s="46">
        <v>1</v>
      </c>
      <c r="AO97" s="46">
        <v>1</v>
      </c>
      <c r="AP97" s="51">
        <v>1</v>
      </c>
      <c r="AQ97" s="21">
        <v>1</v>
      </c>
      <c r="AR97" s="17">
        <f t="shared" si="143"/>
        <v>8.1795444704112352</v>
      </c>
      <c r="AS97" s="17">
        <f t="shared" si="144"/>
        <v>8.1795444704112352</v>
      </c>
      <c r="AT97" s="17">
        <f t="shared" si="145"/>
        <v>18.099319496039051</v>
      </c>
      <c r="AU97" s="17">
        <f t="shared" si="146"/>
        <v>8.1795444704112352</v>
      </c>
      <c r="AV97" s="17">
        <f t="shared" si="147"/>
        <v>8.1795444704112352</v>
      </c>
      <c r="AW97" s="17">
        <f t="shared" si="148"/>
        <v>18.099319496039051</v>
      </c>
      <c r="AX97" s="14">
        <f t="shared" si="149"/>
        <v>1.0443994457809724E-2</v>
      </c>
      <c r="AY97" s="14">
        <f t="shared" si="150"/>
        <v>9.6113717909320183E-3</v>
      </c>
      <c r="AZ97" s="67">
        <f t="shared" si="151"/>
        <v>1.5205582587283922E-3</v>
      </c>
      <c r="BA97" s="21">
        <f t="shared" si="152"/>
        <v>0</v>
      </c>
      <c r="BB97" s="66">
        <v>1452</v>
      </c>
      <c r="BC97" s="15">
        <f t="shared" si="153"/>
        <v>1245.3836751270628</v>
      </c>
      <c r="BD97" s="19">
        <f t="shared" si="154"/>
        <v>-206.61632487293718</v>
      </c>
      <c r="BE97" s="53">
        <f t="shared" si="155"/>
        <v>0</v>
      </c>
      <c r="BF97" s="61">
        <f t="shared" si="156"/>
        <v>0</v>
      </c>
      <c r="BG97" s="62">
        <f t="shared" si="157"/>
        <v>0</v>
      </c>
      <c r="BH97" s="63">
        <f t="shared" si="158"/>
        <v>52.444681279271173</v>
      </c>
      <c r="BI97" s="46">
        <f t="shared" si="159"/>
        <v>0</v>
      </c>
      <c r="BJ97" s="64">
        <f t="shared" si="160"/>
        <v>1.1659057598067974</v>
      </c>
      <c r="BK97" s="66">
        <v>156</v>
      </c>
      <c r="BL97" s="66">
        <v>2022</v>
      </c>
      <c r="BM97" s="66">
        <v>52</v>
      </c>
      <c r="BN97" s="10">
        <f t="shared" si="161"/>
        <v>2230</v>
      </c>
      <c r="BO97" s="15">
        <f t="shared" si="162"/>
        <v>1705.1726921728311</v>
      </c>
      <c r="BP97" s="9">
        <f t="shared" si="163"/>
        <v>-524.82730782716885</v>
      </c>
      <c r="BQ97" s="53">
        <f t="shared" si="164"/>
        <v>0</v>
      </c>
      <c r="BR97" s="7">
        <f t="shared" si="165"/>
        <v>0</v>
      </c>
      <c r="BS97" s="62">
        <f t="shared" si="166"/>
        <v>0</v>
      </c>
      <c r="BT97" s="48">
        <f t="shared" si="167"/>
        <v>52.444681279271173</v>
      </c>
      <c r="BU97" s="46">
        <f t="shared" si="168"/>
        <v>0</v>
      </c>
      <c r="BV97" s="64">
        <f t="shared" si="169"/>
        <v>1.3077854285587949</v>
      </c>
      <c r="BW97" s="16">
        <f t="shared" si="170"/>
        <v>3682</v>
      </c>
      <c r="BX97" s="69">
        <f t="shared" si="171"/>
        <v>2965.8288544505622</v>
      </c>
      <c r="BY97" s="66">
        <v>0</v>
      </c>
      <c r="BZ97" s="15">
        <f t="shared" si="172"/>
        <v>15.27248715066797</v>
      </c>
      <c r="CA97" s="37">
        <f t="shared" si="173"/>
        <v>15.27248715066797</v>
      </c>
      <c r="CB97" s="54">
        <f t="shared" si="174"/>
        <v>15.27248715066797</v>
      </c>
      <c r="CC97" s="26">
        <f t="shared" si="175"/>
        <v>4.7577841590866008E-3</v>
      </c>
      <c r="CD97" s="47">
        <f t="shared" si="176"/>
        <v>15.272487150667969</v>
      </c>
      <c r="CE97" s="48">
        <f t="shared" si="177"/>
        <v>50.92962045462474</v>
      </c>
      <c r="CF97" s="65">
        <f t="shared" si="178"/>
        <v>0.2998743563045958</v>
      </c>
      <c r="CG97" t="s">
        <v>222</v>
      </c>
      <c r="CH97" s="66">
        <v>0</v>
      </c>
      <c r="CI97" s="15">
        <f t="shared" si="179"/>
        <v>14.145753480950233</v>
      </c>
      <c r="CJ97" s="37">
        <f t="shared" si="180"/>
        <v>14.145753480950233</v>
      </c>
      <c r="CK97" s="54">
        <f t="shared" si="181"/>
        <v>14.145753480950233</v>
      </c>
      <c r="CL97" s="26">
        <f t="shared" si="182"/>
        <v>2.2009885609071468E-3</v>
      </c>
      <c r="CM97" s="47">
        <f t="shared" si="183"/>
        <v>14.145753480950232</v>
      </c>
      <c r="CN97" s="48">
        <f t="shared" si="184"/>
        <v>50.92962045462474</v>
      </c>
      <c r="CO97" s="65">
        <f t="shared" si="185"/>
        <v>0.27775100922955542</v>
      </c>
      <c r="CP97" s="70">
        <f t="shared" si="186"/>
        <v>0</v>
      </c>
      <c r="CQ97" s="1">
        <f t="shared" si="187"/>
        <v>3682</v>
      </c>
    </row>
    <row r="98" spans="1:95" x14ac:dyDescent="0.2">
      <c r="A98" s="30" t="s">
        <v>192</v>
      </c>
      <c r="B98">
        <v>1</v>
      </c>
      <c r="C98">
        <v>1</v>
      </c>
      <c r="D98">
        <v>0.46753246753246702</v>
      </c>
      <c r="E98">
        <v>0.53246753246753198</v>
      </c>
      <c r="F98">
        <v>0.46341463414634099</v>
      </c>
      <c r="G98">
        <v>0.46341463414634099</v>
      </c>
      <c r="H98">
        <v>0.46811397557666201</v>
      </c>
      <c r="I98">
        <v>0.17774762550881901</v>
      </c>
      <c r="J98">
        <v>0.28845475836991302</v>
      </c>
      <c r="K98">
        <v>0.36561476490667699</v>
      </c>
      <c r="L98">
        <v>0.222876377250741</v>
      </c>
      <c r="M98">
        <v>-0.95321252531436296</v>
      </c>
      <c r="N98" s="21">
        <v>0</v>
      </c>
      <c r="O98">
        <v>1.0136982614708001</v>
      </c>
      <c r="P98">
        <v>0.97642595428943002</v>
      </c>
      <c r="Q98">
        <v>1.0091498474010001</v>
      </c>
      <c r="R98">
        <v>0.98277351643426702</v>
      </c>
      <c r="S98">
        <v>23.0100002288818</v>
      </c>
      <c r="T98" s="27">
        <f t="shared" si="126"/>
        <v>0.97642595428943002</v>
      </c>
      <c r="U98" s="27">
        <f t="shared" si="127"/>
        <v>1.0091498474010001</v>
      </c>
      <c r="V98" s="39">
        <f t="shared" si="128"/>
        <v>22.467561431685915</v>
      </c>
      <c r="W98" s="38">
        <f t="shared" si="129"/>
        <v>23.220538219673045</v>
      </c>
      <c r="X98" s="44">
        <f t="shared" si="130"/>
        <v>1.0100673480111964</v>
      </c>
      <c r="Y98" s="44">
        <f t="shared" si="131"/>
        <v>0.38489898002674572</v>
      </c>
      <c r="Z98" s="22">
        <f t="shared" si="132"/>
        <v>1</v>
      </c>
      <c r="AA98" s="22">
        <f t="shared" si="133"/>
        <v>1</v>
      </c>
      <c r="AB98" s="22">
        <f t="shared" si="134"/>
        <v>1</v>
      </c>
      <c r="AC98" s="22">
        <v>1</v>
      </c>
      <c r="AD98" s="22">
        <v>1</v>
      </c>
      <c r="AE98" s="22">
        <v>1</v>
      </c>
      <c r="AF98" s="22">
        <f t="shared" si="135"/>
        <v>-0.10573411347504191</v>
      </c>
      <c r="AG98" s="22">
        <f t="shared" si="136"/>
        <v>0.97680415159684475</v>
      </c>
      <c r="AH98" s="22">
        <f t="shared" si="137"/>
        <v>0.222876377250741</v>
      </c>
      <c r="AI98" s="22">
        <f t="shared" si="138"/>
        <v>1.328610490725783</v>
      </c>
      <c r="AJ98" s="22">
        <f t="shared" si="139"/>
        <v>-2.6288582302280261</v>
      </c>
      <c r="AK98" s="22">
        <f t="shared" si="140"/>
        <v>1.3004365594014071</v>
      </c>
      <c r="AL98" s="22">
        <f t="shared" si="141"/>
        <v>-0.95321252531436296</v>
      </c>
      <c r="AM98" s="22">
        <f t="shared" si="142"/>
        <v>2.6756457049136633</v>
      </c>
      <c r="AN98" s="46">
        <v>1</v>
      </c>
      <c r="AO98" s="46">
        <v>1</v>
      </c>
      <c r="AP98" s="51">
        <v>1</v>
      </c>
      <c r="AQ98" s="21">
        <v>1</v>
      </c>
      <c r="AR98" s="17">
        <f t="shared" si="143"/>
        <v>3.115951643683605</v>
      </c>
      <c r="AS98" s="17">
        <f t="shared" si="144"/>
        <v>3.115951643683605</v>
      </c>
      <c r="AT98" s="17">
        <f t="shared" si="145"/>
        <v>51.25242556186609</v>
      </c>
      <c r="AU98" s="17">
        <f t="shared" si="146"/>
        <v>3.115951643683605</v>
      </c>
      <c r="AV98" s="17">
        <f t="shared" si="147"/>
        <v>3.115951643683605</v>
      </c>
      <c r="AW98" s="17">
        <f t="shared" si="148"/>
        <v>51.25242556186609</v>
      </c>
      <c r="AX98" s="14">
        <f t="shared" si="149"/>
        <v>3.978581180792644E-3</v>
      </c>
      <c r="AY98" s="14">
        <f t="shared" si="150"/>
        <v>3.6613982402498215E-3</v>
      </c>
      <c r="AZ98" s="67">
        <f t="shared" si="151"/>
        <v>4.3058137619490467E-3</v>
      </c>
      <c r="BA98" s="21">
        <f t="shared" si="152"/>
        <v>0</v>
      </c>
      <c r="BB98" s="66">
        <v>460</v>
      </c>
      <c r="BC98" s="15">
        <f t="shared" si="153"/>
        <v>474.42193432243806</v>
      </c>
      <c r="BD98" s="19">
        <f t="shared" si="154"/>
        <v>14.421934322438062</v>
      </c>
      <c r="BE98" s="53">
        <f t="shared" si="155"/>
        <v>14.421934322438062</v>
      </c>
      <c r="BF98" s="61">
        <f t="shared" si="156"/>
        <v>7.1634510719945598E-4</v>
      </c>
      <c r="BG98" s="62">
        <f t="shared" si="157"/>
        <v>0.97064762025525597</v>
      </c>
      <c r="BH98" s="63">
        <f t="shared" si="158"/>
        <v>22.467561431685915</v>
      </c>
      <c r="BI98" s="46">
        <f t="shared" si="159"/>
        <v>4.3202179426840487E-2</v>
      </c>
      <c r="BJ98" s="64">
        <f t="shared" si="160"/>
        <v>0.96960103806533471</v>
      </c>
      <c r="BK98" s="66">
        <v>0</v>
      </c>
      <c r="BL98" s="66">
        <v>1150</v>
      </c>
      <c r="BM98" s="66">
        <v>0</v>
      </c>
      <c r="BN98" s="10">
        <f t="shared" si="161"/>
        <v>1150</v>
      </c>
      <c r="BO98" s="15">
        <f t="shared" si="162"/>
        <v>649.57598459920132</v>
      </c>
      <c r="BP98" s="9">
        <f t="shared" si="163"/>
        <v>-500.42401540079868</v>
      </c>
      <c r="BQ98" s="53">
        <f t="shared" si="164"/>
        <v>0</v>
      </c>
      <c r="BR98" s="7">
        <f t="shared" si="165"/>
        <v>0</v>
      </c>
      <c r="BS98" s="62">
        <f t="shared" si="166"/>
        <v>0</v>
      </c>
      <c r="BT98" s="48">
        <f t="shared" si="167"/>
        <v>23.220538219673045</v>
      </c>
      <c r="BU98" s="46">
        <f t="shared" si="168"/>
        <v>0</v>
      </c>
      <c r="BV98" s="64">
        <f t="shared" si="169"/>
        <v>1.7703856473535859</v>
      </c>
      <c r="BW98" s="16">
        <f t="shared" si="170"/>
        <v>1610</v>
      </c>
      <c r="BX98" s="69">
        <f t="shared" si="171"/>
        <v>1167.2455123466557</v>
      </c>
      <c r="BY98" s="66">
        <v>0</v>
      </c>
      <c r="BZ98" s="15">
        <f t="shared" si="172"/>
        <v>43.247593425016227</v>
      </c>
      <c r="CA98" s="37">
        <f t="shared" si="173"/>
        <v>43.247593425016227</v>
      </c>
      <c r="CB98" s="54">
        <f t="shared" si="174"/>
        <v>43.247593425016227</v>
      </c>
      <c r="CC98" s="26">
        <f t="shared" si="175"/>
        <v>1.347277053738825E-2</v>
      </c>
      <c r="CD98" s="47">
        <f t="shared" si="176"/>
        <v>43.247593425016227</v>
      </c>
      <c r="CE98" s="48">
        <f t="shared" si="177"/>
        <v>22.467561431685915</v>
      </c>
      <c r="CF98" s="65">
        <f t="shared" si="178"/>
        <v>1.9248904050630218</v>
      </c>
      <c r="CG98" t="s">
        <v>222</v>
      </c>
      <c r="CH98" s="66">
        <v>0</v>
      </c>
      <c r="CI98" s="15">
        <f t="shared" si="179"/>
        <v>40.056985427411981</v>
      </c>
      <c r="CJ98" s="37">
        <f t="shared" si="180"/>
        <v>40.056985427411981</v>
      </c>
      <c r="CK98" s="54">
        <f t="shared" si="181"/>
        <v>40.056985427411981</v>
      </c>
      <c r="CL98" s="26">
        <f t="shared" si="182"/>
        <v>6.2326101489671671E-3</v>
      </c>
      <c r="CM98" s="47">
        <f t="shared" si="183"/>
        <v>40.056985427411981</v>
      </c>
      <c r="CN98" s="48">
        <f t="shared" si="184"/>
        <v>22.467561431685915</v>
      </c>
      <c r="CO98" s="65">
        <f t="shared" si="185"/>
        <v>1.7828808680108812</v>
      </c>
      <c r="CP98" s="70">
        <f t="shared" si="186"/>
        <v>0</v>
      </c>
      <c r="CQ98" s="1">
        <f t="shared" si="187"/>
        <v>1610</v>
      </c>
    </row>
    <row r="99" spans="1:95" x14ac:dyDescent="0.2">
      <c r="A99" s="30" t="s">
        <v>210</v>
      </c>
      <c r="B99">
        <v>1</v>
      </c>
      <c r="C99">
        <v>1</v>
      </c>
      <c r="D99">
        <v>0.56092688773471799</v>
      </c>
      <c r="E99">
        <v>0.43907311226528101</v>
      </c>
      <c r="F99">
        <v>0.63567739372268495</v>
      </c>
      <c r="G99">
        <v>0.63567739372268495</v>
      </c>
      <c r="H99">
        <v>0.15336397826995399</v>
      </c>
      <c r="I99">
        <v>0.470956957793564</v>
      </c>
      <c r="J99">
        <v>0.26875236304288702</v>
      </c>
      <c r="K99">
        <v>0.41332771706711802</v>
      </c>
      <c r="L99">
        <v>0.49650167913971099</v>
      </c>
      <c r="M99">
        <v>0.71353634191523596</v>
      </c>
      <c r="N99" s="21">
        <v>0</v>
      </c>
      <c r="O99">
        <v>1.00350466938307</v>
      </c>
      <c r="P99">
        <v>0.99657534582124097</v>
      </c>
      <c r="Q99">
        <v>1.00118343078398</v>
      </c>
      <c r="R99">
        <v>0.99380155254271596</v>
      </c>
      <c r="S99">
        <v>2.3499999046325599</v>
      </c>
      <c r="T99" s="27">
        <f t="shared" si="126"/>
        <v>0.99657534582124097</v>
      </c>
      <c r="U99" s="27">
        <f t="shared" si="127"/>
        <v>1.00118343078398</v>
      </c>
      <c r="V99" s="39">
        <f t="shared" si="128"/>
        <v>2.3419519676390768</v>
      </c>
      <c r="W99" s="38">
        <f t="shared" si="129"/>
        <v>2.3527809668620523</v>
      </c>
      <c r="X99" s="44">
        <f t="shared" si="130"/>
        <v>0.96180842279108192</v>
      </c>
      <c r="Y99" s="44">
        <f t="shared" si="131"/>
        <v>0.44838324162194443</v>
      </c>
      <c r="Z99" s="22">
        <f t="shared" si="132"/>
        <v>1</v>
      </c>
      <c r="AA99" s="22">
        <f t="shared" si="133"/>
        <v>1</v>
      </c>
      <c r="AB99" s="22">
        <f t="shared" si="134"/>
        <v>1</v>
      </c>
      <c r="AC99" s="22">
        <v>1</v>
      </c>
      <c r="AD99" s="22">
        <v>1</v>
      </c>
      <c r="AE99" s="22">
        <v>1</v>
      </c>
      <c r="AF99" s="22">
        <f t="shared" si="135"/>
        <v>-0.10573411347504191</v>
      </c>
      <c r="AG99" s="22">
        <f t="shared" si="136"/>
        <v>0.97680415159684475</v>
      </c>
      <c r="AH99" s="22">
        <f t="shared" si="137"/>
        <v>0.49650167913971099</v>
      </c>
      <c r="AI99" s="22">
        <f t="shared" si="138"/>
        <v>1.6022357926147528</v>
      </c>
      <c r="AJ99" s="22">
        <f t="shared" si="139"/>
        <v>-2.6288582302280261</v>
      </c>
      <c r="AK99" s="22">
        <f t="shared" si="140"/>
        <v>1.3004365594014071</v>
      </c>
      <c r="AL99" s="22">
        <f t="shared" si="141"/>
        <v>0.71353634191523596</v>
      </c>
      <c r="AM99" s="22">
        <f t="shared" si="142"/>
        <v>4.3423945721432622</v>
      </c>
      <c r="AN99" s="46">
        <v>0</v>
      </c>
      <c r="AO99" s="49">
        <v>0</v>
      </c>
      <c r="AP99" s="51">
        <v>0.5</v>
      </c>
      <c r="AQ99" s="50">
        <v>1</v>
      </c>
      <c r="AR99" s="17">
        <f t="shared" si="143"/>
        <v>0</v>
      </c>
      <c r="AS99" s="17">
        <f t="shared" si="144"/>
        <v>0</v>
      </c>
      <c r="AT99" s="17">
        <f t="shared" si="145"/>
        <v>177.78173361039228</v>
      </c>
      <c r="AU99" s="17">
        <f t="shared" si="146"/>
        <v>0</v>
      </c>
      <c r="AV99" s="17">
        <f t="shared" si="147"/>
        <v>0</v>
      </c>
      <c r="AW99" s="17">
        <f t="shared" si="148"/>
        <v>177.78173361039228</v>
      </c>
      <c r="AX99" s="14">
        <f t="shared" si="149"/>
        <v>0</v>
      </c>
      <c r="AY99" s="14">
        <f t="shared" si="150"/>
        <v>0</v>
      </c>
      <c r="AZ99" s="67">
        <f t="shared" si="151"/>
        <v>1.493578161054579E-2</v>
      </c>
      <c r="BA99" s="21">
        <f t="shared" si="152"/>
        <v>0</v>
      </c>
      <c r="BB99" s="66">
        <v>0</v>
      </c>
      <c r="BC99" s="15">
        <f t="shared" si="153"/>
        <v>0</v>
      </c>
      <c r="BD99" s="19">
        <f t="shared" si="154"/>
        <v>0</v>
      </c>
      <c r="BE99" s="53">
        <f t="shared" si="155"/>
        <v>0</v>
      </c>
      <c r="BF99" s="61">
        <f t="shared" si="156"/>
        <v>0</v>
      </c>
      <c r="BG99" s="62">
        <f t="shared" si="157"/>
        <v>0</v>
      </c>
      <c r="BH99" s="63">
        <f t="shared" si="158"/>
        <v>2.3527809668620523</v>
      </c>
      <c r="BI99" s="46">
        <f t="shared" si="159"/>
        <v>0</v>
      </c>
      <c r="BJ99" s="64" t="e">
        <f t="shared" si="160"/>
        <v>#DIV/0!</v>
      </c>
      <c r="BK99" s="66">
        <v>0</v>
      </c>
      <c r="BL99" s="66">
        <v>0</v>
      </c>
      <c r="BM99" s="66">
        <v>0</v>
      </c>
      <c r="BN99" s="10">
        <f t="shared" si="161"/>
        <v>0</v>
      </c>
      <c r="BO99" s="15">
        <f t="shared" si="162"/>
        <v>0</v>
      </c>
      <c r="BP99" s="9">
        <f t="shared" si="163"/>
        <v>0</v>
      </c>
      <c r="BQ99" s="53">
        <f t="shared" si="164"/>
        <v>0</v>
      </c>
      <c r="BR99" s="7">
        <f t="shared" si="165"/>
        <v>0</v>
      </c>
      <c r="BS99" s="62">
        <f t="shared" si="166"/>
        <v>0</v>
      </c>
      <c r="BT99" s="48">
        <f t="shared" si="167"/>
        <v>2.3527809668620523</v>
      </c>
      <c r="BU99" s="46">
        <f t="shared" si="168"/>
        <v>0</v>
      </c>
      <c r="BV99" s="64" t="e">
        <f t="shared" si="169"/>
        <v>#DIV/0!</v>
      </c>
      <c r="BW99" s="16">
        <f t="shared" si="170"/>
        <v>162</v>
      </c>
      <c r="BX99" s="69">
        <f t="shared" si="171"/>
        <v>150.0149904963219</v>
      </c>
      <c r="BY99" s="66">
        <v>162</v>
      </c>
      <c r="BZ99" s="15">
        <f t="shared" si="172"/>
        <v>150.0149904963219</v>
      </c>
      <c r="CA99" s="37">
        <f t="shared" si="173"/>
        <v>-11.9850095036781</v>
      </c>
      <c r="CB99" s="54">
        <f t="shared" si="174"/>
        <v>-11.9850095036781</v>
      </c>
      <c r="CC99" s="26">
        <f t="shared" si="175"/>
        <v>-3.7336478204604722E-3</v>
      </c>
      <c r="CD99" s="47">
        <f t="shared" si="176"/>
        <v>-11.9850095036781</v>
      </c>
      <c r="CE99" s="48">
        <f t="shared" si="177"/>
        <v>2.3527809668620523</v>
      </c>
      <c r="CF99" s="65">
        <f t="shared" si="178"/>
        <v>-5.0939758832131021</v>
      </c>
      <c r="CG99" t="s">
        <v>222</v>
      </c>
      <c r="CH99" s="66">
        <v>0</v>
      </c>
      <c r="CI99" s="15">
        <f t="shared" si="179"/>
        <v>138.94757632290748</v>
      </c>
      <c r="CJ99" s="37">
        <f t="shared" si="180"/>
        <v>138.94757632290748</v>
      </c>
      <c r="CK99" s="54">
        <f t="shared" si="181"/>
        <v>138.94757632290748</v>
      </c>
      <c r="CL99" s="26">
        <f t="shared" si="182"/>
        <v>2.1619352158535471E-2</v>
      </c>
      <c r="CM99" s="47">
        <f t="shared" si="183"/>
        <v>138.94757632290748</v>
      </c>
      <c r="CN99" s="48">
        <f t="shared" si="184"/>
        <v>2.3527809668620523</v>
      </c>
      <c r="CO99" s="65">
        <f t="shared" si="185"/>
        <v>59.056741056616268</v>
      </c>
      <c r="CP99" s="70">
        <f t="shared" si="186"/>
        <v>0</v>
      </c>
      <c r="CQ99" s="1">
        <f t="shared" si="187"/>
        <v>324</v>
      </c>
    </row>
    <row r="100" spans="1:95" x14ac:dyDescent="0.2">
      <c r="A100" s="30" t="s">
        <v>261</v>
      </c>
      <c r="B100">
        <v>0</v>
      </c>
      <c r="C100">
        <v>0</v>
      </c>
      <c r="D100">
        <v>0.42651296829971103</v>
      </c>
      <c r="E100">
        <v>0.57348703170028803</v>
      </c>
      <c r="F100">
        <v>0.20314389359129301</v>
      </c>
      <c r="G100">
        <v>0.20314389359129301</v>
      </c>
      <c r="H100">
        <v>0.107814458838278</v>
      </c>
      <c r="I100">
        <v>0.26493940660259002</v>
      </c>
      <c r="J100">
        <v>0.16900975932706599</v>
      </c>
      <c r="K100">
        <v>0.18529247303824201</v>
      </c>
      <c r="L100">
        <v>1.1999990847978399</v>
      </c>
      <c r="M100">
        <v>0.930428994384633</v>
      </c>
      <c r="N100" s="21">
        <v>0</v>
      </c>
      <c r="O100">
        <v>1.0283464582450199</v>
      </c>
      <c r="P100">
        <v>0.95911076425901498</v>
      </c>
      <c r="Q100">
        <v>1.0107265420874001</v>
      </c>
      <c r="R100">
        <v>0.99267242057038496</v>
      </c>
      <c r="S100">
        <v>0.94029998779296797</v>
      </c>
      <c r="T100" s="27">
        <f t="shared" si="126"/>
        <v>0.99267242057038496</v>
      </c>
      <c r="U100" s="27">
        <f t="shared" si="127"/>
        <v>1.0107265420874001</v>
      </c>
      <c r="V100" s="39">
        <f t="shared" si="128"/>
        <v>0.93340986494474898</v>
      </c>
      <c r="W100" s="38">
        <f t="shared" si="129"/>
        <v>0.95038615518681102</v>
      </c>
      <c r="X100" s="44">
        <f t="shared" si="130"/>
        <v>1.0312630141093773</v>
      </c>
      <c r="Y100" s="44">
        <f t="shared" si="131"/>
        <v>0.22283669332692474</v>
      </c>
      <c r="Z100" s="22">
        <f t="shared" si="132"/>
        <v>1</v>
      </c>
      <c r="AA100" s="22">
        <f t="shared" si="133"/>
        <v>1</v>
      </c>
      <c r="AB100" s="22">
        <f t="shared" si="134"/>
        <v>1</v>
      </c>
      <c r="AC100" s="22">
        <v>1</v>
      </c>
      <c r="AD100" s="22">
        <v>1</v>
      </c>
      <c r="AE100" s="22">
        <v>1</v>
      </c>
      <c r="AF100" s="22">
        <f t="shared" si="135"/>
        <v>-0.10573411347504191</v>
      </c>
      <c r="AG100" s="22">
        <f t="shared" si="136"/>
        <v>0.97680415159684475</v>
      </c>
      <c r="AH100" s="22">
        <f t="shared" si="137"/>
        <v>0.97680415159684475</v>
      </c>
      <c r="AI100" s="22">
        <f t="shared" si="138"/>
        <v>2.0825382650718867</v>
      </c>
      <c r="AJ100" s="22">
        <f t="shared" si="139"/>
        <v>-2.6288582302280261</v>
      </c>
      <c r="AK100" s="22">
        <f t="shared" si="140"/>
        <v>1.3004365594014071</v>
      </c>
      <c r="AL100" s="22">
        <f t="shared" si="141"/>
        <v>0.930428994384633</v>
      </c>
      <c r="AM100" s="22">
        <f t="shared" si="142"/>
        <v>4.5592872246126586</v>
      </c>
      <c r="AN100" s="46">
        <v>0</v>
      </c>
      <c r="AO100" s="49">
        <v>0</v>
      </c>
      <c r="AP100" s="51">
        <v>0.5</v>
      </c>
      <c r="AQ100" s="50">
        <v>1</v>
      </c>
      <c r="AR100" s="17">
        <f t="shared" si="143"/>
        <v>0</v>
      </c>
      <c r="AS100" s="17">
        <f t="shared" si="144"/>
        <v>0</v>
      </c>
      <c r="AT100" s="17">
        <f t="shared" si="145"/>
        <v>216.05176313258193</v>
      </c>
      <c r="AU100" s="17">
        <f t="shared" si="146"/>
        <v>0</v>
      </c>
      <c r="AV100" s="17">
        <f t="shared" si="147"/>
        <v>0</v>
      </c>
      <c r="AW100" s="17">
        <f t="shared" si="148"/>
        <v>216.05176313258193</v>
      </c>
      <c r="AX100" s="14">
        <f t="shared" si="149"/>
        <v>0</v>
      </c>
      <c r="AY100" s="14">
        <f t="shared" si="150"/>
        <v>0</v>
      </c>
      <c r="AZ100" s="67">
        <f t="shared" si="151"/>
        <v>1.8150919586560847E-2</v>
      </c>
      <c r="BA100" s="21">
        <f t="shared" si="152"/>
        <v>0</v>
      </c>
      <c r="BB100" s="66">
        <v>0</v>
      </c>
      <c r="BC100" s="15">
        <f t="shared" si="153"/>
        <v>0</v>
      </c>
      <c r="BD100" s="19">
        <f t="shared" si="154"/>
        <v>0</v>
      </c>
      <c r="BE100" s="53">
        <f t="shared" si="155"/>
        <v>0</v>
      </c>
      <c r="BF100" s="61">
        <f t="shared" si="156"/>
        <v>0</v>
      </c>
      <c r="BG100" s="62">
        <f t="shared" si="157"/>
        <v>0</v>
      </c>
      <c r="BH100" s="63">
        <f t="shared" si="158"/>
        <v>0.95038615518681102</v>
      </c>
      <c r="BI100" s="46">
        <f t="shared" si="159"/>
        <v>0</v>
      </c>
      <c r="BJ100" s="64" t="e">
        <f t="shared" si="160"/>
        <v>#DIV/0!</v>
      </c>
      <c r="BK100" s="66">
        <v>0</v>
      </c>
      <c r="BL100" s="66">
        <v>0</v>
      </c>
      <c r="BM100" s="66">
        <v>0</v>
      </c>
      <c r="BN100" s="10">
        <f t="shared" si="161"/>
        <v>0</v>
      </c>
      <c r="BO100" s="15">
        <f t="shared" si="162"/>
        <v>0</v>
      </c>
      <c r="BP100" s="9">
        <f t="shared" si="163"/>
        <v>0</v>
      </c>
      <c r="BQ100" s="53">
        <f t="shared" si="164"/>
        <v>0</v>
      </c>
      <c r="BR100" s="7">
        <f t="shared" si="165"/>
        <v>0</v>
      </c>
      <c r="BS100" s="62">
        <f t="shared" si="166"/>
        <v>0</v>
      </c>
      <c r="BT100" s="48">
        <f t="shared" si="167"/>
        <v>0.95038615518681102</v>
      </c>
      <c r="BU100" s="46">
        <f t="shared" si="168"/>
        <v>0</v>
      </c>
      <c r="BV100" s="64" t="e">
        <f t="shared" si="169"/>
        <v>#DIV/0!</v>
      </c>
      <c r="BW100" s="16">
        <f t="shared" si="170"/>
        <v>89</v>
      </c>
      <c r="BX100" s="69">
        <f t="shared" si="171"/>
        <v>182.30783632741714</v>
      </c>
      <c r="BY100" s="66">
        <v>89</v>
      </c>
      <c r="BZ100" s="15">
        <f t="shared" si="172"/>
        <v>182.30783632741714</v>
      </c>
      <c r="CA100" s="37">
        <f t="shared" si="173"/>
        <v>93.307836327417135</v>
      </c>
      <c r="CB100" s="54">
        <f t="shared" si="174"/>
        <v>93.307836327417135</v>
      </c>
      <c r="CC100" s="26">
        <f t="shared" si="175"/>
        <v>2.9067861784242137E-2</v>
      </c>
      <c r="CD100" s="47">
        <f t="shared" si="176"/>
        <v>93.307836327417135</v>
      </c>
      <c r="CE100" s="48">
        <f t="shared" si="177"/>
        <v>0.93340986494474898</v>
      </c>
      <c r="CF100" s="65">
        <f t="shared" si="178"/>
        <v>99.964484876041325</v>
      </c>
      <c r="CG100" t="s">
        <v>222</v>
      </c>
      <c r="CH100" s="66">
        <v>0</v>
      </c>
      <c r="CI100" s="15">
        <f t="shared" si="179"/>
        <v>168.85800491377555</v>
      </c>
      <c r="CJ100" s="37">
        <f t="shared" si="180"/>
        <v>168.85800491377555</v>
      </c>
      <c r="CK100" s="54">
        <f t="shared" si="181"/>
        <v>168.85800491377555</v>
      </c>
      <c r="CL100" s="26">
        <f t="shared" si="182"/>
        <v>2.6273223107791434E-2</v>
      </c>
      <c r="CM100" s="47">
        <f t="shared" si="183"/>
        <v>168.85800491377555</v>
      </c>
      <c r="CN100" s="48">
        <f t="shared" si="184"/>
        <v>0.93340986494474898</v>
      </c>
      <c r="CO100" s="65">
        <f t="shared" si="185"/>
        <v>180.90445714731192</v>
      </c>
      <c r="CP100" s="70">
        <f t="shared" si="186"/>
        <v>0</v>
      </c>
      <c r="CQ100" s="1">
        <f t="shared" si="187"/>
        <v>178</v>
      </c>
    </row>
    <row r="101" spans="1:95" x14ac:dyDescent="0.2">
      <c r="A101" s="24" t="s">
        <v>193</v>
      </c>
      <c r="B101">
        <v>0</v>
      </c>
      <c r="C101">
        <v>0</v>
      </c>
      <c r="D101">
        <v>5.6573705179282799E-2</v>
      </c>
      <c r="E101">
        <v>0.94342629482071705</v>
      </c>
      <c r="F101">
        <v>8.5106382978723402E-2</v>
      </c>
      <c r="G101">
        <v>8.5106382978723402E-2</v>
      </c>
      <c r="H101">
        <v>0.15895196506550199</v>
      </c>
      <c r="I101">
        <v>2.40174672489082E-2</v>
      </c>
      <c r="J101">
        <v>6.1786921068380699E-2</v>
      </c>
      <c r="K101">
        <v>7.2515249206782401E-2</v>
      </c>
      <c r="L101">
        <v>0.63666293565999799</v>
      </c>
      <c r="M101">
        <v>-1.1308706922768199</v>
      </c>
      <c r="N101" s="21">
        <v>0</v>
      </c>
      <c r="O101">
        <v>1.00198431676664</v>
      </c>
      <c r="P101">
        <v>0.966164624977224</v>
      </c>
      <c r="Q101">
        <v>1.0161675272997599</v>
      </c>
      <c r="R101">
        <v>0.976712803807258</v>
      </c>
      <c r="S101">
        <v>45.840000152587798</v>
      </c>
      <c r="T101" s="27">
        <f t="shared" si="126"/>
        <v>0.976712803807258</v>
      </c>
      <c r="U101" s="27">
        <f t="shared" si="127"/>
        <v>1.0161675272997599</v>
      </c>
      <c r="V101" s="39">
        <f t="shared" si="128"/>
        <v>44.772515075559163</v>
      </c>
      <c r="W101" s="38">
        <f t="shared" si="129"/>
        <v>46.58111960647576</v>
      </c>
      <c r="X101" s="44">
        <f t="shared" si="130"/>
        <v>1.2224186655524887</v>
      </c>
      <c r="Y101" s="44">
        <f t="shared" si="131"/>
        <v>7.7722581960900414E-2</v>
      </c>
      <c r="Z101" s="22">
        <f t="shared" si="132"/>
        <v>1</v>
      </c>
      <c r="AA101" s="22">
        <f t="shared" si="133"/>
        <v>1</v>
      </c>
      <c r="AB101" s="22">
        <f t="shared" si="134"/>
        <v>1</v>
      </c>
      <c r="AC101" s="22">
        <v>1</v>
      </c>
      <c r="AD101" s="22">
        <v>1</v>
      </c>
      <c r="AE101" s="22">
        <v>1</v>
      </c>
      <c r="AF101" s="22">
        <f t="shared" si="135"/>
        <v>-0.10573411347504191</v>
      </c>
      <c r="AG101" s="22">
        <f t="shared" si="136"/>
        <v>0.97680415159684475</v>
      </c>
      <c r="AH101" s="22">
        <f t="shared" si="137"/>
        <v>0.63666293565999799</v>
      </c>
      <c r="AI101" s="22">
        <f t="shared" si="138"/>
        <v>1.74239704913504</v>
      </c>
      <c r="AJ101" s="22">
        <f t="shared" si="139"/>
        <v>-2.6288582302280261</v>
      </c>
      <c r="AK101" s="22">
        <f t="shared" si="140"/>
        <v>1.3004365594014071</v>
      </c>
      <c r="AL101" s="22">
        <f t="shared" si="141"/>
        <v>-1.1308706922768199</v>
      </c>
      <c r="AM101" s="22">
        <f t="shared" si="142"/>
        <v>2.4979875379512064</v>
      </c>
      <c r="AN101" s="46">
        <v>1</v>
      </c>
      <c r="AO101" s="46">
        <v>1</v>
      </c>
      <c r="AP101" s="51">
        <v>1</v>
      </c>
      <c r="AQ101" s="21">
        <v>1</v>
      </c>
      <c r="AR101" s="17">
        <f t="shared" si="143"/>
        <v>9.2169770820977384</v>
      </c>
      <c r="AS101" s="17">
        <f t="shared" si="144"/>
        <v>9.2169770820977384</v>
      </c>
      <c r="AT101" s="17">
        <f t="shared" si="145"/>
        <v>38.936872915593192</v>
      </c>
      <c r="AU101" s="17">
        <f t="shared" si="146"/>
        <v>9.2169770820977384</v>
      </c>
      <c r="AV101" s="17">
        <f t="shared" si="147"/>
        <v>9.2169770820977384</v>
      </c>
      <c r="AW101" s="17">
        <f t="shared" si="148"/>
        <v>38.936872915593192</v>
      </c>
      <c r="AX101" s="14">
        <f t="shared" si="149"/>
        <v>1.176863307136569E-2</v>
      </c>
      <c r="AY101" s="14">
        <f t="shared" si="150"/>
        <v>1.0830406735362764E-2</v>
      </c>
      <c r="AZ101" s="67">
        <f t="shared" si="151"/>
        <v>3.2711607579400969E-3</v>
      </c>
      <c r="BA101" s="21">
        <f t="shared" si="152"/>
        <v>0</v>
      </c>
      <c r="BB101" s="66">
        <v>1375</v>
      </c>
      <c r="BC101" s="15">
        <f t="shared" si="153"/>
        <v>1403.3388819619304</v>
      </c>
      <c r="BD101" s="19">
        <f t="shared" si="154"/>
        <v>28.338881961930383</v>
      </c>
      <c r="BE101" s="53">
        <f t="shared" si="155"/>
        <v>28.338881961930383</v>
      </c>
      <c r="BF101" s="61">
        <f t="shared" si="156"/>
        <v>1.407607258712014E-3</v>
      </c>
      <c r="BG101" s="62">
        <f t="shared" si="157"/>
        <v>1.9073078355547655</v>
      </c>
      <c r="BH101" s="63">
        <f t="shared" si="158"/>
        <v>44.772515075559163</v>
      </c>
      <c r="BI101" s="46">
        <f t="shared" si="159"/>
        <v>4.2599970815486853E-2</v>
      </c>
      <c r="BJ101" s="64">
        <f t="shared" si="160"/>
        <v>0.97980610219941222</v>
      </c>
      <c r="BK101" s="66">
        <v>1100</v>
      </c>
      <c r="BL101" s="66">
        <v>2246</v>
      </c>
      <c r="BM101" s="66">
        <v>0</v>
      </c>
      <c r="BN101" s="10">
        <f t="shared" si="161"/>
        <v>3346</v>
      </c>
      <c r="BO101" s="15">
        <f t="shared" si="162"/>
        <v>1921.4441197341787</v>
      </c>
      <c r="BP101" s="9">
        <f t="shared" si="163"/>
        <v>-1424.5558802658213</v>
      </c>
      <c r="BQ101" s="53">
        <f t="shared" si="164"/>
        <v>0</v>
      </c>
      <c r="BR101" s="7">
        <f t="shared" si="165"/>
        <v>0</v>
      </c>
      <c r="BS101" s="62">
        <f t="shared" si="166"/>
        <v>0</v>
      </c>
      <c r="BT101" s="48">
        <f t="shared" si="167"/>
        <v>46.58111960647576</v>
      </c>
      <c r="BU101" s="46">
        <f t="shared" si="168"/>
        <v>0</v>
      </c>
      <c r="BV101" s="64">
        <f t="shared" si="169"/>
        <v>1.7413985479124425</v>
      </c>
      <c r="BW101" s="16">
        <f t="shared" si="170"/>
        <v>4721</v>
      </c>
      <c r="BX101" s="69">
        <f t="shared" si="171"/>
        <v>3357.6385403488594</v>
      </c>
      <c r="BY101" s="66">
        <v>0</v>
      </c>
      <c r="BZ101" s="15">
        <f t="shared" si="172"/>
        <v>32.855538652750333</v>
      </c>
      <c r="CA101" s="37">
        <f t="shared" si="173"/>
        <v>32.855538652750333</v>
      </c>
      <c r="CB101" s="54">
        <f t="shared" si="174"/>
        <v>32.855538652750333</v>
      </c>
      <c r="CC101" s="26">
        <f t="shared" si="175"/>
        <v>1.023537029680697E-2</v>
      </c>
      <c r="CD101" s="47">
        <f t="shared" si="176"/>
        <v>32.855538652750333</v>
      </c>
      <c r="CE101" s="48">
        <f t="shared" si="177"/>
        <v>44.772515075559163</v>
      </c>
      <c r="CF101" s="65">
        <f t="shared" si="178"/>
        <v>0.73383276765449834</v>
      </c>
      <c r="CG101" t="s">
        <v>222</v>
      </c>
      <c r="CH101" s="66">
        <v>0</v>
      </c>
      <c r="CI101" s="15">
        <f t="shared" si="179"/>
        <v>30.431608531116723</v>
      </c>
      <c r="CJ101" s="37">
        <f t="shared" si="180"/>
        <v>30.431608531116723</v>
      </c>
      <c r="CK101" s="54">
        <f t="shared" si="181"/>
        <v>30.431608531116723</v>
      </c>
      <c r="CL101" s="26">
        <f t="shared" si="182"/>
        <v>4.7349632069576351E-3</v>
      </c>
      <c r="CM101" s="47">
        <f t="shared" si="183"/>
        <v>30.431608531116719</v>
      </c>
      <c r="CN101" s="48">
        <f t="shared" si="184"/>
        <v>44.772515075559163</v>
      </c>
      <c r="CO101" s="65">
        <f t="shared" si="185"/>
        <v>0.67969397027974887</v>
      </c>
      <c r="CP101" s="70">
        <f t="shared" si="186"/>
        <v>0</v>
      </c>
      <c r="CQ101" s="1">
        <f t="shared" si="187"/>
        <v>4721</v>
      </c>
    </row>
    <row r="102" spans="1:95" x14ac:dyDescent="0.2">
      <c r="A102" s="24" t="s">
        <v>176</v>
      </c>
      <c r="B102">
        <v>1</v>
      </c>
      <c r="C102">
        <v>1</v>
      </c>
      <c r="D102">
        <v>0.65005359056806</v>
      </c>
      <c r="E102">
        <v>0.34994640943194</v>
      </c>
      <c r="F102">
        <v>0.75572112825971205</v>
      </c>
      <c r="G102">
        <v>0.75572112825971205</v>
      </c>
      <c r="H102">
        <v>0.29043280182232301</v>
      </c>
      <c r="I102">
        <v>0.34111617312072801</v>
      </c>
      <c r="J102">
        <v>0.31475597834888203</v>
      </c>
      <c r="K102">
        <v>0.48771686774634598</v>
      </c>
      <c r="L102">
        <v>0.94822953730905202</v>
      </c>
      <c r="M102">
        <v>-1.69054202857743</v>
      </c>
      <c r="N102" s="21">
        <v>0</v>
      </c>
      <c r="O102">
        <v>1.0202222224279101</v>
      </c>
      <c r="P102">
        <v>0.96992669641765505</v>
      </c>
      <c r="Q102">
        <v>1.01777012047002</v>
      </c>
      <c r="R102">
        <v>0.98802939519649602</v>
      </c>
      <c r="S102">
        <v>33.740001678466797</v>
      </c>
      <c r="T102" s="27">
        <f t="shared" ref="T102:T126" si="188">IF(C102,P102,R102)</f>
        <v>0.96992669641765505</v>
      </c>
      <c r="U102" s="27">
        <f t="shared" ref="U102:U126" si="189">IF(D102 = 0,O102,Q102)</f>
        <v>1.01777012047002</v>
      </c>
      <c r="V102" s="39">
        <f t="shared" ref="V102:V126" si="190">S102*T102^(1-N102)</f>
        <v>32.725328365121435</v>
      </c>
      <c r="W102" s="38">
        <f t="shared" ref="W102:W126" si="191">S102*U102^(N102+1)</f>
        <v>34.339565572951827</v>
      </c>
      <c r="X102" s="44">
        <f t="shared" ref="X102:X126" si="192">0.5 * (D102-MAX($D$3:$D$126))/(MIN($D$3:$D$126)-MAX($D$3:$D$126)) + 0.75</f>
        <v>0.91575471982001355</v>
      </c>
      <c r="Y102" s="44">
        <f t="shared" ref="Y102:Y126" si="193">AVERAGE(D102, F102, G102, H102, I102, J102, K102)</f>
        <v>0.51364538116082337</v>
      </c>
      <c r="Z102" s="22">
        <f t="shared" ref="Z102:Z126" si="194">AI102^N102</f>
        <v>1</v>
      </c>
      <c r="AA102" s="22">
        <f t="shared" ref="AA102:AA126" si="195">(Z102+AB102)/2</f>
        <v>1</v>
      </c>
      <c r="AB102" s="22">
        <f t="shared" ref="AB102:AB126" si="196">AM102^N102</f>
        <v>1</v>
      </c>
      <c r="AC102" s="22">
        <v>1</v>
      </c>
      <c r="AD102" s="22">
        <v>1</v>
      </c>
      <c r="AE102" s="22">
        <v>1</v>
      </c>
      <c r="AF102" s="22">
        <f t="shared" ref="AF102:AF126" si="197">PERCENTILE($L$2:$L$126, 0.05)</f>
        <v>-0.10573411347504191</v>
      </c>
      <c r="AG102" s="22">
        <f t="shared" ref="AG102:AG126" si="198">PERCENTILE($L$2:$L$126, 0.95)</f>
        <v>0.97680415159684475</v>
      </c>
      <c r="AH102" s="22">
        <f t="shared" ref="AH102:AH126" si="199">MIN(MAX(L102,AF102), AG102)</f>
        <v>0.94822953730905202</v>
      </c>
      <c r="AI102" s="22">
        <f t="shared" ref="AI102:AI126" si="200">AH102-$AH$127+1</f>
        <v>2.0539636507840937</v>
      </c>
      <c r="AJ102" s="22">
        <f t="shared" ref="AJ102:AJ126" si="201">PERCENTILE($M$2:$M$126, 0.02)</f>
        <v>-2.6288582302280261</v>
      </c>
      <c r="AK102" s="22">
        <f t="shared" ref="AK102:AK126" si="202">PERCENTILE($M$2:$M$126, 0.98)</f>
        <v>1.3004365594014071</v>
      </c>
      <c r="AL102" s="22">
        <f t="shared" ref="AL102:AL126" si="203">MIN(MAX(M102,AJ102), AK102)</f>
        <v>-1.69054202857743</v>
      </c>
      <c r="AM102" s="22">
        <f t="shared" ref="AM102:AM126" si="204">AL102-$AL$127 + 1</f>
        <v>1.9383162016505961</v>
      </c>
      <c r="AN102" s="46">
        <v>1</v>
      </c>
      <c r="AO102" s="46">
        <v>1</v>
      </c>
      <c r="AP102" s="51">
        <v>1</v>
      </c>
      <c r="AQ102" s="21">
        <v>1</v>
      </c>
      <c r="AR102" s="17">
        <f t="shared" ref="AR102:AR126" si="205">(AI102^4)*AB102*AE102*AN102</f>
        <v>17.797992289666524</v>
      </c>
      <c r="AS102" s="17">
        <f t="shared" ref="AS102:AS126" si="206">(AI102^4) *Z102*AC102*AO102</f>
        <v>17.797992289666524</v>
      </c>
      <c r="AT102" s="17">
        <f t="shared" ref="AT102:AT126" si="207">(AM102^4)*AA102*AP102*AQ102</f>
        <v>14.115572712482848</v>
      </c>
      <c r="AU102" s="17">
        <f t="shared" ref="AU102:AU126" si="208">MIN(AR102, 0.05*AR$127)</f>
        <v>17.797992289666524</v>
      </c>
      <c r="AV102" s="17">
        <f t="shared" ref="AV102:AV126" si="209">MIN(AS102, 0.05*AS$127)</f>
        <v>17.797992289666524</v>
      </c>
      <c r="AW102" s="17">
        <f t="shared" ref="AW102:AW126" si="210">MIN(AT102, 0.05*AT$127)</f>
        <v>14.115572712482848</v>
      </c>
      <c r="AX102" s="14">
        <f t="shared" ref="AX102:AX126" si="211">AU102/$AU$127</f>
        <v>2.2725242647170543E-2</v>
      </c>
      <c r="AY102" s="14">
        <f t="shared" ref="AY102:AY126" si="212">AV102/$AV$127</f>
        <v>2.0913526620819998E-2</v>
      </c>
      <c r="AZ102" s="67">
        <f t="shared" ref="AZ102:AZ126" si="213">AW102/$AW$127</f>
        <v>1.1858761137038395E-3</v>
      </c>
      <c r="BA102" s="21">
        <f t="shared" ref="BA102:BA126" si="214">N102</f>
        <v>0</v>
      </c>
      <c r="BB102" s="66">
        <v>3037</v>
      </c>
      <c r="BC102" s="15">
        <f t="shared" ref="BC102:BC126" si="215">$D$133*AX102</f>
        <v>2709.848834219204</v>
      </c>
      <c r="BD102" s="19">
        <f t="shared" ref="BD102:BD126" si="216">BC102-BB102</f>
        <v>-327.15116578079596</v>
      </c>
      <c r="BE102" s="53">
        <f t="shared" ref="BE102:BE126" si="217">BD102*IF($BD$127 &gt; 0, (BD102&gt;0), (BD102&lt;0))</f>
        <v>0</v>
      </c>
      <c r="BF102" s="61">
        <f t="shared" ref="BF102:BF126" si="218">BE102/$BE$127</f>
        <v>0</v>
      </c>
      <c r="BG102" s="62">
        <f t="shared" ref="BG102:BG126" si="219">BF102*$BD$127</f>
        <v>0</v>
      </c>
      <c r="BH102" s="63">
        <f t="shared" ref="BH102:BH126" si="220">(IF(BG102 &gt; 0, V102, W102))</f>
        <v>34.339565572951827</v>
      </c>
      <c r="BI102" s="46">
        <f t="shared" ref="BI102:BI126" si="221">BG102/BH102</f>
        <v>0</v>
      </c>
      <c r="BJ102" s="64">
        <f t="shared" ref="BJ102:BJ126" si="222">BB102/BC102</f>
        <v>1.1207267215977599</v>
      </c>
      <c r="BK102" s="66">
        <v>844</v>
      </c>
      <c r="BL102" s="66">
        <v>5061</v>
      </c>
      <c r="BM102" s="66">
        <v>34</v>
      </c>
      <c r="BN102" s="10">
        <f t="shared" ref="BN102:BN126" si="223">SUM(BK102:BM102)</f>
        <v>5939</v>
      </c>
      <c r="BO102" s="15">
        <f t="shared" ref="BO102:BO126" si="224">AY102*$D$132</f>
        <v>3710.3105848529176</v>
      </c>
      <c r="BP102" s="9">
        <f t="shared" ref="BP102:BP126" si="225">BO102-BN102</f>
        <v>-2228.6894151470824</v>
      </c>
      <c r="BQ102" s="53">
        <f t="shared" ref="BQ102:BQ126" si="226">BP102*IF($BP$127 &gt; 0, (BP102&gt;0), (BP102&lt;0))</f>
        <v>0</v>
      </c>
      <c r="BR102" s="7">
        <f t="shared" ref="BR102:BR126" si="227">BQ102/$BQ$127</f>
        <v>0</v>
      </c>
      <c r="BS102" s="62">
        <f t="shared" ref="BS102:BS126" si="228">BR102*$BP$127</f>
        <v>0</v>
      </c>
      <c r="BT102" s="48">
        <f t="shared" ref="BT102:BT126" si="229">IF(BS102&gt;0,V102,W102)</f>
        <v>34.339565572951827</v>
      </c>
      <c r="BU102" s="46">
        <f t="shared" ref="BU102:BU126" si="230">BS102/BT102</f>
        <v>0</v>
      </c>
      <c r="BV102" s="64">
        <f t="shared" ref="BV102:BV126" si="231">BN102/BO102</f>
        <v>1.6006746239103407</v>
      </c>
      <c r="BW102" s="16">
        <f t="shared" ref="BW102:BW126" si="232">BB102+BN102+BY102</f>
        <v>8976</v>
      </c>
      <c r="BX102" s="69">
        <f t="shared" ref="BX102:BX126" si="233">BC102+BO102+BZ102</f>
        <v>6432.0703587581629</v>
      </c>
      <c r="BY102" s="66">
        <v>0</v>
      </c>
      <c r="BZ102" s="15">
        <f t="shared" ref="BZ102:BZ126" si="234">AZ102*$D$135</f>
        <v>11.910939686041365</v>
      </c>
      <c r="CA102" s="37">
        <f t="shared" ref="CA102:CA126" si="235">BZ102-BY102</f>
        <v>11.910939686041365</v>
      </c>
      <c r="CB102" s="54">
        <f t="shared" ref="CB102:CB126" si="236">CA102*(CA102&lt;&gt;0)</f>
        <v>11.910939686041365</v>
      </c>
      <c r="CC102" s="26">
        <f t="shared" ref="CC102:CC126" si="237">CB102/$CB$127</f>
        <v>3.7105731109163178E-3</v>
      </c>
      <c r="CD102" s="47">
        <f t="shared" ref="CD102:CD126" si="238">CC102 * $CA$127</f>
        <v>11.910939686041365</v>
      </c>
      <c r="CE102" s="48">
        <f t="shared" ref="CE102:CE126" si="239">IF(CD102&gt;0, V102, W102)</f>
        <v>32.725328365121435</v>
      </c>
      <c r="CF102" s="65">
        <f t="shared" ref="CF102:CF126" si="240">CD102/CE102</f>
        <v>0.36396700296324641</v>
      </c>
      <c r="CG102" t="s">
        <v>222</v>
      </c>
      <c r="CH102" s="66">
        <v>0</v>
      </c>
      <c r="CI102" s="15">
        <f t="shared" ref="CI102:CI126" si="241">AZ102*$CH$130</f>
        <v>11.032205485786818</v>
      </c>
      <c r="CJ102" s="37">
        <f t="shared" ref="CJ102:CJ126" si="242">CI102-CH102</f>
        <v>11.032205485786818</v>
      </c>
      <c r="CK102" s="54">
        <f t="shared" ref="CK102:CK126" si="243">CJ102*(CJ102&lt;&gt;0)</f>
        <v>11.032205485786818</v>
      </c>
      <c r="CL102" s="26">
        <f t="shared" ref="CL102:CL126" si="244">CK102/$CK$127</f>
        <v>1.7165404521218015E-3</v>
      </c>
      <c r="CM102" s="47">
        <f t="shared" ref="CM102:CM126" si="245">CL102 * $CJ$127</f>
        <v>11.032205485786818</v>
      </c>
      <c r="CN102" s="48">
        <f t="shared" ref="CN102:CN126" si="246">IF(CD102&gt;0,V102,W102)</f>
        <v>32.725328365121435</v>
      </c>
      <c r="CO102" s="65">
        <f t="shared" ref="CO102:CO126" si="247">CM102/CN102</f>
        <v>0.33711519599433304</v>
      </c>
      <c r="CP102" s="70">
        <f t="shared" ref="CP102:CP126" si="248">N102</f>
        <v>0</v>
      </c>
      <c r="CQ102" s="1">
        <f t="shared" ref="CQ102:CQ126" si="249">BW102+BY102</f>
        <v>8976</v>
      </c>
    </row>
    <row r="103" spans="1:95" x14ac:dyDescent="0.2">
      <c r="A103" s="24" t="s">
        <v>174</v>
      </c>
      <c r="B103">
        <v>0</v>
      </c>
      <c r="C103">
        <v>0</v>
      </c>
      <c r="D103">
        <v>0.16952380952380899</v>
      </c>
      <c r="E103">
        <v>0.83047619047619003</v>
      </c>
      <c r="F103">
        <v>0.14285714285714199</v>
      </c>
      <c r="G103">
        <v>0.14285714285714199</v>
      </c>
      <c r="H103">
        <v>0.60722891566265003</v>
      </c>
      <c r="I103">
        <v>0.49156626506024098</v>
      </c>
      <c r="J103">
        <v>0.54634535790914196</v>
      </c>
      <c r="K103">
        <v>0.279373114032405</v>
      </c>
      <c r="L103">
        <v>-1.3420280854879001E-2</v>
      </c>
      <c r="M103">
        <v>-1.7709994580505599</v>
      </c>
      <c r="N103" s="21">
        <v>0</v>
      </c>
      <c r="O103">
        <v>1.0062791898858201</v>
      </c>
      <c r="P103">
        <v>0.97627077530835404</v>
      </c>
      <c r="Q103">
        <v>1.0297931635636599</v>
      </c>
      <c r="R103">
        <v>0.98969536155334703</v>
      </c>
      <c r="S103">
        <v>150.47000122070301</v>
      </c>
      <c r="T103" s="27">
        <f t="shared" si="188"/>
        <v>0.98969536155334703</v>
      </c>
      <c r="U103" s="27">
        <f t="shared" si="189"/>
        <v>1.0297931635636599</v>
      </c>
      <c r="V103" s="39">
        <f t="shared" si="190"/>
        <v>148.91946226105622</v>
      </c>
      <c r="W103" s="38">
        <f t="shared" si="191"/>
        <v>154.95297857849553</v>
      </c>
      <c r="X103" s="44">
        <f t="shared" si="192"/>
        <v>1.1640548936337543</v>
      </c>
      <c r="Y103" s="44">
        <f t="shared" si="193"/>
        <v>0.33996453541464733</v>
      </c>
      <c r="Z103" s="22">
        <f t="shared" si="194"/>
        <v>1</v>
      </c>
      <c r="AA103" s="22">
        <f t="shared" si="195"/>
        <v>1</v>
      </c>
      <c r="AB103" s="22">
        <f t="shared" si="196"/>
        <v>1</v>
      </c>
      <c r="AC103" s="22">
        <v>1</v>
      </c>
      <c r="AD103" s="22">
        <v>1</v>
      </c>
      <c r="AE103" s="22">
        <v>1</v>
      </c>
      <c r="AF103" s="22">
        <f t="shared" si="197"/>
        <v>-0.10573411347504191</v>
      </c>
      <c r="AG103" s="22">
        <f t="shared" si="198"/>
        <v>0.97680415159684475</v>
      </c>
      <c r="AH103" s="22">
        <f t="shared" si="199"/>
        <v>-1.3420280854879001E-2</v>
      </c>
      <c r="AI103" s="22">
        <f t="shared" si="200"/>
        <v>1.0923138326201629</v>
      </c>
      <c r="AJ103" s="22">
        <f t="shared" si="201"/>
        <v>-2.6288582302280261</v>
      </c>
      <c r="AK103" s="22">
        <f t="shared" si="202"/>
        <v>1.3004365594014071</v>
      </c>
      <c r="AL103" s="22">
        <f t="shared" si="203"/>
        <v>-1.7709994580505599</v>
      </c>
      <c r="AM103" s="22">
        <f t="shared" si="204"/>
        <v>1.8578587721774662</v>
      </c>
      <c r="AN103" s="46">
        <v>1</v>
      </c>
      <c r="AO103" s="46">
        <v>1</v>
      </c>
      <c r="AP103" s="51">
        <v>1</v>
      </c>
      <c r="AQ103" s="21">
        <v>2</v>
      </c>
      <c r="AR103" s="17">
        <f t="shared" si="205"/>
        <v>1.4236057506678925</v>
      </c>
      <c r="AS103" s="17">
        <f t="shared" si="206"/>
        <v>1.4236057506678925</v>
      </c>
      <c r="AT103" s="17">
        <f t="shared" si="207"/>
        <v>23.8276265735904</v>
      </c>
      <c r="AU103" s="17">
        <f t="shared" si="208"/>
        <v>1.4236057506678925</v>
      </c>
      <c r="AV103" s="17">
        <f t="shared" si="209"/>
        <v>1.4236057506678925</v>
      </c>
      <c r="AW103" s="17">
        <f t="shared" si="210"/>
        <v>23.8276265735904</v>
      </c>
      <c r="AX103" s="14">
        <f t="shared" si="211"/>
        <v>1.8177210997342998E-3</v>
      </c>
      <c r="AY103" s="14">
        <f t="shared" si="212"/>
        <v>1.6728075998454794E-3</v>
      </c>
      <c r="AZ103" s="67">
        <f t="shared" si="213"/>
        <v>2.0018042324905102E-3</v>
      </c>
      <c r="BA103" s="21">
        <f t="shared" si="214"/>
        <v>0</v>
      </c>
      <c r="BB103" s="66">
        <v>301</v>
      </c>
      <c r="BC103" s="15">
        <f t="shared" si="215"/>
        <v>216.75233481671685</v>
      </c>
      <c r="BD103" s="19">
        <f t="shared" si="216"/>
        <v>-84.247665183283146</v>
      </c>
      <c r="BE103" s="53">
        <f t="shared" si="217"/>
        <v>0</v>
      </c>
      <c r="BF103" s="61">
        <f t="shared" si="218"/>
        <v>0</v>
      </c>
      <c r="BG103" s="62">
        <f t="shared" si="219"/>
        <v>0</v>
      </c>
      <c r="BH103" s="63">
        <f t="shared" si="220"/>
        <v>154.95297857849553</v>
      </c>
      <c r="BI103" s="46">
        <f t="shared" si="221"/>
        <v>0</v>
      </c>
      <c r="BJ103" s="64">
        <f t="shared" si="222"/>
        <v>1.388681696344918</v>
      </c>
      <c r="BK103" s="66">
        <v>0</v>
      </c>
      <c r="BL103" s="66">
        <v>602</v>
      </c>
      <c r="BM103" s="66">
        <v>0</v>
      </c>
      <c r="BN103" s="10">
        <f t="shared" si="223"/>
        <v>602</v>
      </c>
      <c r="BO103" s="15">
        <f t="shared" si="224"/>
        <v>296.7761419037862</v>
      </c>
      <c r="BP103" s="9">
        <f t="shared" si="225"/>
        <v>-305.2238580962138</v>
      </c>
      <c r="BQ103" s="53">
        <f t="shared" si="226"/>
        <v>0</v>
      </c>
      <c r="BR103" s="7">
        <f t="shared" si="227"/>
        <v>0</v>
      </c>
      <c r="BS103" s="62">
        <f t="shared" si="228"/>
        <v>0</v>
      </c>
      <c r="BT103" s="48">
        <f t="shared" si="229"/>
        <v>154.95297857849553</v>
      </c>
      <c r="BU103" s="46">
        <f t="shared" si="230"/>
        <v>0</v>
      </c>
      <c r="BV103" s="64">
        <f t="shared" si="231"/>
        <v>2.0284649437728937</v>
      </c>
      <c r="BW103" s="16">
        <f t="shared" si="232"/>
        <v>903</v>
      </c>
      <c r="BX103" s="69">
        <f t="shared" si="233"/>
        <v>533.63459843163776</v>
      </c>
      <c r="BY103" s="66">
        <v>0</v>
      </c>
      <c r="BZ103" s="15">
        <f t="shared" si="234"/>
        <v>20.106121711134683</v>
      </c>
      <c r="CA103" s="37">
        <f t="shared" si="235"/>
        <v>20.106121711134683</v>
      </c>
      <c r="CB103" s="54">
        <f t="shared" si="236"/>
        <v>20.106121711134683</v>
      </c>
      <c r="CC103" s="26">
        <f t="shared" si="237"/>
        <v>6.2635893181105014E-3</v>
      </c>
      <c r="CD103" s="47">
        <f t="shared" si="238"/>
        <v>20.106121711134683</v>
      </c>
      <c r="CE103" s="48">
        <f t="shared" si="239"/>
        <v>148.91946226105622</v>
      </c>
      <c r="CF103" s="65">
        <f t="shared" si="240"/>
        <v>0.13501339184188429</v>
      </c>
      <c r="CG103" t="s">
        <v>222</v>
      </c>
      <c r="CH103" s="66">
        <v>0</v>
      </c>
      <c r="CI103" s="15">
        <f t="shared" si="241"/>
        <v>18.622784774859216</v>
      </c>
      <c r="CJ103" s="37">
        <f t="shared" si="242"/>
        <v>18.622784774859216</v>
      </c>
      <c r="CK103" s="54">
        <f t="shared" si="243"/>
        <v>18.622784774859216</v>
      </c>
      <c r="CL103" s="26">
        <f t="shared" si="244"/>
        <v>2.8975859304277603E-3</v>
      </c>
      <c r="CM103" s="47">
        <f t="shared" si="245"/>
        <v>18.622784774859216</v>
      </c>
      <c r="CN103" s="48">
        <f t="shared" si="246"/>
        <v>148.91946226105622</v>
      </c>
      <c r="CO103" s="65">
        <f t="shared" si="247"/>
        <v>0.12505272643419449</v>
      </c>
      <c r="CP103" s="70">
        <f t="shared" si="248"/>
        <v>0</v>
      </c>
      <c r="CQ103" s="1">
        <f t="shared" si="249"/>
        <v>903</v>
      </c>
    </row>
    <row r="104" spans="1:95" x14ac:dyDescent="0.2">
      <c r="A104" s="24" t="s">
        <v>227</v>
      </c>
      <c r="B104">
        <v>0</v>
      </c>
      <c r="C104">
        <v>0</v>
      </c>
      <c r="D104">
        <v>0.43907311226528101</v>
      </c>
      <c r="E104">
        <v>0.56092688773471799</v>
      </c>
      <c r="F104">
        <v>0.26441351888667902</v>
      </c>
      <c r="G104">
        <v>0.26441351888667902</v>
      </c>
      <c r="H104">
        <v>0.56122022565816898</v>
      </c>
      <c r="I104">
        <v>0.79732553280401097</v>
      </c>
      <c r="J104">
        <v>0.66893588290903305</v>
      </c>
      <c r="K104">
        <v>0.42056591719913</v>
      </c>
      <c r="L104">
        <v>0.68570656831042698</v>
      </c>
      <c r="M104">
        <v>0.97194993616440595</v>
      </c>
      <c r="N104" s="21">
        <v>0</v>
      </c>
      <c r="O104">
        <v>1.0995692490919799</v>
      </c>
      <c r="P104">
        <v>0.98279549131969302</v>
      </c>
      <c r="Q104">
        <v>1.0050925875335499</v>
      </c>
      <c r="R104">
        <v>1</v>
      </c>
      <c r="S104">
        <v>2.45000004768371</v>
      </c>
      <c r="T104" s="27">
        <f t="shared" si="188"/>
        <v>1</v>
      </c>
      <c r="U104" s="27">
        <f t="shared" si="189"/>
        <v>1.0050925875335499</v>
      </c>
      <c r="V104" s="39">
        <f t="shared" si="190"/>
        <v>2.45000004768371</v>
      </c>
      <c r="W104" s="38">
        <f t="shared" si="191"/>
        <v>2.4624768873837408</v>
      </c>
      <c r="X104" s="44">
        <f t="shared" si="192"/>
        <v>1.0247729149463256</v>
      </c>
      <c r="Y104" s="44">
        <f t="shared" si="193"/>
        <v>0.48799252980128316</v>
      </c>
      <c r="Z104" s="22">
        <f t="shared" si="194"/>
        <v>1</v>
      </c>
      <c r="AA104" s="22">
        <f t="shared" si="195"/>
        <v>1</v>
      </c>
      <c r="AB104" s="22">
        <f t="shared" si="196"/>
        <v>1</v>
      </c>
      <c r="AC104" s="22">
        <v>1</v>
      </c>
      <c r="AD104" s="22">
        <v>1</v>
      </c>
      <c r="AE104" s="22">
        <v>1</v>
      </c>
      <c r="AF104" s="22">
        <f t="shared" si="197"/>
        <v>-0.10573411347504191</v>
      </c>
      <c r="AG104" s="22">
        <f t="shared" si="198"/>
        <v>0.97680415159684475</v>
      </c>
      <c r="AH104" s="22">
        <f t="shared" si="199"/>
        <v>0.68570656831042698</v>
      </c>
      <c r="AI104" s="22">
        <f t="shared" si="200"/>
        <v>1.7914406817854689</v>
      </c>
      <c r="AJ104" s="22">
        <f t="shared" si="201"/>
        <v>-2.6288582302280261</v>
      </c>
      <c r="AK104" s="22">
        <f t="shared" si="202"/>
        <v>1.3004365594014071</v>
      </c>
      <c r="AL104" s="22">
        <f t="shared" si="203"/>
        <v>0.97194993616440595</v>
      </c>
      <c r="AM104" s="22">
        <f t="shared" si="204"/>
        <v>4.6008081663924321</v>
      </c>
      <c r="AN104" s="46">
        <v>0</v>
      </c>
      <c r="AO104" s="49">
        <v>0</v>
      </c>
      <c r="AP104" s="51">
        <v>0.5</v>
      </c>
      <c r="AQ104" s="50">
        <v>1</v>
      </c>
      <c r="AR104" s="17">
        <f t="shared" si="205"/>
        <v>0</v>
      </c>
      <c r="AS104" s="17">
        <f t="shared" si="206"/>
        <v>0</v>
      </c>
      <c r="AT104" s="17">
        <f t="shared" si="207"/>
        <v>224.03016883368153</v>
      </c>
      <c r="AU104" s="17">
        <f t="shared" si="208"/>
        <v>0</v>
      </c>
      <c r="AV104" s="17">
        <f t="shared" si="209"/>
        <v>0</v>
      </c>
      <c r="AW104" s="17">
        <f t="shared" si="210"/>
        <v>224.03016883368153</v>
      </c>
      <c r="AX104" s="14">
        <f t="shared" si="211"/>
        <v>0</v>
      </c>
      <c r="AY104" s="14">
        <f t="shared" si="212"/>
        <v>0</v>
      </c>
      <c r="AZ104" s="67">
        <f t="shared" si="213"/>
        <v>1.8821200625742881E-2</v>
      </c>
      <c r="BA104" s="21">
        <f t="shared" si="214"/>
        <v>0</v>
      </c>
      <c r="BB104" s="66">
        <v>0</v>
      </c>
      <c r="BC104" s="15">
        <f t="shared" si="215"/>
        <v>0</v>
      </c>
      <c r="BD104" s="19">
        <f t="shared" si="216"/>
        <v>0</v>
      </c>
      <c r="BE104" s="53">
        <f t="shared" si="217"/>
        <v>0</v>
      </c>
      <c r="BF104" s="61">
        <f t="shared" si="218"/>
        <v>0</v>
      </c>
      <c r="BG104" s="62">
        <f t="shared" si="219"/>
        <v>0</v>
      </c>
      <c r="BH104" s="63">
        <f t="shared" si="220"/>
        <v>2.4624768873837408</v>
      </c>
      <c r="BI104" s="46">
        <f t="shared" si="221"/>
        <v>0</v>
      </c>
      <c r="BJ104" s="64" t="e">
        <f t="shared" si="222"/>
        <v>#DIV/0!</v>
      </c>
      <c r="BK104" s="66">
        <v>0</v>
      </c>
      <c r="BL104" s="66">
        <v>0</v>
      </c>
      <c r="BM104" s="66">
        <v>0</v>
      </c>
      <c r="BN104" s="10">
        <f t="shared" si="223"/>
        <v>0</v>
      </c>
      <c r="BO104" s="15">
        <f t="shared" si="224"/>
        <v>0</v>
      </c>
      <c r="BP104" s="9">
        <f t="shared" si="225"/>
        <v>0</v>
      </c>
      <c r="BQ104" s="53">
        <f t="shared" si="226"/>
        <v>0</v>
      </c>
      <c r="BR104" s="7">
        <f t="shared" si="227"/>
        <v>0</v>
      </c>
      <c r="BS104" s="62">
        <f t="shared" si="228"/>
        <v>0</v>
      </c>
      <c r="BT104" s="48">
        <f t="shared" si="229"/>
        <v>2.4624768873837408</v>
      </c>
      <c r="BU104" s="46">
        <f t="shared" si="230"/>
        <v>0</v>
      </c>
      <c r="BV104" s="64" t="e">
        <f t="shared" si="231"/>
        <v>#DIV/0!</v>
      </c>
      <c r="BW104" s="16">
        <f t="shared" si="232"/>
        <v>157</v>
      </c>
      <c r="BX104" s="69">
        <f t="shared" si="233"/>
        <v>189.04013908496148</v>
      </c>
      <c r="BY104" s="66">
        <v>157</v>
      </c>
      <c r="BZ104" s="15">
        <f t="shared" si="234"/>
        <v>189.04013908496148</v>
      </c>
      <c r="CA104" s="37">
        <f t="shared" si="235"/>
        <v>32.040139084961481</v>
      </c>
      <c r="CB104" s="54">
        <f t="shared" si="236"/>
        <v>32.040139084961481</v>
      </c>
      <c r="CC104" s="26">
        <f t="shared" si="237"/>
        <v>9.9813517398634026E-3</v>
      </c>
      <c r="CD104" s="47">
        <f t="shared" si="238"/>
        <v>32.040139084961481</v>
      </c>
      <c r="CE104" s="48">
        <f t="shared" si="239"/>
        <v>2.45000004768371</v>
      </c>
      <c r="CF104" s="65">
        <f t="shared" si="240"/>
        <v>13.077607535254137</v>
      </c>
      <c r="CG104" t="s">
        <v>222</v>
      </c>
      <c r="CH104" s="66">
        <v>0</v>
      </c>
      <c r="CI104" s="15">
        <f t="shared" si="241"/>
        <v>175.09362942128601</v>
      </c>
      <c r="CJ104" s="37">
        <f t="shared" si="242"/>
        <v>175.09362942128601</v>
      </c>
      <c r="CK104" s="54">
        <f t="shared" si="243"/>
        <v>175.09362942128601</v>
      </c>
      <c r="CL104" s="26">
        <f t="shared" si="244"/>
        <v>2.7243446307964214E-2</v>
      </c>
      <c r="CM104" s="47">
        <f t="shared" si="245"/>
        <v>175.09362942128601</v>
      </c>
      <c r="CN104" s="48">
        <f t="shared" si="246"/>
        <v>2.45000004768371</v>
      </c>
      <c r="CO104" s="65">
        <f t="shared" si="247"/>
        <v>71.466786127952858</v>
      </c>
      <c r="CP104" s="70">
        <f t="shared" si="248"/>
        <v>0</v>
      </c>
      <c r="CQ104" s="1">
        <f t="shared" si="249"/>
        <v>314</v>
      </c>
    </row>
    <row r="105" spans="1:95" x14ac:dyDescent="0.2">
      <c r="A105" s="24" t="s">
        <v>175</v>
      </c>
      <c r="B105">
        <v>0</v>
      </c>
      <c r="C105">
        <v>0</v>
      </c>
      <c r="D105">
        <v>0.34117647058823503</v>
      </c>
      <c r="E105">
        <v>0.65882352941176403</v>
      </c>
      <c r="F105">
        <v>0.24011299435028199</v>
      </c>
      <c r="G105">
        <v>0.24011299435028199</v>
      </c>
      <c r="H105">
        <v>0.95652173913043403</v>
      </c>
      <c r="I105">
        <v>0.53913043478260803</v>
      </c>
      <c r="J105">
        <v>0.71811557641956703</v>
      </c>
      <c r="K105">
        <v>0.41524556751840402</v>
      </c>
      <c r="L105">
        <v>-3.46286832961296E-2</v>
      </c>
      <c r="M105">
        <v>-1.64564149005168</v>
      </c>
      <c r="N105" s="21">
        <v>0</v>
      </c>
      <c r="O105">
        <v>1.0014811035289499</v>
      </c>
      <c r="P105">
        <v>0.993038510945498</v>
      </c>
      <c r="Q105">
        <v>1.0052358827298999</v>
      </c>
      <c r="R105">
        <v>0.98846850745173598</v>
      </c>
      <c r="S105">
        <v>17.2399997711181</v>
      </c>
      <c r="T105" s="27">
        <f t="shared" si="188"/>
        <v>0.98846850745173598</v>
      </c>
      <c r="U105" s="27">
        <f t="shared" si="189"/>
        <v>1.0052358827298999</v>
      </c>
      <c r="V105" s="39">
        <f t="shared" si="190"/>
        <v>17.041196842225379</v>
      </c>
      <c r="W105" s="38">
        <f t="shared" si="191"/>
        <v>17.330266388183176</v>
      </c>
      <c r="X105" s="44">
        <f t="shared" si="192"/>
        <v>1.0753582357798612</v>
      </c>
      <c r="Y105" s="44">
        <f t="shared" si="193"/>
        <v>0.49291653959140175</v>
      </c>
      <c r="Z105" s="22">
        <f t="shared" si="194"/>
        <v>1</v>
      </c>
      <c r="AA105" s="22">
        <f t="shared" si="195"/>
        <v>1</v>
      </c>
      <c r="AB105" s="22">
        <f t="shared" si="196"/>
        <v>1</v>
      </c>
      <c r="AC105" s="22">
        <v>1</v>
      </c>
      <c r="AD105" s="22">
        <v>1</v>
      </c>
      <c r="AE105" s="22">
        <v>1</v>
      </c>
      <c r="AF105" s="22">
        <f t="shared" si="197"/>
        <v>-0.10573411347504191</v>
      </c>
      <c r="AG105" s="22">
        <f t="shared" si="198"/>
        <v>0.97680415159684475</v>
      </c>
      <c r="AH105" s="22">
        <f t="shared" si="199"/>
        <v>-3.46286832961296E-2</v>
      </c>
      <c r="AI105" s="22">
        <f t="shared" si="200"/>
        <v>1.0711054301789122</v>
      </c>
      <c r="AJ105" s="22">
        <f t="shared" si="201"/>
        <v>-2.6288582302280261</v>
      </c>
      <c r="AK105" s="22">
        <f t="shared" si="202"/>
        <v>1.3004365594014071</v>
      </c>
      <c r="AL105" s="22">
        <f t="shared" si="203"/>
        <v>-1.64564149005168</v>
      </c>
      <c r="AM105" s="22">
        <f t="shared" si="204"/>
        <v>1.9832167401763461</v>
      </c>
      <c r="AN105" s="46">
        <v>1</v>
      </c>
      <c r="AO105" s="46">
        <v>1</v>
      </c>
      <c r="AP105" s="51">
        <v>1</v>
      </c>
      <c r="AQ105" s="21">
        <v>1</v>
      </c>
      <c r="AR105" s="17">
        <f t="shared" si="205"/>
        <v>1.3162212080347298</v>
      </c>
      <c r="AS105" s="17">
        <f t="shared" si="206"/>
        <v>1.3162212080347298</v>
      </c>
      <c r="AT105" s="17">
        <f t="shared" si="207"/>
        <v>15.469658212657844</v>
      </c>
      <c r="AU105" s="17">
        <f t="shared" si="208"/>
        <v>1.3162212080347298</v>
      </c>
      <c r="AV105" s="17">
        <f t="shared" si="209"/>
        <v>1.3162212080347298</v>
      </c>
      <c r="AW105" s="17">
        <f t="shared" si="210"/>
        <v>15.469658212657844</v>
      </c>
      <c r="AX105" s="14">
        <f t="shared" si="211"/>
        <v>1.6806078934705287E-3</v>
      </c>
      <c r="AY105" s="14">
        <f t="shared" si="212"/>
        <v>1.5466254184807234E-3</v>
      </c>
      <c r="AZ105" s="67">
        <f t="shared" si="213"/>
        <v>1.2996354122656473E-3</v>
      </c>
      <c r="BA105" s="21">
        <f t="shared" si="214"/>
        <v>0</v>
      </c>
      <c r="BB105" s="66">
        <v>259</v>
      </c>
      <c r="BC105" s="15">
        <f t="shared" si="215"/>
        <v>200.40240764899971</v>
      </c>
      <c r="BD105" s="19">
        <f t="shared" si="216"/>
        <v>-58.597592351000287</v>
      </c>
      <c r="BE105" s="53">
        <f t="shared" si="217"/>
        <v>0</v>
      </c>
      <c r="BF105" s="61">
        <f t="shared" si="218"/>
        <v>0</v>
      </c>
      <c r="BG105" s="62">
        <f t="shared" si="219"/>
        <v>0</v>
      </c>
      <c r="BH105" s="63">
        <f t="shared" si="220"/>
        <v>17.330266388183176</v>
      </c>
      <c r="BI105" s="46">
        <f t="shared" si="221"/>
        <v>0</v>
      </c>
      <c r="BJ105" s="64">
        <f t="shared" si="222"/>
        <v>1.2923996424914848</v>
      </c>
      <c r="BK105" s="66">
        <v>17</v>
      </c>
      <c r="BL105" s="66">
        <v>465</v>
      </c>
      <c r="BM105" s="66">
        <v>69</v>
      </c>
      <c r="BN105" s="10">
        <f t="shared" si="223"/>
        <v>551</v>
      </c>
      <c r="BO105" s="15">
        <f t="shared" si="224"/>
        <v>274.38990874350208</v>
      </c>
      <c r="BP105" s="9">
        <f t="shared" si="225"/>
        <v>-276.61009125649792</v>
      </c>
      <c r="BQ105" s="53">
        <f t="shared" si="226"/>
        <v>0</v>
      </c>
      <c r="BR105" s="7">
        <f t="shared" si="227"/>
        <v>0</v>
      </c>
      <c r="BS105" s="62">
        <f t="shared" si="228"/>
        <v>0</v>
      </c>
      <c r="BT105" s="48">
        <f t="shared" si="229"/>
        <v>17.330266388183176</v>
      </c>
      <c r="BU105" s="46">
        <f t="shared" si="230"/>
        <v>0</v>
      </c>
      <c r="BV105" s="64">
        <f t="shared" si="231"/>
        <v>2.0080913417084565</v>
      </c>
      <c r="BW105" s="16">
        <f t="shared" si="232"/>
        <v>810</v>
      </c>
      <c r="BX105" s="69">
        <f t="shared" si="233"/>
        <v>487.84585447329795</v>
      </c>
      <c r="BY105" s="66">
        <v>0</v>
      </c>
      <c r="BZ105" s="15">
        <f t="shared" si="234"/>
        <v>13.053538080796162</v>
      </c>
      <c r="CA105" s="37">
        <f t="shared" si="235"/>
        <v>13.053538080796162</v>
      </c>
      <c r="CB105" s="54">
        <f t="shared" si="236"/>
        <v>13.053538080796162</v>
      </c>
      <c r="CC105" s="26">
        <f t="shared" si="237"/>
        <v>4.0665227666031711E-3</v>
      </c>
      <c r="CD105" s="47">
        <f t="shared" si="238"/>
        <v>13.053538080796162</v>
      </c>
      <c r="CE105" s="48">
        <f t="shared" si="239"/>
        <v>17.041196842225379</v>
      </c>
      <c r="CF105" s="65">
        <f t="shared" si="240"/>
        <v>0.76599890263878467</v>
      </c>
      <c r="CG105" t="s">
        <v>222</v>
      </c>
      <c r="CH105" s="66">
        <v>0</v>
      </c>
      <c r="CI105" s="15">
        <f t="shared" si="241"/>
        <v>12.090508240307317</v>
      </c>
      <c r="CJ105" s="37">
        <f t="shared" si="242"/>
        <v>12.090508240307317</v>
      </c>
      <c r="CK105" s="54">
        <f t="shared" si="243"/>
        <v>12.090508240307317</v>
      </c>
      <c r="CL105" s="26">
        <f t="shared" si="244"/>
        <v>1.8812055765220657E-3</v>
      </c>
      <c r="CM105" s="47">
        <f t="shared" si="245"/>
        <v>12.090508240307317</v>
      </c>
      <c r="CN105" s="48">
        <f t="shared" si="246"/>
        <v>17.041196842225379</v>
      </c>
      <c r="CO105" s="65">
        <f t="shared" si="247"/>
        <v>0.70948703616573205</v>
      </c>
      <c r="CP105" s="70">
        <f t="shared" si="248"/>
        <v>0</v>
      </c>
      <c r="CQ105" s="1">
        <f t="shared" si="249"/>
        <v>810</v>
      </c>
    </row>
    <row r="106" spans="1:95" x14ac:dyDescent="0.2">
      <c r="A106" s="24" t="s">
        <v>177</v>
      </c>
      <c r="B106">
        <v>1</v>
      </c>
      <c r="C106">
        <v>1</v>
      </c>
      <c r="D106">
        <v>0.51360174102284994</v>
      </c>
      <c r="E106">
        <v>0.486398258977149</v>
      </c>
      <c r="F106">
        <v>0.50513236088600699</v>
      </c>
      <c r="G106">
        <v>0.50513236088600699</v>
      </c>
      <c r="H106">
        <v>0.28125</v>
      </c>
      <c r="I106">
        <v>0.30555555555555503</v>
      </c>
      <c r="J106">
        <v>0.29315098498896403</v>
      </c>
      <c r="K106">
        <v>0.38481170608952903</v>
      </c>
      <c r="L106">
        <v>0.40420267096552598</v>
      </c>
      <c r="M106">
        <v>-1.7120869592305501</v>
      </c>
      <c r="N106" s="21">
        <v>0</v>
      </c>
      <c r="O106">
        <v>1.01695672333785</v>
      </c>
      <c r="P106">
        <v>0.96967290745285994</v>
      </c>
      <c r="Q106">
        <v>1.01003852252959</v>
      </c>
      <c r="R106">
        <v>0.98056428580593202</v>
      </c>
      <c r="S106">
        <v>27.7199993133544</v>
      </c>
      <c r="T106" s="27">
        <f t="shared" si="188"/>
        <v>0.96967290745285994</v>
      </c>
      <c r="U106" s="27">
        <f t="shared" si="189"/>
        <v>1.01003852252959</v>
      </c>
      <c r="V106" s="39">
        <f t="shared" si="190"/>
        <v>26.879332328771643</v>
      </c>
      <c r="W106" s="38">
        <f t="shared" si="191"/>
        <v>27.998267150981729</v>
      </c>
      <c r="X106" s="44">
        <f t="shared" si="192"/>
        <v>0.98626235388517891</v>
      </c>
      <c r="Y106" s="44">
        <f t="shared" si="193"/>
        <v>0.39837638706127315</v>
      </c>
      <c r="Z106" s="22">
        <f t="shared" si="194"/>
        <v>1</v>
      </c>
      <c r="AA106" s="22">
        <f t="shared" si="195"/>
        <v>1</v>
      </c>
      <c r="AB106" s="22">
        <f t="shared" si="196"/>
        <v>1</v>
      </c>
      <c r="AC106" s="22">
        <v>1</v>
      </c>
      <c r="AD106" s="22">
        <v>1</v>
      </c>
      <c r="AE106" s="22">
        <v>1</v>
      </c>
      <c r="AF106" s="22">
        <f t="shared" si="197"/>
        <v>-0.10573411347504191</v>
      </c>
      <c r="AG106" s="22">
        <f t="shared" si="198"/>
        <v>0.97680415159684475</v>
      </c>
      <c r="AH106" s="22">
        <f t="shared" si="199"/>
        <v>0.40420267096552598</v>
      </c>
      <c r="AI106" s="22">
        <f t="shared" si="200"/>
        <v>1.5099367844405678</v>
      </c>
      <c r="AJ106" s="22">
        <f t="shared" si="201"/>
        <v>-2.6288582302280261</v>
      </c>
      <c r="AK106" s="22">
        <f t="shared" si="202"/>
        <v>1.3004365594014071</v>
      </c>
      <c r="AL106" s="22">
        <f t="shared" si="203"/>
        <v>-1.7120869592305501</v>
      </c>
      <c r="AM106" s="22">
        <f t="shared" si="204"/>
        <v>1.916771270997476</v>
      </c>
      <c r="AN106" s="46">
        <v>1</v>
      </c>
      <c r="AO106" s="46">
        <v>1</v>
      </c>
      <c r="AP106" s="51">
        <v>1</v>
      </c>
      <c r="AQ106" s="21">
        <v>1</v>
      </c>
      <c r="AR106" s="17">
        <f t="shared" si="205"/>
        <v>5.1979854723747332</v>
      </c>
      <c r="AS106" s="17">
        <f t="shared" si="206"/>
        <v>5.1979854723747332</v>
      </c>
      <c r="AT106" s="17">
        <f t="shared" si="207"/>
        <v>13.4983649500473</v>
      </c>
      <c r="AU106" s="17">
        <f t="shared" si="208"/>
        <v>5.1979854723747332</v>
      </c>
      <c r="AV106" s="17">
        <f t="shared" si="209"/>
        <v>5.1979854723747332</v>
      </c>
      <c r="AW106" s="17">
        <f t="shared" si="210"/>
        <v>13.4983649500473</v>
      </c>
      <c r="AX106" s="14">
        <f t="shared" si="211"/>
        <v>6.6370115917381645E-3</v>
      </c>
      <c r="AY106" s="14">
        <f t="shared" si="212"/>
        <v>6.1078915970910015E-3</v>
      </c>
      <c r="AZ106" s="67">
        <f t="shared" si="213"/>
        <v>1.1340233155515097E-3</v>
      </c>
      <c r="BA106" s="21">
        <f t="shared" si="214"/>
        <v>0</v>
      </c>
      <c r="BB106" s="66">
        <v>499</v>
      </c>
      <c r="BC106" s="15">
        <f t="shared" si="215"/>
        <v>791.4238102452257</v>
      </c>
      <c r="BD106" s="19">
        <f t="shared" si="216"/>
        <v>292.4238102452257</v>
      </c>
      <c r="BE106" s="53">
        <f t="shared" si="217"/>
        <v>292.4238102452257</v>
      </c>
      <c r="BF106" s="61">
        <f t="shared" si="218"/>
        <v>1.4524845351145454E-2</v>
      </c>
      <c r="BG106" s="62">
        <f t="shared" si="219"/>
        <v>19.681165450801952</v>
      </c>
      <c r="BH106" s="63">
        <f t="shared" si="220"/>
        <v>26.879332328771643</v>
      </c>
      <c r="BI106" s="46">
        <f t="shared" si="221"/>
        <v>0.73220440188297498</v>
      </c>
      <c r="BJ106" s="64">
        <f t="shared" si="222"/>
        <v>0.63050920826526935</v>
      </c>
      <c r="BK106" s="66">
        <v>444</v>
      </c>
      <c r="BL106" s="66">
        <v>1164</v>
      </c>
      <c r="BM106" s="66">
        <v>28</v>
      </c>
      <c r="BN106" s="10">
        <f t="shared" si="223"/>
        <v>1636</v>
      </c>
      <c r="BO106" s="15">
        <f t="shared" si="224"/>
        <v>1083.6132640231087</v>
      </c>
      <c r="BP106" s="9">
        <f t="shared" si="225"/>
        <v>-552.38673597689126</v>
      </c>
      <c r="BQ106" s="53">
        <f t="shared" si="226"/>
        <v>0</v>
      </c>
      <c r="BR106" s="7">
        <f t="shared" si="227"/>
        <v>0</v>
      </c>
      <c r="BS106" s="62">
        <f t="shared" si="228"/>
        <v>0</v>
      </c>
      <c r="BT106" s="48">
        <f t="shared" si="229"/>
        <v>27.998267150981729</v>
      </c>
      <c r="BU106" s="46">
        <f t="shared" si="230"/>
        <v>0</v>
      </c>
      <c r="BV106" s="64">
        <f t="shared" si="231"/>
        <v>1.5097637268909541</v>
      </c>
      <c r="BW106" s="16">
        <f t="shared" si="232"/>
        <v>2135</v>
      </c>
      <c r="BX106" s="69">
        <f t="shared" si="233"/>
        <v>1886.4272044497338</v>
      </c>
      <c r="BY106" s="66">
        <v>0</v>
      </c>
      <c r="BZ106" s="15">
        <f t="shared" si="234"/>
        <v>11.390130181399364</v>
      </c>
      <c r="CA106" s="37">
        <f t="shared" si="235"/>
        <v>11.390130181399364</v>
      </c>
      <c r="CB106" s="54">
        <f t="shared" si="236"/>
        <v>11.390130181399364</v>
      </c>
      <c r="CC106" s="26">
        <f t="shared" si="237"/>
        <v>3.5483271593144483E-3</v>
      </c>
      <c r="CD106" s="47">
        <f t="shared" si="238"/>
        <v>11.390130181399364</v>
      </c>
      <c r="CE106" s="48">
        <f t="shared" si="239"/>
        <v>26.879332328771643</v>
      </c>
      <c r="CF106" s="65">
        <f t="shared" si="240"/>
        <v>0.42375048762678402</v>
      </c>
      <c r="CG106" t="s">
        <v>222</v>
      </c>
      <c r="CH106" s="66">
        <v>0</v>
      </c>
      <c r="CI106" s="15">
        <f t="shared" si="241"/>
        <v>10.549818904575694</v>
      </c>
      <c r="CJ106" s="37">
        <f t="shared" si="242"/>
        <v>10.549818904575694</v>
      </c>
      <c r="CK106" s="54">
        <f t="shared" si="243"/>
        <v>10.549818904575694</v>
      </c>
      <c r="CL106" s="26">
        <f t="shared" si="244"/>
        <v>1.641484192403251E-3</v>
      </c>
      <c r="CM106" s="47">
        <f t="shared" si="245"/>
        <v>10.549818904575694</v>
      </c>
      <c r="CN106" s="48">
        <f t="shared" si="246"/>
        <v>26.879332328771643</v>
      </c>
      <c r="CO106" s="65">
        <f t="shared" si="247"/>
        <v>0.39248813086339823</v>
      </c>
      <c r="CP106" s="70">
        <f t="shared" si="248"/>
        <v>0</v>
      </c>
      <c r="CQ106" s="1">
        <f t="shared" si="249"/>
        <v>2135</v>
      </c>
    </row>
    <row r="107" spans="1:95" x14ac:dyDescent="0.2">
      <c r="A107" s="24" t="s">
        <v>194</v>
      </c>
      <c r="B107">
        <v>0</v>
      </c>
      <c r="C107">
        <v>0</v>
      </c>
      <c r="D107">
        <v>3.8840579710144901E-2</v>
      </c>
      <c r="E107">
        <v>0.96115942028985502</v>
      </c>
      <c r="F107">
        <v>2.1288837744533901E-2</v>
      </c>
      <c r="G107">
        <v>2.1288837744533901E-2</v>
      </c>
      <c r="H107">
        <v>4.89164086687306E-2</v>
      </c>
      <c r="I107">
        <v>4.2724458204334299E-2</v>
      </c>
      <c r="J107">
        <v>4.5715720027943503E-2</v>
      </c>
      <c r="K107">
        <v>3.1196707294992299E-2</v>
      </c>
      <c r="L107">
        <v>0.86144228646848997</v>
      </c>
      <c r="M107">
        <v>-1.6586231148371999</v>
      </c>
      <c r="N107" s="21">
        <v>0</v>
      </c>
      <c r="O107">
        <v>0.99463134300788703</v>
      </c>
      <c r="P107">
        <v>0.97261753808454998</v>
      </c>
      <c r="Q107">
        <v>1.02024302082935</v>
      </c>
      <c r="R107">
        <v>0.98260610040845697</v>
      </c>
      <c r="S107">
        <v>174.169998168945</v>
      </c>
      <c r="T107" s="27">
        <f t="shared" si="188"/>
        <v>0.98260610040845697</v>
      </c>
      <c r="U107" s="27">
        <f t="shared" si="189"/>
        <v>1.02024302082935</v>
      </c>
      <c r="V107" s="39">
        <f t="shared" si="190"/>
        <v>171.14050270893514</v>
      </c>
      <c r="W107" s="38">
        <f t="shared" si="191"/>
        <v>177.69572506972682</v>
      </c>
      <c r="X107" s="44">
        <f t="shared" si="192"/>
        <v>1.2315817566031189</v>
      </c>
      <c r="Y107" s="44">
        <f t="shared" si="193"/>
        <v>3.5710221342173339E-2</v>
      </c>
      <c r="Z107" s="22">
        <f t="shared" si="194"/>
        <v>1</v>
      </c>
      <c r="AA107" s="22">
        <f t="shared" si="195"/>
        <v>1</v>
      </c>
      <c r="AB107" s="22">
        <f t="shared" si="196"/>
        <v>1</v>
      </c>
      <c r="AC107" s="22">
        <v>1</v>
      </c>
      <c r="AD107" s="22">
        <v>1</v>
      </c>
      <c r="AE107" s="22">
        <v>1</v>
      </c>
      <c r="AF107" s="22">
        <f t="shared" si="197"/>
        <v>-0.10573411347504191</v>
      </c>
      <c r="AG107" s="22">
        <f t="shared" si="198"/>
        <v>0.97680415159684475</v>
      </c>
      <c r="AH107" s="22">
        <f t="shared" si="199"/>
        <v>0.86144228646848997</v>
      </c>
      <c r="AI107" s="22">
        <f t="shared" si="200"/>
        <v>1.9671763999435319</v>
      </c>
      <c r="AJ107" s="22">
        <f t="shared" si="201"/>
        <v>-2.6288582302280261</v>
      </c>
      <c r="AK107" s="22">
        <f t="shared" si="202"/>
        <v>1.3004365594014071</v>
      </c>
      <c r="AL107" s="22">
        <f t="shared" si="203"/>
        <v>-1.6586231148371999</v>
      </c>
      <c r="AM107" s="22">
        <f t="shared" si="204"/>
        <v>1.9702351153908262</v>
      </c>
      <c r="AN107" s="46">
        <v>1</v>
      </c>
      <c r="AO107" s="46">
        <v>1</v>
      </c>
      <c r="AP107" s="51">
        <v>1</v>
      </c>
      <c r="AQ107" s="21">
        <v>2</v>
      </c>
      <c r="AR107" s="17">
        <f t="shared" si="205"/>
        <v>14.975220378043701</v>
      </c>
      <c r="AS107" s="17">
        <f t="shared" si="206"/>
        <v>14.975220378043701</v>
      </c>
      <c r="AT107" s="17">
        <f t="shared" si="207"/>
        <v>30.137152553490846</v>
      </c>
      <c r="AU107" s="17">
        <f t="shared" si="208"/>
        <v>14.975220378043701</v>
      </c>
      <c r="AV107" s="17">
        <f t="shared" si="209"/>
        <v>14.975220378043701</v>
      </c>
      <c r="AW107" s="17">
        <f t="shared" si="210"/>
        <v>30.137152553490846</v>
      </c>
      <c r="AX107" s="14">
        <f t="shared" si="211"/>
        <v>1.9121005967818207E-2</v>
      </c>
      <c r="AY107" s="14">
        <f t="shared" si="212"/>
        <v>1.759662915522766E-2</v>
      </c>
      <c r="AZ107" s="67">
        <f t="shared" si="213"/>
        <v>2.5318795118123975E-3</v>
      </c>
      <c r="BA107" s="21">
        <f t="shared" si="214"/>
        <v>0</v>
      </c>
      <c r="BB107" s="66">
        <v>4006</v>
      </c>
      <c r="BC107" s="15">
        <f t="shared" si="215"/>
        <v>2280.0652356265145</v>
      </c>
      <c r="BD107" s="19">
        <f t="shared" si="216"/>
        <v>-1725.9347643734855</v>
      </c>
      <c r="BE107" s="53">
        <f t="shared" si="217"/>
        <v>0</v>
      </c>
      <c r="BF107" s="61">
        <f t="shared" si="218"/>
        <v>0</v>
      </c>
      <c r="BG107" s="62">
        <f t="shared" si="219"/>
        <v>0</v>
      </c>
      <c r="BH107" s="63">
        <f t="shared" si="220"/>
        <v>177.69572506972682</v>
      </c>
      <c r="BI107" s="46">
        <f t="shared" si="221"/>
        <v>0</v>
      </c>
      <c r="BJ107" s="64">
        <f t="shared" si="222"/>
        <v>1.7569672733066493</v>
      </c>
      <c r="BK107" s="66">
        <v>174</v>
      </c>
      <c r="BL107" s="66">
        <v>5051</v>
      </c>
      <c r="BM107" s="66">
        <v>0</v>
      </c>
      <c r="BN107" s="10">
        <f t="shared" si="223"/>
        <v>5225</v>
      </c>
      <c r="BO107" s="15">
        <f t="shared" si="224"/>
        <v>3121.8531716872494</v>
      </c>
      <c r="BP107" s="9">
        <f t="shared" si="225"/>
        <v>-2103.1468283127506</v>
      </c>
      <c r="BQ107" s="53">
        <f t="shared" si="226"/>
        <v>0</v>
      </c>
      <c r="BR107" s="7">
        <f t="shared" si="227"/>
        <v>0</v>
      </c>
      <c r="BS107" s="62">
        <f t="shared" si="228"/>
        <v>0</v>
      </c>
      <c r="BT107" s="48">
        <f t="shared" si="229"/>
        <v>177.69572506972682</v>
      </c>
      <c r="BU107" s="46">
        <f t="shared" si="230"/>
        <v>0</v>
      </c>
      <c r="BV107" s="64">
        <f t="shared" si="231"/>
        <v>1.6736853761690769</v>
      </c>
      <c r="BW107" s="16">
        <f t="shared" si="232"/>
        <v>9369</v>
      </c>
      <c r="BX107" s="69">
        <f t="shared" si="233"/>
        <v>5427.348605130408</v>
      </c>
      <c r="BY107" s="66">
        <v>138</v>
      </c>
      <c r="BZ107" s="15">
        <f t="shared" si="234"/>
        <v>25.430197816643719</v>
      </c>
      <c r="CA107" s="37">
        <f t="shared" si="235"/>
        <v>-112.56980218335627</v>
      </c>
      <c r="CB107" s="54">
        <f t="shared" si="236"/>
        <v>-112.56980218335627</v>
      </c>
      <c r="CC107" s="26">
        <f t="shared" si="237"/>
        <v>-3.5068474200422563E-2</v>
      </c>
      <c r="CD107" s="47">
        <f t="shared" si="238"/>
        <v>-112.56980218335629</v>
      </c>
      <c r="CE107" s="48">
        <f t="shared" si="239"/>
        <v>177.69572506972682</v>
      </c>
      <c r="CF107" s="65">
        <f t="shared" si="240"/>
        <v>-0.63349752583628294</v>
      </c>
      <c r="CG107" t="s">
        <v>222</v>
      </c>
      <c r="CH107" s="66">
        <v>0</v>
      </c>
      <c r="CI107" s="15">
        <f t="shared" si="241"/>
        <v>23.554075098390733</v>
      </c>
      <c r="CJ107" s="37">
        <f t="shared" si="242"/>
        <v>23.554075098390733</v>
      </c>
      <c r="CK107" s="54">
        <f t="shared" si="243"/>
        <v>23.554075098390733</v>
      </c>
      <c r="CL107" s="26">
        <f t="shared" si="244"/>
        <v>3.6648630929501684E-3</v>
      </c>
      <c r="CM107" s="47">
        <f t="shared" si="245"/>
        <v>23.554075098390733</v>
      </c>
      <c r="CN107" s="48">
        <f t="shared" si="246"/>
        <v>177.69572506972682</v>
      </c>
      <c r="CO107" s="65">
        <f t="shared" si="247"/>
        <v>0.13255285173094764</v>
      </c>
      <c r="CP107" s="70">
        <f t="shared" si="248"/>
        <v>0</v>
      </c>
      <c r="CQ107" s="1">
        <f t="shared" si="249"/>
        <v>9507</v>
      </c>
    </row>
    <row r="108" spans="1:95" x14ac:dyDescent="0.2">
      <c r="A108" s="24" t="s">
        <v>123</v>
      </c>
      <c r="B108">
        <v>0</v>
      </c>
      <c r="C108">
        <v>0</v>
      </c>
      <c r="D108">
        <v>8.3499800239712305E-2</v>
      </c>
      <c r="E108">
        <v>0.91650019976028696</v>
      </c>
      <c r="F108">
        <v>1.3508144616607E-2</v>
      </c>
      <c r="G108">
        <v>1.3508144616607E-2</v>
      </c>
      <c r="H108">
        <v>5.3907229419139099E-2</v>
      </c>
      <c r="I108">
        <v>1.48349352277475E-2</v>
      </c>
      <c r="J108">
        <v>2.82791487980147E-2</v>
      </c>
      <c r="K108">
        <v>1.95447903953491E-2</v>
      </c>
      <c r="L108">
        <v>0.68246589691286197</v>
      </c>
      <c r="M108">
        <v>-1.5009392366326899</v>
      </c>
      <c r="N108" s="21">
        <v>0</v>
      </c>
      <c r="O108">
        <v>1.00951612918044</v>
      </c>
      <c r="P108">
        <v>0.98012397982189703</v>
      </c>
      <c r="Q108">
        <v>1.0048115121624199</v>
      </c>
      <c r="R108">
        <v>0.99182114371211205</v>
      </c>
      <c r="S108">
        <v>39.9799995422363</v>
      </c>
      <c r="T108" s="27">
        <f t="shared" si="188"/>
        <v>0.99182114371211205</v>
      </c>
      <c r="U108" s="27">
        <f t="shared" si="189"/>
        <v>1.0048115121624199</v>
      </c>
      <c r="V108" s="39">
        <f t="shared" si="190"/>
        <v>39.653008871590522</v>
      </c>
      <c r="W108" s="38">
        <f t="shared" si="191"/>
        <v>40.172363796287314</v>
      </c>
      <c r="X108" s="44">
        <f t="shared" si="192"/>
        <v>1.2085053674649051</v>
      </c>
      <c r="Y108" s="44">
        <f t="shared" si="193"/>
        <v>3.2440313330453815E-2</v>
      </c>
      <c r="Z108" s="22">
        <f t="shared" si="194"/>
        <v>1</v>
      </c>
      <c r="AA108" s="22">
        <f t="shared" si="195"/>
        <v>1</v>
      </c>
      <c r="AB108" s="22">
        <f t="shared" si="196"/>
        <v>1</v>
      </c>
      <c r="AC108" s="22">
        <v>1</v>
      </c>
      <c r="AD108" s="22">
        <v>1</v>
      </c>
      <c r="AE108" s="22">
        <v>1</v>
      </c>
      <c r="AF108" s="22">
        <f t="shared" si="197"/>
        <v>-0.10573411347504191</v>
      </c>
      <c r="AG108" s="22">
        <f t="shared" si="198"/>
        <v>0.97680415159684475</v>
      </c>
      <c r="AH108" s="22">
        <f t="shared" si="199"/>
        <v>0.68246589691286197</v>
      </c>
      <c r="AI108" s="22">
        <f t="shared" si="200"/>
        <v>1.7882000103879039</v>
      </c>
      <c r="AJ108" s="22">
        <f t="shared" si="201"/>
        <v>-2.6288582302280261</v>
      </c>
      <c r="AK108" s="22">
        <f t="shared" si="202"/>
        <v>1.3004365594014071</v>
      </c>
      <c r="AL108" s="22">
        <f t="shared" si="203"/>
        <v>-1.5009392366326899</v>
      </c>
      <c r="AM108" s="22">
        <f t="shared" si="204"/>
        <v>2.127918993595336</v>
      </c>
      <c r="AN108" s="46">
        <v>1</v>
      </c>
      <c r="AO108" s="46">
        <v>1</v>
      </c>
      <c r="AP108" s="51">
        <v>1</v>
      </c>
      <c r="AQ108" s="21">
        <v>1</v>
      </c>
      <c r="AR108" s="17">
        <f t="shared" si="205"/>
        <v>10.225024852751771</v>
      </c>
      <c r="AS108" s="17">
        <f t="shared" si="206"/>
        <v>10.225024852751771</v>
      </c>
      <c r="AT108" s="17">
        <f t="shared" si="207"/>
        <v>20.503139388899136</v>
      </c>
      <c r="AU108" s="17">
        <f t="shared" si="208"/>
        <v>10.225024852751771</v>
      </c>
      <c r="AV108" s="17">
        <f t="shared" si="209"/>
        <v>10.225024852751771</v>
      </c>
      <c r="AW108" s="17">
        <f t="shared" si="210"/>
        <v>20.503139388899136</v>
      </c>
      <c r="AX108" s="14">
        <f t="shared" si="211"/>
        <v>1.3055751855058648E-2</v>
      </c>
      <c r="AY108" s="14">
        <f t="shared" si="212"/>
        <v>1.2014913029304212E-2</v>
      </c>
      <c r="AZ108" s="67">
        <f t="shared" si="213"/>
        <v>1.7225077403861921E-3</v>
      </c>
      <c r="BA108" s="21">
        <f t="shared" si="214"/>
        <v>0</v>
      </c>
      <c r="BB108" s="66">
        <v>1879</v>
      </c>
      <c r="BC108" s="15">
        <f t="shared" si="215"/>
        <v>1556.8200742046133</v>
      </c>
      <c r="BD108" s="19">
        <f t="shared" si="216"/>
        <v>-322.17992579538668</v>
      </c>
      <c r="BE108" s="53">
        <f t="shared" si="217"/>
        <v>0</v>
      </c>
      <c r="BF108" s="61">
        <f t="shared" si="218"/>
        <v>0</v>
      </c>
      <c r="BG108" s="62">
        <f t="shared" si="219"/>
        <v>0</v>
      </c>
      <c r="BH108" s="63">
        <f t="shared" si="220"/>
        <v>40.172363796287314</v>
      </c>
      <c r="BI108" s="46">
        <f t="shared" si="221"/>
        <v>0</v>
      </c>
      <c r="BJ108" s="64">
        <f t="shared" si="222"/>
        <v>1.2069474380075615</v>
      </c>
      <c r="BK108" s="66">
        <v>320</v>
      </c>
      <c r="BL108" s="66">
        <v>3118</v>
      </c>
      <c r="BM108" s="66">
        <v>0</v>
      </c>
      <c r="BN108" s="10">
        <f t="shared" si="223"/>
        <v>3438</v>
      </c>
      <c r="BO108" s="15">
        <f t="shared" si="224"/>
        <v>2131.589750354919</v>
      </c>
      <c r="BP108" s="9">
        <f t="shared" si="225"/>
        <v>-1306.410249645081</v>
      </c>
      <c r="BQ108" s="53">
        <f t="shared" si="226"/>
        <v>0</v>
      </c>
      <c r="BR108" s="7">
        <f t="shared" si="227"/>
        <v>0</v>
      </c>
      <c r="BS108" s="62">
        <f t="shared" si="228"/>
        <v>0</v>
      </c>
      <c r="BT108" s="48">
        <f t="shared" si="229"/>
        <v>40.172363796287314</v>
      </c>
      <c r="BU108" s="46">
        <f t="shared" si="230"/>
        <v>0</v>
      </c>
      <c r="BV108" s="64">
        <f t="shared" si="231"/>
        <v>1.6128807147001707</v>
      </c>
      <c r="BW108" s="16">
        <f t="shared" si="232"/>
        <v>5317</v>
      </c>
      <c r="BX108" s="69">
        <f t="shared" si="233"/>
        <v>3705.7106923039714</v>
      </c>
      <c r="BY108" s="66">
        <v>0</v>
      </c>
      <c r="BZ108" s="15">
        <f t="shared" si="234"/>
        <v>17.300867744438914</v>
      </c>
      <c r="CA108" s="37">
        <f t="shared" si="235"/>
        <v>17.300867744438914</v>
      </c>
      <c r="CB108" s="54">
        <f t="shared" si="236"/>
        <v>17.300867744438914</v>
      </c>
      <c r="CC108" s="26">
        <f t="shared" si="237"/>
        <v>5.3896784250588589E-3</v>
      </c>
      <c r="CD108" s="47">
        <f t="shared" si="238"/>
        <v>17.300867744438914</v>
      </c>
      <c r="CE108" s="48">
        <f t="shared" si="239"/>
        <v>39.653008871590522</v>
      </c>
      <c r="CF108" s="65">
        <f t="shared" si="240"/>
        <v>0.43630655621783487</v>
      </c>
      <c r="CG108" t="s">
        <v>222</v>
      </c>
      <c r="CH108" s="66">
        <v>0</v>
      </c>
      <c r="CI108" s="15">
        <f t="shared" si="241"/>
        <v>16.024489508812746</v>
      </c>
      <c r="CJ108" s="37">
        <f t="shared" si="242"/>
        <v>16.024489508812746</v>
      </c>
      <c r="CK108" s="54">
        <f t="shared" si="243"/>
        <v>16.024489508812746</v>
      </c>
      <c r="CL108" s="26">
        <f t="shared" si="244"/>
        <v>2.4933078432881196E-3</v>
      </c>
      <c r="CM108" s="47">
        <f t="shared" si="245"/>
        <v>16.024489508812746</v>
      </c>
      <c r="CN108" s="48">
        <f t="shared" si="246"/>
        <v>39.653008871590522</v>
      </c>
      <c r="CO108" s="65">
        <f t="shared" si="247"/>
        <v>0.40411787061872934</v>
      </c>
      <c r="CP108" s="70">
        <f t="shared" si="248"/>
        <v>0</v>
      </c>
      <c r="CQ108" s="1">
        <f t="shared" si="249"/>
        <v>5317</v>
      </c>
    </row>
    <row r="109" spans="1:95" x14ac:dyDescent="0.2">
      <c r="A109" s="24" t="s">
        <v>263</v>
      </c>
      <c r="B109">
        <v>1</v>
      </c>
      <c r="C109">
        <v>1</v>
      </c>
      <c r="D109">
        <v>0.55333599680383505</v>
      </c>
      <c r="E109">
        <v>0.44666400319616401</v>
      </c>
      <c r="F109">
        <v>0.88994835121175997</v>
      </c>
      <c r="G109">
        <v>0.88994835121175997</v>
      </c>
      <c r="H109">
        <v>0.54701211867948096</v>
      </c>
      <c r="I109">
        <v>0.61345591307981595</v>
      </c>
      <c r="J109">
        <v>0.579282158132154</v>
      </c>
      <c r="K109">
        <v>0.71800501496584301</v>
      </c>
      <c r="L109">
        <v>0.71445092692721301</v>
      </c>
      <c r="M109">
        <v>-1.1837393633426501</v>
      </c>
      <c r="N109" s="21">
        <v>0</v>
      </c>
      <c r="O109">
        <v>1.0061890095304999</v>
      </c>
      <c r="P109">
        <v>0.994015801263056</v>
      </c>
      <c r="Q109">
        <v>1.0025174844076501</v>
      </c>
      <c r="R109">
        <v>0.99730925075894905</v>
      </c>
      <c r="S109">
        <v>211.30999755859301</v>
      </c>
      <c r="T109" s="27">
        <f t="shared" si="188"/>
        <v>0.994015801263056</v>
      </c>
      <c r="U109" s="27">
        <f t="shared" si="189"/>
        <v>1.0025174844076501</v>
      </c>
      <c r="V109" s="39">
        <f t="shared" si="190"/>
        <v>210.04547653809925</v>
      </c>
      <c r="W109" s="38">
        <f t="shared" si="191"/>
        <v>211.84196718262734</v>
      </c>
      <c r="X109" s="44">
        <f t="shared" si="192"/>
        <v>0.96573080099091679</v>
      </c>
      <c r="Y109" s="44">
        <f t="shared" si="193"/>
        <v>0.68442684344066407</v>
      </c>
      <c r="Z109" s="22">
        <f t="shared" si="194"/>
        <v>1</v>
      </c>
      <c r="AA109" s="22">
        <f t="shared" si="195"/>
        <v>1</v>
      </c>
      <c r="AB109" s="22">
        <f t="shared" si="196"/>
        <v>1</v>
      </c>
      <c r="AC109" s="22">
        <v>1</v>
      </c>
      <c r="AD109" s="22">
        <v>1</v>
      </c>
      <c r="AE109" s="22">
        <v>1</v>
      </c>
      <c r="AF109" s="22">
        <f t="shared" si="197"/>
        <v>-0.10573411347504191</v>
      </c>
      <c r="AG109" s="22">
        <f t="shared" si="198"/>
        <v>0.97680415159684475</v>
      </c>
      <c r="AH109" s="22">
        <f t="shared" si="199"/>
        <v>0.71445092692721301</v>
      </c>
      <c r="AI109" s="22">
        <f t="shared" si="200"/>
        <v>1.8201850404022548</v>
      </c>
      <c r="AJ109" s="22">
        <f t="shared" si="201"/>
        <v>-2.6288582302280261</v>
      </c>
      <c r="AK109" s="22">
        <f t="shared" si="202"/>
        <v>1.3004365594014071</v>
      </c>
      <c r="AL109" s="22">
        <f t="shared" si="203"/>
        <v>-1.1837393633426501</v>
      </c>
      <c r="AM109" s="22">
        <f t="shared" si="204"/>
        <v>2.4451188668853758</v>
      </c>
      <c r="AN109" s="46">
        <v>1</v>
      </c>
      <c r="AO109" s="46">
        <v>1</v>
      </c>
      <c r="AP109" s="51">
        <v>1</v>
      </c>
      <c r="AQ109" s="21">
        <v>2</v>
      </c>
      <c r="AR109" s="17">
        <f t="shared" si="205"/>
        <v>10.976456555135558</v>
      </c>
      <c r="AS109" s="17">
        <f t="shared" si="206"/>
        <v>10.976456555135558</v>
      </c>
      <c r="AT109" s="17">
        <f t="shared" si="207"/>
        <v>71.487465939864677</v>
      </c>
      <c r="AU109" s="17">
        <f t="shared" si="208"/>
        <v>10.976456555135558</v>
      </c>
      <c r="AV109" s="17">
        <f t="shared" si="209"/>
        <v>10.976456555135558</v>
      </c>
      <c r="AW109" s="17">
        <f t="shared" si="210"/>
        <v>71.487465939864677</v>
      </c>
      <c r="AX109" s="14">
        <f t="shared" si="211"/>
        <v>1.4015212197075008E-2</v>
      </c>
      <c r="AY109" s="14">
        <f t="shared" si="212"/>
        <v>1.2897882673057547E-2</v>
      </c>
      <c r="AZ109" s="67">
        <f t="shared" si="213"/>
        <v>6.005797994461313E-3</v>
      </c>
      <c r="BA109" s="21">
        <f t="shared" si="214"/>
        <v>0</v>
      </c>
      <c r="BB109" s="66">
        <v>0</v>
      </c>
      <c r="BC109" s="15">
        <f t="shared" si="215"/>
        <v>1671.2299632280124</v>
      </c>
      <c r="BD109" s="19">
        <f t="shared" si="216"/>
        <v>1671.2299632280124</v>
      </c>
      <c r="BE109" s="53">
        <f t="shared" si="217"/>
        <v>1671.2299632280124</v>
      </c>
      <c r="BF109" s="61">
        <f t="shared" si="218"/>
        <v>8.3010876377443352E-2</v>
      </c>
      <c r="BG109" s="62">
        <f t="shared" si="219"/>
        <v>112.47973749143495</v>
      </c>
      <c r="BH109" s="63">
        <f t="shared" si="220"/>
        <v>210.04547653809925</v>
      </c>
      <c r="BI109" s="46">
        <f t="shared" si="221"/>
        <v>0.53550183200937784</v>
      </c>
      <c r="BJ109" s="64">
        <f t="shared" si="222"/>
        <v>0</v>
      </c>
      <c r="BK109" s="66">
        <v>0</v>
      </c>
      <c r="BL109" s="66">
        <v>0</v>
      </c>
      <c r="BM109" s="66">
        <v>0</v>
      </c>
      <c r="BN109" s="10">
        <f t="shared" si="223"/>
        <v>0</v>
      </c>
      <c r="BO109" s="15">
        <f t="shared" si="224"/>
        <v>2288.2391607924856</v>
      </c>
      <c r="BP109" s="9">
        <f t="shared" si="225"/>
        <v>2288.2391607924856</v>
      </c>
      <c r="BQ109" s="53">
        <f t="shared" si="226"/>
        <v>2288.2391607924856</v>
      </c>
      <c r="BR109" s="7">
        <f t="shared" si="227"/>
        <v>3.6048226642973441E-2</v>
      </c>
      <c r="BS109" s="62">
        <f t="shared" si="228"/>
        <v>174.36527227206238</v>
      </c>
      <c r="BT109" s="48">
        <f t="shared" si="229"/>
        <v>210.04547653809925</v>
      </c>
      <c r="BU109" s="46">
        <f t="shared" si="230"/>
        <v>0.83013105136037058</v>
      </c>
      <c r="BV109" s="64">
        <f t="shared" si="231"/>
        <v>0</v>
      </c>
      <c r="BW109" s="16">
        <f t="shared" si="232"/>
        <v>211</v>
      </c>
      <c r="BX109" s="69">
        <f t="shared" si="233"/>
        <v>4019.7913590768671</v>
      </c>
      <c r="BY109" s="66">
        <v>211</v>
      </c>
      <c r="BZ109" s="15">
        <f t="shared" si="234"/>
        <v>60.322235056369429</v>
      </c>
      <c r="CA109" s="37">
        <f t="shared" si="235"/>
        <v>-150.67776494363056</v>
      </c>
      <c r="CB109" s="54">
        <f t="shared" si="236"/>
        <v>-150.67776494363056</v>
      </c>
      <c r="CC109" s="26">
        <f t="shared" si="237"/>
        <v>-4.6940113689604594E-2</v>
      </c>
      <c r="CD109" s="47">
        <f t="shared" si="238"/>
        <v>-150.67776494363056</v>
      </c>
      <c r="CE109" s="48">
        <f t="shared" si="239"/>
        <v>211.84196718262734</v>
      </c>
      <c r="CF109" s="65">
        <f t="shared" si="240"/>
        <v>-0.7112743850878821</v>
      </c>
      <c r="CG109" t="s">
        <v>222</v>
      </c>
      <c r="CH109" s="66">
        <v>0</v>
      </c>
      <c r="CI109" s="15">
        <f t="shared" si="241"/>
        <v>55.871938742473596</v>
      </c>
      <c r="CJ109" s="37">
        <f t="shared" si="242"/>
        <v>55.871938742473596</v>
      </c>
      <c r="CK109" s="54">
        <f t="shared" si="243"/>
        <v>55.871938742473596</v>
      </c>
      <c r="CL109" s="26">
        <f t="shared" si="244"/>
        <v>8.6933155037301375E-3</v>
      </c>
      <c r="CM109" s="47">
        <f t="shared" si="245"/>
        <v>55.871938742473596</v>
      </c>
      <c r="CN109" s="48">
        <f t="shared" si="246"/>
        <v>211.84196718262734</v>
      </c>
      <c r="CO109" s="65">
        <f t="shared" si="247"/>
        <v>0.26374348522881125</v>
      </c>
      <c r="CP109" s="70">
        <f t="shared" si="248"/>
        <v>0</v>
      </c>
      <c r="CQ109" s="1">
        <f t="shared" si="249"/>
        <v>422</v>
      </c>
    </row>
    <row r="110" spans="1:95" x14ac:dyDescent="0.2">
      <c r="A110" s="24" t="s">
        <v>233</v>
      </c>
      <c r="B110">
        <v>0</v>
      </c>
      <c r="C110">
        <v>0</v>
      </c>
      <c r="D110">
        <v>0.119456652017578</v>
      </c>
      <c r="E110">
        <v>0.88054334798242095</v>
      </c>
      <c r="F110">
        <v>0.17004370282081799</v>
      </c>
      <c r="G110">
        <v>0.17004370282081799</v>
      </c>
      <c r="H110">
        <v>0.10154617634768</v>
      </c>
      <c r="I110">
        <v>9.3606351859590403E-2</v>
      </c>
      <c r="J110">
        <v>9.74954722702394E-2</v>
      </c>
      <c r="K110">
        <v>0.128757489541758</v>
      </c>
      <c r="L110">
        <v>1.10369717492243</v>
      </c>
      <c r="M110">
        <v>-1.7035939339816699</v>
      </c>
      <c r="N110" s="21">
        <v>0</v>
      </c>
      <c r="O110">
        <v>1.00391978704847</v>
      </c>
      <c r="P110">
        <v>0.985922720393</v>
      </c>
      <c r="Q110">
        <v>0.99979979037130695</v>
      </c>
      <c r="R110">
        <v>0.98219436965462903</v>
      </c>
      <c r="S110">
        <v>215.30999755859301</v>
      </c>
      <c r="T110" s="27">
        <f t="shared" si="188"/>
        <v>0.98219436965462903</v>
      </c>
      <c r="U110" s="27">
        <f t="shared" si="189"/>
        <v>0.99979979037130695</v>
      </c>
      <c r="V110" s="39">
        <f t="shared" si="190"/>
        <v>211.47626733240199</v>
      </c>
      <c r="W110" s="38">
        <f t="shared" si="191"/>
        <v>215.26689042392789</v>
      </c>
      <c r="X110" s="44">
        <f t="shared" si="192"/>
        <v>1.1899256812551615</v>
      </c>
      <c r="Y110" s="44">
        <f t="shared" si="193"/>
        <v>0.12584993538264025</v>
      </c>
      <c r="Z110" s="22">
        <f t="shared" si="194"/>
        <v>1</v>
      </c>
      <c r="AA110" s="22">
        <f t="shared" si="195"/>
        <v>1</v>
      </c>
      <c r="AB110" s="22">
        <f t="shared" si="196"/>
        <v>1</v>
      </c>
      <c r="AC110" s="22">
        <v>1</v>
      </c>
      <c r="AD110" s="22">
        <v>1</v>
      </c>
      <c r="AE110" s="22">
        <v>1</v>
      </c>
      <c r="AF110" s="22">
        <f t="shared" si="197"/>
        <v>-0.10573411347504191</v>
      </c>
      <c r="AG110" s="22">
        <f t="shared" si="198"/>
        <v>0.97680415159684475</v>
      </c>
      <c r="AH110" s="22">
        <f t="shared" si="199"/>
        <v>0.97680415159684475</v>
      </c>
      <c r="AI110" s="22">
        <f t="shared" si="200"/>
        <v>2.0825382650718867</v>
      </c>
      <c r="AJ110" s="22">
        <f t="shared" si="201"/>
        <v>-2.6288582302280261</v>
      </c>
      <c r="AK110" s="22">
        <f t="shared" si="202"/>
        <v>1.3004365594014071</v>
      </c>
      <c r="AL110" s="22">
        <f t="shared" si="203"/>
        <v>-1.7035939339816699</v>
      </c>
      <c r="AM110" s="22">
        <f t="shared" si="204"/>
        <v>1.9252642962463562</v>
      </c>
      <c r="AN110" s="46">
        <v>1</v>
      </c>
      <c r="AO110" s="49">
        <v>0</v>
      </c>
      <c r="AP110" s="51">
        <v>0.5</v>
      </c>
      <c r="AQ110" s="21">
        <v>2</v>
      </c>
      <c r="AR110" s="17">
        <f t="shared" si="205"/>
        <v>18.809270836669928</v>
      </c>
      <c r="AS110" s="17">
        <f t="shared" si="206"/>
        <v>0</v>
      </c>
      <c r="AT110" s="17">
        <f t="shared" si="207"/>
        <v>13.739199441240171</v>
      </c>
      <c r="AU110" s="17">
        <f t="shared" si="208"/>
        <v>18.809270836669928</v>
      </c>
      <c r="AV110" s="17">
        <f t="shared" si="209"/>
        <v>0</v>
      </c>
      <c r="AW110" s="17">
        <f t="shared" si="210"/>
        <v>13.739199441240171</v>
      </c>
      <c r="AX110" s="14">
        <f t="shared" si="211"/>
        <v>2.4016486625170995E-2</v>
      </c>
      <c r="AY110" s="14">
        <f t="shared" si="212"/>
        <v>0</v>
      </c>
      <c r="AZ110" s="67">
        <f t="shared" si="213"/>
        <v>1.1542562792632178E-3</v>
      </c>
      <c r="BA110" s="21">
        <f t="shared" si="214"/>
        <v>0</v>
      </c>
      <c r="BB110" s="66">
        <v>2799</v>
      </c>
      <c r="BC110" s="15">
        <f t="shared" si="215"/>
        <v>2863.8219311318903</v>
      </c>
      <c r="BD110" s="19">
        <f t="shared" si="216"/>
        <v>64.821931131890324</v>
      </c>
      <c r="BE110" s="53">
        <f t="shared" si="217"/>
        <v>64.821931131890324</v>
      </c>
      <c r="BF110" s="61">
        <f t="shared" si="218"/>
        <v>3.2197396110246464E-3</v>
      </c>
      <c r="BG110" s="62">
        <f t="shared" si="219"/>
        <v>4.3627471729383647</v>
      </c>
      <c r="BH110" s="63">
        <f t="shared" si="220"/>
        <v>211.47626733240199</v>
      </c>
      <c r="BI110" s="46">
        <f t="shared" si="221"/>
        <v>2.0629961120322428E-2</v>
      </c>
      <c r="BJ110" s="64">
        <f t="shared" si="222"/>
        <v>0.97736523684408327</v>
      </c>
      <c r="BK110" s="66">
        <v>0</v>
      </c>
      <c r="BL110" s="66">
        <v>0</v>
      </c>
      <c r="BM110" s="66">
        <v>0</v>
      </c>
      <c r="BN110" s="10">
        <f t="shared" si="223"/>
        <v>0</v>
      </c>
      <c r="BO110" s="15">
        <f t="shared" si="224"/>
        <v>0</v>
      </c>
      <c r="BP110" s="9">
        <f t="shared" si="225"/>
        <v>0</v>
      </c>
      <c r="BQ110" s="53">
        <f t="shared" si="226"/>
        <v>0</v>
      </c>
      <c r="BR110" s="7">
        <f t="shared" si="227"/>
        <v>0</v>
      </c>
      <c r="BS110" s="62">
        <f t="shared" si="228"/>
        <v>0</v>
      </c>
      <c r="BT110" s="48">
        <f t="shared" si="229"/>
        <v>215.26689042392789</v>
      </c>
      <c r="BU110" s="46">
        <f t="shared" si="230"/>
        <v>0</v>
      </c>
      <c r="BV110" s="64" t="e">
        <f t="shared" si="231"/>
        <v>#DIV/0!</v>
      </c>
      <c r="BW110" s="16">
        <f t="shared" si="232"/>
        <v>2799</v>
      </c>
      <c r="BX110" s="69">
        <f t="shared" si="233"/>
        <v>2875.4152812008101</v>
      </c>
      <c r="BY110" s="66">
        <v>0</v>
      </c>
      <c r="BZ110" s="15">
        <f t="shared" si="234"/>
        <v>11.59335006891976</v>
      </c>
      <c r="CA110" s="37">
        <f t="shared" si="235"/>
        <v>11.59335006891976</v>
      </c>
      <c r="CB110" s="54">
        <f t="shared" si="236"/>
        <v>11.59335006891976</v>
      </c>
      <c r="CC110" s="26">
        <f t="shared" si="237"/>
        <v>3.6116355354890261E-3</v>
      </c>
      <c r="CD110" s="47">
        <f t="shared" si="238"/>
        <v>11.59335006891976</v>
      </c>
      <c r="CE110" s="48">
        <f t="shared" si="239"/>
        <v>211.47626733240199</v>
      </c>
      <c r="CF110" s="65">
        <f t="shared" si="240"/>
        <v>5.4821045477869791E-2</v>
      </c>
      <c r="CG110" t="s">
        <v>222</v>
      </c>
      <c r="CH110" s="66">
        <v>0</v>
      </c>
      <c r="CI110" s="15">
        <f t="shared" si="241"/>
        <v>10.738046165985715</v>
      </c>
      <c r="CJ110" s="37">
        <f t="shared" si="242"/>
        <v>10.738046165985715</v>
      </c>
      <c r="CK110" s="54">
        <f t="shared" si="243"/>
        <v>10.738046165985715</v>
      </c>
      <c r="CL110" s="26">
        <f t="shared" si="244"/>
        <v>1.6707711476560939E-3</v>
      </c>
      <c r="CM110" s="47">
        <f t="shared" si="245"/>
        <v>10.738046165985715</v>
      </c>
      <c r="CN110" s="48">
        <f t="shared" si="246"/>
        <v>211.47626733240199</v>
      </c>
      <c r="CO110" s="65">
        <f t="shared" si="247"/>
        <v>5.077660156119302E-2</v>
      </c>
      <c r="CP110" s="70">
        <f t="shared" si="248"/>
        <v>0</v>
      </c>
      <c r="CQ110" s="1">
        <f t="shared" si="249"/>
        <v>2799</v>
      </c>
    </row>
    <row r="111" spans="1:95" x14ac:dyDescent="0.2">
      <c r="A111" s="31" t="s">
        <v>124</v>
      </c>
      <c r="B111">
        <v>0</v>
      </c>
      <c r="C111">
        <v>0</v>
      </c>
      <c r="D111">
        <v>4.97382198952879E-2</v>
      </c>
      <c r="E111">
        <v>0.95026178010471196</v>
      </c>
      <c r="F111">
        <v>5.6420233463034999E-2</v>
      </c>
      <c r="G111">
        <v>5.6420233463034999E-2</v>
      </c>
      <c r="H111">
        <v>0.12200282087447099</v>
      </c>
      <c r="I111">
        <v>0.16925246826516199</v>
      </c>
      <c r="J111">
        <v>0.14369856842820899</v>
      </c>
      <c r="K111">
        <v>9.0041694669877603E-2</v>
      </c>
      <c r="L111">
        <v>0.97870587211734505</v>
      </c>
      <c r="M111">
        <v>-1.79743592096886</v>
      </c>
      <c r="N111" s="21">
        <v>0</v>
      </c>
      <c r="O111">
        <v>1.0159644305322599</v>
      </c>
      <c r="P111">
        <v>0.97029218959577201</v>
      </c>
      <c r="Q111">
        <v>1.01009488747858</v>
      </c>
      <c r="R111">
        <v>0.98920951953125102</v>
      </c>
      <c r="S111">
        <v>49.169998168945298</v>
      </c>
      <c r="T111" s="27">
        <f t="shared" si="188"/>
        <v>0.98920951953125102</v>
      </c>
      <c r="U111" s="27">
        <f t="shared" si="189"/>
        <v>1.01009488747858</v>
      </c>
      <c r="V111" s="39">
        <f t="shared" si="190"/>
        <v>48.639430264054873</v>
      </c>
      <c r="W111" s="38">
        <f t="shared" si="191"/>
        <v>49.666363767782784</v>
      </c>
      <c r="X111" s="44">
        <f t="shared" si="192"/>
        <v>1.2259507092489872</v>
      </c>
      <c r="Y111" s="44">
        <f t="shared" si="193"/>
        <v>9.8224891294153932E-2</v>
      </c>
      <c r="Z111" s="22">
        <f t="shared" si="194"/>
        <v>1</v>
      </c>
      <c r="AA111" s="22">
        <f t="shared" si="195"/>
        <v>1</v>
      </c>
      <c r="AB111" s="22">
        <f t="shared" si="196"/>
        <v>1</v>
      </c>
      <c r="AC111" s="22">
        <v>1</v>
      </c>
      <c r="AD111" s="22">
        <v>1</v>
      </c>
      <c r="AE111" s="22">
        <v>1</v>
      </c>
      <c r="AF111" s="22">
        <f t="shared" si="197"/>
        <v>-0.10573411347504191</v>
      </c>
      <c r="AG111" s="22">
        <f t="shared" si="198"/>
        <v>0.97680415159684475</v>
      </c>
      <c r="AH111" s="22">
        <f t="shared" si="199"/>
        <v>0.97680415159684475</v>
      </c>
      <c r="AI111" s="22">
        <f t="shared" si="200"/>
        <v>2.0825382650718867</v>
      </c>
      <c r="AJ111" s="22">
        <f t="shared" si="201"/>
        <v>-2.6288582302280261</v>
      </c>
      <c r="AK111" s="22">
        <f t="shared" si="202"/>
        <v>1.3004365594014071</v>
      </c>
      <c r="AL111" s="22">
        <f t="shared" si="203"/>
        <v>-1.79743592096886</v>
      </c>
      <c r="AM111" s="22">
        <f t="shared" si="204"/>
        <v>1.8314223092591662</v>
      </c>
      <c r="AN111" s="46">
        <v>1</v>
      </c>
      <c r="AO111" s="46">
        <v>1</v>
      </c>
      <c r="AP111" s="51">
        <v>1</v>
      </c>
      <c r="AQ111" s="21">
        <v>1</v>
      </c>
      <c r="AR111" s="17">
        <f t="shared" si="205"/>
        <v>18.809270836669928</v>
      </c>
      <c r="AS111" s="17">
        <f t="shared" si="206"/>
        <v>18.809270836669928</v>
      </c>
      <c r="AT111" s="17">
        <f t="shared" si="207"/>
        <v>11.250038294502275</v>
      </c>
      <c r="AU111" s="17">
        <f t="shared" si="208"/>
        <v>18.809270836669928</v>
      </c>
      <c r="AV111" s="17">
        <f t="shared" si="209"/>
        <v>18.809270836669928</v>
      </c>
      <c r="AW111" s="17">
        <f t="shared" si="210"/>
        <v>11.250038294502275</v>
      </c>
      <c r="AX111" s="14">
        <f t="shared" si="211"/>
        <v>2.4016486625170995E-2</v>
      </c>
      <c r="AY111" s="14">
        <f t="shared" si="212"/>
        <v>2.2101829237744893E-2</v>
      </c>
      <c r="AZ111" s="67">
        <f t="shared" si="213"/>
        <v>9.4513711653411881E-4</v>
      </c>
      <c r="BA111" s="21">
        <f t="shared" si="214"/>
        <v>0</v>
      </c>
      <c r="BB111" s="66">
        <v>3049</v>
      </c>
      <c r="BC111" s="15">
        <f t="shared" si="215"/>
        <v>2863.8219311318903</v>
      </c>
      <c r="BD111" s="19">
        <f t="shared" si="216"/>
        <v>-185.17806886810968</v>
      </c>
      <c r="BE111" s="53">
        <f t="shared" si="217"/>
        <v>0</v>
      </c>
      <c r="BF111" s="61">
        <f t="shared" si="218"/>
        <v>0</v>
      </c>
      <c r="BG111" s="62">
        <f t="shared" si="219"/>
        <v>0</v>
      </c>
      <c r="BH111" s="63">
        <f t="shared" si="220"/>
        <v>49.666363767782784</v>
      </c>
      <c r="BI111" s="46">
        <f t="shared" si="221"/>
        <v>0</v>
      </c>
      <c r="BJ111" s="64">
        <f t="shared" si="222"/>
        <v>1.0646611672517363</v>
      </c>
      <c r="BK111" s="66">
        <v>98</v>
      </c>
      <c r="BL111" s="66">
        <v>5409</v>
      </c>
      <c r="BM111" s="66">
        <v>0</v>
      </c>
      <c r="BN111" s="10">
        <f t="shared" si="223"/>
        <v>5507</v>
      </c>
      <c r="BO111" s="15">
        <f t="shared" si="224"/>
        <v>3921.1297287267971</v>
      </c>
      <c r="BP111" s="9">
        <f t="shared" si="225"/>
        <v>-1585.8702712732029</v>
      </c>
      <c r="BQ111" s="53">
        <f t="shared" si="226"/>
        <v>0</v>
      </c>
      <c r="BR111" s="7">
        <f t="shared" si="227"/>
        <v>0</v>
      </c>
      <c r="BS111" s="62">
        <f t="shared" si="228"/>
        <v>0</v>
      </c>
      <c r="BT111" s="48">
        <f t="shared" si="229"/>
        <v>49.666363767782784</v>
      </c>
      <c r="BU111" s="46">
        <f t="shared" si="230"/>
        <v>0</v>
      </c>
      <c r="BV111" s="64">
        <f t="shared" si="231"/>
        <v>1.4044421840101016</v>
      </c>
      <c r="BW111" s="16">
        <f t="shared" si="232"/>
        <v>8556</v>
      </c>
      <c r="BX111" s="69">
        <f t="shared" si="233"/>
        <v>6794.4446170571555</v>
      </c>
      <c r="BY111" s="66">
        <v>0</v>
      </c>
      <c r="BZ111" s="15">
        <f t="shared" si="234"/>
        <v>9.4929571984686891</v>
      </c>
      <c r="CA111" s="37">
        <f t="shared" si="235"/>
        <v>9.4929571984686891</v>
      </c>
      <c r="CB111" s="54">
        <f t="shared" si="236"/>
        <v>9.4929571984686891</v>
      </c>
      <c r="CC111" s="26">
        <f t="shared" si="237"/>
        <v>2.9573075384637698E-3</v>
      </c>
      <c r="CD111" s="47">
        <f t="shared" si="238"/>
        <v>9.4929571984686891</v>
      </c>
      <c r="CE111" s="48">
        <f t="shared" si="239"/>
        <v>48.639430264054873</v>
      </c>
      <c r="CF111" s="65">
        <f t="shared" si="240"/>
        <v>0.19516999164943138</v>
      </c>
      <c r="CG111" t="s">
        <v>222</v>
      </c>
      <c r="CH111" s="66">
        <v>0</v>
      </c>
      <c r="CI111" s="15">
        <f t="shared" si="241"/>
        <v>8.7926105951169067</v>
      </c>
      <c r="CJ111" s="37">
        <f t="shared" si="242"/>
        <v>8.7926105951169067</v>
      </c>
      <c r="CK111" s="54">
        <f t="shared" si="243"/>
        <v>8.7926105951169067</v>
      </c>
      <c r="CL111" s="26">
        <f t="shared" si="244"/>
        <v>1.3680738439578197E-3</v>
      </c>
      <c r="CM111" s="47">
        <f t="shared" si="245"/>
        <v>8.7926105951169067</v>
      </c>
      <c r="CN111" s="48">
        <f t="shared" si="246"/>
        <v>48.639430264054873</v>
      </c>
      <c r="CO111" s="65">
        <f t="shared" si="247"/>
        <v>0.18077124973264236</v>
      </c>
      <c r="CP111" s="70">
        <f t="shared" si="248"/>
        <v>0</v>
      </c>
      <c r="CQ111" s="1">
        <f t="shared" si="249"/>
        <v>8556</v>
      </c>
    </row>
    <row r="112" spans="1:95" x14ac:dyDescent="0.2">
      <c r="A112" s="31" t="s">
        <v>195</v>
      </c>
      <c r="B112">
        <v>0</v>
      </c>
      <c r="C112">
        <v>0</v>
      </c>
      <c r="D112">
        <v>6.5521374350778996E-2</v>
      </c>
      <c r="E112">
        <v>0.93447862564922002</v>
      </c>
      <c r="F112">
        <v>3.6948748510131101E-2</v>
      </c>
      <c r="G112">
        <v>3.6948748510131101E-2</v>
      </c>
      <c r="H112">
        <v>0.16464688675302899</v>
      </c>
      <c r="I112">
        <v>0.116172168825741</v>
      </c>
      <c r="J112">
        <v>0.13830179291862299</v>
      </c>
      <c r="K112">
        <v>7.1484810729625897E-2</v>
      </c>
      <c r="L112">
        <v>0.82864151429541699</v>
      </c>
      <c r="M112">
        <v>-2.1347721447778101</v>
      </c>
      <c r="N112" s="21">
        <v>0</v>
      </c>
      <c r="O112">
        <v>1.0081680817004599</v>
      </c>
      <c r="P112">
        <v>0.99359884430154299</v>
      </c>
      <c r="Q112">
        <v>1.0126144509462101</v>
      </c>
      <c r="R112">
        <v>0.99169066438852405</v>
      </c>
      <c r="S112">
        <v>111.300003051757</v>
      </c>
      <c r="T112" s="27">
        <f t="shared" si="188"/>
        <v>0.99169066438852405</v>
      </c>
      <c r="U112" s="27">
        <f t="shared" si="189"/>
        <v>1.0126144509462101</v>
      </c>
      <c r="V112" s="39">
        <f t="shared" si="190"/>
        <v>110.37517397284165</v>
      </c>
      <c r="W112" s="38">
        <f t="shared" si="191"/>
        <v>112.70399148056642</v>
      </c>
      <c r="X112" s="44">
        <f t="shared" si="192"/>
        <v>1.2177952105697771</v>
      </c>
      <c r="Y112" s="44">
        <f t="shared" si="193"/>
        <v>9.0003504371151441E-2</v>
      </c>
      <c r="Z112" s="22">
        <f t="shared" si="194"/>
        <v>1</v>
      </c>
      <c r="AA112" s="22">
        <f t="shared" si="195"/>
        <v>1</v>
      </c>
      <c r="AB112" s="22">
        <f t="shared" si="196"/>
        <v>1</v>
      </c>
      <c r="AC112" s="22">
        <v>1</v>
      </c>
      <c r="AD112" s="22">
        <v>1</v>
      </c>
      <c r="AE112" s="22">
        <v>1</v>
      </c>
      <c r="AF112" s="22">
        <f t="shared" si="197"/>
        <v>-0.10573411347504191</v>
      </c>
      <c r="AG112" s="22">
        <f t="shared" si="198"/>
        <v>0.97680415159684475</v>
      </c>
      <c r="AH112" s="22">
        <f t="shared" si="199"/>
        <v>0.82864151429541699</v>
      </c>
      <c r="AI112" s="22">
        <f t="shared" si="200"/>
        <v>1.9343756277704589</v>
      </c>
      <c r="AJ112" s="22">
        <f t="shared" si="201"/>
        <v>-2.6288582302280261</v>
      </c>
      <c r="AK112" s="22">
        <f t="shared" si="202"/>
        <v>1.3004365594014071</v>
      </c>
      <c r="AL112" s="22">
        <f t="shared" si="203"/>
        <v>-2.1347721447778101</v>
      </c>
      <c r="AM112" s="22">
        <f t="shared" si="204"/>
        <v>1.494086085450216</v>
      </c>
      <c r="AN112" s="46">
        <v>1</v>
      </c>
      <c r="AO112" s="46">
        <v>1</v>
      </c>
      <c r="AP112" s="51">
        <v>1</v>
      </c>
      <c r="AQ112" s="21">
        <v>1</v>
      </c>
      <c r="AR112" s="17">
        <f t="shared" si="205"/>
        <v>14.001135111188209</v>
      </c>
      <c r="AS112" s="17">
        <f t="shared" si="206"/>
        <v>14.001135111188209</v>
      </c>
      <c r="AT112" s="17">
        <f t="shared" si="207"/>
        <v>4.983133067989546</v>
      </c>
      <c r="AU112" s="17">
        <f t="shared" si="208"/>
        <v>14.001135111188209</v>
      </c>
      <c r="AV112" s="17">
        <f t="shared" si="209"/>
        <v>14.001135111188209</v>
      </c>
      <c r="AW112" s="17">
        <f t="shared" si="210"/>
        <v>4.983133067989546</v>
      </c>
      <c r="AX112" s="14">
        <f t="shared" si="211"/>
        <v>1.7877251970847594E-2</v>
      </c>
      <c r="AY112" s="14">
        <f t="shared" si="212"/>
        <v>1.6452030493323611E-2</v>
      </c>
      <c r="AZ112" s="67">
        <f t="shared" si="213"/>
        <v>4.1864248777597835E-4</v>
      </c>
      <c r="BA112" s="21">
        <f t="shared" si="214"/>
        <v>0</v>
      </c>
      <c r="BB112" s="66">
        <v>1892</v>
      </c>
      <c r="BC112" s="15">
        <f t="shared" si="215"/>
        <v>2131.7550340117505</v>
      </c>
      <c r="BD112" s="19">
        <f t="shared" si="216"/>
        <v>239.75503401175047</v>
      </c>
      <c r="BE112" s="53">
        <f t="shared" si="217"/>
        <v>239.75503401175047</v>
      </c>
      <c r="BF112" s="61">
        <f t="shared" si="218"/>
        <v>1.1908759373113155E-2</v>
      </c>
      <c r="BG112" s="62">
        <f t="shared" si="219"/>
        <v>16.136368950568212</v>
      </c>
      <c r="BH112" s="63">
        <f t="shared" si="220"/>
        <v>110.37517397284165</v>
      </c>
      <c r="BI112" s="46">
        <f t="shared" si="221"/>
        <v>0.14619563774856331</v>
      </c>
      <c r="BJ112" s="64">
        <f t="shared" si="222"/>
        <v>0.88753162057248414</v>
      </c>
      <c r="BK112" s="66">
        <v>1447</v>
      </c>
      <c r="BL112" s="66">
        <v>3005</v>
      </c>
      <c r="BM112" s="66">
        <v>111</v>
      </c>
      <c r="BN112" s="10">
        <f t="shared" si="223"/>
        <v>4563</v>
      </c>
      <c r="BO112" s="15">
        <f t="shared" si="224"/>
        <v>2918.7876338815286</v>
      </c>
      <c r="BP112" s="9">
        <f t="shared" si="225"/>
        <v>-1644.2123661184714</v>
      </c>
      <c r="BQ112" s="53">
        <f t="shared" si="226"/>
        <v>0</v>
      </c>
      <c r="BR112" s="7">
        <f t="shared" si="227"/>
        <v>0</v>
      </c>
      <c r="BS112" s="62">
        <f t="shared" si="228"/>
        <v>0</v>
      </c>
      <c r="BT112" s="48">
        <f t="shared" si="229"/>
        <v>112.70399148056642</v>
      </c>
      <c r="BU112" s="46">
        <f t="shared" si="230"/>
        <v>0</v>
      </c>
      <c r="BV112" s="64">
        <f t="shared" si="231"/>
        <v>1.5633203138975642</v>
      </c>
      <c r="BW112" s="16">
        <f t="shared" si="232"/>
        <v>6455</v>
      </c>
      <c r="BX112" s="69">
        <f t="shared" si="233"/>
        <v>5054.747513040501</v>
      </c>
      <c r="BY112" s="66">
        <v>0</v>
      </c>
      <c r="BZ112" s="15">
        <f t="shared" si="234"/>
        <v>4.2048451472219268</v>
      </c>
      <c r="CA112" s="37">
        <f t="shared" si="235"/>
        <v>4.2048451472219268</v>
      </c>
      <c r="CB112" s="54">
        <f t="shared" si="236"/>
        <v>4.2048451472219268</v>
      </c>
      <c r="CC112" s="26">
        <f t="shared" si="237"/>
        <v>1.3099206066111938E-3</v>
      </c>
      <c r="CD112" s="47">
        <f t="shared" si="238"/>
        <v>4.2048451472219268</v>
      </c>
      <c r="CE112" s="48">
        <f t="shared" si="239"/>
        <v>110.37517397284165</v>
      </c>
      <c r="CF112" s="65">
        <f t="shared" si="240"/>
        <v>3.8095932227083504E-2</v>
      </c>
      <c r="CG112" t="s">
        <v>222</v>
      </c>
      <c r="CH112" s="66">
        <v>116</v>
      </c>
      <c r="CI112" s="15">
        <f t="shared" si="241"/>
        <v>3.8946310637799266</v>
      </c>
      <c r="CJ112" s="37">
        <f t="shared" si="242"/>
        <v>-112.10536893622007</v>
      </c>
      <c r="CK112" s="54">
        <f t="shared" si="243"/>
        <v>-112.10536893622007</v>
      </c>
      <c r="CL112" s="26">
        <f t="shared" si="244"/>
        <v>-1.7442876759953332E-2</v>
      </c>
      <c r="CM112" s="47">
        <f t="shared" si="245"/>
        <v>-112.10536893622007</v>
      </c>
      <c r="CN112" s="48">
        <f t="shared" si="246"/>
        <v>110.37517397284165</v>
      </c>
      <c r="CO112" s="65">
        <f t="shared" si="247"/>
        <v>-1.0156755808494051</v>
      </c>
      <c r="CP112" s="70">
        <f t="shared" si="248"/>
        <v>0</v>
      </c>
      <c r="CQ112" s="1">
        <f t="shared" si="249"/>
        <v>6455</v>
      </c>
    </row>
    <row r="113" spans="1:95" x14ac:dyDescent="0.2">
      <c r="A113" s="31" t="s">
        <v>125</v>
      </c>
      <c r="B113">
        <v>0</v>
      </c>
      <c r="C113">
        <v>0</v>
      </c>
      <c r="D113">
        <v>0.20440251572327001</v>
      </c>
      <c r="E113">
        <v>0.79559748427672905</v>
      </c>
      <c r="F113">
        <v>0.105985037406483</v>
      </c>
      <c r="G113">
        <v>0.105985037406483</v>
      </c>
      <c r="H113">
        <v>0.19054054054054001</v>
      </c>
      <c r="I113">
        <v>9.5945945945945896E-2</v>
      </c>
      <c r="J113">
        <v>0.13520943903150401</v>
      </c>
      <c r="K113">
        <v>0.119708719204006</v>
      </c>
      <c r="L113">
        <v>0.51319759746802696</v>
      </c>
      <c r="M113">
        <v>-0.83840807015763696</v>
      </c>
      <c r="N113" s="21">
        <v>0</v>
      </c>
      <c r="O113">
        <v>1.0019930320178001</v>
      </c>
      <c r="P113">
        <v>0.97857082798684603</v>
      </c>
      <c r="Q113">
        <v>1.0251264417205901</v>
      </c>
      <c r="R113">
        <v>0.991794131396881</v>
      </c>
      <c r="S113">
        <v>65.360000610351506</v>
      </c>
      <c r="T113" s="27">
        <f t="shared" si="188"/>
        <v>0.991794131396881</v>
      </c>
      <c r="U113" s="27">
        <f t="shared" si="189"/>
        <v>1.0251264417205901</v>
      </c>
      <c r="V113" s="39">
        <f t="shared" si="190"/>
        <v>64.823665033443177</v>
      </c>
      <c r="W113" s="38">
        <f t="shared" si="191"/>
        <v>67.002264856545239</v>
      </c>
      <c r="X113" s="44">
        <f t="shared" si="192"/>
        <v>1.1460323086590949</v>
      </c>
      <c r="Y113" s="44">
        <f t="shared" si="193"/>
        <v>0.13682531932260455</v>
      </c>
      <c r="Z113" s="22">
        <f t="shared" si="194"/>
        <v>1</v>
      </c>
      <c r="AA113" s="22">
        <f t="shared" si="195"/>
        <v>1</v>
      </c>
      <c r="AB113" s="22">
        <f t="shared" si="196"/>
        <v>1</v>
      </c>
      <c r="AC113" s="22">
        <v>1</v>
      </c>
      <c r="AD113" s="22">
        <v>1</v>
      </c>
      <c r="AE113" s="22">
        <v>1</v>
      </c>
      <c r="AF113" s="22">
        <f t="shared" si="197"/>
        <v>-0.10573411347504191</v>
      </c>
      <c r="AG113" s="22">
        <f t="shared" si="198"/>
        <v>0.97680415159684475</v>
      </c>
      <c r="AH113" s="22">
        <f t="shared" si="199"/>
        <v>0.51319759746802696</v>
      </c>
      <c r="AI113" s="22">
        <f t="shared" si="200"/>
        <v>1.6189317109430688</v>
      </c>
      <c r="AJ113" s="22">
        <f t="shared" si="201"/>
        <v>-2.6288582302280261</v>
      </c>
      <c r="AK113" s="22">
        <f t="shared" si="202"/>
        <v>1.3004365594014071</v>
      </c>
      <c r="AL113" s="22">
        <f t="shared" si="203"/>
        <v>-0.83840807015763696</v>
      </c>
      <c r="AM113" s="22">
        <f t="shared" si="204"/>
        <v>2.7904501600703893</v>
      </c>
      <c r="AN113" s="46">
        <v>1</v>
      </c>
      <c r="AO113" s="46">
        <v>1</v>
      </c>
      <c r="AP113" s="51">
        <v>1</v>
      </c>
      <c r="AQ113" s="21">
        <v>1</v>
      </c>
      <c r="AR113" s="17">
        <f t="shared" si="205"/>
        <v>6.8693258791957961</v>
      </c>
      <c r="AS113" s="17">
        <f t="shared" si="206"/>
        <v>6.8693258791957961</v>
      </c>
      <c r="AT113" s="17">
        <f t="shared" si="207"/>
        <v>60.631327931032914</v>
      </c>
      <c r="AU113" s="17">
        <f t="shared" si="208"/>
        <v>6.8693258791957961</v>
      </c>
      <c r="AV113" s="17">
        <f t="shared" si="209"/>
        <v>6.8693258791957961</v>
      </c>
      <c r="AW113" s="17">
        <f t="shared" si="210"/>
        <v>60.631327931032914</v>
      </c>
      <c r="AX113" s="14">
        <f t="shared" si="211"/>
        <v>8.7710509638689992E-3</v>
      </c>
      <c r="AY113" s="14">
        <f t="shared" si="212"/>
        <v>8.071799745921834E-3</v>
      </c>
      <c r="AZ113" s="67">
        <f t="shared" si="213"/>
        <v>5.0937531901891469E-3</v>
      </c>
      <c r="BA113" s="21">
        <f t="shared" si="214"/>
        <v>0</v>
      </c>
      <c r="BB113" s="66">
        <v>1307</v>
      </c>
      <c r="BC113" s="15">
        <f t="shared" si="215"/>
        <v>1045.895201135595</v>
      </c>
      <c r="BD113" s="19">
        <f t="shared" si="216"/>
        <v>-261.10479886440498</v>
      </c>
      <c r="BE113" s="53">
        <f t="shared" si="217"/>
        <v>0</v>
      </c>
      <c r="BF113" s="61">
        <f t="shared" si="218"/>
        <v>0</v>
      </c>
      <c r="BG113" s="62">
        <f t="shared" si="219"/>
        <v>0</v>
      </c>
      <c r="BH113" s="63">
        <f t="shared" si="220"/>
        <v>67.002264856545239</v>
      </c>
      <c r="BI113" s="46">
        <f t="shared" si="221"/>
        <v>0</v>
      </c>
      <c r="BJ113" s="64">
        <f t="shared" si="222"/>
        <v>1.2496471908283993</v>
      </c>
      <c r="BK113" s="66">
        <v>0</v>
      </c>
      <c r="BL113" s="66">
        <v>2288</v>
      </c>
      <c r="BM113" s="66">
        <v>65</v>
      </c>
      <c r="BN113" s="10">
        <f t="shared" si="223"/>
        <v>2353</v>
      </c>
      <c r="BO113" s="15">
        <f t="shared" si="224"/>
        <v>1432.0341365234844</v>
      </c>
      <c r="BP113" s="9">
        <f t="shared" si="225"/>
        <v>-920.96586347651555</v>
      </c>
      <c r="BQ113" s="53">
        <f t="shared" si="226"/>
        <v>0</v>
      </c>
      <c r="BR113" s="7">
        <f t="shared" si="227"/>
        <v>0</v>
      </c>
      <c r="BS113" s="62">
        <f t="shared" si="228"/>
        <v>0</v>
      </c>
      <c r="BT113" s="48">
        <f t="shared" si="229"/>
        <v>67.002264856545239</v>
      </c>
      <c r="BU113" s="46">
        <f t="shared" si="230"/>
        <v>0</v>
      </c>
      <c r="BV113" s="64">
        <f t="shared" si="231"/>
        <v>1.6431172553695701</v>
      </c>
      <c r="BW113" s="16">
        <f t="shared" si="232"/>
        <v>3660</v>
      </c>
      <c r="BX113" s="69">
        <f t="shared" si="233"/>
        <v>2529.0909947013392</v>
      </c>
      <c r="BY113" s="66">
        <v>0</v>
      </c>
      <c r="BZ113" s="15">
        <f t="shared" si="234"/>
        <v>51.16165704225979</v>
      </c>
      <c r="CA113" s="37">
        <f t="shared" si="235"/>
        <v>51.16165704225979</v>
      </c>
      <c r="CB113" s="54">
        <f t="shared" si="236"/>
        <v>51.16165704225979</v>
      </c>
      <c r="CC113" s="26">
        <f t="shared" si="237"/>
        <v>1.5938210916591856E-2</v>
      </c>
      <c r="CD113" s="47">
        <f t="shared" si="238"/>
        <v>51.16165704225979</v>
      </c>
      <c r="CE113" s="48">
        <f t="shared" si="239"/>
        <v>64.823665033443177</v>
      </c>
      <c r="CF113" s="65">
        <f t="shared" si="240"/>
        <v>0.78924351185427388</v>
      </c>
      <c r="CG113" t="s">
        <v>222</v>
      </c>
      <c r="CH113" s="66">
        <v>0</v>
      </c>
      <c r="CI113" s="15">
        <f t="shared" si="241"/>
        <v>47.387185928329636</v>
      </c>
      <c r="CJ113" s="37">
        <f t="shared" si="242"/>
        <v>47.387185928329636</v>
      </c>
      <c r="CK113" s="54">
        <f t="shared" si="243"/>
        <v>47.387185928329636</v>
      </c>
      <c r="CL113" s="26">
        <f t="shared" si="244"/>
        <v>7.373142356982984E-3</v>
      </c>
      <c r="CM113" s="47">
        <f t="shared" si="245"/>
        <v>47.387185928329636</v>
      </c>
      <c r="CN113" s="48">
        <f t="shared" si="246"/>
        <v>64.823665033443177</v>
      </c>
      <c r="CO113" s="65">
        <f t="shared" si="247"/>
        <v>0.73101676531066417</v>
      </c>
      <c r="CP113" s="70">
        <f t="shared" si="248"/>
        <v>0</v>
      </c>
      <c r="CQ113" s="1">
        <f t="shared" si="249"/>
        <v>3660</v>
      </c>
    </row>
    <row r="114" spans="1:95" x14ac:dyDescent="0.2">
      <c r="A114" s="31" t="s">
        <v>126</v>
      </c>
      <c r="B114">
        <v>1</v>
      </c>
      <c r="C114">
        <v>1</v>
      </c>
      <c r="D114">
        <v>0.92044444444444395</v>
      </c>
      <c r="E114">
        <v>7.9555555555555602E-2</v>
      </c>
      <c r="F114">
        <v>0.56272084805653699</v>
      </c>
      <c r="G114">
        <v>0.56272084805653699</v>
      </c>
      <c r="H114">
        <v>0.97757009345794299</v>
      </c>
      <c r="I114">
        <v>0.87219626168224296</v>
      </c>
      <c r="J114">
        <v>0.923381276096921</v>
      </c>
      <c r="K114">
        <v>0.72083694048292701</v>
      </c>
      <c r="L114">
        <v>0.30891391796588302</v>
      </c>
      <c r="M114">
        <v>-1.4060303837174</v>
      </c>
      <c r="N114" s="21">
        <v>0</v>
      </c>
      <c r="O114">
        <v>1.00684059039054</v>
      </c>
      <c r="P114">
        <v>0.99589010142922796</v>
      </c>
      <c r="Q114">
        <v>1.0048859787591</v>
      </c>
      <c r="R114">
        <v>0.98728539883848698</v>
      </c>
      <c r="S114">
        <v>53.7</v>
      </c>
      <c r="T114" s="27">
        <f t="shared" si="188"/>
        <v>0.99589010142922796</v>
      </c>
      <c r="U114" s="27">
        <f t="shared" si="189"/>
        <v>1.0048859787591</v>
      </c>
      <c r="V114" s="39">
        <f t="shared" si="190"/>
        <v>53.479298446749546</v>
      </c>
      <c r="W114" s="38">
        <f t="shared" si="191"/>
        <v>53.962377059363675</v>
      </c>
      <c r="X114" s="44">
        <f t="shared" si="192"/>
        <v>0.77603789338471441</v>
      </c>
      <c r="Y114" s="44">
        <f t="shared" si="193"/>
        <v>0.791410101753936</v>
      </c>
      <c r="Z114" s="22">
        <f t="shared" si="194"/>
        <v>1</v>
      </c>
      <c r="AA114" s="22">
        <f t="shared" si="195"/>
        <v>1</v>
      </c>
      <c r="AB114" s="22">
        <f t="shared" si="196"/>
        <v>1</v>
      </c>
      <c r="AC114" s="22">
        <v>1</v>
      </c>
      <c r="AD114" s="22">
        <v>1</v>
      </c>
      <c r="AE114" s="22">
        <v>1</v>
      </c>
      <c r="AF114" s="22">
        <f t="shared" si="197"/>
        <v>-0.10573411347504191</v>
      </c>
      <c r="AG114" s="22">
        <f t="shared" si="198"/>
        <v>0.97680415159684475</v>
      </c>
      <c r="AH114" s="22">
        <f t="shared" si="199"/>
        <v>0.30891391796588302</v>
      </c>
      <c r="AI114" s="22">
        <f t="shared" si="200"/>
        <v>1.4146480314409249</v>
      </c>
      <c r="AJ114" s="22">
        <f t="shared" si="201"/>
        <v>-2.6288582302280261</v>
      </c>
      <c r="AK114" s="22">
        <f t="shared" si="202"/>
        <v>1.3004365594014071</v>
      </c>
      <c r="AL114" s="22">
        <f t="shared" si="203"/>
        <v>-1.4060303837174</v>
      </c>
      <c r="AM114" s="22">
        <f t="shared" si="204"/>
        <v>2.2228278465106261</v>
      </c>
      <c r="AN114" s="46">
        <v>1</v>
      </c>
      <c r="AO114" s="46">
        <v>1</v>
      </c>
      <c r="AP114" s="51">
        <v>1</v>
      </c>
      <c r="AQ114" s="21">
        <v>1</v>
      </c>
      <c r="AR114" s="17">
        <f t="shared" si="205"/>
        <v>4.0049177220096688</v>
      </c>
      <c r="AS114" s="17">
        <f t="shared" si="206"/>
        <v>4.0049177220096688</v>
      </c>
      <c r="AT114" s="17">
        <f t="shared" si="207"/>
        <v>24.413121644596753</v>
      </c>
      <c r="AU114" s="17">
        <f t="shared" si="208"/>
        <v>4.0049177220096688</v>
      </c>
      <c r="AV114" s="17">
        <f t="shared" si="209"/>
        <v>4.0049177220096688</v>
      </c>
      <c r="AW114" s="17">
        <f t="shared" si="210"/>
        <v>24.413121644596753</v>
      </c>
      <c r="AX114" s="14">
        <f t="shared" si="211"/>
        <v>5.1136513340027129E-3</v>
      </c>
      <c r="AY114" s="14">
        <f t="shared" si="212"/>
        <v>4.7059776198505321E-3</v>
      </c>
      <c r="AZ114" s="67">
        <f t="shared" si="213"/>
        <v>2.0509927871131474E-3</v>
      </c>
      <c r="BA114" s="21">
        <f t="shared" si="214"/>
        <v>0</v>
      </c>
      <c r="BB114" s="66">
        <v>618</v>
      </c>
      <c r="BC114" s="15">
        <f t="shared" si="215"/>
        <v>609.77223967181953</v>
      </c>
      <c r="BD114" s="19">
        <f t="shared" si="216"/>
        <v>-8.2277603281804659</v>
      </c>
      <c r="BE114" s="53">
        <f t="shared" si="217"/>
        <v>0</v>
      </c>
      <c r="BF114" s="61">
        <f t="shared" si="218"/>
        <v>0</v>
      </c>
      <c r="BG114" s="62">
        <f t="shared" si="219"/>
        <v>0</v>
      </c>
      <c r="BH114" s="63">
        <f t="shared" si="220"/>
        <v>53.962377059363675</v>
      </c>
      <c r="BI114" s="46">
        <f t="shared" si="221"/>
        <v>0</v>
      </c>
      <c r="BJ114" s="64">
        <f t="shared" si="222"/>
        <v>1.0134931697326999</v>
      </c>
      <c r="BK114" s="66">
        <v>0</v>
      </c>
      <c r="BL114" s="66">
        <v>1046</v>
      </c>
      <c r="BM114" s="66">
        <v>0</v>
      </c>
      <c r="BN114" s="10">
        <f t="shared" si="223"/>
        <v>1046</v>
      </c>
      <c r="BO114" s="15">
        <f t="shared" si="224"/>
        <v>834.89690149292255</v>
      </c>
      <c r="BP114" s="9">
        <f t="shared" si="225"/>
        <v>-211.10309850707745</v>
      </c>
      <c r="BQ114" s="53">
        <f t="shared" si="226"/>
        <v>0</v>
      </c>
      <c r="BR114" s="7">
        <f t="shared" si="227"/>
        <v>0</v>
      </c>
      <c r="BS114" s="62">
        <f t="shared" si="228"/>
        <v>0</v>
      </c>
      <c r="BT114" s="48">
        <f t="shared" si="229"/>
        <v>53.962377059363675</v>
      </c>
      <c r="BU114" s="46">
        <f t="shared" si="230"/>
        <v>0</v>
      </c>
      <c r="BV114" s="64">
        <f t="shared" si="231"/>
        <v>1.2528493016677784</v>
      </c>
      <c r="BW114" s="16">
        <f t="shared" si="232"/>
        <v>1664</v>
      </c>
      <c r="BX114" s="69">
        <f t="shared" si="233"/>
        <v>1465.2693127185066</v>
      </c>
      <c r="BY114" s="66">
        <v>0</v>
      </c>
      <c r="BZ114" s="15">
        <f t="shared" si="234"/>
        <v>20.600171553764454</v>
      </c>
      <c r="CA114" s="37">
        <f t="shared" si="235"/>
        <v>20.600171553764454</v>
      </c>
      <c r="CB114" s="54">
        <f t="shared" si="236"/>
        <v>20.600171553764454</v>
      </c>
      <c r="CC114" s="26">
        <f t="shared" si="237"/>
        <v>6.4174989264063802E-3</v>
      </c>
      <c r="CD114" s="47">
        <f t="shared" si="238"/>
        <v>20.600171553764454</v>
      </c>
      <c r="CE114" s="48">
        <f t="shared" si="239"/>
        <v>53.479298446749546</v>
      </c>
      <c r="CF114" s="65">
        <f t="shared" si="240"/>
        <v>0.38519898637556876</v>
      </c>
      <c r="CG114" t="s">
        <v>222</v>
      </c>
      <c r="CH114" s="66">
        <v>0</v>
      </c>
      <c r="CI114" s="15">
        <f t="shared" si="241"/>
        <v>19.080385898513612</v>
      </c>
      <c r="CJ114" s="37">
        <f t="shared" si="242"/>
        <v>19.080385898513612</v>
      </c>
      <c r="CK114" s="54">
        <f t="shared" si="243"/>
        <v>19.080385898513612</v>
      </c>
      <c r="CL114" s="26">
        <f t="shared" si="244"/>
        <v>2.9687857318365664E-3</v>
      </c>
      <c r="CM114" s="47">
        <f t="shared" si="245"/>
        <v>19.080385898513612</v>
      </c>
      <c r="CN114" s="48">
        <f t="shared" si="246"/>
        <v>53.479298446749546</v>
      </c>
      <c r="CO114" s="65">
        <f t="shared" si="247"/>
        <v>0.35678078158621229</v>
      </c>
      <c r="CP114" s="70">
        <f t="shared" si="248"/>
        <v>0</v>
      </c>
      <c r="CQ114" s="1">
        <f t="shared" si="249"/>
        <v>1664</v>
      </c>
    </row>
    <row r="115" spans="1:95" x14ac:dyDescent="0.2">
      <c r="A115" s="31" t="s">
        <v>196</v>
      </c>
      <c r="B115">
        <v>0</v>
      </c>
      <c r="C115">
        <v>0</v>
      </c>
      <c r="D115">
        <v>4.3947263284059099E-3</v>
      </c>
      <c r="E115">
        <v>0.99560527367159402</v>
      </c>
      <c r="F115">
        <v>4.7675804529201402E-3</v>
      </c>
      <c r="G115">
        <v>4.7675804529201402E-3</v>
      </c>
      <c r="H115">
        <v>3.3848725449226902E-2</v>
      </c>
      <c r="I115">
        <v>9.8203092352695306E-3</v>
      </c>
      <c r="J115">
        <v>1.8231976062159198E-2</v>
      </c>
      <c r="K115">
        <v>9.3232190091222297E-3</v>
      </c>
      <c r="L115">
        <v>0.76666677726668497</v>
      </c>
      <c r="M115">
        <v>-2.5163662272896001</v>
      </c>
      <c r="N115" s="21">
        <v>5</v>
      </c>
      <c r="O115">
        <v>0.99845555624983195</v>
      </c>
      <c r="P115">
        <v>0.98637995713987703</v>
      </c>
      <c r="Q115">
        <v>1.0179266295223801</v>
      </c>
      <c r="R115">
        <v>0.99275522422046303</v>
      </c>
      <c r="S115">
        <v>292.63000488281199</v>
      </c>
      <c r="T115" s="27">
        <f t="shared" si="188"/>
        <v>0.99275522422046303</v>
      </c>
      <c r="U115" s="27">
        <f t="shared" si="189"/>
        <v>1.0179266295223801</v>
      </c>
      <c r="V115" s="39">
        <f t="shared" si="190"/>
        <v>301.26600605131944</v>
      </c>
      <c r="W115" s="38">
        <f t="shared" si="191"/>
        <v>325.55000768445143</v>
      </c>
      <c r="X115" s="44">
        <f t="shared" si="192"/>
        <v>1.249380677126342</v>
      </c>
      <c r="Y115" s="44">
        <f t="shared" si="193"/>
        <v>1.2164873855717722E-2</v>
      </c>
      <c r="Z115" s="22">
        <f t="shared" si="194"/>
        <v>23.014110569340993</v>
      </c>
      <c r="AA115" s="22">
        <f t="shared" si="195"/>
        <v>12.359084512951073</v>
      </c>
      <c r="AB115" s="22">
        <f t="shared" si="196"/>
        <v>1.7040584565611521</v>
      </c>
      <c r="AC115" s="22">
        <v>1</v>
      </c>
      <c r="AD115" s="22">
        <v>1</v>
      </c>
      <c r="AE115" s="22">
        <v>1</v>
      </c>
      <c r="AF115" s="22">
        <f t="shared" si="197"/>
        <v>-0.10573411347504191</v>
      </c>
      <c r="AG115" s="22">
        <f t="shared" si="198"/>
        <v>0.97680415159684475</v>
      </c>
      <c r="AH115" s="22">
        <f t="shared" si="199"/>
        <v>0.76666677726668497</v>
      </c>
      <c r="AI115" s="22">
        <f t="shared" si="200"/>
        <v>1.8724008907417269</v>
      </c>
      <c r="AJ115" s="22">
        <f t="shared" si="201"/>
        <v>-2.6288582302280261</v>
      </c>
      <c r="AK115" s="22">
        <f t="shared" si="202"/>
        <v>1.3004365594014071</v>
      </c>
      <c r="AL115" s="22">
        <f t="shared" si="203"/>
        <v>-2.5163662272896001</v>
      </c>
      <c r="AM115" s="22">
        <f t="shared" si="204"/>
        <v>1.112492002938426</v>
      </c>
      <c r="AN115" s="46">
        <v>1</v>
      </c>
      <c r="AO115" s="46">
        <v>1</v>
      </c>
      <c r="AP115" s="51">
        <v>1</v>
      </c>
      <c r="AQ115" s="21">
        <v>1</v>
      </c>
      <c r="AR115" s="17">
        <f t="shared" si="205"/>
        <v>20.944974940907798</v>
      </c>
      <c r="AS115" s="17">
        <f t="shared" si="206"/>
        <v>282.87173324727445</v>
      </c>
      <c r="AT115" s="17">
        <f t="shared" si="207"/>
        <v>18.93101471652907</v>
      </c>
      <c r="AU115" s="17">
        <f t="shared" si="208"/>
        <v>20.944974940907798</v>
      </c>
      <c r="AV115" s="17">
        <f t="shared" si="209"/>
        <v>93.800069070126071</v>
      </c>
      <c r="AW115" s="17">
        <f t="shared" si="210"/>
        <v>18.93101471652907</v>
      </c>
      <c r="AX115" s="14">
        <f t="shared" si="211"/>
        <v>2.6743445554102692E-2</v>
      </c>
      <c r="AY115" s="14">
        <f t="shared" si="212"/>
        <v>0.11021974892481493</v>
      </c>
      <c r="AZ115" s="67">
        <f t="shared" si="213"/>
        <v>1.5904305562221067E-3</v>
      </c>
      <c r="BA115" s="21">
        <f t="shared" si="214"/>
        <v>5</v>
      </c>
      <c r="BB115" s="66">
        <v>1756</v>
      </c>
      <c r="BC115" s="15">
        <f t="shared" si="215"/>
        <v>3188.9954216534215</v>
      </c>
      <c r="BD115" s="19">
        <f t="shared" si="216"/>
        <v>1432.9954216534215</v>
      </c>
      <c r="BE115" s="53">
        <f t="shared" si="217"/>
        <v>1432.9954216534215</v>
      </c>
      <c r="BF115" s="61">
        <f t="shared" si="218"/>
        <v>7.1177640668045578E-2</v>
      </c>
      <c r="BG115" s="62">
        <f t="shared" si="219"/>
        <v>96.445703105201076</v>
      </c>
      <c r="BH115" s="63">
        <f t="shared" si="220"/>
        <v>301.26600605131944</v>
      </c>
      <c r="BI115" s="46">
        <f t="shared" si="221"/>
        <v>0.32013470211694561</v>
      </c>
      <c r="BJ115" s="64">
        <f t="shared" si="222"/>
        <v>0.55064362528609523</v>
      </c>
      <c r="BK115" s="66">
        <v>878</v>
      </c>
      <c r="BL115" s="66">
        <v>2341</v>
      </c>
      <c r="BM115" s="66">
        <v>0</v>
      </c>
      <c r="BN115" s="10">
        <f t="shared" si="223"/>
        <v>3219</v>
      </c>
      <c r="BO115" s="15">
        <f t="shared" si="224"/>
        <v>19554.306096249267</v>
      </c>
      <c r="BP115" s="9">
        <f t="shared" si="225"/>
        <v>16335.306096249267</v>
      </c>
      <c r="BQ115" s="53">
        <f t="shared" si="226"/>
        <v>16335.306096249267</v>
      </c>
      <c r="BR115" s="7">
        <f t="shared" si="227"/>
        <v>0.25734146435812238</v>
      </c>
      <c r="BS115" s="62">
        <f t="shared" si="228"/>
        <v>1244.7606631002368</v>
      </c>
      <c r="BT115" s="48">
        <f t="shared" si="229"/>
        <v>301.26600605131944</v>
      </c>
      <c r="BU115" s="46">
        <f t="shared" si="230"/>
        <v>4.1317660741590503</v>
      </c>
      <c r="BV115" s="64">
        <f t="shared" si="231"/>
        <v>0.16461847248148784</v>
      </c>
      <c r="BW115" s="16">
        <f t="shared" si="232"/>
        <v>5268</v>
      </c>
      <c r="BX115" s="69">
        <f t="shared" si="233"/>
        <v>22759.275802409382</v>
      </c>
      <c r="BY115" s="66">
        <v>293</v>
      </c>
      <c r="BZ115" s="15">
        <f t="shared" si="234"/>
        <v>15.97428450669484</v>
      </c>
      <c r="CA115" s="37">
        <f t="shared" si="235"/>
        <v>-277.02571549330514</v>
      </c>
      <c r="CB115" s="54">
        <f t="shared" si="236"/>
        <v>-277.02571549330514</v>
      </c>
      <c r="CC115" s="26">
        <f t="shared" si="237"/>
        <v>-8.6300845948070248E-2</v>
      </c>
      <c r="CD115" s="47">
        <f t="shared" si="238"/>
        <v>-277.02571549330514</v>
      </c>
      <c r="CE115" s="48">
        <f t="shared" si="239"/>
        <v>325.55000768445143</v>
      </c>
      <c r="CF115" s="65">
        <f t="shared" si="240"/>
        <v>-0.85094673308016067</v>
      </c>
      <c r="CG115" t="s">
        <v>222</v>
      </c>
      <c r="CH115" s="66">
        <v>0</v>
      </c>
      <c r="CI115" s="15">
        <f t="shared" si="241"/>
        <v>14.795775464534259</v>
      </c>
      <c r="CJ115" s="37">
        <f t="shared" si="242"/>
        <v>14.795775464534259</v>
      </c>
      <c r="CK115" s="54">
        <f t="shared" si="243"/>
        <v>14.795775464534259</v>
      </c>
      <c r="CL115" s="26">
        <f t="shared" si="244"/>
        <v>2.3021278146155687E-3</v>
      </c>
      <c r="CM115" s="47">
        <f t="shared" si="245"/>
        <v>14.795775464534261</v>
      </c>
      <c r="CN115" s="48">
        <f t="shared" si="246"/>
        <v>325.55000768445143</v>
      </c>
      <c r="CO115" s="65">
        <f t="shared" si="247"/>
        <v>4.5448548964174759E-2</v>
      </c>
      <c r="CP115" s="70">
        <f t="shared" si="248"/>
        <v>5</v>
      </c>
      <c r="CQ115" s="1">
        <f t="shared" si="249"/>
        <v>5561</v>
      </c>
    </row>
    <row r="116" spans="1:95" x14ac:dyDescent="0.2">
      <c r="A116" s="31" t="s">
        <v>181</v>
      </c>
      <c r="B116">
        <v>0</v>
      </c>
      <c r="C116">
        <v>0</v>
      </c>
      <c r="D116">
        <v>0.22125813449023801</v>
      </c>
      <c r="E116">
        <v>0.77874186550976099</v>
      </c>
      <c r="F116">
        <v>0.27157894736842098</v>
      </c>
      <c r="G116">
        <v>0.27157894736842098</v>
      </c>
      <c r="H116">
        <v>0.43019943019943002</v>
      </c>
      <c r="I116">
        <v>3.9886039886039802E-2</v>
      </c>
      <c r="J116">
        <v>0.130992181567779</v>
      </c>
      <c r="K116">
        <v>0.18861261565354101</v>
      </c>
      <c r="L116">
        <v>0.52774597566116199</v>
      </c>
      <c r="M116">
        <v>-1.7307375074561899</v>
      </c>
      <c r="N116" s="21">
        <v>0</v>
      </c>
      <c r="O116">
        <v>0.99945229832759597</v>
      </c>
      <c r="P116">
        <v>0.97116154350038497</v>
      </c>
      <c r="Q116">
        <v>1.0166267829596001</v>
      </c>
      <c r="R116">
        <v>0.98402823424466801</v>
      </c>
      <c r="S116">
        <v>19.770000457763601</v>
      </c>
      <c r="T116" s="27">
        <f t="shared" si="188"/>
        <v>0.98402823424466801</v>
      </c>
      <c r="U116" s="27">
        <f t="shared" si="189"/>
        <v>1.0166267829596001</v>
      </c>
      <c r="V116" s="39">
        <f t="shared" si="190"/>
        <v>19.454238641469395</v>
      </c>
      <c r="W116" s="38">
        <f t="shared" si="191"/>
        <v>20.098711964486029</v>
      </c>
      <c r="X116" s="44">
        <f t="shared" si="192"/>
        <v>1.1373226443788056</v>
      </c>
      <c r="Y116" s="44">
        <f t="shared" si="193"/>
        <v>0.22201518521912428</v>
      </c>
      <c r="Z116" s="22">
        <f t="shared" si="194"/>
        <v>1</v>
      </c>
      <c r="AA116" s="22">
        <f t="shared" si="195"/>
        <v>1</v>
      </c>
      <c r="AB116" s="22">
        <f t="shared" si="196"/>
        <v>1</v>
      </c>
      <c r="AC116" s="22">
        <v>1</v>
      </c>
      <c r="AD116" s="22">
        <v>1</v>
      </c>
      <c r="AE116" s="22">
        <v>1</v>
      </c>
      <c r="AF116" s="22">
        <f t="shared" si="197"/>
        <v>-0.10573411347504191</v>
      </c>
      <c r="AG116" s="22">
        <f t="shared" si="198"/>
        <v>0.97680415159684475</v>
      </c>
      <c r="AH116" s="22">
        <f t="shared" si="199"/>
        <v>0.52774597566116199</v>
      </c>
      <c r="AI116" s="22">
        <f t="shared" si="200"/>
        <v>1.6334800891362038</v>
      </c>
      <c r="AJ116" s="22">
        <f t="shared" si="201"/>
        <v>-2.6288582302280261</v>
      </c>
      <c r="AK116" s="22">
        <f t="shared" si="202"/>
        <v>1.3004365594014071</v>
      </c>
      <c r="AL116" s="22">
        <f t="shared" si="203"/>
        <v>-1.7307375074561899</v>
      </c>
      <c r="AM116" s="22">
        <f t="shared" si="204"/>
        <v>1.8981207227718362</v>
      </c>
      <c r="AN116" s="46">
        <v>1</v>
      </c>
      <c r="AO116" s="46">
        <v>1</v>
      </c>
      <c r="AP116" s="51">
        <v>1</v>
      </c>
      <c r="AQ116" s="21">
        <v>1</v>
      </c>
      <c r="AR116" s="17">
        <f t="shared" si="205"/>
        <v>7.1195964939138525</v>
      </c>
      <c r="AS116" s="17">
        <f t="shared" si="206"/>
        <v>7.1195964939138525</v>
      </c>
      <c r="AT116" s="17">
        <f t="shared" si="207"/>
        <v>12.980616595790906</v>
      </c>
      <c r="AU116" s="17">
        <f t="shared" si="208"/>
        <v>7.1195964939138525</v>
      </c>
      <c r="AV116" s="17">
        <f t="shared" si="209"/>
        <v>7.1195964939138525</v>
      </c>
      <c r="AW116" s="17">
        <f t="shared" si="210"/>
        <v>12.980616595790906</v>
      </c>
      <c r="AX116" s="14">
        <f t="shared" si="211"/>
        <v>9.0906072573182593E-3</v>
      </c>
      <c r="AY116" s="14">
        <f t="shared" si="212"/>
        <v>8.3658801724176887E-3</v>
      </c>
      <c r="AZ116" s="67">
        <f t="shared" si="213"/>
        <v>1.090526291468373E-3</v>
      </c>
      <c r="BA116" s="21">
        <f t="shared" si="214"/>
        <v>0</v>
      </c>
      <c r="BB116" s="66">
        <v>1404</v>
      </c>
      <c r="BC116" s="15">
        <f t="shared" si="215"/>
        <v>1084.0003717916586</v>
      </c>
      <c r="BD116" s="19">
        <f t="shared" si="216"/>
        <v>-319.99962820834139</v>
      </c>
      <c r="BE116" s="53">
        <f t="shared" si="217"/>
        <v>0</v>
      </c>
      <c r="BF116" s="61">
        <f t="shared" si="218"/>
        <v>0</v>
      </c>
      <c r="BG116" s="62">
        <f t="shared" si="219"/>
        <v>0</v>
      </c>
      <c r="BH116" s="63">
        <f t="shared" si="220"/>
        <v>20.098711964486029</v>
      </c>
      <c r="BI116" s="46">
        <f t="shared" si="221"/>
        <v>0</v>
      </c>
      <c r="BJ116" s="64">
        <f t="shared" si="222"/>
        <v>1.2952025077993647</v>
      </c>
      <c r="BK116" s="66">
        <v>474</v>
      </c>
      <c r="BL116" s="66">
        <v>2610</v>
      </c>
      <c r="BM116" s="66">
        <v>0</v>
      </c>
      <c r="BN116" s="10">
        <f t="shared" si="223"/>
        <v>3084</v>
      </c>
      <c r="BO116" s="15">
        <f t="shared" si="224"/>
        <v>1484.2075331489671</v>
      </c>
      <c r="BP116" s="9">
        <f t="shared" si="225"/>
        <v>-1599.7924668510329</v>
      </c>
      <c r="BQ116" s="53">
        <f t="shared" si="226"/>
        <v>0</v>
      </c>
      <c r="BR116" s="7">
        <f t="shared" si="227"/>
        <v>0</v>
      </c>
      <c r="BS116" s="62">
        <f t="shared" si="228"/>
        <v>0</v>
      </c>
      <c r="BT116" s="48">
        <f t="shared" si="229"/>
        <v>20.098711964486029</v>
      </c>
      <c r="BU116" s="46">
        <f t="shared" si="230"/>
        <v>0</v>
      </c>
      <c r="BV116" s="64">
        <f t="shared" si="231"/>
        <v>2.0778765308223677</v>
      </c>
      <c r="BW116" s="16">
        <f t="shared" si="232"/>
        <v>4488</v>
      </c>
      <c r="BX116" s="69">
        <f t="shared" si="233"/>
        <v>2579.1611510121338</v>
      </c>
      <c r="BY116" s="66">
        <v>0</v>
      </c>
      <c r="BZ116" s="15">
        <f t="shared" si="234"/>
        <v>10.953246071508339</v>
      </c>
      <c r="CA116" s="37">
        <f t="shared" si="235"/>
        <v>10.953246071508339</v>
      </c>
      <c r="CB116" s="54">
        <f t="shared" si="236"/>
        <v>10.953246071508339</v>
      </c>
      <c r="CC116" s="26">
        <f t="shared" si="237"/>
        <v>3.4122261905010446E-3</v>
      </c>
      <c r="CD116" s="47">
        <f t="shared" si="238"/>
        <v>10.953246071508339</v>
      </c>
      <c r="CE116" s="48">
        <f t="shared" si="239"/>
        <v>19.454238641469395</v>
      </c>
      <c r="CF116" s="65">
        <f t="shared" si="240"/>
        <v>0.56302620078690635</v>
      </c>
      <c r="CG116" t="s">
        <v>222</v>
      </c>
      <c r="CH116" s="66">
        <v>0</v>
      </c>
      <c r="CI116" s="15">
        <f t="shared" si="241"/>
        <v>10.145166089530274</v>
      </c>
      <c r="CJ116" s="37">
        <f t="shared" si="242"/>
        <v>10.145166089530274</v>
      </c>
      <c r="CK116" s="54">
        <f t="shared" si="243"/>
        <v>10.145166089530274</v>
      </c>
      <c r="CL116" s="26">
        <f t="shared" si="244"/>
        <v>1.5785228083912051E-3</v>
      </c>
      <c r="CM116" s="47">
        <f t="shared" si="245"/>
        <v>10.145166089530274</v>
      </c>
      <c r="CN116" s="48">
        <f t="shared" si="246"/>
        <v>19.454238641469395</v>
      </c>
      <c r="CO116" s="65">
        <f t="shared" si="247"/>
        <v>0.52148872420555448</v>
      </c>
      <c r="CP116" s="70">
        <f t="shared" si="248"/>
        <v>0</v>
      </c>
      <c r="CQ116" s="1">
        <f t="shared" si="249"/>
        <v>4488</v>
      </c>
    </row>
    <row r="117" spans="1:95" x14ac:dyDescent="0.2">
      <c r="A117" s="31" t="s">
        <v>178</v>
      </c>
      <c r="B117">
        <v>0</v>
      </c>
      <c r="C117">
        <v>1</v>
      </c>
      <c r="D117">
        <v>0.44880847308031702</v>
      </c>
      <c r="E117">
        <v>0.55119152691968198</v>
      </c>
      <c r="F117">
        <v>0.58114035087719296</v>
      </c>
      <c r="G117">
        <v>0.58114035087719296</v>
      </c>
      <c r="H117">
        <v>0.112708719851576</v>
      </c>
      <c r="I117">
        <v>0.21150278293135399</v>
      </c>
      <c r="J117">
        <v>0.154396269091059</v>
      </c>
      <c r="K117">
        <v>0.29954282163608498</v>
      </c>
      <c r="L117">
        <v>0.60848206405976002</v>
      </c>
      <c r="M117">
        <v>-1.8288468937559299</v>
      </c>
      <c r="N117" s="21">
        <v>0</v>
      </c>
      <c r="O117">
        <v>1.00711685519947</v>
      </c>
      <c r="P117">
        <v>0.98837141864966005</v>
      </c>
      <c r="Q117">
        <v>1.0057354303228501</v>
      </c>
      <c r="R117">
        <v>0.98313637344676397</v>
      </c>
      <c r="S117">
        <v>167.14999389648401</v>
      </c>
      <c r="T117" s="27">
        <f t="shared" si="188"/>
        <v>0.98837141864966005</v>
      </c>
      <c r="U117" s="27">
        <f t="shared" si="189"/>
        <v>1.0057354303228501</v>
      </c>
      <c r="V117" s="39">
        <f t="shared" si="190"/>
        <v>165.20627659474991</v>
      </c>
      <c r="W117" s="38">
        <f t="shared" si="191"/>
        <v>168.1086710399421</v>
      </c>
      <c r="X117" s="44">
        <f t="shared" si="192"/>
        <v>1.0197424425846338</v>
      </c>
      <c r="Y117" s="44">
        <f t="shared" si="193"/>
        <v>0.34131996690639671</v>
      </c>
      <c r="Z117" s="22">
        <f t="shared" si="194"/>
        <v>1</v>
      </c>
      <c r="AA117" s="22">
        <f t="shared" si="195"/>
        <v>1</v>
      </c>
      <c r="AB117" s="22">
        <f t="shared" si="196"/>
        <v>1</v>
      </c>
      <c r="AC117" s="22">
        <v>1</v>
      </c>
      <c r="AD117" s="22">
        <v>1</v>
      </c>
      <c r="AE117" s="22">
        <v>1</v>
      </c>
      <c r="AF117" s="22">
        <f t="shared" si="197"/>
        <v>-0.10573411347504191</v>
      </c>
      <c r="AG117" s="22">
        <f t="shared" si="198"/>
        <v>0.97680415159684475</v>
      </c>
      <c r="AH117" s="22">
        <f t="shared" si="199"/>
        <v>0.60848206405976002</v>
      </c>
      <c r="AI117" s="22">
        <f t="shared" si="200"/>
        <v>1.7142161775348019</v>
      </c>
      <c r="AJ117" s="22">
        <f t="shared" si="201"/>
        <v>-2.6288582302280261</v>
      </c>
      <c r="AK117" s="22">
        <f t="shared" si="202"/>
        <v>1.3004365594014071</v>
      </c>
      <c r="AL117" s="22">
        <f t="shared" si="203"/>
        <v>-1.8288468937559299</v>
      </c>
      <c r="AM117" s="22">
        <f t="shared" si="204"/>
        <v>1.8000113364720962</v>
      </c>
      <c r="AN117" s="46">
        <v>1</v>
      </c>
      <c r="AO117" s="46">
        <v>1</v>
      </c>
      <c r="AP117" s="51">
        <v>1</v>
      </c>
      <c r="AQ117" s="21">
        <v>2</v>
      </c>
      <c r="AR117" s="17">
        <f t="shared" si="205"/>
        <v>8.6350003076002118</v>
      </c>
      <c r="AS117" s="17">
        <f t="shared" si="206"/>
        <v>8.6350003076002118</v>
      </c>
      <c r="AT117" s="17">
        <f t="shared" si="207"/>
        <v>20.995728919438829</v>
      </c>
      <c r="AU117" s="17">
        <f t="shared" si="208"/>
        <v>8.6350003076002118</v>
      </c>
      <c r="AV117" s="17">
        <f t="shared" si="209"/>
        <v>8.6350003076002118</v>
      </c>
      <c r="AW117" s="17">
        <f t="shared" si="210"/>
        <v>20.995728919438829</v>
      </c>
      <c r="AX117" s="14">
        <f t="shared" si="211"/>
        <v>1.1025540075244287E-2</v>
      </c>
      <c r="AY117" s="14">
        <f t="shared" si="212"/>
        <v>1.0146555064451572E-2</v>
      </c>
      <c r="AZ117" s="67">
        <f t="shared" si="213"/>
        <v>1.7638911238326907E-3</v>
      </c>
      <c r="BA117" s="21">
        <f t="shared" si="214"/>
        <v>0</v>
      </c>
      <c r="BB117" s="66">
        <v>1504</v>
      </c>
      <c r="BC117" s="15">
        <f t="shared" si="215"/>
        <v>1314.7295007324296</v>
      </c>
      <c r="BD117" s="19">
        <f t="shared" si="216"/>
        <v>-189.27049926757036</v>
      </c>
      <c r="BE117" s="53">
        <f t="shared" si="217"/>
        <v>0</v>
      </c>
      <c r="BF117" s="61">
        <f t="shared" si="218"/>
        <v>0</v>
      </c>
      <c r="BG117" s="62">
        <f t="shared" si="219"/>
        <v>0</v>
      </c>
      <c r="BH117" s="63">
        <f t="shared" si="220"/>
        <v>168.1086710399421</v>
      </c>
      <c r="BI117" s="46">
        <f t="shared" si="221"/>
        <v>0</v>
      </c>
      <c r="BJ117" s="64">
        <f t="shared" si="222"/>
        <v>1.1439615519102055</v>
      </c>
      <c r="BK117" s="66">
        <v>0</v>
      </c>
      <c r="BL117" s="66">
        <v>3510</v>
      </c>
      <c r="BM117" s="66">
        <v>0</v>
      </c>
      <c r="BN117" s="10">
        <f t="shared" si="223"/>
        <v>3510</v>
      </c>
      <c r="BO117" s="15">
        <f t="shared" si="224"/>
        <v>1800.1206270944824</v>
      </c>
      <c r="BP117" s="9">
        <f t="shared" si="225"/>
        <v>-1709.8793729055176</v>
      </c>
      <c r="BQ117" s="53">
        <f t="shared" si="226"/>
        <v>0</v>
      </c>
      <c r="BR117" s="7">
        <f t="shared" si="227"/>
        <v>0</v>
      </c>
      <c r="BS117" s="62">
        <f t="shared" si="228"/>
        <v>0</v>
      </c>
      <c r="BT117" s="48">
        <f t="shared" si="229"/>
        <v>168.1086710399421</v>
      </c>
      <c r="BU117" s="46">
        <f t="shared" si="230"/>
        <v>0</v>
      </c>
      <c r="BV117" s="64">
        <f t="shared" si="231"/>
        <v>1.9498693294045408</v>
      </c>
      <c r="BW117" s="16">
        <f t="shared" si="232"/>
        <v>5014</v>
      </c>
      <c r="BX117" s="69">
        <f t="shared" si="233"/>
        <v>3132.5666502746876</v>
      </c>
      <c r="BY117" s="66">
        <v>0</v>
      </c>
      <c r="BZ117" s="15">
        <f t="shared" si="234"/>
        <v>17.716522447775546</v>
      </c>
      <c r="CA117" s="37">
        <f t="shared" si="235"/>
        <v>17.716522447775546</v>
      </c>
      <c r="CB117" s="54">
        <f t="shared" si="236"/>
        <v>17.716522447775546</v>
      </c>
      <c r="CC117" s="26">
        <f t="shared" si="237"/>
        <v>5.5191658715811739E-3</v>
      </c>
      <c r="CD117" s="47">
        <f t="shared" si="238"/>
        <v>17.716522447775546</v>
      </c>
      <c r="CE117" s="48">
        <f t="shared" si="239"/>
        <v>165.20627659474991</v>
      </c>
      <c r="CF117" s="65">
        <f t="shared" si="240"/>
        <v>0.10723879753814729</v>
      </c>
      <c r="CG117" t="s">
        <v>222</v>
      </c>
      <c r="CH117" s="66">
        <v>0</v>
      </c>
      <c r="CI117" s="15">
        <f t="shared" si="241"/>
        <v>16.409479125015523</v>
      </c>
      <c r="CJ117" s="37">
        <f t="shared" si="242"/>
        <v>16.409479125015523</v>
      </c>
      <c r="CK117" s="54">
        <f t="shared" si="243"/>
        <v>16.409479125015523</v>
      </c>
      <c r="CL117" s="26">
        <f t="shared" si="244"/>
        <v>2.5532097596103194E-3</v>
      </c>
      <c r="CM117" s="47">
        <f t="shared" si="245"/>
        <v>16.409479125015523</v>
      </c>
      <c r="CN117" s="48">
        <f t="shared" si="246"/>
        <v>165.20627659474991</v>
      </c>
      <c r="CO117" s="65">
        <f t="shared" si="247"/>
        <v>9.9327213609855053E-2</v>
      </c>
      <c r="CP117" s="70">
        <f t="shared" si="248"/>
        <v>0</v>
      </c>
      <c r="CQ117" s="1">
        <f t="shared" si="249"/>
        <v>5014</v>
      </c>
    </row>
    <row r="118" spans="1:95" x14ac:dyDescent="0.2">
      <c r="A118" s="31" t="s">
        <v>211</v>
      </c>
      <c r="B118">
        <v>1</v>
      </c>
      <c r="C118">
        <v>1</v>
      </c>
      <c r="D118">
        <v>0.62962962962962898</v>
      </c>
      <c r="E118">
        <v>0.37037037037037002</v>
      </c>
      <c r="F118">
        <v>0.95483193277310896</v>
      </c>
      <c r="G118">
        <v>0.95483193277310896</v>
      </c>
      <c r="H118">
        <v>0.46741573033707801</v>
      </c>
      <c r="I118">
        <v>0.30505617977527999</v>
      </c>
      <c r="J118">
        <v>0.37760833818058298</v>
      </c>
      <c r="K118">
        <v>0.60046023962974304</v>
      </c>
      <c r="L118">
        <v>0.30347098429408698</v>
      </c>
      <c r="M118">
        <v>0.87575923881066597</v>
      </c>
      <c r="N118" s="21">
        <v>0</v>
      </c>
      <c r="O118">
        <v>0.99984640027403104</v>
      </c>
      <c r="P118">
        <v>0.99865237011454699</v>
      </c>
      <c r="Q118">
        <v>1.00876082175438</v>
      </c>
      <c r="R118">
        <v>0.99450853837168396</v>
      </c>
      <c r="S118">
        <v>22.5</v>
      </c>
      <c r="T118" s="27">
        <f t="shared" si="188"/>
        <v>0.99865237011454699</v>
      </c>
      <c r="U118" s="27">
        <f t="shared" si="189"/>
        <v>1.00876082175438</v>
      </c>
      <c r="V118" s="39">
        <f t="shared" si="190"/>
        <v>22.469678327577306</v>
      </c>
      <c r="W118" s="38">
        <f t="shared" si="191"/>
        <v>22.697118489473549</v>
      </c>
      <c r="X118" s="44">
        <f t="shared" si="192"/>
        <v>0.92630822399608559</v>
      </c>
      <c r="Y118" s="44">
        <f t="shared" si="193"/>
        <v>0.61283342615693293</v>
      </c>
      <c r="Z118" s="22">
        <f t="shared" si="194"/>
        <v>1</v>
      </c>
      <c r="AA118" s="22">
        <f t="shared" si="195"/>
        <v>1</v>
      </c>
      <c r="AB118" s="22">
        <f t="shared" si="196"/>
        <v>1</v>
      </c>
      <c r="AC118" s="22">
        <v>1</v>
      </c>
      <c r="AD118" s="22">
        <v>1</v>
      </c>
      <c r="AE118" s="22">
        <v>1</v>
      </c>
      <c r="AF118" s="22">
        <f t="shared" si="197"/>
        <v>-0.10573411347504191</v>
      </c>
      <c r="AG118" s="22">
        <f t="shared" si="198"/>
        <v>0.97680415159684475</v>
      </c>
      <c r="AH118" s="22">
        <f t="shared" si="199"/>
        <v>0.30347098429408698</v>
      </c>
      <c r="AI118" s="22">
        <f t="shared" si="200"/>
        <v>1.4092050977691288</v>
      </c>
      <c r="AJ118" s="22">
        <f t="shared" si="201"/>
        <v>-2.6288582302280261</v>
      </c>
      <c r="AK118" s="22">
        <f t="shared" si="202"/>
        <v>1.3004365594014071</v>
      </c>
      <c r="AL118" s="22">
        <f t="shared" si="203"/>
        <v>0.87575923881066597</v>
      </c>
      <c r="AM118" s="22">
        <f t="shared" si="204"/>
        <v>4.504617469038692</v>
      </c>
      <c r="AN118" s="46">
        <v>0</v>
      </c>
      <c r="AO118" s="49">
        <v>0</v>
      </c>
      <c r="AP118" s="51">
        <v>0.5</v>
      </c>
      <c r="AQ118" s="50">
        <v>1</v>
      </c>
      <c r="AR118" s="17">
        <f t="shared" si="205"/>
        <v>0</v>
      </c>
      <c r="AS118" s="17">
        <f t="shared" si="206"/>
        <v>0</v>
      </c>
      <c r="AT118" s="17">
        <f t="shared" si="207"/>
        <v>205.8740798705559</v>
      </c>
      <c r="AU118" s="17">
        <f t="shared" si="208"/>
        <v>0</v>
      </c>
      <c r="AV118" s="17">
        <f t="shared" si="209"/>
        <v>0</v>
      </c>
      <c r="AW118" s="17">
        <f t="shared" si="210"/>
        <v>205.8740798705559</v>
      </c>
      <c r="AX118" s="14">
        <f t="shared" si="211"/>
        <v>0</v>
      </c>
      <c r="AY118" s="14">
        <f t="shared" si="212"/>
        <v>0</v>
      </c>
      <c r="AZ118" s="67">
        <f t="shared" si="213"/>
        <v>1.7295873056099732E-2</v>
      </c>
      <c r="BA118" s="21">
        <f t="shared" si="214"/>
        <v>0</v>
      </c>
      <c r="BB118" s="66">
        <v>0</v>
      </c>
      <c r="BC118" s="15">
        <f t="shared" si="215"/>
        <v>0</v>
      </c>
      <c r="BD118" s="19">
        <f t="shared" si="216"/>
        <v>0</v>
      </c>
      <c r="BE118" s="53">
        <f t="shared" si="217"/>
        <v>0</v>
      </c>
      <c r="BF118" s="61">
        <f t="shared" si="218"/>
        <v>0</v>
      </c>
      <c r="BG118" s="62">
        <f t="shared" si="219"/>
        <v>0</v>
      </c>
      <c r="BH118" s="63">
        <f t="shared" si="220"/>
        <v>22.697118489473549</v>
      </c>
      <c r="BI118" s="46">
        <f t="shared" si="221"/>
        <v>0</v>
      </c>
      <c r="BJ118" s="64" t="e">
        <f t="shared" si="222"/>
        <v>#DIV/0!</v>
      </c>
      <c r="BK118" s="66">
        <v>0</v>
      </c>
      <c r="BL118" s="66">
        <v>0</v>
      </c>
      <c r="BM118" s="66">
        <v>0</v>
      </c>
      <c r="BN118" s="10">
        <f t="shared" si="223"/>
        <v>0</v>
      </c>
      <c r="BO118" s="15">
        <f t="shared" si="224"/>
        <v>0</v>
      </c>
      <c r="BP118" s="9">
        <f t="shared" si="225"/>
        <v>0</v>
      </c>
      <c r="BQ118" s="53">
        <f t="shared" si="226"/>
        <v>0</v>
      </c>
      <c r="BR118" s="7">
        <f t="shared" si="227"/>
        <v>0</v>
      </c>
      <c r="BS118" s="62">
        <f t="shared" si="228"/>
        <v>0</v>
      </c>
      <c r="BT118" s="48">
        <f t="shared" si="229"/>
        <v>22.697118489473549</v>
      </c>
      <c r="BU118" s="46">
        <f t="shared" si="230"/>
        <v>0</v>
      </c>
      <c r="BV118" s="64" t="e">
        <f t="shared" si="231"/>
        <v>#DIV/0!</v>
      </c>
      <c r="BW118" s="16">
        <f t="shared" si="232"/>
        <v>90</v>
      </c>
      <c r="BX118" s="69">
        <f t="shared" si="233"/>
        <v>173.71974897546571</v>
      </c>
      <c r="BY118" s="66">
        <v>90</v>
      </c>
      <c r="BZ118" s="15">
        <f t="shared" si="234"/>
        <v>173.71974897546571</v>
      </c>
      <c r="CA118" s="37">
        <f t="shared" si="235"/>
        <v>83.719748975465706</v>
      </c>
      <c r="CB118" s="54">
        <f t="shared" si="236"/>
        <v>83.719748975465706</v>
      </c>
      <c r="CC118" s="26">
        <f t="shared" si="237"/>
        <v>2.6080918683945735E-2</v>
      </c>
      <c r="CD118" s="47">
        <f t="shared" si="238"/>
        <v>83.719748975465706</v>
      </c>
      <c r="CE118" s="48">
        <f t="shared" si="239"/>
        <v>22.469678327577306</v>
      </c>
      <c r="CF118" s="65">
        <f t="shared" si="240"/>
        <v>3.7258988649034399</v>
      </c>
      <c r="CG118" t="s">
        <v>222</v>
      </c>
      <c r="CH118" s="66">
        <v>0</v>
      </c>
      <c r="CI118" s="15">
        <f t="shared" si="241"/>
        <v>160.90350704089582</v>
      </c>
      <c r="CJ118" s="37">
        <f t="shared" si="242"/>
        <v>160.90350704089582</v>
      </c>
      <c r="CK118" s="54">
        <f t="shared" si="243"/>
        <v>160.90350704089582</v>
      </c>
      <c r="CL118" s="26">
        <f t="shared" si="244"/>
        <v>2.5035554230729083E-2</v>
      </c>
      <c r="CM118" s="47">
        <f t="shared" si="245"/>
        <v>160.90350704089582</v>
      </c>
      <c r="CN118" s="48">
        <f t="shared" si="246"/>
        <v>22.469678327577306</v>
      </c>
      <c r="CO118" s="65">
        <f t="shared" si="247"/>
        <v>7.1609172456829082</v>
      </c>
      <c r="CP118" s="70">
        <f t="shared" si="248"/>
        <v>0</v>
      </c>
      <c r="CQ118" s="1">
        <f t="shared" si="249"/>
        <v>180</v>
      </c>
    </row>
    <row r="119" spans="1:95" x14ac:dyDescent="0.2">
      <c r="A119" s="31" t="s">
        <v>128</v>
      </c>
      <c r="B119">
        <v>0</v>
      </c>
      <c r="C119">
        <v>0</v>
      </c>
      <c r="D119">
        <v>0.49770642201834803</v>
      </c>
      <c r="E119">
        <v>0.50229357798165097</v>
      </c>
      <c r="F119">
        <v>0.37555555555555498</v>
      </c>
      <c r="G119">
        <v>0.37555555555555498</v>
      </c>
      <c r="H119">
        <v>0.63190184049079701</v>
      </c>
      <c r="I119">
        <v>0.84049079754601197</v>
      </c>
      <c r="J119">
        <v>0.72877135089471201</v>
      </c>
      <c r="K119">
        <v>0.52315784382749697</v>
      </c>
      <c r="L119">
        <v>-0.31158120365966602</v>
      </c>
      <c r="M119">
        <v>-3.1215038726172502</v>
      </c>
      <c r="N119" s="21">
        <v>0</v>
      </c>
      <c r="O119">
        <v>0.99091001903684595</v>
      </c>
      <c r="P119">
        <v>0.97631231867873203</v>
      </c>
      <c r="Q119">
        <v>1.0229685332429901</v>
      </c>
      <c r="R119">
        <v>0.99547324565874595</v>
      </c>
      <c r="S119">
        <v>3.70000004768371</v>
      </c>
      <c r="T119" s="27">
        <f t="shared" si="188"/>
        <v>0.99547324565874595</v>
      </c>
      <c r="U119" s="27">
        <f t="shared" si="189"/>
        <v>1.0229685332429901</v>
      </c>
      <c r="V119" s="39">
        <f t="shared" si="190"/>
        <v>3.6832510564052177</v>
      </c>
      <c r="W119" s="38">
        <f t="shared" si="191"/>
        <v>3.7849836217779984</v>
      </c>
      <c r="X119" s="44">
        <f t="shared" si="192"/>
        <v>0.99447581042280653</v>
      </c>
      <c r="Y119" s="44">
        <f t="shared" si="193"/>
        <v>0.56759133798406802</v>
      </c>
      <c r="Z119" s="22">
        <f t="shared" si="194"/>
        <v>1</v>
      </c>
      <c r="AA119" s="22">
        <f t="shared" si="195"/>
        <v>1</v>
      </c>
      <c r="AB119" s="22">
        <f t="shared" si="196"/>
        <v>1</v>
      </c>
      <c r="AC119" s="22">
        <v>1</v>
      </c>
      <c r="AD119" s="22">
        <v>1</v>
      </c>
      <c r="AE119" s="22">
        <v>1</v>
      </c>
      <c r="AF119" s="22">
        <f t="shared" si="197"/>
        <v>-0.10573411347504191</v>
      </c>
      <c r="AG119" s="22">
        <f t="shared" si="198"/>
        <v>0.97680415159684475</v>
      </c>
      <c r="AH119" s="22">
        <f t="shared" si="199"/>
        <v>-0.10573411347504191</v>
      </c>
      <c r="AI119" s="22">
        <f t="shared" si="200"/>
        <v>1</v>
      </c>
      <c r="AJ119" s="22">
        <f t="shared" si="201"/>
        <v>-2.6288582302280261</v>
      </c>
      <c r="AK119" s="22">
        <f t="shared" si="202"/>
        <v>1.3004365594014071</v>
      </c>
      <c r="AL119" s="22">
        <f t="shared" si="203"/>
        <v>-2.6288582302280261</v>
      </c>
      <c r="AM119" s="22">
        <f t="shared" si="204"/>
        <v>1</v>
      </c>
      <c r="AN119" s="46">
        <v>1</v>
      </c>
      <c r="AO119" s="46">
        <v>1</v>
      </c>
      <c r="AP119" s="51">
        <v>1</v>
      </c>
      <c r="AQ119" s="21">
        <v>1</v>
      </c>
      <c r="AR119" s="17">
        <f t="shared" si="205"/>
        <v>1</v>
      </c>
      <c r="AS119" s="17">
        <f t="shared" si="206"/>
        <v>1</v>
      </c>
      <c r="AT119" s="17">
        <f t="shared" si="207"/>
        <v>1</v>
      </c>
      <c r="AU119" s="17">
        <f t="shared" si="208"/>
        <v>1</v>
      </c>
      <c r="AV119" s="17">
        <f t="shared" si="209"/>
        <v>1</v>
      </c>
      <c r="AW119" s="17">
        <f t="shared" si="210"/>
        <v>1</v>
      </c>
      <c r="AX119" s="14">
        <f t="shared" si="211"/>
        <v>1.2768430437159347E-3</v>
      </c>
      <c r="AY119" s="14">
        <f t="shared" si="212"/>
        <v>1.1750497629422138E-3</v>
      </c>
      <c r="AZ119" s="67">
        <f t="shared" si="213"/>
        <v>8.4011902163568032E-5</v>
      </c>
      <c r="BA119" s="21">
        <f t="shared" si="214"/>
        <v>0</v>
      </c>
      <c r="BB119" s="66">
        <v>181</v>
      </c>
      <c r="BC119" s="15">
        <f t="shared" si="215"/>
        <v>152.25587190486291</v>
      </c>
      <c r="BD119" s="19">
        <f t="shared" si="216"/>
        <v>-28.744128095137086</v>
      </c>
      <c r="BE119" s="53">
        <f t="shared" si="217"/>
        <v>0</v>
      </c>
      <c r="BF119" s="61">
        <f t="shared" si="218"/>
        <v>0</v>
      </c>
      <c r="BG119" s="62">
        <f t="shared" si="219"/>
        <v>0</v>
      </c>
      <c r="BH119" s="63">
        <f t="shared" si="220"/>
        <v>3.7849836217779984</v>
      </c>
      <c r="BI119" s="46">
        <f t="shared" si="221"/>
        <v>0</v>
      </c>
      <c r="BJ119" s="64">
        <f t="shared" si="222"/>
        <v>1.1887883057350843</v>
      </c>
      <c r="BK119" s="66">
        <v>48</v>
      </c>
      <c r="BL119" s="66">
        <v>281</v>
      </c>
      <c r="BM119" s="66">
        <v>7</v>
      </c>
      <c r="BN119" s="10">
        <f t="shared" si="223"/>
        <v>336</v>
      </c>
      <c r="BO119" s="15">
        <f t="shared" si="224"/>
        <v>208.46792854310402</v>
      </c>
      <c r="BP119" s="9">
        <f t="shared" si="225"/>
        <v>-127.53207145689598</v>
      </c>
      <c r="BQ119" s="53">
        <f t="shared" si="226"/>
        <v>0</v>
      </c>
      <c r="BR119" s="7">
        <f t="shared" si="227"/>
        <v>0</v>
      </c>
      <c r="BS119" s="62">
        <f t="shared" si="228"/>
        <v>0</v>
      </c>
      <c r="BT119" s="48">
        <f t="shared" si="229"/>
        <v>3.7849836217779984</v>
      </c>
      <c r="BU119" s="46">
        <f t="shared" si="230"/>
        <v>0</v>
      </c>
      <c r="BV119" s="64">
        <f t="shared" si="231"/>
        <v>1.6117587119906873</v>
      </c>
      <c r="BW119" s="16">
        <f t="shared" si="232"/>
        <v>517</v>
      </c>
      <c r="BX119" s="69">
        <f t="shared" si="233"/>
        <v>361.56761599329781</v>
      </c>
      <c r="BY119" s="66">
        <v>0</v>
      </c>
      <c r="BZ119" s="15">
        <f t="shared" si="234"/>
        <v>0.84381554533087733</v>
      </c>
      <c r="CA119" s="37">
        <f t="shared" si="235"/>
        <v>0.84381554533087733</v>
      </c>
      <c r="CB119" s="54">
        <f t="shared" si="236"/>
        <v>0.84381554533087733</v>
      </c>
      <c r="CC119" s="26">
        <f t="shared" si="237"/>
        <v>2.628708863959123E-4</v>
      </c>
      <c r="CD119" s="47">
        <f t="shared" si="238"/>
        <v>0.84381554533087744</v>
      </c>
      <c r="CE119" s="48">
        <f t="shared" si="239"/>
        <v>3.6832510564052177</v>
      </c>
      <c r="CF119" s="65">
        <f t="shared" si="240"/>
        <v>0.22909531074822395</v>
      </c>
      <c r="CG119" t="s">
        <v>222</v>
      </c>
      <c r="CH119" s="66">
        <v>0</v>
      </c>
      <c r="CI119" s="15">
        <f t="shared" si="241"/>
        <v>0.78156272582767339</v>
      </c>
      <c r="CJ119" s="37">
        <f t="shared" si="242"/>
        <v>0.78156272582767339</v>
      </c>
      <c r="CK119" s="54">
        <f t="shared" si="243"/>
        <v>0.78156272582767339</v>
      </c>
      <c r="CL119" s="26">
        <f t="shared" si="244"/>
        <v>1.216061499654074E-4</v>
      </c>
      <c r="CM119" s="47">
        <f t="shared" si="245"/>
        <v>0.78156272582767339</v>
      </c>
      <c r="CN119" s="48">
        <f t="shared" si="246"/>
        <v>3.6832510564052177</v>
      </c>
      <c r="CO119" s="65">
        <f t="shared" si="247"/>
        <v>0.21219371524200786</v>
      </c>
      <c r="CP119" s="70">
        <f t="shared" si="248"/>
        <v>0</v>
      </c>
      <c r="CQ119" s="1">
        <f t="shared" si="249"/>
        <v>517</v>
      </c>
    </row>
    <row r="120" spans="1:95" x14ac:dyDescent="0.2">
      <c r="A120" s="31" t="s">
        <v>226</v>
      </c>
      <c r="B120">
        <v>1</v>
      </c>
      <c r="C120">
        <v>1</v>
      </c>
      <c r="D120">
        <v>0.65561326408309994</v>
      </c>
      <c r="E120">
        <v>0.344386735916899</v>
      </c>
      <c r="F120">
        <v>0.693285657528804</v>
      </c>
      <c r="G120">
        <v>0.693285657528804</v>
      </c>
      <c r="H120">
        <v>0.89720016715419904</v>
      </c>
      <c r="I120">
        <v>0.70873380693689902</v>
      </c>
      <c r="J120">
        <v>0.797418390841105</v>
      </c>
      <c r="K120">
        <v>0.74353125920827001</v>
      </c>
      <c r="L120">
        <v>0.64144579840831795</v>
      </c>
      <c r="M120">
        <v>-1.97098720329168</v>
      </c>
      <c r="N120" s="21">
        <v>0</v>
      </c>
      <c r="O120">
        <v>1.002027855838</v>
      </c>
      <c r="P120">
        <v>0.99811422338491096</v>
      </c>
      <c r="Q120">
        <v>1.00488466651221</v>
      </c>
      <c r="R120">
        <v>1.00423710555009</v>
      </c>
      <c r="S120">
        <v>311.29998779296801</v>
      </c>
      <c r="T120" s="27">
        <f t="shared" si="188"/>
        <v>0.99811422338491096</v>
      </c>
      <c r="U120" s="27">
        <f t="shared" si="189"/>
        <v>1.00488466651221</v>
      </c>
      <c r="V120" s="39">
        <f t="shared" si="190"/>
        <v>310.71294555571052</v>
      </c>
      <c r="W120" s="38">
        <f t="shared" si="191"/>
        <v>312.82058441859169</v>
      </c>
      <c r="X120" s="44">
        <f t="shared" si="192"/>
        <v>0.91288191577208933</v>
      </c>
      <c r="Y120" s="44">
        <f t="shared" si="193"/>
        <v>0.74129545761159732</v>
      </c>
      <c r="Z120" s="22">
        <f t="shared" si="194"/>
        <v>1</v>
      </c>
      <c r="AA120" s="22">
        <f t="shared" si="195"/>
        <v>1</v>
      </c>
      <c r="AB120" s="22">
        <f t="shared" si="196"/>
        <v>1</v>
      </c>
      <c r="AC120" s="22">
        <v>1</v>
      </c>
      <c r="AD120" s="22">
        <v>1</v>
      </c>
      <c r="AE120" s="22">
        <v>1</v>
      </c>
      <c r="AF120" s="22">
        <f t="shared" si="197"/>
        <v>-0.10573411347504191</v>
      </c>
      <c r="AG120" s="22">
        <f t="shared" si="198"/>
        <v>0.97680415159684475</v>
      </c>
      <c r="AH120" s="22">
        <f t="shared" si="199"/>
        <v>0.64144579840831795</v>
      </c>
      <c r="AI120" s="22">
        <f t="shared" si="200"/>
        <v>1.74717991188336</v>
      </c>
      <c r="AJ120" s="22">
        <f t="shared" si="201"/>
        <v>-2.6288582302280261</v>
      </c>
      <c r="AK120" s="22">
        <f t="shared" si="202"/>
        <v>1.3004365594014071</v>
      </c>
      <c r="AL120" s="22">
        <f t="shared" si="203"/>
        <v>-1.97098720329168</v>
      </c>
      <c r="AM120" s="22">
        <f t="shared" si="204"/>
        <v>1.6578710269363461</v>
      </c>
      <c r="AN120" s="46">
        <v>1</v>
      </c>
      <c r="AO120" s="46">
        <v>0</v>
      </c>
      <c r="AP120" s="51">
        <v>1</v>
      </c>
      <c r="AQ120" s="21">
        <v>1</v>
      </c>
      <c r="AR120" s="17">
        <f t="shared" si="205"/>
        <v>9.318596588549795</v>
      </c>
      <c r="AS120" s="17">
        <f t="shared" si="206"/>
        <v>0</v>
      </c>
      <c r="AT120" s="17">
        <f t="shared" si="207"/>
        <v>7.5544520230472356</v>
      </c>
      <c r="AU120" s="17">
        <f t="shared" si="208"/>
        <v>9.318596588549795</v>
      </c>
      <c r="AV120" s="17">
        <f t="shared" si="209"/>
        <v>0</v>
      </c>
      <c r="AW120" s="17">
        <f t="shared" si="210"/>
        <v>7.5544520230472356</v>
      </c>
      <c r="AX120" s="14">
        <f t="shared" si="211"/>
        <v>1.1898385231284845E-2</v>
      </c>
      <c r="AY120" s="14">
        <f t="shared" si="212"/>
        <v>0</v>
      </c>
      <c r="AZ120" s="67">
        <f t="shared" si="213"/>
        <v>6.3466388425961295E-4</v>
      </c>
      <c r="BA120" s="21">
        <f t="shared" si="214"/>
        <v>0</v>
      </c>
      <c r="BB120" s="66">
        <v>1245</v>
      </c>
      <c r="BC120" s="15">
        <f t="shared" si="215"/>
        <v>1418.8110485193299</v>
      </c>
      <c r="BD120" s="19">
        <f t="shared" si="216"/>
        <v>173.81104851932992</v>
      </c>
      <c r="BE120" s="53">
        <f t="shared" si="217"/>
        <v>173.81104851932992</v>
      </c>
      <c r="BF120" s="61">
        <f t="shared" si="218"/>
        <v>8.6332867284186002E-3</v>
      </c>
      <c r="BG120" s="62">
        <f t="shared" si="219"/>
        <v>11.698103517007121</v>
      </c>
      <c r="BH120" s="63">
        <f t="shared" si="220"/>
        <v>310.71294555571052</v>
      </c>
      <c r="BI120" s="46">
        <f t="shared" si="221"/>
        <v>3.7649231177301117E-2</v>
      </c>
      <c r="BJ120" s="64">
        <f t="shared" si="222"/>
        <v>0.87749528120695208</v>
      </c>
      <c r="BK120" s="66">
        <v>0</v>
      </c>
      <c r="BL120" s="66">
        <v>0</v>
      </c>
      <c r="BM120" s="66">
        <v>0</v>
      </c>
      <c r="BN120" s="10">
        <f t="shared" si="223"/>
        <v>0</v>
      </c>
      <c r="BO120" s="15">
        <f t="shared" si="224"/>
        <v>0</v>
      </c>
      <c r="BP120" s="9">
        <f t="shared" si="225"/>
        <v>0</v>
      </c>
      <c r="BQ120" s="53">
        <f t="shared" si="226"/>
        <v>0</v>
      </c>
      <c r="BR120" s="7">
        <f t="shared" si="227"/>
        <v>0</v>
      </c>
      <c r="BS120" s="62">
        <f t="shared" si="228"/>
        <v>0</v>
      </c>
      <c r="BT120" s="48">
        <f t="shared" si="229"/>
        <v>312.82058441859169</v>
      </c>
      <c r="BU120" s="46">
        <f t="shared" si="230"/>
        <v>0</v>
      </c>
      <c r="BV120" s="64" t="e">
        <f t="shared" si="231"/>
        <v>#DIV/0!</v>
      </c>
      <c r="BW120" s="16">
        <f t="shared" si="232"/>
        <v>1245</v>
      </c>
      <c r="BX120" s="69">
        <f t="shared" si="233"/>
        <v>1425.1856125728334</v>
      </c>
      <c r="BY120" s="66">
        <v>0</v>
      </c>
      <c r="BZ120" s="15">
        <f t="shared" si="234"/>
        <v>6.3745640535035522</v>
      </c>
      <c r="CA120" s="37">
        <f t="shared" si="235"/>
        <v>6.3745640535035522</v>
      </c>
      <c r="CB120" s="54">
        <f t="shared" si="236"/>
        <v>6.3745640535035522</v>
      </c>
      <c r="CC120" s="26">
        <f t="shared" si="237"/>
        <v>1.9858454995338192E-3</v>
      </c>
      <c r="CD120" s="47">
        <f t="shared" si="238"/>
        <v>6.3745640535035513</v>
      </c>
      <c r="CE120" s="48">
        <f t="shared" si="239"/>
        <v>310.71294555571052</v>
      </c>
      <c r="CF120" s="65">
        <f t="shared" si="240"/>
        <v>2.0515926821467433E-2</v>
      </c>
      <c r="CG120" t="s">
        <v>222</v>
      </c>
      <c r="CH120" s="66">
        <v>0</v>
      </c>
      <c r="CI120" s="15">
        <f t="shared" si="241"/>
        <v>5.9042781152671795</v>
      </c>
      <c r="CJ120" s="37">
        <f t="shared" si="242"/>
        <v>5.9042781152671795</v>
      </c>
      <c r="CK120" s="54">
        <f t="shared" si="243"/>
        <v>5.9042781152671795</v>
      </c>
      <c r="CL120" s="26">
        <f t="shared" si="244"/>
        <v>9.1866782562115756E-4</v>
      </c>
      <c r="CM120" s="47">
        <f t="shared" si="245"/>
        <v>5.9042781152671795</v>
      </c>
      <c r="CN120" s="48">
        <f t="shared" si="246"/>
        <v>310.71294555571052</v>
      </c>
      <c r="CO120" s="65">
        <f t="shared" si="247"/>
        <v>1.9002356354053323E-2</v>
      </c>
      <c r="CP120" s="70">
        <f t="shared" si="248"/>
        <v>0</v>
      </c>
      <c r="CQ120" s="1">
        <f t="shared" si="249"/>
        <v>1245</v>
      </c>
    </row>
    <row r="121" spans="1:95" x14ac:dyDescent="0.2">
      <c r="A121" s="31" t="s">
        <v>215</v>
      </c>
      <c r="B121">
        <v>1</v>
      </c>
      <c r="C121">
        <v>1</v>
      </c>
      <c r="D121">
        <v>0.40191769876148598</v>
      </c>
      <c r="E121">
        <v>0.59808230123851303</v>
      </c>
      <c r="F121">
        <v>0.26332537788385002</v>
      </c>
      <c r="G121">
        <v>0.26332537788385002</v>
      </c>
      <c r="H121">
        <v>3.7609694943585403E-2</v>
      </c>
      <c r="I121">
        <v>0.382365231926452</v>
      </c>
      <c r="J121">
        <v>0.119919305075484</v>
      </c>
      <c r="K121">
        <v>0.17770142465543301</v>
      </c>
      <c r="L121">
        <v>0.71937071913152895</v>
      </c>
      <c r="M121">
        <v>0.47807641536849699</v>
      </c>
      <c r="N121" s="21">
        <v>0</v>
      </c>
      <c r="O121">
        <v>1.0472589416481299</v>
      </c>
      <c r="P121">
        <v>0.98382091130517701</v>
      </c>
      <c r="Q121">
        <v>1.03436556634826</v>
      </c>
      <c r="R121">
        <v>0.99827586366361998</v>
      </c>
      <c r="S121">
        <v>0.93730002641677801</v>
      </c>
      <c r="T121" s="27">
        <f t="shared" si="188"/>
        <v>0.98382091130517701</v>
      </c>
      <c r="U121" s="27">
        <f t="shared" si="189"/>
        <v>1.03436556634826</v>
      </c>
      <c r="V121" s="39">
        <f t="shared" si="190"/>
        <v>0.922135366155721</v>
      </c>
      <c r="W121" s="38">
        <f t="shared" si="191"/>
        <v>0.96951087266282965</v>
      </c>
      <c r="X121" s="44">
        <f t="shared" si="192"/>
        <v>1.0439719240297276</v>
      </c>
      <c r="Y121" s="44">
        <f t="shared" si="193"/>
        <v>0.23516630159002008</v>
      </c>
      <c r="Z121" s="22">
        <f t="shared" si="194"/>
        <v>1</v>
      </c>
      <c r="AA121" s="22">
        <f t="shared" si="195"/>
        <v>1</v>
      </c>
      <c r="AB121" s="22">
        <f t="shared" si="196"/>
        <v>1</v>
      </c>
      <c r="AC121" s="22">
        <v>1</v>
      </c>
      <c r="AD121" s="22">
        <v>1</v>
      </c>
      <c r="AE121" s="22">
        <v>1</v>
      </c>
      <c r="AF121" s="22">
        <f t="shared" si="197"/>
        <v>-0.10573411347504191</v>
      </c>
      <c r="AG121" s="22">
        <f t="shared" si="198"/>
        <v>0.97680415159684475</v>
      </c>
      <c r="AH121" s="22">
        <f t="shared" si="199"/>
        <v>0.71937071913152895</v>
      </c>
      <c r="AI121" s="22">
        <f t="shared" si="200"/>
        <v>1.8251048326065709</v>
      </c>
      <c r="AJ121" s="22">
        <f t="shared" si="201"/>
        <v>-2.6288582302280261</v>
      </c>
      <c r="AK121" s="22">
        <f t="shared" si="202"/>
        <v>1.3004365594014071</v>
      </c>
      <c r="AL121" s="22">
        <f t="shared" si="203"/>
        <v>0.47807641536849699</v>
      </c>
      <c r="AM121" s="22">
        <f t="shared" si="204"/>
        <v>4.1069346455965228</v>
      </c>
      <c r="AN121" s="46">
        <v>0</v>
      </c>
      <c r="AO121" s="49">
        <v>0</v>
      </c>
      <c r="AP121" s="51">
        <v>0.5</v>
      </c>
      <c r="AQ121" s="50">
        <v>1</v>
      </c>
      <c r="AR121" s="17">
        <f t="shared" si="205"/>
        <v>0</v>
      </c>
      <c r="AS121" s="17">
        <f t="shared" si="206"/>
        <v>0</v>
      </c>
      <c r="AT121" s="17">
        <f t="shared" si="207"/>
        <v>142.24636329790781</v>
      </c>
      <c r="AU121" s="17">
        <f t="shared" si="208"/>
        <v>0</v>
      </c>
      <c r="AV121" s="17">
        <f t="shared" si="209"/>
        <v>0</v>
      </c>
      <c r="AW121" s="17">
        <f t="shared" si="210"/>
        <v>142.24636329790781</v>
      </c>
      <c r="AX121" s="14">
        <f t="shared" si="211"/>
        <v>0</v>
      </c>
      <c r="AY121" s="14">
        <f t="shared" si="212"/>
        <v>0</v>
      </c>
      <c r="AZ121" s="67">
        <f t="shared" si="213"/>
        <v>1.1950387556507184E-2</v>
      </c>
      <c r="BA121" s="21">
        <f t="shared" si="214"/>
        <v>0</v>
      </c>
      <c r="BB121" s="66">
        <v>0</v>
      </c>
      <c r="BC121" s="15">
        <f t="shared" si="215"/>
        <v>0</v>
      </c>
      <c r="BD121" s="19">
        <f t="shared" si="216"/>
        <v>0</v>
      </c>
      <c r="BE121" s="53">
        <f t="shared" si="217"/>
        <v>0</v>
      </c>
      <c r="BF121" s="61">
        <f t="shared" si="218"/>
        <v>0</v>
      </c>
      <c r="BG121" s="62">
        <f t="shared" si="219"/>
        <v>0</v>
      </c>
      <c r="BH121" s="63">
        <f t="shared" si="220"/>
        <v>0.96951087266282965</v>
      </c>
      <c r="BI121" s="46">
        <f t="shared" si="221"/>
        <v>0</v>
      </c>
      <c r="BJ121" s="64" t="e">
        <f t="shared" si="222"/>
        <v>#DIV/0!</v>
      </c>
      <c r="BK121" s="66">
        <v>0</v>
      </c>
      <c r="BL121" s="66">
        <v>0</v>
      </c>
      <c r="BM121" s="66">
        <v>0</v>
      </c>
      <c r="BN121" s="10">
        <f t="shared" si="223"/>
        <v>0</v>
      </c>
      <c r="BO121" s="15">
        <f t="shared" si="224"/>
        <v>0</v>
      </c>
      <c r="BP121" s="9">
        <f t="shared" si="225"/>
        <v>0</v>
      </c>
      <c r="BQ121" s="53">
        <f t="shared" si="226"/>
        <v>0</v>
      </c>
      <c r="BR121" s="7">
        <f t="shared" si="227"/>
        <v>0</v>
      </c>
      <c r="BS121" s="62">
        <f t="shared" si="228"/>
        <v>0</v>
      </c>
      <c r="BT121" s="48">
        <f t="shared" si="229"/>
        <v>0.96951087266282965</v>
      </c>
      <c r="BU121" s="46">
        <f t="shared" si="230"/>
        <v>0</v>
      </c>
      <c r="BV121" s="64" t="e">
        <f t="shared" si="231"/>
        <v>#DIV/0!</v>
      </c>
      <c r="BW121" s="16">
        <f t="shared" si="232"/>
        <v>135</v>
      </c>
      <c r="BX121" s="69">
        <f t="shared" si="233"/>
        <v>120.02969261755815</v>
      </c>
      <c r="BY121" s="66">
        <v>135</v>
      </c>
      <c r="BZ121" s="15">
        <f t="shared" si="234"/>
        <v>120.02969261755815</v>
      </c>
      <c r="CA121" s="37">
        <f t="shared" si="235"/>
        <v>-14.970307382441845</v>
      </c>
      <c r="CB121" s="54">
        <f t="shared" si="236"/>
        <v>-14.970307382441845</v>
      </c>
      <c r="CC121" s="26">
        <f t="shared" si="237"/>
        <v>-4.6636471596392098E-3</v>
      </c>
      <c r="CD121" s="47">
        <f t="shared" si="238"/>
        <v>-14.970307382441844</v>
      </c>
      <c r="CE121" s="48">
        <f t="shared" si="239"/>
        <v>0.96951087266282965</v>
      </c>
      <c r="CF121" s="65">
        <f t="shared" si="240"/>
        <v>-15.441092827896652</v>
      </c>
      <c r="CG121" t="s">
        <v>222</v>
      </c>
      <c r="CH121" s="66">
        <v>0</v>
      </c>
      <c r="CI121" s="15">
        <f t="shared" si="241"/>
        <v>111.17445543818633</v>
      </c>
      <c r="CJ121" s="37">
        <f t="shared" si="242"/>
        <v>111.17445543818633</v>
      </c>
      <c r="CK121" s="54">
        <f t="shared" si="243"/>
        <v>111.17445543818633</v>
      </c>
      <c r="CL121" s="26">
        <f t="shared" si="244"/>
        <v>1.72980325872392E-2</v>
      </c>
      <c r="CM121" s="47">
        <f t="shared" si="245"/>
        <v>111.17445543818634</v>
      </c>
      <c r="CN121" s="48">
        <f t="shared" si="246"/>
        <v>0.96951087266282965</v>
      </c>
      <c r="CO121" s="65">
        <f t="shared" si="247"/>
        <v>114.67066391203835</v>
      </c>
      <c r="CP121" s="70">
        <f t="shared" si="248"/>
        <v>0</v>
      </c>
      <c r="CQ121" s="1">
        <f t="shared" si="249"/>
        <v>270</v>
      </c>
    </row>
    <row r="122" spans="1:95" x14ac:dyDescent="0.2">
      <c r="A122" s="31" t="s">
        <v>216</v>
      </c>
      <c r="B122">
        <v>1</v>
      </c>
      <c r="C122">
        <v>1</v>
      </c>
      <c r="D122">
        <v>0.54015181781861699</v>
      </c>
      <c r="E122">
        <v>0.45984818218138201</v>
      </c>
      <c r="F122">
        <v>0.63965037743345199</v>
      </c>
      <c r="G122">
        <v>0.63965037743345199</v>
      </c>
      <c r="H122">
        <v>0.46092770580860798</v>
      </c>
      <c r="I122">
        <v>0.25031341412452901</v>
      </c>
      <c r="J122">
        <v>0.339670999211795</v>
      </c>
      <c r="K122">
        <v>0.46612303402537703</v>
      </c>
      <c r="L122">
        <v>0.61113799612627795</v>
      </c>
      <c r="M122">
        <v>3.2891843203757702E-2</v>
      </c>
      <c r="N122" s="21">
        <v>0</v>
      </c>
      <c r="O122">
        <v>1.0012060921066901</v>
      </c>
      <c r="P122">
        <v>0.98599478334611701</v>
      </c>
      <c r="Q122">
        <v>1.0088092386770999</v>
      </c>
      <c r="R122">
        <v>0.98404024510927202</v>
      </c>
      <c r="S122">
        <v>2.5999999046325599</v>
      </c>
      <c r="T122" s="27">
        <f t="shared" si="188"/>
        <v>0.98599478334611701</v>
      </c>
      <c r="U122" s="27">
        <f t="shared" si="189"/>
        <v>1.0088092386770999</v>
      </c>
      <c r="V122" s="39">
        <f t="shared" si="190"/>
        <v>2.5635863426681058</v>
      </c>
      <c r="W122" s="38">
        <f t="shared" si="191"/>
        <v>2.6229039243529053</v>
      </c>
      <c r="X122" s="44">
        <f t="shared" si="192"/>
        <v>0.97254335260115643</v>
      </c>
      <c r="Y122" s="44">
        <f t="shared" si="193"/>
        <v>0.47664110369368995</v>
      </c>
      <c r="Z122" s="22">
        <f t="shared" si="194"/>
        <v>1</v>
      </c>
      <c r="AA122" s="22">
        <f t="shared" si="195"/>
        <v>1</v>
      </c>
      <c r="AB122" s="22">
        <f t="shared" si="196"/>
        <v>1</v>
      </c>
      <c r="AC122" s="22">
        <v>1</v>
      </c>
      <c r="AD122" s="22">
        <v>1</v>
      </c>
      <c r="AE122" s="22">
        <v>1</v>
      </c>
      <c r="AF122" s="22">
        <f t="shared" si="197"/>
        <v>-0.10573411347504191</v>
      </c>
      <c r="AG122" s="22">
        <f t="shared" si="198"/>
        <v>0.97680415159684475</v>
      </c>
      <c r="AH122" s="22">
        <f t="shared" si="199"/>
        <v>0.61113799612627795</v>
      </c>
      <c r="AI122" s="22">
        <f t="shared" si="200"/>
        <v>1.71687210960132</v>
      </c>
      <c r="AJ122" s="22">
        <f t="shared" si="201"/>
        <v>-2.6288582302280261</v>
      </c>
      <c r="AK122" s="22">
        <f t="shared" si="202"/>
        <v>1.3004365594014071</v>
      </c>
      <c r="AL122" s="22">
        <f t="shared" si="203"/>
        <v>3.2891843203757702E-2</v>
      </c>
      <c r="AM122" s="22">
        <f t="shared" si="204"/>
        <v>3.6617500734317838</v>
      </c>
      <c r="AN122" s="46">
        <v>0</v>
      </c>
      <c r="AO122" s="49">
        <v>0</v>
      </c>
      <c r="AP122" s="51">
        <v>0.5</v>
      </c>
      <c r="AQ122" s="50">
        <v>1</v>
      </c>
      <c r="AR122" s="17">
        <f t="shared" si="205"/>
        <v>0</v>
      </c>
      <c r="AS122" s="17">
        <f t="shared" si="206"/>
        <v>0</v>
      </c>
      <c r="AT122" s="17">
        <f t="shared" si="207"/>
        <v>89.892777638055648</v>
      </c>
      <c r="AU122" s="17">
        <f t="shared" si="208"/>
        <v>0</v>
      </c>
      <c r="AV122" s="17">
        <f t="shared" si="209"/>
        <v>0</v>
      </c>
      <c r="AW122" s="17">
        <f t="shared" si="210"/>
        <v>89.892777638055648</v>
      </c>
      <c r="AX122" s="14">
        <f t="shared" si="211"/>
        <v>0</v>
      </c>
      <c r="AY122" s="14">
        <f t="shared" si="212"/>
        <v>0</v>
      </c>
      <c r="AZ122" s="67">
        <f t="shared" si="213"/>
        <v>7.5520632401397071E-3</v>
      </c>
      <c r="BA122" s="21">
        <f t="shared" si="214"/>
        <v>0</v>
      </c>
      <c r="BB122" s="66">
        <v>0</v>
      </c>
      <c r="BC122" s="15">
        <f t="shared" si="215"/>
        <v>0</v>
      </c>
      <c r="BD122" s="19">
        <f t="shared" si="216"/>
        <v>0</v>
      </c>
      <c r="BE122" s="53">
        <f t="shared" si="217"/>
        <v>0</v>
      </c>
      <c r="BF122" s="61">
        <f t="shared" si="218"/>
        <v>0</v>
      </c>
      <c r="BG122" s="62">
        <f t="shared" si="219"/>
        <v>0</v>
      </c>
      <c r="BH122" s="63">
        <f t="shared" si="220"/>
        <v>2.6229039243529053</v>
      </c>
      <c r="BI122" s="46">
        <f t="shared" si="221"/>
        <v>0</v>
      </c>
      <c r="BJ122" s="64" t="e">
        <f t="shared" si="222"/>
        <v>#DIV/0!</v>
      </c>
      <c r="BK122" s="66">
        <v>0</v>
      </c>
      <c r="BL122" s="66">
        <v>0</v>
      </c>
      <c r="BM122" s="66">
        <v>0</v>
      </c>
      <c r="BN122" s="10">
        <f t="shared" si="223"/>
        <v>0</v>
      </c>
      <c r="BO122" s="15">
        <f t="shared" si="224"/>
        <v>0</v>
      </c>
      <c r="BP122" s="9">
        <f t="shared" si="225"/>
        <v>0</v>
      </c>
      <c r="BQ122" s="53">
        <f t="shared" si="226"/>
        <v>0</v>
      </c>
      <c r="BR122" s="7">
        <f t="shared" si="227"/>
        <v>0</v>
      </c>
      <c r="BS122" s="62">
        <f t="shared" si="228"/>
        <v>0</v>
      </c>
      <c r="BT122" s="48">
        <f t="shared" si="229"/>
        <v>2.6229039243529053</v>
      </c>
      <c r="BU122" s="46">
        <f t="shared" si="230"/>
        <v>0</v>
      </c>
      <c r="BV122" s="64" t="e">
        <f t="shared" si="231"/>
        <v>#DIV/0!</v>
      </c>
      <c r="BW122" s="16">
        <f t="shared" si="232"/>
        <v>23</v>
      </c>
      <c r="BX122" s="69">
        <f t="shared" si="233"/>
        <v>75.852923183963213</v>
      </c>
      <c r="BY122" s="66">
        <v>23</v>
      </c>
      <c r="BZ122" s="15">
        <f t="shared" si="234"/>
        <v>75.852923183963213</v>
      </c>
      <c r="CA122" s="37">
        <f t="shared" si="235"/>
        <v>52.852923183963213</v>
      </c>
      <c r="CB122" s="54">
        <f t="shared" si="236"/>
        <v>52.852923183963213</v>
      </c>
      <c r="CC122" s="26">
        <f t="shared" si="237"/>
        <v>1.6465085104038404E-2</v>
      </c>
      <c r="CD122" s="47">
        <f t="shared" si="238"/>
        <v>52.852923183963206</v>
      </c>
      <c r="CE122" s="48">
        <f t="shared" si="239"/>
        <v>2.5635863426681058</v>
      </c>
      <c r="CF122" s="65">
        <f t="shared" si="240"/>
        <v>20.616790745169684</v>
      </c>
      <c r="CG122" t="s">
        <v>222</v>
      </c>
      <c r="CH122" s="66">
        <v>0</v>
      </c>
      <c r="CI122" s="15">
        <f t="shared" si="241"/>
        <v>70.256844323019692</v>
      </c>
      <c r="CJ122" s="37">
        <f t="shared" si="242"/>
        <v>70.256844323019692</v>
      </c>
      <c r="CK122" s="54">
        <f t="shared" si="243"/>
        <v>70.256844323019692</v>
      </c>
      <c r="CL122" s="26">
        <f t="shared" si="244"/>
        <v>1.0931514598260415E-2</v>
      </c>
      <c r="CM122" s="47">
        <f t="shared" si="245"/>
        <v>70.256844323019692</v>
      </c>
      <c r="CN122" s="48">
        <f t="shared" si="246"/>
        <v>2.5635863426681058</v>
      </c>
      <c r="CO122" s="65">
        <f t="shared" si="247"/>
        <v>27.40568677312363</v>
      </c>
      <c r="CP122" s="70">
        <f t="shared" si="248"/>
        <v>0</v>
      </c>
      <c r="CQ122" s="1">
        <f t="shared" si="249"/>
        <v>46</v>
      </c>
    </row>
    <row r="123" spans="1:95" x14ac:dyDescent="0.2">
      <c r="A123" s="31" t="s">
        <v>127</v>
      </c>
      <c r="B123">
        <v>1</v>
      </c>
      <c r="C123">
        <v>1</v>
      </c>
      <c r="D123">
        <v>0.11524163568773201</v>
      </c>
      <c r="E123">
        <v>0.88475836431226695</v>
      </c>
      <c r="F123">
        <v>0.143115942028985</v>
      </c>
      <c r="G123">
        <v>0.143115942028985</v>
      </c>
      <c r="H123">
        <v>9.3457943925233603E-3</v>
      </c>
      <c r="I123">
        <v>0.170560747663551</v>
      </c>
      <c r="J123">
        <v>3.9925251146343599E-2</v>
      </c>
      <c r="K123">
        <v>7.5590607409603397E-2</v>
      </c>
      <c r="L123">
        <v>-0.118416262634644</v>
      </c>
      <c r="M123">
        <v>-2.43102694981016</v>
      </c>
      <c r="N123" s="21">
        <v>1</v>
      </c>
      <c r="O123">
        <v>0.98209298701193803</v>
      </c>
      <c r="P123">
        <v>0.943760441698557</v>
      </c>
      <c r="Q123">
        <v>1.01216400793947</v>
      </c>
      <c r="R123">
        <v>0.95576650918670103</v>
      </c>
      <c r="S123">
        <v>6.8600001335143999</v>
      </c>
      <c r="T123" s="27">
        <f t="shared" si="188"/>
        <v>0.943760441698557</v>
      </c>
      <c r="U123" s="27">
        <f t="shared" si="189"/>
        <v>1.01216400793947</v>
      </c>
      <c r="V123" s="39">
        <f t="shared" si="190"/>
        <v>6.8600001335143999</v>
      </c>
      <c r="W123" s="38">
        <f t="shared" si="191"/>
        <v>7.027905352503403</v>
      </c>
      <c r="X123" s="44">
        <f t="shared" si="192"/>
        <v>1.1921036717327842</v>
      </c>
      <c r="Y123" s="44">
        <f t="shared" si="193"/>
        <v>9.9556560051103346E-2</v>
      </c>
      <c r="Z123" s="22">
        <f t="shared" si="194"/>
        <v>1</v>
      </c>
      <c r="AA123" s="22">
        <f t="shared" si="195"/>
        <v>1.0989156402089331</v>
      </c>
      <c r="AB123" s="22">
        <f t="shared" si="196"/>
        <v>1.1978312804178661</v>
      </c>
      <c r="AC123" s="22">
        <v>1</v>
      </c>
      <c r="AD123" s="22">
        <v>1</v>
      </c>
      <c r="AE123" s="22">
        <v>1</v>
      </c>
      <c r="AF123" s="22">
        <f t="shared" si="197"/>
        <v>-0.10573411347504191</v>
      </c>
      <c r="AG123" s="22">
        <f t="shared" si="198"/>
        <v>0.97680415159684475</v>
      </c>
      <c r="AH123" s="22">
        <f t="shared" si="199"/>
        <v>-0.10573411347504191</v>
      </c>
      <c r="AI123" s="22">
        <f t="shared" si="200"/>
        <v>1</v>
      </c>
      <c r="AJ123" s="22">
        <f t="shared" si="201"/>
        <v>-2.6288582302280261</v>
      </c>
      <c r="AK123" s="22">
        <f t="shared" si="202"/>
        <v>1.3004365594014071</v>
      </c>
      <c r="AL123" s="22">
        <f t="shared" si="203"/>
        <v>-2.43102694981016</v>
      </c>
      <c r="AM123" s="22">
        <f t="shared" si="204"/>
        <v>1.1978312804178661</v>
      </c>
      <c r="AN123" s="46">
        <v>1</v>
      </c>
      <c r="AO123" s="46">
        <v>1</v>
      </c>
      <c r="AP123" s="51">
        <v>1</v>
      </c>
      <c r="AQ123" s="21">
        <v>1</v>
      </c>
      <c r="AR123" s="17">
        <f t="shared" si="205"/>
        <v>1.1978312804178661</v>
      </c>
      <c r="AS123" s="17">
        <f t="shared" si="206"/>
        <v>1</v>
      </c>
      <c r="AT123" s="17">
        <f t="shared" si="207"/>
        <v>2.2622831203118547</v>
      </c>
      <c r="AU123" s="17">
        <f t="shared" si="208"/>
        <v>1.1978312804178661</v>
      </c>
      <c r="AV123" s="17">
        <f t="shared" si="209"/>
        <v>1</v>
      </c>
      <c r="AW123" s="17">
        <f t="shared" si="210"/>
        <v>2.2622831203118547</v>
      </c>
      <c r="AX123" s="14">
        <f t="shared" si="211"/>
        <v>1.5294425379469034E-3</v>
      </c>
      <c r="AY123" s="14">
        <f t="shared" si="212"/>
        <v>1.1750497629422138E-3</v>
      </c>
      <c r="AZ123" s="67">
        <f t="shared" si="213"/>
        <v>1.9005870816993093E-4</v>
      </c>
      <c r="BA123" s="21">
        <f t="shared" si="214"/>
        <v>1</v>
      </c>
      <c r="BB123" s="66">
        <v>1681</v>
      </c>
      <c r="BC123" s="15">
        <f t="shared" si="215"/>
        <v>182.37684599494054</v>
      </c>
      <c r="BD123" s="19">
        <f t="shared" si="216"/>
        <v>-1498.6231540050594</v>
      </c>
      <c r="BE123" s="53">
        <f t="shared" si="217"/>
        <v>0</v>
      </c>
      <c r="BF123" s="61">
        <f t="shared" si="218"/>
        <v>0</v>
      </c>
      <c r="BG123" s="62">
        <f t="shared" si="219"/>
        <v>0</v>
      </c>
      <c r="BH123" s="63">
        <f t="shared" si="220"/>
        <v>7.027905352503403</v>
      </c>
      <c r="BI123" s="46">
        <f t="shared" si="221"/>
        <v>0</v>
      </c>
      <c r="BJ123" s="64">
        <f t="shared" si="222"/>
        <v>9.2171788081401189</v>
      </c>
      <c r="BK123" s="66">
        <v>117</v>
      </c>
      <c r="BL123" s="66">
        <v>412</v>
      </c>
      <c r="BM123" s="66">
        <v>62</v>
      </c>
      <c r="BN123" s="10">
        <f t="shared" si="223"/>
        <v>591</v>
      </c>
      <c r="BO123" s="15">
        <f t="shared" si="224"/>
        <v>208.46792854310402</v>
      </c>
      <c r="BP123" s="9">
        <f t="shared" si="225"/>
        <v>-382.53207145689601</v>
      </c>
      <c r="BQ123" s="53">
        <f t="shared" si="226"/>
        <v>0</v>
      </c>
      <c r="BR123" s="7">
        <f t="shared" si="227"/>
        <v>0</v>
      </c>
      <c r="BS123" s="62">
        <f t="shared" si="228"/>
        <v>0</v>
      </c>
      <c r="BT123" s="48">
        <f t="shared" si="229"/>
        <v>7.027905352503403</v>
      </c>
      <c r="BU123" s="46">
        <f t="shared" si="230"/>
        <v>0</v>
      </c>
      <c r="BV123" s="64">
        <f t="shared" si="231"/>
        <v>2.8349684487693341</v>
      </c>
      <c r="BW123" s="16">
        <f t="shared" si="232"/>
        <v>2272</v>
      </c>
      <c r="BX123" s="69">
        <f t="shared" si="233"/>
        <v>392.75372420290336</v>
      </c>
      <c r="BY123" s="66">
        <v>0</v>
      </c>
      <c r="BZ123" s="15">
        <f t="shared" si="234"/>
        <v>1.9089496648587863</v>
      </c>
      <c r="CA123" s="37">
        <f t="shared" si="235"/>
        <v>1.9089496648587863</v>
      </c>
      <c r="CB123" s="54">
        <f t="shared" si="236"/>
        <v>1.9089496648587863</v>
      </c>
      <c r="CC123" s="26">
        <f t="shared" si="237"/>
        <v>5.9468836911488743E-4</v>
      </c>
      <c r="CD123" s="47">
        <f t="shared" si="238"/>
        <v>1.9089496648587863</v>
      </c>
      <c r="CE123" s="48">
        <f t="shared" si="239"/>
        <v>6.8600001335143999</v>
      </c>
      <c r="CF123" s="65">
        <f t="shared" si="240"/>
        <v>0.27827254048183603</v>
      </c>
      <c r="CG123" t="s">
        <v>222</v>
      </c>
      <c r="CH123" s="66">
        <v>19</v>
      </c>
      <c r="CI123" s="15">
        <f t="shared" si="241"/>
        <v>1.7681161621048673</v>
      </c>
      <c r="CJ123" s="37">
        <f t="shared" si="242"/>
        <v>-17.231883837895133</v>
      </c>
      <c r="CK123" s="54">
        <f t="shared" si="243"/>
        <v>-17.231883837895133</v>
      </c>
      <c r="CL123" s="26">
        <f t="shared" si="244"/>
        <v>-2.6811706609452517E-3</v>
      </c>
      <c r="CM123" s="47">
        <f t="shared" si="245"/>
        <v>-17.231883837895133</v>
      </c>
      <c r="CN123" s="48">
        <f t="shared" si="246"/>
        <v>6.8600001335143999</v>
      </c>
      <c r="CO123" s="65">
        <f t="shared" si="247"/>
        <v>-2.5119363706290754</v>
      </c>
      <c r="CP123" s="70">
        <f t="shared" si="248"/>
        <v>1</v>
      </c>
      <c r="CQ123" s="1">
        <f t="shared" si="249"/>
        <v>2272</v>
      </c>
    </row>
    <row r="124" spans="1:95" x14ac:dyDescent="0.2">
      <c r="A124" s="31" t="s">
        <v>179</v>
      </c>
      <c r="B124">
        <v>1</v>
      </c>
      <c r="C124">
        <v>1</v>
      </c>
      <c r="D124">
        <v>0.30315888731730301</v>
      </c>
      <c r="E124">
        <v>0.696841112682696</v>
      </c>
      <c r="F124">
        <v>0.35456674473067901</v>
      </c>
      <c r="G124">
        <v>0.35456674473067901</v>
      </c>
      <c r="H124">
        <v>0.16011934361014399</v>
      </c>
      <c r="I124">
        <v>0.60865241173545503</v>
      </c>
      <c r="J124">
        <v>0.31218107670679202</v>
      </c>
      <c r="K124">
        <v>0.332699606453698</v>
      </c>
      <c r="L124">
        <v>0.67976586275772999</v>
      </c>
      <c r="M124">
        <v>-2.0002653118523099</v>
      </c>
      <c r="N124" s="21">
        <v>0</v>
      </c>
      <c r="O124">
        <v>0.99973860731911401</v>
      </c>
      <c r="P124">
        <v>0.99967393406502802</v>
      </c>
      <c r="Q124">
        <v>1.0022196458889701</v>
      </c>
      <c r="R124">
        <v>1.0005750679382901</v>
      </c>
      <c r="S124">
        <v>76.309997558593693</v>
      </c>
      <c r="T124" s="27">
        <f t="shared" si="188"/>
        <v>0.99967393406502802</v>
      </c>
      <c r="U124" s="27">
        <f t="shared" si="189"/>
        <v>1.0022196458889701</v>
      </c>
      <c r="V124" s="39">
        <f t="shared" si="190"/>
        <v>76.285115467892041</v>
      </c>
      <c r="W124" s="38">
        <f t="shared" si="191"/>
        <v>76.47937873096194</v>
      </c>
      <c r="X124" s="44">
        <f t="shared" si="192"/>
        <v>1.0950027467061914</v>
      </c>
      <c r="Y124" s="44">
        <f t="shared" si="193"/>
        <v>0.3465635450406786</v>
      </c>
      <c r="Z124" s="22">
        <f t="shared" si="194"/>
        <v>1</v>
      </c>
      <c r="AA124" s="22">
        <f t="shared" si="195"/>
        <v>1</v>
      </c>
      <c r="AB124" s="22">
        <f t="shared" si="196"/>
        <v>1</v>
      </c>
      <c r="AC124" s="22">
        <v>1</v>
      </c>
      <c r="AD124" s="22">
        <v>1</v>
      </c>
      <c r="AE124" s="22">
        <v>1</v>
      </c>
      <c r="AF124" s="22">
        <f t="shared" si="197"/>
        <v>-0.10573411347504191</v>
      </c>
      <c r="AG124" s="22">
        <f t="shared" si="198"/>
        <v>0.97680415159684475</v>
      </c>
      <c r="AH124" s="22">
        <f t="shared" si="199"/>
        <v>0.67976586275772999</v>
      </c>
      <c r="AI124" s="22">
        <f t="shared" si="200"/>
        <v>1.7854999762327719</v>
      </c>
      <c r="AJ124" s="22">
        <f t="shared" si="201"/>
        <v>-2.6288582302280261</v>
      </c>
      <c r="AK124" s="22">
        <f t="shared" si="202"/>
        <v>1.3004365594014071</v>
      </c>
      <c r="AL124" s="22">
        <f t="shared" si="203"/>
        <v>-2.0002653118523099</v>
      </c>
      <c r="AM124" s="22">
        <f t="shared" si="204"/>
        <v>1.6285929183757162</v>
      </c>
      <c r="AN124" s="46">
        <v>1</v>
      </c>
      <c r="AO124" s="46">
        <v>1</v>
      </c>
      <c r="AP124" s="51">
        <v>1</v>
      </c>
      <c r="AQ124" s="21">
        <v>1</v>
      </c>
      <c r="AR124" s="17">
        <f t="shared" si="205"/>
        <v>10.163408812954541</v>
      </c>
      <c r="AS124" s="17">
        <f t="shared" si="206"/>
        <v>10.163408812954541</v>
      </c>
      <c r="AT124" s="17">
        <f t="shared" si="207"/>
        <v>7.0347742957859491</v>
      </c>
      <c r="AU124" s="17">
        <f t="shared" si="208"/>
        <v>10.163408812954541</v>
      </c>
      <c r="AV124" s="17">
        <f t="shared" si="209"/>
        <v>10.163408812954541</v>
      </c>
      <c r="AW124" s="17">
        <f t="shared" si="210"/>
        <v>7.0347742957859491</v>
      </c>
      <c r="AX124" s="14">
        <f t="shared" si="211"/>
        <v>1.2977077843262231E-2</v>
      </c>
      <c r="AY124" s="14">
        <f t="shared" si="212"/>
        <v>1.1942511116347041E-2</v>
      </c>
      <c r="AZ124" s="67">
        <f t="shared" si="213"/>
        <v>5.9100476988035229E-4</v>
      </c>
      <c r="BA124" s="21">
        <f t="shared" si="214"/>
        <v>0</v>
      </c>
      <c r="BB124" s="66">
        <v>2137</v>
      </c>
      <c r="BC124" s="15">
        <f t="shared" si="215"/>
        <v>1547.4386703419614</v>
      </c>
      <c r="BD124" s="19">
        <f t="shared" si="216"/>
        <v>-589.56132965803863</v>
      </c>
      <c r="BE124" s="53">
        <f t="shared" si="217"/>
        <v>0</v>
      </c>
      <c r="BF124" s="61">
        <f t="shared" si="218"/>
        <v>0</v>
      </c>
      <c r="BG124" s="62">
        <f t="shared" si="219"/>
        <v>0</v>
      </c>
      <c r="BH124" s="63">
        <f t="shared" si="220"/>
        <v>76.47937873096194</v>
      </c>
      <c r="BI124" s="46">
        <f t="shared" si="221"/>
        <v>0</v>
      </c>
      <c r="BJ124" s="64">
        <f t="shared" si="222"/>
        <v>1.3809917258483364</v>
      </c>
      <c r="BK124" s="66">
        <v>1908</v>
      </c>
      <c r="BL124" s="66">
        <v>2747</v>
      </c>
      <c r="BM124" s="66">
        <v>0</v>
      </c>
      <c r="BN124" s="10">
        <f t="shared" si="223"/>
        <v>4655</v>
      </c>
      <c r="BO124" s="15">
        <f t="shared" si="224"/>
        <v>2118.7447821733613</v>
      </c>
      <c r="BP124" s="9">
        <f t="shared" si="225"/>
        <v>-2536.2552178266387</v>
      </c>
      <c r="BQ124" s="53">
        <f t="shared" si="226"/>
        <v>0</v>
      </c>
      <c r="BR124" s="7">
        <f t="shared" si="227"/>
        <v>0</v>
      </c>
      <c r="BS124" s="62">
        <f t="shared" si="228"/>
        <v>0</v>
      </c>
      <c r="BT124" s="48">
        <f t="shared" si="229"/>
        <v>76.47937873096194</v>
      </c>
      <c r="BU124" s="46">
        <f t="shared" si="230"/>
        <v>0</v>
      </c>
      <c r="BV124" s="64">
        <f t="shared" si="231"/>
        <v>2.1970555581616606</v>
      </c>
      <c r="BW124" s="16">
        <f t="shared" si="232"/>
        <v>6792</v>
      </c>
      <c r="BX124" s="69">
        <f t="shared" si="233"/>
        <v>3672.1195044240008</v>
      </c>
      <c r="BY124" s="66">
        <v>0</v>
      </c>
      <c r="BZ124" s="15">
        <f t="shared" si="234"/>
        <v>5.9360519086782588</v>
      </c>
      <c r="CA124" s="37">
        <f t="shared" si="235"/>
        <v>5.9360519086782588</v>
      </c>
      <c r="CB124" s="54">
        <f t="shared" si="236"/>
        <v>5.9360519086782588</v>
      </c>
      <c r="CC124" s="26">
        <f t="shared" si="237"/>
        <v>1.8492373547284318E-3</v>
      </c>
      <c r="CD124" s="47">
        <f t="shared" si="238"/>
        <v>5.9360519086782588</v>
      </c>
      <c r="CE124" s="48">
        <f t="shared" si="239"/>
        <v>76.285115467892041</v>
      </c>
      <c r="CF124" s="65">
        <f t="shared" si="240"/>
        <v>7.7814025347798133E-2</v>
      </c>
      <c r="CG124" t="s">
        <v>222</v>
      </c>
      <c r="CH124" s="66">
        <v>0</v>
      </c>
      <c r="CI124" s="15">
        <f t="shared" si="241"/>
        <v>5.4981173741969176</v>
      </c>
      <c r="CJ124" s="37">
        <f t="shared" si="242"/>
        <v>5.4981173741969176</v>
      </c>
      <c r="CK124" s="54">
        <f t="shared" si="243"/>
        <v>5.4981173741969176</v>
      </c>
      <c r="CL124" s="26">
        <f t="shared" si="244"/>
        <v>8.5547181798613934E-4</v>
      </c>
      <c r="CM124" s="47">
        <f t="shared" si="245"/>
        <v>5.4981173741969176</v>
      </c>
      <c r="CN124" s="48">
        <f t="shared" si="246"/>
        <v>76.285115467892041</v>
      </c>
      <c r="CO124" s="65">
        <f t="shared" si="247"/>
        <v>7.2073265413238358E-2</v>
      </c>
      <c r="CP124" s="70">
        <f t="shared" si="248"/>
        <v>0</v>
      </c>
      <c r="CQ124" s="1">
        <f t="shared" si="249"/>
        <v>6792</v>
      </c>
    </row>
    <row r="125" spans="1:95" x14ac:dyDescent="0.2">
      <c r="A125" s="31" t="s">
        <v>180</v>
      </c>
      <c r="B125">
        <v>1</v>
      </c>
      <c r="C125">
        <v>1</v>
      </c>
      <c r="D125">
        <v>0.42792281498297302</v>
      </c>
      <c r="E125">
        <v>0.57207718501702598</v>
      </c>
      <c r="F125">
        <v>0.44692737430167501</v>
      </c>
      <c r="G125">
        <v>0.44692737430167501</v>
      </c>
      <c r="H125">
        <v>0.35149156939040199</v>
      </c>
      <c r="I125">
        <v>0.32684824902723703</v>
      </c>
      <c r="J125">
        <v>0.33894601930556501</v>
      </c>
      <c r="K125">
        <v>0.38920978204336198</v>
      </c>
      <c r="L125">
        <v>0.427259667664177</v>
      </c>
      <c r="M125">
        <v>0.77691088172830303</v>
      </c>
      <c r="N125" s="21">
        <v>0</v>
      </c>
      <c r="O125">
        <v>1.0208333179151901</v>
      </c>
      <c r="P125">
        <v>0.98607539344683703</v>
      </c>
      <c r="Q125">
        <v>0.997383380354538</v>
      </c>
      <c r="R125">
        <v>0.97397279452442898</v>
      </c>
      <c r="S125">
        <v>78.389999389648395</v>
      </c>
      <c r="T125" s="27">
        <f t="shared" si="188"/>
        <v>0.98607539344683703</v>
      </c>
      <c r="U125" s="27">
        <f t="shared" si="189"/>
        <v>0.997383380354538</v>
      </c>
      <c r="V125" s="39">
        <f t="shared" si="190"/>
        <v>77.298449490444852</v>
      </c>
      <c r="W125" s="38">
        <f t="shared" si="191"/>
        <v>78.184882577237687</v>
      </c>
      <c r="X125" s="44">
        <f t="shared" si="192"/>
        <v>1.0305345157096653</v>
      </c>
      <c r="Y125" s="44">
        <f t="shared" si="193"/>
        <v>0.38975331190755558</v>
      </c>
      <c r="Z125" s="22">
        <f t="shared" si="194"/>
        <v>1</v>
      </c>
      <c r="AA125" s="22">
        <f t="shared" si="195"/>
        <v>1</v>
      </c>
      <c r="AB125" s="22">
        <f t="shared" si="196"/>
        <v>1</v>
      </c>
      <c r="AC125" s="22">
        <v>1</v>
      </c>
      <c r="AD125" s="22">
        <v>1</v>
      </c>
      <c r="AE125" s="22">
        <v>1</v>
      </c>
      <c r="AF125" s="22">
        <f t="shared" si="197"/>
        <v>-0.10573411347504191</v>
      </c>
      <c r="AG125" s="22">
        <f t="shared" si="198"/>
        <v>0.97680415159684475</v>
      </c>
      <c r="AH125" s="22">
        <f t="shared" si="199"/>
        <v>0.427259667664177</v>
      </c>
      <c r="AI125" s="22">
        <f t="shared" si="200"/>
        <v>1.5329937811392189</v>
      </c>
      <c r="AJ125" s="22">
        <f t="shared" si="201"/>
        <v>-2.6288582302280261</v>
      </c>
      <c r="AK125" s="22">
        <f t="shared" si="202"/>
        <v>1.3004365594014071</v>
      </c>
      <c r="AL125" s="22">
        <f t="shared" si="203"/>
        <v>0.77691088172830303</v>
      </c>
      <c r="AM125" s="22">
        <f t="shared" si="204"/>
        <v>4.4057691119563289</v>
      </c>
      <c r="AN125" s="46">
        <v>1</v>
      </c>
      <c r="AO125" s="46">
        <v>0</v>
      </c>
      <c r="AP125" s="51">
        <v>1</v>
      </c>
      <c r="AQ125" s="21">
        <v>2</v>
      </c>
      <c r="AR125" s="17">
        <f t="shared" si="205"/>
        <v>5.5228286900447676</v>
      </c>
      <c r="AS125" s="17">
        <f t="shared" si="206"/>
        <v>0</v>
      </c>
      <c r="AT125" s="17">
        <f t="shared" si="207"/>
        <v>753.55842725000866</v>
      </c>
      <c r="AU125" s="17">
        <f t="shared" si="208"/>
        <v>5.5228286900447676</v>
      </c>
      <c r="AV125" s="17">
        <f t="shared" si="209"/>
        <v>0</v>
      </c>
      <c r="AW125" s="17">
        <f t="shared" si="210"/>
        <v>602.69684554391745</v>
      </c>
      <c r="AX125" s="14">
        <f t="shared" si="211"/>
        <v>7.0517853945184488E-3</v>
      </c>
      <c r="AY125" s="14">
        <f t="shared" si="212"/>
        <v>0</v>
      </c>
      <c r="AZ125" s="67">
        <f t="shared" si="213"/>
        <v>5.0633708422126666E-2</v>
      </c>
      <c r="BA125" s="21">
        <f t="shared" si="214"/>
        <v>0</v>
      </c>
      <c r="BB125" s="66">
        <v>784</v>
      </c>
      <c r="BC125" s="15">
        <f t="shared" si="215"/>
        <v>840.88309758395792</v>
      </c>
      <c r="BD125" s="19">
        <f t="shared" si="216"/>
        <v>56.88309758395792</v>
      </c>
      <c r="BE125" s="53">
        <f t="shared" si="217"/>
        <v>56.88309758395792</v>
      </c>
      <c r="BF125" s="61">
        <f t="shared" si="218"/>
        <v>2.8254135489454175E-3</v>
      </c>
      <c r="BG125" s="62">
        <f t="shared" si="219"/>
        <v>3.8284353588210136</v>
      </c>
      <c r="BH125" s="63">
        <f t="shared" si="220"/>
        <v>77.298449490444852</v>
      </c>
      <c r="BI125" s="46">
        <f t="shared" si="221"/>
        <v>4.9527970923844478E-2</v>
      </c>
      <c r="BJ125" s="64">
        <f t="shared" si="222"/>
        <v>0.93235314427487537</v>
      </c>
      <c r="BK125" s="66">
        <v>0</v>
      </c>
      <c r="BL125" s="66">
        <v>0</v>
      </c>
      <c r="BM125" s="66">
        <v>0</v>
      </c>
      <c r="BN125" s="10">
        <f t="shared" si="223"/>
        <v>0</v>
      </c>
      <c r="BO125" s="15">
        <f t="shared" si="224"/>
        <v>0</v>
      </c>
      <c r="BP125" s="9">
        <f t="shared" si="225"/>
        <v>0</v>
      </c>
      <c r="BQ125" s="53">
        <f t="shared" si="226"/>
        <v>0</v>
      </c>
      <c r="BR125" s="7">
        <f t="shared" si="227"/>
        <v>0</v>
      </c>
      <c r="BS125" s="62">
        <f t="shared" si="228"/>
        <v>0</v>
      </c>
      <c r="BT125" s="48">
        <f t="shared" si="229"/>
        <v>78.184882577237687</v>
      </c>
      <c r="BU125" s="46">
        <f t="shared" si="230"/>
        <v>0</v>
      </c>
      <c r="BV125" s="64" t="e">
        <f t="shared" si="231"/>
        <v>#DIV/0!</v>
      </c>
      <c r="BW125" s="16">
        <f t="shared" si="232"/>
        <v>1097</v>
      </c>
      <c r="BX125" s="69">
        <f t="shared" si="233"/>
        <v>1349.4480649757982</v>
      </c>
      <c r="BY125" s="66">
        <v>313</v>
      </c>
      <c r="BZ125" s="15">
        <f t="shared" si="234"/>
        <v>508.56496739184024</v>
      </c>
      <c r="CA125" s="37">
        <f t="shared" si="235"/>
        <v>195.56496739184024</v>
      </c>
      <c r="CB125" s="54">
        <f t="shared" si="236"/>
        <v>195.56496739184024</v>
      </c>
      <c r="CC125" s="26">
        <f t="shared" si="237"/>
        <v>6.0923665854155915E-2</v>
      </c>
      <c r="CD125" s="47">
        <f t="shared" si="238"/>
        <v>195.56496739184024</v>
      </c>
      <c r="CE125" s="48">
        <f t="shared" si="239"/>
        <v>77.298449490444852</v>
      </c>
      <c r="CF125" s="65">
        <f t="shared" si="240"/>
        <v>2.5299985792860533</v>
      </c>
      <c r="CG125" t="s">
        <v>222</v>
      </c>
      <c r="CH125" s="66">
        <v>0</v>
      </c>
      <c r="CI125" s="15">
        <f t="shared" si="241"/>
        <v>471.0453894510444</v>
      </c>
      <c r="CJ125" s="37">
        <f t="shared" si="242"/>
        <v>471.0453894510444</v>
      </c>
      <c r="CK125" s="54">
        <f t="shared" si="243"/>
        <v>471.0453894510444</v>
      </c>
      <c r="CL125" s="26">
        <f t="shared" si="244"/>
        <v>7.3291642982891619E-2</v>
      </c>
      <c r="CM125" s="47">
        <f t="shared" si="245"/>
        <v>471.04538945104446</v>
      </c>
      <c r="CN125" s="48">
        <f t="shared" si="246"/>
        <v>77.298449490444852</v>
      </c>
      <c r="CO125" s="65">
        <f t="shared" si="247"/>
        <v>6.0938530145972996</v>
      </c>
      <c r="CP125" s="70">
        <f t="shared" si="248"/>
        <v>0</v>
      </c>
      <c r="CQ125" s="1">
        <f t="shared" si="249"/>
        <v>1410</v>
      </c>
    </row>
    <row r="126" spans="1:95" x14ac:dyDescent="0.2">
      <c r="A126" s="31" t="s">
        <v>212</v>
      </c>
      <c r="B126">
        <v>1</v>
      </c>
      <c r="C126">
        <v>1</v>
      </c>
      <c r="D126">
        <v>0.94286855773072298</v>
      </c>
      <c r="E126">
        <v>5.7131442269276897E-2</v>
      </c>
      <c r="F126">
        <v>0.87802940007945895</v>
      </c>
      <c r="G126">
        <v>0.87802940007945895</v>
      </c>
      <c r="H126">
        <v>0.868783953196824</v>
      </c>
      <c r="I126">
        <v>0.77684914333472599</v>
      </c>
      <c r="J126">
        <v>0.821531539129149</v>
      </c>
      <c r="K126">
        <v>0.849310805564089</v>
      </c>
      <c r="L126">
        <v>0.84843258993134196</v>
      </c>
      <c r="M126">
        <v>1.4266521300775701</v>
      </c>
      <c r="N126" s="21">
        <v>0</v>
      </c>
      <c r="O126">
        <v>1.0172342948358699</v>
      </c>
      <c r="P126">
        <v>0.99313034783241405</v>
      </c>
      <c r="Q126">
        <v>1.0068893000188699</v>
      </c>
      <c r="R126">
        <v>0.99653891943595196</v>
      </c>
      <c r="S126">
        <v>12.079999923706</v>
      </c>
      <c r="T126" s="27">
        <f t="shared" si="188"/>
        <v>0.99313034783241405</v>
      </c>
      <c r="U126" s="27">
        <f t="shared" si="189"/>
        <v>1.0068893000188699</v>
      </c>
      <c r="V126" s="39">
        <f t="shared" si="190"/>
        <v>11.997014526045675</v>
      </c>
      <c r="W126" s="38">
        <f t="shared" si="191"/>
        <v>12.163222667408336</v>
      </c>
      <c r="X126" s="44">
        <f t="shared" si="192"/>
        <v>0.76445086705202314</v>
      </c>
      <c r="Y126" s="44">
        <f t="shared" si="193"/>
        <v>0.85934325701634695</v>
      </c>
      <c r="Z126" s="22">
        <f t="shared" si="194"/>
        <v>1</v>
      </c>
      <c r="AA126" s="22">
        <f t="shared" si="195"/>
        <v>1</v>
      </c>
      <c r="AB126" s="22">
        <f t="shared" si="196"/>
        <v>1</v>
      </c>
      <c r="AC126" s="22">
        <v>1</v>
      </c>
      <c r="AD126" s="22">
        <v>1</v>
      </c>
      <c r="AE126" s="22">
        <v>1</v>
      </c>
      <c r="AF126" s="22">
        <f t="shared" si="197"/>
        <v>-0.10573411347504191</v>
      </c>
      <c r="AG126" s="22">
        <f t="shared" si="198"/>
        <v>0.97680415159684475</v>
      </c>
      <c r="AH126" s="22">
        <f t="shared" si="199"/>
        <v>0.84843258993134196</v>
      </c>
      <c r="AI126" s="22">
        <f t="shared" si="200"/>
        <v>1.9541667034063839</v>
      </c>
      <c r="AJ126" s="22">
        <f t="shared" si="201"/>
        <v>-2.6288582302280261</v>
      </c>
      <c r="AK126" s="22">
        <f t="shared" si="202"/>
        <v>1.3004365594014071</v>
      </c>
      <c r="AL126" s="22">
        <f t="shared" si="203"/>
        <v>1.3004365594014071</v>
      </c>
      <c r="AM126" s="22">
        <f t="shared" si="204"/>
        <v>4.9292947896294335</v>
      </c>
      <c r="AN126" s="46">
        <v>0</v>
      </c>
      <c r="AO126" s="46">
        <v>0</v>
      </c>
      <c r="AP126" s="51">
        <v>0.5</v>
      </c>
      <c r="AQ126" s="21">
        <v>1</v>
      </c>
      <c r="AR126" s="17">
        <f t="shared" si="205"/>
        <v>0</v>
      </c>
      <c r="AS126" s="17">
        <f t="shared" si="206"/>
        <v>0</v>
      </c>
      <c r="AT126" s="17">
        <f t="shared" si="207"/>
        <v>295.19511719770139</v>
      </c>
      <c r="AU126" s="17">
        <f t="shared" si="208"/>
        <v>0</v>
      </c>
      <c r="AV126" s="17">
        <f t="shared" si="209"/>
        <v>0</v>
      </c>
      <c r="AW126" s="17">
        <f t="shared" si="210"/>
        <v>295.19511719770139</v>
      </c>
      <c r="AX126" s="14">
        <f t="shared" si="211"/>
        <v>0</v>
      </c>
      <c r="AY126" s="14">
        <f t="shared" si="212"/>
        <v>0</v>
      </c>
      <c r="AZ126" s="67">
        <f t="shared" si="213"/>
        <v>2.4799903305176289E-2</v>
      </c>
      <c r="BA126" s="21">
        <f t="shared" si="214"/>
        <v>0</v>
      </c>
      <c r="BB126" s="66">
        <v>0</v>
      </c>
      <c r="BC126" s="15">
        <f t="shared" si="215"/>
        <v>0</v>
      </c>
      <c r="BD126" s="19">
        <f t="shared" si="216"/>
        <v>0</v>
      </c>
      <c r="BE126" s="53">
        <f t="shared" si="217"/>
        <v>0</v>
      </c>
      <c r="BF126" s="61">
        <f t="shared" si="218"/>
        <v>0</v>
      </c>
      <c r="BG126" s="62">
        <f t="shared" si="219"/>
        <v>0</v>
      </c>
      <c r="BH126" s="63">
        <f t="shared" si="220"/>
        <v>12.163222667408336</v>
      </c>
      <c r="BI126" s="46">
        <f t="shared" si="221"/>
        <v>0</v>
      </c>
      <c r="BJ126" s="64" t="e">
        <f t="shared" si="222"/>
        <v>#DIV/0!</v>
      </c>
      <c r="BK126" s="66">
        <v>0</v>
      </c>
      <c r="BL126" s="66">
        <v>0</v>
      </c>
      <c r="BM126" s="66">
        <v>0</v>
      </c>
      <c r="BN126" s="10">
        <f t="shared" si="223"/>
        <v>0</v>
      </c>
      <c r="BO126" s="15">
        <f t="shared" si="224"/>
        <v>0</v>
      </c>
      <c r="BP126" s="9">
        <f t="shared" si="225"/>
        <v>0</v>
      </c>
      <c r="BQ126" s="53">
        <f t="shared" si="226"/>
        <v>0</v>
      </c>
      <c r="BR126" s="7">
        <f t="shared" si="227"/>
        <v>0</v>
      </c>
      <c r="BS126" s="62">
        <f t="shared" si="228"/>
        <v>0</v>
      </c>
      <c r="BT126" s="48">
        <f t="shared" si="229"/>
        <v>12.163222667408336</v>
      </c>
      <c r="BU126" s="46">
        <f t="shared" si="230"/>
        <v>0</v>
      </c>
      <c r="BV126" s="64" t="e">
        <f t="shared" si="231"/>
        <v>#DIV/0!</v>
      </c>
      <c r="BW126" s="16">
        <f t="shared" si="232"/>
        <v>266</v>
      </c>
      <c r="BX126" s="69">
        <f t="shared" si="233"/>
        <v>249.09022879719063</v>
      </c>
      <c r="BY126" s="66">
        <v>266</v>
      </c>
      <c r="BZ126" s="15">
        <f t="shared" si="234"/>
        <v>249.09022879719063</v>
      </c>
      <c r="CA126" s="37">
        <f t="shared" si="235"/>
        <v>-16.909771202809367</v>
      </c>
      <c r="CB126" s="54">
        <f t="shared" si="236"/>
        <v>-16.909771202809367</v>
      </c>
      <c r="CC126" s="26">
        <f t="shared" si="237"/>
        <v>-5.267841496202302E-3</v>
      </c>
      <c r="CD126" s="47">
        <f t="shared" si="238"/>
        <v>-16.909771202809367</v>
      </c>
      <c r="CE126" s="48">
        <f t="shared" si="239"/>
        <v>12.163222667408336</v>
      </c>
      <c r="CF126" s="65">
        <f t="shared" si="240"/>
        <v>-1.390237740867766</v>
      </c>
      <c r="CG126" t="s">
        <v>222</v>
      </c>
      <c r="CH126" s="66">
        <v>0</v>
      </c>
      <c r="CI126" s="15">
        <f t="shared" si="241"/>
        <v>230.71350044805502</v>
      </c>
      <c r="CJ126" s="37">
        <f t="shared" si="242"/>
        <v>230.71350044805502</v>
      </c>
      <c r="CK126" s="54">
        <f t="shared" si="243"/>
        <v>230.71350044805502</v>
      </c>
      <c r="CL126" s="26">
        <f t="shared" si="244"/>
        <v>3.5897541690999693E-2</v>
      </c>
      <c r="CM126" s="47">
        <f t="shared" si="245"/>
        <v>230.71350044805502</v>
      </c>
      <c r="CN126" s="48">
        <f t="shared" si="246"/>
        <v>12.163222667408336</v>
      </c>
      <c r="CO126" s="65">
        <f t="shared" si="247"/>
        <v>18.968122738249107</v>
      </c>
      <c r="CP126" s="70">
        <f t="shared" si="248"/>
        <v>0</v>
      </c>
      <c r="CQ126" s="1">
        <f t="shared" si="249"/>
        <v>532</v>
      </c>
    </row>
    <row r="127" spans="1:95" ht="17" thickBot="1" x14ac:dyDescent="0.25">
      <c r="A127" s="4" t="s">
        <v>11</v>
      </c>
      <c r="B127" s="13">
        <f>AVERAGE(B2:B126)</f>
        <v>0.50806451612903225</v>
      </c>
      <c r="C127" s="13">
        <f>AVERAGE(C2:C126)</f>
        <v>0.5161290322580645</v>
      </c>
      <c r="D127" s="6">
        <f>SUM(D2:D126)</f>
        <v>47.683136453511324</v>
      </c>
      <c r="E127" s="6">
        <f>SUM(E3:E126)</f>
        <v>75.463088077051879</v>
      </c>
      <c r="F127" s="4"/>
      <c r="G127" s="4"/>
      <c r="H127" s="4"/>
      <c r="I127" s="4"/>
      <c r="J127" s="4"/>
      <c r="K127" s="4"/>
      <c r="L127" s="4">
        <f>MIN(L2:L126)</f>
        <v>-0.73052638173943096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23">
        <f>SUM(X2:X126)</f>
        <v>130.56587726194493</v>
      </c>
      <c r="Y127" s="23"/>
      <c r="Z127" s="13"/>
      <c r="AA127" s="13"/>
      <c r="AB127" s="13"/>
      <c r="AC127" s="13"/>
      <c r="AD127" s="13"/>
      <c r="AE127" s="13"/>
      <c r="AF127" s="13"/>
      <c r="AG127" s="13"/>
      <c r="AH127" s="23">
        <f>MIN(AH2:AH126)</f>
        <v>-0.10573411347504191</v>
      </c>
      <c r="AI127" s="13"/>
      <c r="AJ127" s="13"/>
      <c r="AK127" s="13"/>
      <c r="AL127" s="23">
        <f>MIN(AL2:AL126)</f>
        <v>-2.6288582302280261</v>
      </c>
      <c r="AM127" s="13"/>
      <c r="AN127" s="13"/>
      <c r="AO127" s="13"/>
      <c r="AP127" s="13"/>
      <c r="AQ127" s="13"/>
      <c r="AR127" s="18">
        <f t="shared" ref="AR127:AZ127" si="250">SUM(AR2:AR126)</f>
        <v>828.13557014779212</v>
      </c>
      <c r="AS127" s="18">
        <f t="shared" si="250"/>
        <v>1876.0013814025212</v>
      </c>
      <c r="AT127" s="18">
        <f t="shared" si="250"/>
        <v>12053.936910878348</v>
      </c>
      <c r="AU127" s="18">
        <f t="shared" si="250"/>
        <v>783.18161728770383</v>
      </c>
      <c r="AV127" s="18">
        <f t="shared" si="250"/>
        <v>851.02778753479708</v>
      </c>
      <c r="AW127" s="18">
        <f t="shared" si="250"/>
        <v>11903.075329172258</v>
      </c>
      <c r="AX127" s="4">
        <f t="shared" si="250"/>
        <v>0.99999999999999967</v>
      </c>
      <c r="AY127" s="4">
        <f t="shared" si="250"/>
        <v>0.99999999999999989</v>
      </c>
      <c r="AZ127" s="4">
        <f t="shared" si="250"/>
        <v>0.99999999999999989</v>
      </c>
      <c r="BA127" s="7"/>
      <c r="BB127" s="9">
        <f>SUM(BB2:BB126)</f>
        <v>117889</v>
      </c>
      <c r="BC127" s="9">
        <f>SUM(BC2:BC126)</f>
        <v>119244.00000000001</v>
      </c>
      <c r="BD127" s="55">
        <f>SUM(BD2:BD126)</f>
        <v>1354.9999999999905</v>
      </c>
      <c r="BE127" s="9">
        <f>SUM(BE2:BE126)</f>
        <v>20132.662563747341</v>
      </c>
      <c r="BF127" s="9"/>
      <c r="BG127" s="9">
        <f>SUM(BG2:BG126)</f>
        <v>1354.9999999999907</v>
      </c>
      <c r="BH127" s="9"/>
      <c r="BI127" s="9"/>
      <c r="BJ127" s="9"/>
      <c r="BK127" s="9">
        <f t="shared" ref="BK127:BS127" si="251">SUM(BK2:BK126)</f>
        <v>32039</v>
      </c>
      <c r="BL127" s="9">
        <f t="shared" si="251"/>
        <v>138792</v>
      </c>
      <c r="BM127" s="9">
        <f t="shared" si="251"/>
        <v>1744</v>
      </c>
      <c r="BN127" s="9">
        <f t="shared" si="251"/>
        <v>172575</v>
      </c>
      <c r="BO127" s="9">
        <f t="shared" si="251"/>
        <v>177412.00000000006</v>
      </c>
      <c r="BP127" s="55">
        <f t="shared" si="251"/>
        <v>4836.9999999999955</v>
      </c>
      <c r="BQ127" s="9">
        <f t="shared" si="251"/>
        <v>63477.163064233886</v>
      </c>
      <c r="BR127" s="9">
        <f t="shared" si="251"/>
        <v>1</v>
      </c>
      <c r="BS127" s="9">
        <f t="shared" si="251"/>
        <v>4836.9999999999945</v>
      </c>
      <c r="BT127" s="9"/>
      <c r="BU127" s="9"/>
      <c r="BV127" s="9"/>
      <c r="BW127" s="6">
        <f t="shared" ref="BW127:CD127" si="252">SUM(BW2:BW126)</f>
        <v>297298</v>
      </c>
      <c r="BX127" s="6">
        <f t="shared" si="252"/>
        <v>306699.99999999994</v>
      </c>
      <c r="BY127" s="9">
        <f t="shared" si="252"/>
        <v>6834</v>
      </c>
      <c r="BZ127" s="9">
        <f t="shared" si="252"/>
        <v>10043.999999999995</v>
      </c>
      <c r="CA127" s="55">
        <f t="shared" si="252"/>
        <v>3209.9999999999959</v>
      </c>
      <c r="CB127" s="9">
        <f t="shared" si="252"/>
        <v>3209.9999999999959</v>
      </c>
      <c r="CC127" s="9">
        <f t="shared" si="252"/>
        <v>1.0000000000000007</v>
      </c>
      <c r="CD127" s="9">
        <f t="shared" si="252"/>
        <v>3209.9999999999959</v>
      </c>
      <c r="CE127" s="9"/>
      <c r="CF127" s="9"/>
      <c r="CH127" s="9">
        <f t="shared" ref="CH127:CM127" si="253">SUM(CH2:CH126)</f>
        <v>2876</v>
      </c>
      <c r="CI127" s="9">
        <f t="shared" si="253"/>
        <v>9302.9999999999927</v>
      </c>
      <c r="CJ127" s="55">
        <f t="shared" si="253"/>
        <v>6427</v>
      </c>
      <c r="CK127" s="9">
        <f t="shared" si="253"/>
        <v>6427</v>
      </c>
      <c r="CL127" s="9">
        <f t="shared" si="253"/>
        <v>0.99999999999999967</v>
      </c>
      <c r="CM127" s="9">
        <f t="shared" si="253"/>
        <v>6427</v>
      </c>
      <c r="CN127" s="9"/>
      <c r="CO127" s="9"/>
    </row>
    <row r="128" spans="1:95" x14ac:dyDescent="0.2">
      <c r="A128" s="11" t="s">
        <v>18</v>
      </c>
      <c r="B128" s="8"/>
      <c r="C128" s="8"/>
      <c r="D128" s="1"/>
      <c r="E128" s="1">
        <f>MEDIAN(E2:E126)</f>
        <v>0.662745098039215</v>
      </c>
      <c r="L128">
        <f>PERCENTILE(L2:L126, 0.99)</f>
        <v>1.1006659165447252</v>
      </c>
      <c r="AN128" s="3" t="s">
        <v>137</v>
      </c>
      <c r="AO128" s="3" t="s">
        <v>138</v>
      </c>
      <c r="AP128" s="3" t="s">
        <v>140</v>
      </c>
      <c r="BB128" s="2" t="s">
        <v>96</v>
      </c>
      <c r="BY128">
        <f>BY127/BZ127</f>
        <v>0.68040621266427759</v>
      </c>
      <c r="CD128" s="1"/>
      <c r="CG128" t="s">
        <v>264</v>
      </c>
      <c r="CH128" s="66">
        <v>6427</v>
      </c>
    </row>
    <row r="129" spans="1:93" x14ac:dyDescent="0.2">
      <c r="A129" s="12" t="s">
        <v>17</v>
      </c>
      <c r="B129" s="8"/>
      <c r="C129" s="8"/>
      <c r="D129" s="7"/>
      <c r="E129" s="7"/>
      <c r="F129" s="7"/>
      <c r="G129" s="7"/>
      <c r="H129" s="7"/>
      <c r="I129" s="34"/>
      <c r="J129" s="7"/>
      <c r="K129" s="7"/>
      <c r="N129" t="s">
        <v>73</v>
      </c>
      <c r="T129" s="7"/>
      <c r="U129" s="7"/>
      <c r="V129" s="7"/>
      <c r="Y129" s="7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 t="s">
        <v>139</v>
      </c>
      <c r="AP129" s="8" t="s">
        <v>141</v>
      </c>
      <c r="AQ129" s="8"/>
      <c r="AR129" s="8"/>
      <c r="AS129" s="17"/>
      <c r="AT129" s="17"/>
      <c r="AU129" s="17"/>
      <c r="AV129" s="17"/>
      <c r="AW129" s="17"/>
      <c r="AX129" s="17"/>
      <c r="AY129" s="7"/>
      <c r="AZ129" s="7"/>
      <c r="BA129" s="7"/>
      <c r="BB129" s="52" t="s">
        <v>97</v>
      </c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CF129" s="7"/>
      <c r="CG129" t="s">
        <v>241</v>
      </c>
      <c r="CH129" s="72">
        <f>CH127+CH128</f>
        <v>9303</v>
      </c>
      <c r="CO129" s="7"/>
    </row>
    <row r="130" spans="1:93" x14ac:dyDescent="0.2">
      <c r="A130" t="s">
        <v>23</v>
      </c>
      <c r="B130" s="3"/>
      <c r="C130" s="2" t="s">
        <v>24</v>
      </c>
      <c r="H130" s="7" t="s">
        <v>36</v>
      </c>
      <c r="I130">
        <v>0.99</v>
      </c>
      <c r="K130">
        <v>0.01</v>
      </c>
      <c r="N130" s="45">
        <v>1</v>
      </c>
      <c r="AP130" s="3" t="s">
        <v>142</v>
      </c>
      <c r="AZ130" s="7"/>
      <c r="BB130" s="2" t="s">
        <v>98</v>
      </c>
      <c r="BD130" s="7"/>
      <c r="BJ130" s="7"/>
      <c r="BN130" t="s">
        <v>50</v>
      </c>
      <c r="BV130" s="7"/>
      <c r="BX130" s="7"/>
      <c r="CF130" s="7"/>
      <c r="CG130" t="s">
        <v>242</v>
      </c>
      <c r="CH130">
        <f>CH129*$N$130</f>
        <v>9303</v>
      </c>
      <c r="CO130" s="7"/>
    </row>
    <row r="131" spans="1:93" x14ac:dyDescent="0.2">
      <c r="A131" s="5" t="s">
        <v>7</v>
      </c>
      <c r="B131" s="3"/>
      <c r="C131" t="s">
        <v>9</v>
      </c>
      <c r="D131" t="s">
        <v>12</v>
      </c>
      <c r="F131" t="s">
        <v>20</v>
      </c>
      <c r="H131" t="s">
        <v>38</v>
      </c>
      <c r="I131">
        <v>0.99</v>
      </c>
      <c r="J131" t="s">
        <v>39</v>
      </c>
      <c r="K131">
        <v>0.01</v>
      </c>
      <c r="BB131" s="2" t="s">
        <v>100</v>
      </c>
      <c r="BN131" t="s">
        <v>51</v>
      </c>
      <c r="CG131" t="s">
        <v>243</v>
      </c>
      <c r="CH131" t="s">
        <v>246</v>
      </c>
    </row>
    <row r="132" spans="1:93" x14ac:dyDescent="0.2">
      <c r="A132" s="5" t="s">
        <v>1</v>
      </c>
      <c r="B132" s="3"/>
      <c r="C132" s="3">
        <v>177412</v>
      </c>
      <c r="D132" s="1">
        <f>C132*$N$130</f>
        <v>177412</v>
      </c>
      <c r="F132">
        <f>D132/C132</f>
        <v>1</v>
      </c>
      <c r="H132" t="s">
        <v>40</v>
      </c>
      <c r="I132">
        <v>0.99</v>
      </c>
      <c r="J132" t="s">
        <v>41</v>
      </c>
      <c r="K132">
        <v>0.01</v>
      </c>
      <c r="BB132" s="2" t="s">
        <v>101</v>
      </c>
      <c r="BN132" t="s">
        <v>61</v>
      </c>
      <c r="BO132" t="s">
        <v>77</v>
      </c>
    </row>
    <row r="133" spans="1:93" x14ac:dyDescent="0.2">
      <c r="A133" s="5" t="s">
        <v>8</v>
      </c>
      <c r="B133" s="3"/>
      <c r="C133" s="3">
        <v>119244</v>
      </c>
      <c r="D133" s="1">
        <f>C133*$N$130</f>
        <v>119244</v>
      </c>
      <c r="F133">
        <f>D133/C133</f>
        <v>1</v>
      </c>
      <c r="H133" t="s">
        <v>42</v>
      </c>
      <c r="I133">
        <v>0.98</v>
      </c>
      <c r="J133" t="s">
        <v>37</v>
      </c>
      <c r="K133">
        <v>0.02</v>
      </c>
      <c r="BN133" s="35" t="s">
        <v>62</v>
      </c>
      <c r="BO133" t="s">
        <v>78</v>
      </c>
    </row>
    <row r="134" spans="1:93" x14ac:dyDescent="0.2">
      <c r="A134" s="5" t="s">
        <v>58</v>
      </c>
      <c r="B134" s="3"/>
      <c r="C134">
        <v>15994</v>
      </c>
      <c r="D134" s="1">
        <f>C134*$N$130</f>
        <v>15994</v>
      </c>
      <c r="F134">
        <f>D134/C134</f>
        <v>1</v>
      </c>
      <c r="H134" t="s">
        <v>43</v>
      </c>
      <c r="I134">
        <v>0.99</v>
      </c>
      <c r="J134" t="s">
        <v>37</v>
      </c>
      <c r="K134">
        <v>0.01</v>
      </c>
      <c r="BN134" t="s">
        <v>59</v>
      </c>
      <c r="BO134" t="s">
        <v>74</v>
      </c>
    </row>
    <row r="135" spans="1:93" x14ac:dyDescent="0.2">
      <c r="A135" s="5" t="s">
        <v>83</v>
      </c>
      <c r="B135" s="3"/>
      <c r="C135">
        <v>10044</v>
      </c>
      <c r="D135" s="1">
        <f>C135*$N$130</f>
        <v>10044</v>
      </c>
      <c r="F135">
        <f>D135/C135</f>
        <v>1</v>
      </c>
      <c r="H135" t="s">
        <v>44</v>
      </c>
      <c r="I135">
        <v>0.99</v>
      </c>
      <c r="J135" t="s">
        <v>37</v>
      </c>
      <c r="K135">
        <v>0.01</v>
      </c>
      <c r="BN135">
        <v>0</v>
      </c>
      <c r="BO135" s="36"/>
    </row>
    <row r="136" spans="1:93" x14ac:dyDescent="0.2">
      <c r="A136" s="5" t="s">
        <v>9</v>
      </c>
      <c r="B136" s="3"/>
      <c r="C136">
        <f>SUM(C132:C134)</f>
        <v>312650</v>
      </c>
      <c r="D136">
        <f>SUM(D132:D134)</f>
        <v>312650</v>
      </c>
      <c r="F136">
        <f>D136/C136</f>
        <v>1</v>
      </c>
      <c r="BN136" s="36" t="s">
        <v>60</v>
      </c>
      <c r="BO136" t="s">
        <v>75</v>
      </c>
    </row>
    <row r="137" spans="1:93" x14ac:dyDescent="0.2">
      <c r="A137" s="3"/>
      <c r="B137" s="3"/>
      <c r="BN137" s="36" t="s">
        <v>64</v>
      </c>
      <c r="BO137" t="s">
        <v>79</v>
      </c>
    </row>
    <row r="138" spans="1:93" x14ac:dyDescent="0.2">
      <c r="BN138" s="36" t="s">
        <v>63</v>
      </c>
      <c r="BO138" t="s">
        <v>76</v>
      </c>
    </row>
  </sheetData>
  <sortState xmlns:xlrd2="http://schemas.microsoft.com/office/spreadsheetml/2017/richdata2" ref="A2:CQ126">
    <sortCondition ref="A2:A126"/>
    <sortCondition ref="CD2:CD126"/>
    <sortCondition descending="1" ref="N2:N126"/>
    <sortCondition ref="BV2:BV126"/>
    <sortCondition ref="BJ2:BJ126"/>
    <sortCondition ref="CM2:CM126"/>
  </sortState>
  <conditionalFormatting sqref="G2:G126">
    <cfRule type="cellIs" dxfId="25" priority="304" operator="lessThanOrEqual">
      <formula>0.01</formula>
    </cfRule>
    <cfRule type="cellIs" dxfId="24" priority="305" operator="greaterThanOrEqual">
      <formula>0.99</formula>
    </cfRule>
  </conditionalFormatting>
  <conditionalFormatting sqref="B2:C126">
    <cfRule type="expression" dxfId="23" priority="222">
      <formula>$C2 &lt;&gt; $B2</formula>
    </cfRule>
  </conditionalFormatting>
  <conditionalFormatting sqref="P129:P130 Q130:R130 O2:P126">
    <cfRule type="cellIs" dxfId="22" priority="201" operator="greaterThan">
      <formula>0</formula>
    </cfRule>
  </conditionalFormatting>
  <conditionalFormatting sqref="Q2:R126">
    <cfRule type="cellIs" dxfId="21" priority="200" operator="greaterThan">
      <formula>0</formula>
    </cfRule>
  </conditionalFormatting>
  <conditionalFormatting sqref="AQ13:AQ14 AQ44 AQ27 AQ2:AQ5 AQ86:AQ87 AQ56:AQ57 AQ29:AQ31 AQ48 AQ33 AQ68 AQ50:AQ52 AQ90:AQ92 AQ123:AQ126 AQ20 AQ25 AQ70 AQ40 AQ94:AQ103 AQ7:AQ9 AQ106:AQ118 AQ59:AQ61 AQ16:AQ18 AQ35:AQ38 AQ75 AQ63 AQ78:AQ83">
    <cfRule type="cellIs" dxfId="20" priority="27" operator="greaterThan">
      <formula>1</formula>
    </cfRule>
  </conditionalFormatting>
  <conditionalFormatting sqref="BA2:BA126 CF2:CF126 CO2:CP126">
    <cfRule type="cellIs" dxfId="19" priority="186" operator="greaterThan">
      <formula>0</formula>
    </cfRule>
    <cfRule type="cellIs" dxfId="18" priority="187" operator="lessThan">
      <formula>0</formula>
    </cfRule>
  </conditionalFormatting>
  <conditionalFormatting sqref="AP2:AP126">
    <cfRule type="cellIs" dxfId="17" priority="26" operator="between">
      <formula>0.01</formula>
      <formula>0.99</formula>
    </cfRule>
  </conditionalFormatting>
  <conditionalFormatting sqref="BD2:BD126">
    <cfRule type="colorScale" priority="25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6 BI2:BI126 BU2:BU126">
    <cfRule type="cellIs" dxfId="16" priority="23" operator="lessThan">
      <formula>0</formula>
    </cfRule>
    <cfRule type="cellIs" dxfId="15" priority="24" operator="greaterThan">
      <formula>0</formula>
    </cfRule>
  </conditionalFormatting>
  <conditionalFormatting sqref="BJ2:BJ126">
    <cfRule type="cellIs" dxfId="14" priority="19" operator="lessThanOrEqual">
      <formula>0.3333</formula>
    </cfRule>
  </conditionalFormatting>
  <conditionalFormatting sqref="BJ2:BJ126 BV2:BV126">
    <cfRule type="cellIs" dxfId="13" priority="18" operator="greaterThanOrEqual">
      <formula>2</formula>
    </cfRule>
  </conditionalFormatting>
  <conditionalFormatting sqref="AQ120">
    <cfRule type="cellIs" dxfId="12" priority="11" operator="greaterThan">
      <formula>1</formula>
    </cfRule>
  </conditionalFormatting>
  <conditionalFormatting sqref="AQ11">
    <cfRule type="cellIs" dxfId="11" priority="10" operator="greaterThan">
      <formula>1</formula>
    </cfRule>
  </conditionalFormatting>
  <conditionalFormatting sqref="AQ6">
    <cfRule type="cellIs" dxfId="10" priority="1" operator="greaterThan">
      <formula>1</formula>
    </cfRule>
  </conditionalFormatting>
  <conditionalFormatting sqref="D2:D126">
    <cfRule type="cellIs" dxfId="9" priority="16668" operator="greaterThanOrEqual">
      <formula>$I$135</formula>
    </cfRule>
    <cfRule type="cellIs" dxfId="8" priority="16669" operator="lessThanOrEqual">
      <formula>$K$135</formula>
    </cfRule>
  </conditionalFormatting>
  <conditionalFormatting sqref="K2:K126">
    <cfRule type="cellIs" dxfId="7" priority="16737" operator="greaterThanOrEqual">
      <formula>$I$134</formula>
    </cfRule>
    <cfRule type="cellIs" dxfId="6" priority="16738" operator="lessThanOrEqual">
      <formula>$K$134</formula>
    </cfRule>
  </conditionalFormatting>
  <conditionalFormatting sqref="CA2:CA126">
    <cfRule type="colorScale" priority="1674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6">
    <cfRule type="cellIs" dxfId="5" priority="16743" operator="lessThanOrEqual">
      <formula>$K$132</formula>
    </cfRule>
  </conditionalFormatting>
  <conditionalFormatting sqref="I2:I126">
    <cfRule type="cellIs" dxfId="4" priority="16745" operator="greaterThanOrEqual">
      <formula>$I$132</formula>
    </cfRule>
  </conditionalFormatting>
  <conditionalFormatting sqref="F2:F126">
    <cfRule type="cellIs" dxfId="3" priority="16747" operator="greaterThanOrEqual">
      <formula>$I$130</formula>
    </cfRule>
    <cfRule type="cellIs" dxfId="2" priority="16748" operator="lessThanOrEqual">
      <formula>$K$130</formula>
    </cfRule>
  </conditionalFormatting>
  <conditionalFormatting sqref="J2:J126">
    <cfRule type="cellIs" dxfId="1" priority="16751" operator="lessThanOrEqual">
      <formula>$K$133</formula>
    </cfRule>
    <cfRule type="cellIs" dxfId="0" priority="16752" operator="greaterThanOrEqual">
      <formula>$I$133</formula>
    </cfRule>
  </conditionalFormatting>
  <conditionalFormatting sqref="BP2:BP126">
    <cfRule type="colorScale" priority="1675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6">
    <cfRule type="colorScale" priority="16757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2022-12-04T00:39:49Z</dcterms:modified>
</cp:coreProperties>
</file>