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2EACB962-F727-D14B-B766-57D4240C0079}" xr6:coauthVersionLast="47" xr6:coauthVersionMax="47" xr10:uidLastSave="{00000000-0000-0000-0000-000000000000}"/>
  <bookViews>
    <workbookView xWindow="1720" yWindow="500" windowWidth="44800" windowHeight="24700" tabRatio="500" xr2:uid="{00000000-000D-0000-FFFF-FFFF00000000}"/>
  </bookViews>
  <sheets>
    <sheet name="new" sheetId="12" r:id="rId1"/>
    <sheet name="Sheet1" sheetId="13" r:id="rId2"/>
    <sheet name="old" sheetId="11" r:id="rId3"/>
  </sheets>
  <definedNames>
    <definedName name="_xlnm._FilterDatabase" localSheetId="2" hidden="1">old!$A$1:$CP$126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141" i="12" l="1"/>
  <c r="BQ141" i="12" s="1"/>
  <c r="BA141" i="12"/>
  <c r="BK140" i="12"/>
  <c r="BA140" i="12"/>
  <c r="BK139" i="12"/>
  <c r="BQ139" i="12" s="1"/>
  <c r="CJ139" i="12" s="1"/>
  <c r="BA139" i="12"/>
  <c r="BK138" i="12"/>
  <c r="BQ138" i="12" s="1"/>
  <c r="CJ138" i="12" s="1"/>
  <c r="BA138" i="12"/>
  <c r="BK137" i="12"/>
  <c r="BQ137" i="12" s="1"/>
  <c r="BA137" i="12"/>
  <c r="BK136" i="12"/>
  <c r="BA136" i="12"/>
  <c r="BK135" i="12"/>
  <c r="BA135" i="12"/>
  <c r="BK134" i="12"/>
  <c r="BQ134" i="12" s="1"/>
  <c r="BA134" i="12"/>
  <c r="BK133" i="12"/>
  <c r="BQ133" i="12" s="1"/>
  <c r="BA133" i="12"/>
  <c r="BK132" i="12"/>
  <c r="BQ132" i="12" s="1"/>
  <c r="BA132" i="12"/>
  <c r="BK131" i="12"/>
  <c r="BA131" i="12"/>
  <c r="BK130" i="12"/>
  <c r="BQ130" i="12" s="1"/>
  <c r="CJ130" i="12" s="1"/>
  <c r="BA130" i="12"/>
  <c r="BK129" i="12"/>
  <c r="BQ129" i="12" s="1"/>
  <c r="BA129" i="12"/>
  <c r="BK128" i="12"/>
  <c r="BA128" i="12"/>
  <c r="BK127" i="12"/>
  <c r="BQ127" i="12" s="1"/>
  <c r="CJ127" i="12" s="1"/>
  <c r="BA127" i="12"/>
  <c r="BK126" i="12"/>
  <c r="BQ126" i="12" s="1"/>
  <c r="CJ126" i="12" s="1"/>
  <c r="BA126" i="12"/>
  <c r="BK125" i="12"/>
  <c r="BQ125" i="12" s="1"/>
  <c r="BA125" i="12"/>
  <c r="BK124" i="12"/>
  <c r="BQ124" i="12" s="1"/>
  <c r="BA124" i="12"/>
  <c r="BK123" i="12"/>
  <c r="BQ123" i="12" s="1"/>
  <c r="BA123" i="12"/>
  <c r="BK122" i="12"/>
  <c r="BQ122" i="12" s="1"/>
  <c r="BA122" i="12"/>
  <c r="BK121" i="12"/>
  <c r="BQ121" i="12" s="1"/>
  <c r="CJ121" i="12" s="1"/>
  <c r="BA121" i="12"/>
  <c r="BK120" i="12"/>
  <c r="BA120" i="12"/>
  <c r="BK119" i="12"/>
  <c r="BQ119" i="12" s="1"/>
  <c r="CJ119" i="12" s="1"/>
  <c r="BA119" i="12"/>
  <c r="BK118" i="12"/>
  <c r="BQ118" i="12" s="1"/>
  <c r="CJ118" i="12" s="1"/>
  <c r="BA118" i="12"/>
  <c r="BK117" i="12"/>
  <c r="BQ117" i="12" s="1"/>
  <c r="CJ117" i="12" s="1"/>
  <c r="BA117" i="12"/>
  <c r="BK116" i="12"/>
  <c r="BQ116" i="12" s="1"/>
  <c r="BA116" i="12"/>
  <c r="BK115" i="12"/>
  <c r="BA115" i="12"/>
  <c r="BK114" i="12"/>
  <c r="BA114" i="12"/>
  <c r="BK113" i="12"/>
  <c r="BQ113" i="12" s="1"/>
  <c r="BA113" i="12"/>
  <c r="BK112" i="12"/>
  <c r="BQ112" i="12" s="1"/>
  <c r="CJ112" i="12" s="1"/>
  <c r="BA112" i="12"/>
  <c r="BK111" i="12"/>
  <c r="BQ111" i="12" s="1"/>
  <c r="CJ111" i="12" s="1"/>
  <c r="BA111" i="12"/>
  <c r="BK110" i="12"/>
  <c r="BQ110" i="12" s="1"/>
  <c r="CJ110" i="12" s="1"/>
  <c r="BA110" i="12"/>
  <c r="BK109" i="12"/>
  <c r="BQ109" i="12" s="1"/>
  <c r="CJ109" i="12" s="1"/>
  <c r="BA109" i="12"/>
  <c r="BK108" i="12"/>
  <c r="BQ108" i="12" s="1"/>
  <c r="BA108" i="12"/>
  <c r="BK107" i="12"/>
  <c r="BQ107" i="12" s="1"/>
  <c r="CJ107" i="12" s="1"/>
  <c r="BA107" i="12"/>
  <c r="BK106" i="12"/>
  <c r="BA106" i="12"/>
  <c r="BK105" i="12"/>
  <c r="BQ105" i="12" s="1"/>
  <c r="CJ105" i="12" s="1"/>
  <c r="BA105" i="12"/>
  <c r="BK104" i="12"/>
  <c r="BQ104" i="12" s="1"/>
  <c r="BA104" i="12"/>
  <c r="BK103" i="12"/>
  <c r="BQ103" i="12" s="1"/>
  <c r="CJ103" i="12" s="1"/>
  <c r="BA103" i="12"/>
  <c r="BK102" i="12"/>
  <c r="BA102" i="12"/>
  <c r="BK101" i="12"/>
  <c r="BA101" i="12"/>
  <c r="BK100" i="12"/>
  <c r="BQ100" i="12" s="1"/>
  <c r="CJ100" i="12" s="1"/>
  <c r="BA100" i="12"/>
  <c r="BK99" i="12"/>
  <c r="BA99" i="12"/>
  <c r="BK98" i="12"/>
  <c r="BQ98" i="12" s="1"/>
  <c r="CJ98" i="12" s="1"/>
  <c r="BA98" i="12"/>
  <c r="BK97" i="12"/>
  <c r="BQ97" i="12" s="1"/>
  <c r="CJ97" i="12" s="1"/>
  <c r="BA97" i="12"/>
  <c r="BK96" i="12"/>
  <c r="BQ96" i="12" s="1"/>
  <c r="BA96" i="12"/>
  <c r="BK95" i="12"/>
  <c r="BQ95" i="12" s="1"/>
  <c r="BA95" i="12"/>
  <c r="BK94" i="12"/>
  <c r="BQ94" i="12" s="1"/>
  <c r="CJ94" i="12" s="1"/>
  <c r="BA94" i="12"/>
  <c r="BK93" i="12"/>
  <c r="BQ93" i="12" s="1"/>
  <c r="BA93" i="12"/>
  <c r="BK92" i="12"/>
  <c r="BQ92" i="12" s="1"/>
  <c r="BA92" i="12"/>
  <c r="BK91" i="12"/>
  <c r="BQ91" i="12" s="1"/>
  <c r="BA91" i="12"/>
  <c r="BQ90" i="12"/>
  <c r="CJ90" i="12" s="1"/>
  <c r="BK90" i="12"/>
  <c r="BA90" i="12"/>
  <c r="BK89" i="12"/>
  <c r="BQ89" i="12" s="1"/>
  <c r="CJ89" i="12" s="1"/>
  <c r="BA89" i="12"/>
  <c r="BK88" i="12"/>
  <c r="BQ88" i="12" s="1"/>
  <c r="BA88" i="12"/>
  <c r="BK87" i="12"/>
  <c r="BQ87" i="12" s="1"/>
  <c r="BA87" i="12"/>
  <c r="BK86" i="12"/>
  <c r="BQ86" i="12" s="1"/>
  <c r="CJ86" i="12" s="1"/>
  <c r="BA86" i="12"/>
  <c r="BK85" i="12"/>
  <c r="BA85" i="12"/>
  <c r="BK84" i="12"/>
  <c r="BQ84" i="12" s="1"/>
  <c r="CJ84" i="12" s="1"/>
  <c r="BA84" i="12"/>
  <c r="BK83" i="12"/>
  <c r="BQ83" i="12" s="1"/>
  <c r="BA83" i="12"/>
  <c r="BK82" i="12"/>
  <c r="BQ82" i="12" s="1"/>
  <c r="CJ82" i="12" s="1"/>
  <c r="BA82" i="12"/>
  <c r="BK81" i="12"/>
  <c r="BQ81" i="12" s="1"/>
  <c r="CJ81" i="12" s="1"/>
  <c r="BA81" i="12"/>
  <c r="BK80" i="12"/>
  <c r="BQ80" i="12" s="1"/>
  <c r="BA80" i="12"/>
  <c r="BK79" i="12"/>
  <c r="BA79" i="12"/>
  <c r="BK78" i="12"/>
  <c r="BA78" i="12"/>
  <c r="BK77" i="12"/>
  <c r="BQ77" i="12" s="1"/>
  <c r="CJ77" i="12" s="1"/>
  <c r="BA77" i="12"/>
  <c r="BK76" i="12"/>
  <c r="BA76" i="12"/>
  <c r="BK75" i="12"/>
  <c r="BQ75" i="12" s="1"/>
  <c r="CJ75" i="12" s="1"/>
  <c r="BA75" i="12"/>
  <c r="BK74" i="12"/>
  <c r="BQ74" i="12" s="1"/>
  <c r="BA74" i="12"/>
  <c r="BK73" i="12"/>
  <c r="BQ73" i="12" s="1"/>
  <c r="BA73" i="12"/>
  <c r="BK72" i="12"/>
  <c r="BA72" i="12"/>
  <c r="BK71" i="12"/>
  <c r="BA71" i="12"/>
  <c r="BK70" i="12"/>
  <c r="BQ70" i="12" s="1"/>
  <c r="BA70" i="12"/>
  <c r="BK69" i="12"/>
  <c r="BQ69" i="12" s="1"/>
  <c r="BA69" i="12"/>
  <c r="BK68" i="12"/>
  <c r="BQ68" i="12" s="1"/>
  <c r="CJ68" i="12" s="1"/>
  <c r="BA68" i="12"/>
  <c r="BK67" i="12"/>
  <c r="BQ67" i="12" s="1"/>
  <c r="CJ67" i="12" s="1"/>
  <c r="BA67" i="12"/>
  <c r="BK66" i="12"/>
  <c r="BA66" i="12"/>
  <c r="BK65" i="12"/>
  <c r="BQ65" i="12" s="1"/>
  <c r="CJ65" i="12" s="1"/>
  <c r="BA65" i="12"/>
  <c r="BK64" i="12"/>
  <c r="BQ64" i="12" s="1"/>
  <c r="CJ64" i="12" s="1"/>
  <c r="BA64" i="12"/>
  <c r="BK63" i="12"/>
  <c r="BQ63" i="12" s="1"/>
  <c r="CJ63" i="12" s="1"/>
  <c r="BA63" i="12"/>
  <c r="BK62" i="12"/>
  <c r="BQ62" i="12" s="1"/>
  <c r="BA62" i="12"/>
  <c r="BK61" i="12"/>
  <c r="BQ61" i="12" s="1"/>
  <c r="CJ61" i="12" s="1"/>
  <c r="BA61" i="12"/>
  <c r="BK60" i="12"/>
  <c r="BQ60" i="12" s="1"/>
  <c r="CJ60" i="12" s="1"/>
  <c r="BA60" i="12"/>
  <c r="BK59" i="12"/>
  <c r="BA59" i="12"/>
  <c r="BK58" i="12"/>
  <c r="BA58" i="12"/>
  <c r="BK57" i="12"/>
  <c r="BQ57" i="12" s="1"/>
  <c r="CJ57" i="12" s="1"/>
  <c r="BA57" i="12"/>
  <c r="BK56" i="12"/>
  <c r="BA56" i="12"/>
  <c r="BK55" i="12"/>
  <c r="BQ55" i="12" s="1"/>
  <c r="CJ55" i="12" s="1"/>
  <c r="BA55" i="12"/>
  <c r="BK54" i="12"/>
  <c r="BQ54" i="12" s="1"/>
  <c r="CJ54" i="12" s="1"/>
  <c r="BA54" i="12"/>
  <c r="BK53" i="12"/>
  <c r="BQ53" i="12" s="1"/>
  <c r="CJ53" i="12" s="1"/>
  <c r="BA53" i="12"/>
  <c r="BK52" i="12"/>
  <c r="BQ52" i="12" s="1"/>
  <c r="BA52" i="12"/>
  <c r="BK51" i="12"/>
  <c r="BA51" i="12"/>
  <c r="BK50" i="12"/>
  <c r="BA50" i="12"/>
  <c r="BK49" i="12"/>
  <c r="BQ49" i="12" s="1"/>
  <c r="CJ49" i="12" s="1"/>
  <c r="BA49" i="12"/>
  <c r="BK48" i="12"/>
  <c r="BQ48" i="12" s="1"/>
  <c r="CJ48" i="12" s="1"/>
  <c r="BA48" i="12"/>
  <c r="BK47" i="12"/>
  <c r="BQ47" i="12" s="1"/>
  <c r="BA47" i="12"/>
  <c r="BK46" i="12"/>
  <c r="BQ46" i="12" s="1"/>
  <c r="BA46" i="12"/>
  <c r="BK45" i="12"/>
  <c r="BQ45" i="12" s="1"/>
  <c r="CJ45" i="12" s="1"/>
  <c r="BA45" i="12"/>
  <c r="BK44" i="12"/>
  <c r="BQ44" i="12" s="1"/>
  <c r="BA44" i="12"/>
  <c r="BK43" i="12"/>
  <c r="BA43" i="12"/>
  <c r="BK42" i="12"/>
  <c r="BQ42" i="12" s="1"/>
  <c r="BA42" i="12"/>
  <c r="BK41" i="12"/>
  <c r="BQ41" i="12" s="1"/>
  <c r="CJ41" i="12" s="1"/>
  <c r="BA41" i="12"/>
  <c r="BK40" i="12"/>
  <c r="BA40" i="12"/>
  <c r="BK39" i="12"/>
  <c r="BQ39" i="12" s="1"/>
  <c r="CJ39" i="12" s="1"/>
  <c r="BA39" i="12"/>
  <c r="BK38" i="12"/>
  <c r="BQ38" i="12" s="1"/>
  <c r="CJ38" i="12" s="1"/>
  <c r="BA38" i="12"/>
  <c r="BK37" i="12"/>
  <c r="BQ37" i="12" s="1"/>
  <c r="CJ37" i="12" s="1"/>
  <c r="BA37" i="12"/>
  <c r="BK36" i="12"/>
  <c r="BA36" i="12"/>
  <c r="BK35" i="12"/>
  <c r="BQ35" i="12" s="1"/>
  <c r="CJ35" i="12" s="1"/>
  <c r="BA35" i="12"/>
  <c r="BK34" i="12"/>
  <c r="BQ34" i="12" s="1"/>
  <c r="CJ34" i="12" s="1"/>
  <c r="BA34" i="12"/>
  <c r="BK33" i="12"/>
  <c r="BQ33" i="12" s="1"/>
  <c r="BA33" i="12"/>
  <c r="BK32" i="12"/>
  <c r="BQ32" i="12" s="1"/>
  <c r="BA32" i="12"/>
  <c r="BK31" i="12"/>
  <c r="BA31" i="12"/>
  <c r="BK30" i="12"/>
  <c r="BA30" i="12"/>
  <c r="BK29" i="12"/>
  <c r="BQ29" i="12" s="1"/>
  <c r="CJ29" i="12" s="1"/>
  <c r="BA29" i="12"/>
  <c r="BK28" i="12"/>
  <c r="BQ28" i="12" s="1"/>
  <c r="BA28" i="12"/>
  <c r="BK27" i="12"/>
  <c r="BQ27" i="12" s="1"/>
  <c r="CJ27" i="12" s="1"/>
  <c r="BA27" i="12"/>
  <c r="BK26" i="12"/>
  <c r="BQ26" i="12" s="1"/>
  <c r="CJ26" i="12" s="1"/>
  <c r="BA26" i="12"/>
  <c r="BK25" i="12"/>
  <c r="BA25" i="12"/>
  <c r="BK24" i="12"/>
  <c r="BQ24" i="12" s="1"/>
  <c r="CJ24" i="12" s="1"/>
  <c r="BA24" i="12"/>
  <c r="BK23" i="12"/>
  <c r="BA23" i="12"/>
  <c r="BK22" i="12"/>
  <c r="BA22" i="12"/>
  <c r="BK21" i="12"/>
  <c r="BQ21" i="12" s="1"/>
  <c r="CJ21" i="12" s="1"/>
  <c r="BA21" i="12"/>
  <c r="BK20" i="12"/>
  <c r="BA20" i="12"/>
  <c r="BK19" i="12"/>
  <c r="BQ19" i="12" s="1"/>
  <c r="CJ19" i="12" s="1"/>
  <c r="BA19" i="12"/>
  <c r="BK18" i="12"/>
  <c r="BQ18" i="12" s="1"/>
  <c r="CJ18" i="12" s="1"/>
  <c r="BA18" i="12"/>
  <c r="BK17" i="12"/>
  <c r="BQ17" i="12" s="1"/>
  <c r="CJ17" i="12" s="1"/>
  <c r="BA17" i="12"/>
  <c r="BK16" i="12"/>
  <c r="BA16" i="12"/>
  <c r="BK15" i="12"/>
  <c r="BQ15" i="12" s="1"/>
  <c r="CJ15" i="12" s="1"/>
  <c r="BA15" i="12"/>
  <c r="BK14" i="12"/>
  <c r="BQ14" i="12" s="1"/>
  <c r="CJ14" i="12" s="1"/>
  <c r="BA14" i="12"/>
  <c r="BK13" i="12"/>
  <c r="BQ13" i="12" s="1"/>
  <c r="CJ13" i="12" s="1"/>
  <c r="BA13" i="12"/>
  <c r="BK12" i="12"/>
  <c r="BQ12" i="12" s="1"/>
  <c r="CJ12" i="12" s="1"/>
  <c r="BA12" i="12"/>
  <c r="BQ11" i="12"/>
  <c r="BK11" i="12"/>
  <c r="BA11" i="12"/>
  <c r="BK10" i="12"/>
  <c r="BQ10" i="12" s="1"/>
  <c r="CJ10" i="12" s="1"/>
  <c r="BA10" i="12"/>
  <c r="BK9" i="12"/>
  <c r="BQ9" i="12" s="1"/>
  <c r="CJ9" i="12" s="1"/>
  <c r="BA9" i="12"/>
  <c r="BK8" i="12"/>
  <c r="BQ8" i="12" s="1"/>
  <c r="CJ8" i="12" s="1"/>
  <c r="BA8" i="12"/>
  <c r="BK7" i="12"/>
  <c r="BQ7" i="12" s="1"/>
  <c r="CJ7" i="12" s="1"/>
  <c r="BA7" i="12"/>
  <c r="BK6" i="12"/>
  <c r="BA6" i="12"/>
  <c r="BK5" i="12"/>
  <c r="BQ5" i="12" s="1"/>
  <c r="BA5" i="12"/>
  <c r="BK4" i="12"/>
  <c r="BQ4" i="12" s="1"/>
  <c r="CJ4" i="12" s="1"/>
  <c r="BA4" i="12"/>
  <c r="BK3" i="12"/>
  <c r="BQ3" i="12" s="1"/>
  <c r="CJ3" i="12" s="1"/>
  <c r="BA3" i="12"/>
  <c r="AK141" i="12"/>
  <c r="AJ141" i="12"/>
  <c r="AL141" i="12" s="1"/>
  <c r="AG141" i="12"/>
  <c r="AF141" i="12"/>
  <c r="Y141" i="12"/>
  <c r="X141" i="12"/>
  <c r="U141" i="12"/>
  <c r="W141" i="12" s="1"/>
  <c r="T141" i="12"/>
  <c r="V141" i="12" s="1"/>
  <c r="AK140" i="12"/>
  <c r="AJ140" i="12"/>
  <c r="AG140" i="12"/>
  <c r="AF140" i="12"/>
  <c r="Y140" i="12"/>
  <c r="X140" i="12"/>
  <c r="U140" i="12"/>
  <c r="W140" i="12" s="1"/>
  <c r="T140" i="12"/>
  <c r="V140" i="12" s="1"/>
  <c r="AK139" i="12"/>
  <c r="AJ139" i="12"/>
  <c r="AG139" i="12"/>
  <c r="AF139" i="12"/>
  <c r="AH139" i="12" s="1"/>
  <c r="Y139" i="12"/>
  <c r="X139" i="12"/>
  <c r="U139" i="12"/>
  <c r="W139" i="12" s="1"/>
  <c r="T139" i="12"/>
  <c r="V139" i="12" s="1"/>
  <c r="AK138" i="12"/>
  <c r="AJ138" i="12"/>
  <c r="AG138" i="12"/>
  <c r="AF138" i="12"/>
  <c r="Y138" i="12"/>
  <c r="X138" i="12"/>
  <c r="U138" i="12"/>
  <c r="W138" i="12" s="1"/>
  <c r="T138" i="12"/>
  <c r="V138" i="12" s="1"/>
  <c r="AK137" i="12"/>
  <c r="AJ137" i="12"/>
  <c r="AG137" i="12"/>
  <c r="AF137" i="12"/>
  <c r="Y137" i="12"/>
  <c r="X137" i="12"/>
  <c r="U137" i="12"/>
  <c r="W137" i="12" s="1"/>
  <c r="T137" i="12"/>
  <c r="V137" i="12" s="1"/>
  <c r="AK136" i="12"/>
  <c r="AJ136" i="12"/>
  <c r="AG136" i="12"/>
  <c r="AF136" i="12"/>
  <c r="AH136" i="12" s="1"/>
  <c r="Y136" i="12"/>
  <c r="X136" i="12"/>
  <c r="U136" i="12"/>
  <c r="W136" i="12" s="1"/>
  <c r="T136" i="12"/>
  <c r="V136" i="12" s="1"/>
  <c r="AK135" i="12"/>
  <c r="AJ135" i="12"/>
  <c r="AG135" i="12"/>
  <c r="AF135" i="12"/>
  <c r="Y135" i="12"/>
  <c r="X135" i="12"/>
  <c r="U135" i="12"/>
  <c r="W135" i="12" s="1"/>
  <c r="T135" i="12"/>
  <c r="V135" i="12" s="1"/>
  <c r="AK134" i="12"/>
  <c r="AJ134" i="12"/>
  <c r="AL134" i="12" s="1"/>
  <c r="AG134" i="12"/>
  <c r="AF134" i="12"/>
  <c r="Y134" i="12"/>
  <c r="X134" i="12"/>
  <c r="V134" i="12"/>
  <c r="U134" i="12"/>
  <c r="W134" i="12" s="1"/>
  <c r="T134" i="12"/>
  <c r="AK133" i="12"/>
  <c r="AJ133" i="12"/>
  <c r="AG133" i="12"/>
  <c r="AF133" i="12"/>
  <c r="Y133" i="12"/>
  <c r="X133" i="12"/>
  <c r="U133" i="12"/>
  <c r="W133" i="12" s="1"/>
  <c r="T133" i="12"/>
  <c r="V133" i="12" s="1"/>
  <c r="AK132" i="12"/>
  <c r="AJ132" i="12"/>
  <c r="AG132" i="12"/>
  <c r="AF132" i="12"/>
  <c r="Y132" i="12"/>
  <c r="X132" i="12"/>
  <c r="U132" i="12"/>
  <c r="W132" i="12" s="1"/>
  <c r="T132" i="12"/>
  <c r="V132" i="12" s="1"/>
  <c r="AK131" i="12"/>
  <c r="AJ131" i="12"/>
  <c r="AG131" i="12"/>
  <c r="AF131" i="12"/>
  <c r="Y131" i="12"/>
  <c r="X131" i="12"/>
  <c r="U131" i="12"/>
  <c r="W131" i="12" s="1"/>
  <c r="T131" i="12"/>
  <c r="V131" i="12" s="1"/>
  <c r="AK130" i="12"/>
  <c r="AJ130" i="12"/>
  <c r="AL130" i="12" s="1"/>
  <c r="AG130" i="12"/>
  <c r="AF130" i="12"/>
  <c r="Y130" i="12"/>
  <c r="X130" i="12"/>
  <c r="U130" i="12"/>
  <c r="W130" i="12" s="1"/>
  <c r="T130" i="12"/>
  <c r="V130" i="12" s="1"/>
  <c r="AK129" i="12"/>
  <c r="AJ129" i="12"/>
  <c r="AL129" i="12" s="1"/>
  <c r="AG129" i="12"/>
  <c r="AF129" i="12"/>
  <c r="Y129" i="12"/>
  <c r="X129" i="12"/>
  <c r="U129" i="12"/>
  <c r="W129" i="12" s="1"/>
  <c r="T129" i="12"/>
  <c r="V129" i="12" s="1"/>
  <c r="AK128" i="12"/>
  <c r="AJ128" i="12"/>
  <c r="AL128" i="12" s="1"/>
  <c r="AG128" i="12"/>
  <c r="AF128" i="12"/>
  <c r="Y128" i="12"/>
  <c r="X128" i="12"/>
  <c r="U128" i="12"/>
  <c r="W128" i="12" s="1"/>
  <c r="T128" i="12"/>
  <c r="V128" i="12" s="1"/>
  <c r="AK127" i="12"/>
  <c r="AJ127" i="12"/>
  <c r="AL127" i="12" s="1"/>
  <c r="AG127" i="12"/>
  <c r="AF127" i="12"/>
  <c r="Y127" i="12"/>
  <c r="X127" i="12"/>
  <c r="U127" i="12"/>
  <c r="W127" i="12" s="1"/>
  <c r="T127" i="12"/>
  <c r="V127" i="12" s="1"/>
  <c r="AK126" i="12"/>
  <c r="AJ126" i="12"/>
  <c r="AL126" i="12" s="1"/>
  <c r="AG126" i="12"/>
  <c r="AF126" i="12"/>
  <c r="Y126" i="12"/>
  <c r="X126" i="12"/>
  <c r="U126" i="12"/>
  <c r="W126" i="12" s="1"/>
  <c r="T126" i="12"/>
  <c r="V126" i="12" s="1"/>
  <c r="AK125" i="12"/>
  <c r="AJ125" i="12"/>
  <c r="AG125" i="12"/>
  <c r="AF125" i="12"/>
  <c r="Y125" i="12"/>
  <c r="X125" i="12"/>
  <c r="U125" i="12"/>
  <c r="W125" i="12" s="1"/>
  <c r="T125" i="12"/>
  <c r="V125" i="12" s="1"/>
  <c r="AK124" i="12"/>
  <c r="AJ124" i="12"/>
  <c r="AG124" i="12"/>
  <c r="AH124" i="12" s="1"/>
  <c r="AF124" i="12"/>
  <c r="Y124" i="12"/>
  <c r="X124" i="12"/>
  <c r="U124" i="12"/>
  <c r="W124" i="12" s="1"/>
  <c r="T124" i="12"/>
  <c r="V124" i="12" s="1"/>
  <c r="AK123" i="12"/>
  <c r="AJ123" i="12"/>
  <c r="AG123" i="12"/>
  <c r="AF123" i="12"/>
  <c r="Y123" i="12"/>
  <c r="X123" i="12"/>
  <c r="U123" i="12"/>
  <c r="W123" i="12" s="1"/>
  <c r="T123" i="12"/>
  <c r="V123" i="12" s="1"/>
  <c r="AK122" i="12"/>
  <c r="AJ122" i="12"/>
  <c r="AG122" i="12"/>
  <c r="AF122" i="12"/>
  <c r="Y122" i="12"/>
  <c r="X122" i="12"/>
  <c r="U122" i="12"/>
  <c r="W122" i="12" s="1"/>
  <c r="T122" i="12"/>
  <c r="V122" i="12" s="1"/>
  <c r="AK121" i="12"/>
  <c r="AJ121" i="12"/>
  <c r="AL121" i="12" s="1"/>
  <c r="AG121" i="12"/>
  <c r="AF121" i="12"/>
  <c r="Y121" i="12"/>
  <c r="X121" i="12"/>
  <c r="U121" i="12"/>
  <c r="W121" i="12" s="1"/>
  <c r="T121" i="12"/>
  <c r="V121" i="12" s="1"/>
  <c r="AK120" i="12"/>
  <c r="AJ120" i="12"/>
  <c r="AL120" i="12" s="1"/>
  <c r="AG120" i="12"/>
  <c r="AF120" i="12"/>
  <c r="Y120" i="12"/>
  <c r="X120" i="12"/>
  <c r="U120" i="12"/>
  <c r="W120" i="12" s="1"/>
  <c r="T120" i="12"/>
  <c r="V120" i="12" s="1"/>
  <c r="AK119" i="12"/>
  <c r="AJ119" i="12"/>
  <c r="AG119" i="12"/>
  <c r="AF119" i="12"/>
  <c r="Y119" i="12"/>
  <c r="X119" i="12"/>
  <c r="U119" i="12"/>
  <c r="W119" i="12" s="1"/>
  <c r="T119" i="12"/>
  <c r="V119" i="12" s="1"/>
  <c r="AK118" i="12"/>
  <c r="AJ118" i="12"/>
  <c r="AG118" i="12"/>
  <c r="AF118" i="12"/>
  <c r="Y118" i="12"/>
  <c r="X118" i="12"/>
  <c r="U118" i="12"/>
  <c r="W118" i="12" s="1"/>
  <c r="T118" i="12"/>
  <c r="V118" i="12" s="1"/>
  <c r="AK117" i="12"/>
  <c r="AJ117" i="12"/>
  <c r="AG117" i="12"/>
  <c r="AF117" i="12"/>
  <c r="Y117" i="12"/>
  <c r="X117" i="12"/>
  <c r="U117" i="12"/>
  <c r="W117" i="12" s="1"/>
  <c r="T117" i="12"/>
  <c r="V117" i="12" s="1"/>
  <c r="AK116" i="12"/>
  <c r="AJ116" i="12"/>
  <c r="AG116" i="12"/>
  <c r="AF116" i="12"/>
  <c r="Y116" i="12"/>
  <c r="X116" i="12"/>
  <c r="U116" i="12"/>
  <c r="W116" i="12" s="1"/>
  <c r="T116" i="12"/>
  <c r="V116" i="12" s="1"/>
  <c r="AK115" i="12"/>
  <c r="AJ115" i="12"/>
  <c r="AG115" i="12"/>
  <c r="AF115" i="12"/>
  <c r="Y115" i="12"/>
  <c r="X115" i="12"/>
  <c r="U115" i="12"/>
  <c r="W115" i="12" s="1"/>
  <c r="T115" i="12"/>
  <c r="V115" i="12" s="1"/>
  <c r="AK114" i="12"/>
  <c r="AJ114" i="12"/>
  <c r="AG114" i="12"/>
  <c r="AF114" i="12"/>
  <c r="Y114" i="12"/>
  <c r="X114" i="12"/>
  <c r="U114" i="12"/>
  <c r="W114" i="12" s="1"/>
  <c r="T114" i="12"/>
  <c r="V114" i="12" s="1"/>
  <c r="AK113" i="12"/>
  <c r="AJ113" i="12"/>
  <c r="AG113" i="12"/>
  <c r="AF113" i="12"/>
  <c r="Y113" i="12"/>
  <c r="X113" i="12"/>
  <c r="U113" i="12"/>
  <c r="W113" i="12" s="1"/>
  <c r="T113" i="12"/>
  <c r="V113" i="12" s="1"/>
  <c r="AK112" i="12"/>
  <c r="AJ112" i="12"/>
  <c r="AG112" i="12"/>
  <c r="AF112" i="12"/>
  <c r="Y112" i="12"/>
  <c r="X112" i="12"/>
  <c r="U112" i="12"/>
  <c r="W112" i="12" s="1"/>
  <c r="T112" i="12"/>
  <c r="V112" i="12" s="1"/>
  <c r="AK111" i="12"/>
  <c r="AJ111" i="12"/>
  <c r="AG111" i="12"/>
  <c r="AF111" i="12"/>
  <c r="Y111" i="12"/>
  <c r="X111" i="12"/>
  <c r="U111" i="12"/>
  <c r="W111" i="12" s="1"/>
  <c r="T111" i="12"/>
  <c r="V111" i="12" s="1"/>
  <c r="AK110" i="12"/>
  <c r="AJ110" i="12"/>
  <c r="AG110" i="12"/>
  <c r="AF110" i="12"/>
  <c r="Y110" i="12"/>
  <c r="X110" i="12"/>
  <c r="U110" i="12"/>
  <c r="W110" i="12" s="1"/>
  <c r="T110" i="12"/>
  <c r="V110" i="12" s="1"/>
  <c r="AK109" i="12"/>
  <c r="AJ109" i="12"/>
  <c r="AG109" i="12"/>
  <c r="AF109" i="12"/>
  <c r="Y109" i="12"/>
  <c r="X109" i="12"/>
  <c r="U109" i="12"/>
  <c r="W109" i="12" s="1"/>
  <c r="T109" i="12"/>
  <c r="V109" i="12" s="1"/>
  <c r="AK108" i="12"/>
  <c r="AJ108" i="12"/>
  <c r="AG108" i="12"/>
  <c r="AF108" i="12"/>
  <c r="Y108" i="12"/>
  <c r="X108" i="12"/>
  <c r="U108" i="12"/>
  <c r="W108" i="12" s="1"/>
  <c r="T108" i="12"/>
  <c r="V108" i="12" s="1"/>
  <c r="AK107" i="12"/>
  <c r="AJ107" i="12"/>
  <c r="AG107" i="12"/>
  <c r="AF107" i="12"/>
  <c r="Y107" i="12"/>
  <c r="X107" i="12"/>
  <c r="U107" i="12"/>
  <c r="W107" i="12" s="1"/>
  <c r="T107" i="12"/>
  <c r="V107" i="12" s="1"/>
  <c r="AK106" i="12"/>
  <c r="AJ106" i="12"/>
  <c r="AG106" i="12"/>
  <c r="AF106" i="12"/>
  <c r="Y106" i="12"/>
  <c r="X106" i="12"/>
  <c r="U106" i="12"/>
  <c r="W106" i="12" s="1"/>
  <c r="T106" i="12"/>
  <c r="V106" i="12" s="1"/>
  <c r="AK105" i="12"/>
  <c r="AJ105" i="12"/>
  <c r="AL105" i="12" s="1"/>
  <c r="AG105" i="12"/>
  <c r="AF105" i="12"/>
  <c r="Y105" i="12"/>
  <c r="X105" i="12"/>
  <c r="U105" i="12"/>
  <c r="W105" i="12" s="1"/>
  <c r="T105" i="12"/>
  <c r="V105" i="12" s="1"/>
  <c r="AK104" i="12"/>
  <c r="AJ104" i="12"/>
  <c r="AG104" i="12"/>
  <c r="AF104" i="12"/>
  <c r="Y104" i="12"/>
  <c r="X104" i="12"/>
  <c r="U104" i="12"/>
  <c r="W104" i="12" s="1"/>
  <c r="T104" i="12"/>
  <c r="V104" i="12" s="1"/>
  <c r="AK103" i="12"/>
  <c r="AJ103" i="12"/>
  <c r="AG103" i="12"/>
  <c r="AF103" i="12"/>
  <c r="Y103" i="12"/>
  <c r="X103" i="12"/>
  <c r="U103" i="12"/>
  <c r="W103" i="12" s="1"/>
  <c r="T103" i="12"/>
  <c r="V103" i="12" s="1"/>
  <c r="AK102" i="12"/>
  <c r="AJ102" i="12"/>
  <c r="AG102" i="12"/>
  <c r="AF102" i="12"/>
  <c r="Y102" i="12"/>
  <c r="X102" i="12"/>
  <c r="U102" i="12"/>
  <c r="W102" i="12" s="1"/>
  <c r="T102" i="12"/>
  <c r="V102" i="12" s="1"/>
  <c r="AK101" i="12"/>
  <c r="AJ101" i="12"/>
  <c r="AG101" i="12"/>
  <c r="AF101" i="12"/>
  <c r="Y101" i="12"/>
  <c r="X101" i="12"/>
  <c r="U101" i="12"/>
  <c r="W101" i="12" s="1"/>
  <c r="T101" i="12"/>
  <c r="V101" i="12" s="1"/>
  <c r="AK100" i="12"/>
  <c r="AJ100" i="12"/>
  <c r="AG100" i="12"/>
  <c r="AF100" i="12"/>
  <c r="Y100" i="12"/>
  <c r="X100" i="12"/>
  <c r="U100" i="12"/>
  <c r="W100" i="12" s="1"/>
  <c r="T100" i="12"/>
  <c r="V100" i="12" s="1"/>
  <c r="AK99" i="12"/>
  <c r="AJ99" i="12"/>
  <c r="AL99" i="12" s="1"/>
  <c r="AG99" i="12"/>
  <c r="AF99" i="12"/>
  <c r="Y99" i="12"/>
  <c r="X99" i="12"/>
  <c r="U99" i="12"/>
  <c r="W99" i="12" s="1"/>
  <c r="T99" i="12"/>
  <c r="V99" i="12" s="1"/>
  <c r="AK98" i="12"/>
  <c r="AJ98" i="12"/>
  <c r="AL98" i="12" s="1"/>
  <c r="AG98" i="12"/>
  <c r="AF98" i="12"/>
  <c r="Y98" i="12"/>
  <c r="X98" i="12"/>
  <c r="U98" i="12"/>
  <c r="W98" i="12" s="1"/>
  <c r="T98" i="12"/>
  <c r="V98" i="12" s="1"/>
  <c r="AK97" i="12"/>
  <c r="AJ97" i="12"/>
  <c r="AL97" i="12" s="1"/>
  <c r="AG97" i="12"/>
  <c r="AF97" i="12"/>
  <c r="Y97" i="12"/>
  <c r="X97" i="12"/>
  <c r="U97" i="12"/>
  <c r="W97" i="12" s="1"/>
  <c r="T97" i="12"/>
  <c r="V97" i="12" s="1"/>
  <c r="AK96" i="12"/>
  <c r="AJ96" i="12"/>
  <c r="AL96" i="12" s="1"/>
  <c r="AG96" i="12"/>
  <c r="AF96" i="12"/>
  <c r="Y96" i="12"/>
  <c r="X96" i="12"/>
  <c r="U96" i="12"/>
  <c r="W96" i="12" s="1"/>
  <c r="T96" i="12"/>
  <c r="V96" i="12" s="1"/>
  <c r="AK95" i="12"/>
  <c r="AJ95" i="12"/>
  <c r="AG95" i="12"/>
  <c r="AF95" i="12"/>
  <c r="Y95" i="12"/>
  <c r="X95" i="12"/>
  <c r="U95" i="12"/>
  <c r="W95" i="12" s="1"/>
  <c r="T95" i="12"/>
  <c r="V95" i="12" s="1"/>
  <c r="AK94" i="12"/>
  <c r="AJ94" i="12"/>
  <c r="AL94" i="12" s="1"/>
  <c r="AG94" i="12"/>
  <c r="AF94" i="12"/>
  <c r="Y94" i="12"/>
  <c r="X94" i="12"/>
  <c r="U94" i="12"/>
  <c r="W94" i="12" s="1"/>
  <c r="T94" i="12"/>
  <c r="V94" i="12" s="1"/>
  <c r="AK93" i="12"/>
  <c r="AJ93" i="12"/>
  <c r="AG93" i="12"/>
  <c r="AF93" i="12"/>
  <c r="Y93" i="12"/>
  <c r="X93" i="12"/>
  <c r="U93" i="12"/>
  <c r="W93" i="12" s="1"/>
  <c r="T93" i="12"/>
  <c r="V93" i="12" s="1"/>
  <c r="AK92" i="12"/>
  <c r="AJ92" i="12"/>
  <c r="AG92" i="12"/>
  <c r="AF92" i="12"/>
  <c r="Y92" i="12"/>
  <c r="X92" i="12"/>
  <c r="U92" i="12"/>
  <c r="W92" i="12" s="1"/>
  <c r="T92" i="12"/>
  <c r="V92" i="12" s="1"/>
  <c r="AK91" i="12"/>
  <c r="AJ91" i="12"/>
  <c r="AG91" i="12"/>
  <c r="AF91" i="12"/>
  <c r="Y91" i="12"/>
  <c r="X91" i="12"/>
  <c r="U91" i="12"/>
  <c r="W91" i="12" s="1"/>
  <c r="T91" i="12"/>
  <c r="V91" i="12" s="1"/>
  <c r="AK90" i="12"/>
  <c r="AJ90" i="12"/>
  <c r="AL90" i="12" s="1"/>
  <c r="AG90" i="12"/>
  <c r="AF90" i="12"/>
  <c r="Y90" i="12"/>
  <c r="X90" i="12"/>
  <c r="U90" i="12"/>
  <c r="W90" i="12" s="1"/>
  <c r="T90" i="12"/>
  <c r="V90" i="12" s="1"/>
  <c r="AK89" i="12"/>
  <c r="AJ89" i="12"/>
  <c r="AG89" i="12"/>
  <c r="AF89" i="12"/>
  <c r="Y89" i="12"/>
  <c r="X89" i="12"/>
  <c r="U89" i="12"/>
  <c r="W89" i="12" s="1"/>
  <c r="T89" i="12"/>
  <c r="V89" i="12" s="1"/>
  <c r="AK88" i="12"/>
  <c r="AJ88" i="12"/>
  <c r="AG88" i="12"/>
  <c r="AF88" i="12"/>
  <c r="Y88" i="12"/>
  <c r="X88" i="12"/>
  <c r="U88" i="12"/>
  <c r="W88" i="12" s="1"/>
  <c r="T88" i="12"/>
  <c r="V88" i="12" s="1"/>
  <c r="AK87" i="12"/>
  <c r="AJ87" i="12"/>
  <c r="AG87" i="12"/>
  <c r="AF87" i="12"/>
  <c r="Y87" i="12"/>
  <c r="X87" i="12"/>
  <c r="U87" i="12"/>
  <c r="W87" i="12" s="1"/>
  <c r="T87" i="12"/>
  <c r="V87" i="12" s="1"/>
  <c r="AK86" i="12"/>
  <c r="AJ86" i="12"/>
  <c r="AG86" i="12"/>
  <c r="AF86" i="12"/>
  <c r="Y86" i="12"/>
  <c r="X86" i="12"/>
  <c r="U86" i="12"/>
  <c r="W86" i="12" s="1"/>
  <c r="T86" i="12"/>
  <c r="V86" i="12" s="1"/>
  <c r="AK85" i="12"/>
  <c r="AJ85" i="12"/>
  <c r="AG85" i="12"/>
  <c r="AF85" i="12"/>
  <c r="Y85" i="12"/>
  <c r="X85" i="12"/>
  <c r="U85" i="12"/>
  <c r="W85" i="12" s="1"/>
  <c r="T85" i="12"/>
  <c r="V85" i="12" s="1"/>
  <c r="AK84" i="12"/>
  <c r="AJ84" i="12"/>
  <c r="AG84" i="12"/>
  <c r="AF84" i="12"/>
  <c r="Y84" i="12"/>
  <c r="X84" i="12"/>
  <c r="U84" i="12"/>
  <c r="W84" i="12" s="1"/>
  <c r="T84" i="12"/>
  <c r="V84" i="12" s="1"/>
  <c r="AK83" i="12"/>
  <c r="AJ83" i="12"/>
  <c r="AG83" i="12"/>
  <c r="AF83" i="12"/>
  <c r="Y83" i="12"/>
  <c r="X83" i="12"/>
  <c r="U83" i="12"/>
  <c r="W83" i="12" s="1"/>
  <c r="T83" i="12"/>
  <c r="V83" i="12" s="1"/>
  <c r="AK82" i="12"/>
  <c r="AJ82" i="12"/>
  <c r="AG82" i="12"/>
  <c r="AH82" i="12" s="1"/>
  <c r="AF82" i="12"/>
  <c r="Y82" i="12"/>
  <c r="X82" i="12"/>
  <c r="U82" i="12"/>
  <c r="W82" i="12" s="1"/>
  <c r="T82" i="12"/>
  <c r="V82" i="12" s="1"/>
  <c r="AK81" i="12"/>
  <c r="AJ81" i="12"/>
  <c r="AG81" i="12"/>
  <c r="AF81" i="12"/>
  <c r="Y81" i="12"/>
  <c r="X81" i="12"/>
  <c r="U81" i="12"/>
  <c r="W81" i="12" s="1"/>
  <c r="T81" i="12"/>
  <c r="V81" i="12" s="1"/>
  <c r="AK80" i="12"/>
  <c r="AJ80" i="12"/>
  <c r="AG80" i="12"/>
  <c r="AF80" i="12"/>
  <c r="Y80" i="12"/>
  <c r="X80" i="12"/>
  <c r="U80" i="12"/>
  <c r="W80" i="12" s="1"/>
  <c r="T80" i="12"/>
  <c r="V80" i="12" s="1"/>
  <c r="AK79" i="12"/>
  <c r="AJ79" i="12"/>
  <c r="AL79" i="12" s="1"/>
  <c r="AG79" i="12"/>
  <c r="AF79" i="12"/>
  <c r="Y79" i="12"/>
  <c r="X79" i="12"/>
  <c r="U79" i="12"/>
  <c r="W79" i="12" s="1"/>
  <c r="T79" i="12"/>
  <c r="V79" i="12" s="1"/>
  <c r="AK78" i="12"/>
  <c r="AJ78" i="12"/>
  <c r="AG78" i="12"/>
  <c r="AF78" i="12"/>
  <c r="Y78" i="12"/>
  <c r="X78" i="12"/>
  <c r="U78" i="12"/>
  <c r="W78" i="12" s="1"/>
  <c r="T78" i="12"/>
  <c r="V78" i="12" s="1"/>
  <c r="AK77" i="12"/>
  <c r="AJ77" i="12"/>
  <c r="AG77" i="12"/>
  <c r="AF77" i="12"/>
  <c r="Y77" i="12"/>
  <c r="X77" i="12"/>
  <c r="U77" i="12"/>
  <c r="W77" i="12" s="1"/>
  <c r="T77" i="12"/>
  <c r="V77" i="12" s="1"/>
  <c r="AK76" i="12"/>
  <c r="AJ76" i="12"/>
  <c r="AG76" i="12"/>
  <c r="AF76" i="12"/>
  <c r="Y76" i="12"/>
  <c r="X76" i="12"/>
  <c r="U76" i="12"/>
  <c r="W76" i="12" s="1"/>
  <c r="T76" i="12"/>
  <c r="V76" i="12" s="1"/>
  <c r="AK75" i="12"/>
  <c r="AJ75" i="12"/>
  <c r="AG75" i="12"/>
  <c r="AH75" i="12" s="1"/>
  <c r="AF75" i="12"/>
  <c r="Y75" i="12"/>
  <c r="X75" i="12"/>
  <c r="U75" i="12"/>
  <c r="W75" i="12" s="1"/>
  <c r="T75" i="12"/>
  <c r="V75" i="12" s="1"/>
  <c r="AK74" i="12"/>
  <c r="AJ74" i="12"/>
  <c r="AG74" i="12"/>
  <c r="AF74" i="12"/>
  <c r="Y74" i="12"/>
  <c r="X74" i="12"/>
  <c r="U74" i="12"/>
  <c r="W74" i="12" s="1"/>
  <c r="T74" i="12"/>
  <c r="V74" i="12" s="1"/>
  <c r="AK73" i="12"/>
  <c r="AJ73" i="12"/>
  <c r="AG73" i="12"/>
  <c r="AF73" i="12"/>
  <c r="Y73" i="12"/>
  <c r="X73" i="12"/>
  <c r="U73" i="12"/>
  <c r="W73" i="12" s="1"/>
  <c r="T73" i="12"/>
  <c r="V73" i="12" s="1"/>
  <c r="AK72" i="12"/>
  <c r="AJ72" i="12"/>
  <c r="AG72" i="12"/>
  <c r="AF72" i="12"/>
  <c r="Y72" i="12"/>
  <c r="X72" i="12"/>
  <c r="U72" i="12"/>
  <c r="W72" i="12" s="1"/>
  <c r="T72" i="12"/>
  <c r="V72" i="12" s="1"/>
  <c r="AK71" i="12"/>
  <c r="AJ71" i="12"/>
  <c r="AL71" i="12" s="1"/>
  <c r="AG71" i="12"/>
  <c r="AF71" i="12"/>
  <c r="Y71" i="12"/>
  <c r="X71" i="12"/>
  <c r="U71" i="12"/>
  <c r="W71" i="12" s="1"/>
  <c r="T71" i="12"/>
  <c r="V71" i="12" s="1"/>
  <c r="AK70" i="12"/>
  <c r="AJ70" i="12"/>
  <c r="AG70" i="12"/>
  <c r="AF70" i="12"/>
  <c r="Y70" i="12"/>
  <c r="X70" i="12"/>
  <c r="U70" i="12"/>
  <c r="W70" i="12" s="1"/>
  <c r="T70" i="12"/>
  <c r="V70" i="12" s="1"/>
  <c r="AK69" i="12"/>
  <c r="AJ69" i="12"/>
  <c r="AG69" i="12"/>
  <c r="AF69" i="12"/>
  <c r="Y69" i="12"/>
  <c r="X69" i="12"/>
  <c r="U69" i="12"/>
  <c r="W69" i="12" s="1"/>
  <c r="T69" i="12"/>
  <c r="V69" i="12" s="1"/>
  <c r="AK68" i="12"/>
  <c r="AJ68" i="12"/>
  <c r="AG68" i="12"/>
  <c r="AF68" i="12"/>
  <c r="Y68" i="12"/>
  <c r="X68" i="12"/>
  <c r="U68" i="12"/>
  <c r="W68" i="12" s="1"/>
  <c r="T68" i="12"/>
  <c r="V68" i="12" s="1"/>
  <c r="AK67" i="12"/>
  <c r="AJ67" i="12"/>
  <c r="AG67" i="12"/>
  <c r="AF67" i="12"/>
  <c r="Y67" i="12"/>
  <c r="X67" i="12"/>
  <c r="U67" i="12"/>
  <c r="W67" i="12" s="1"/>
  <c r="T67" i="12"/>
  <c r="V67" i="12" s="1"/>
  <c r="AK66" i="12"/>
  <c r="AJ66" i="12"/>
  <c r="AG66" i="12"/>
  <c r="AF66" i="12"/>
  <c r="Y66" i="12"/>
  <c r="X66" i="12"/>
  <c r="U66" i="12"/>
  <c r="W66" i="12" s="1"/>
  <c r="T66" i="12"/>
  <c r="V66" i="12" s="1"/>
  <c r="AK65" i="12"/>
  <c r="AJ65" i="12"/>
  <c r="AL65" i="12" s="1"/>
  <c r="AG65" i="12"/>
  <c r="AF65" i="12"/>
  <c r="Y65" i="12"/>
  <c r="X65" i="12"/>
  <c r="U65" i="12"/>
  <c r="W65" i="12" s="1"/>
  <c r="T65" i="12"/>
  <c r="V65" i="12" s="1"/>
  <c r="AK64" i="12"/>
  <c r="AJ64" i="12"/>
  <c r="AG64" i="12"/>
  <c r="AF64" i="12"/>
  <c r="Y64" i="12"/>
  <c r="X64" i="12"/>
  <c r="U64" i="12"/>
  <c r="W64" i="12" s="1"/>
  <c r="T64" i="12"/>
  <c r="V64" i="12" s="1"/>
  <c r="AK63" i="12"/>
  <c r="AJ63" i="12"/>
  <c r="AG63" i="12"/>
  <c r="AF63" i="12"/>
  <c r="Y63" i="12"/>
  <c r="X63" i="12"/>
  <c r="U63" i="12"/>
  <c r="W63" i="12" s="1"/>
  <c r="T63" i="12"/>
  <c r="V63" i="12" s="1"/>
  <c r="AK62" i="12"/>
  <c r="AJ62" i="12"/>
  <c r="AG62" i="12"/>
  <c r="AF62" i="12"/>
  <c r="Y62" i="12"/>
  <c r="X62" i="12"/>
  <c r="U62" i="12"/>
  <c r="W62" i="12" s="1"/>
  <c r="T62" i="12"/>
  <c r="V62" i="12" s="1"/>
  <c r="AK61" i="12"/>
  <c r="AJ61" i="12"/>
  <c r="AG61" i="12"/>
  <c r="AF61" i="12"/>
  <c r="Y61" i="12"/>
  <c r="X61" i="12"/>
  <c r="U61" i="12"/>
  <c r="W61" i="12" s="1"/>
  <c r="T61" i="12"/>
  <c r="V61" i="12" s="1"/>
  <c r="AK60" i="12"/>
  <c r="AJ60" i="12"/>
  <c r="AG60" i="12"/>
  <c r="AF60" i="12"/>
  <c r="AH60" i="12" s="1"/>
  <c r="Y60" i="12"/>
  <c r="X60" i="12"/>
  <c r="U60" i="12"/>
  <c r="W60" i="12" s="1"/>
  <c r="T60" i="12"/>
  <c r="V60" i="12" s="1"/>
  <c r="AK59" i="12"/>
  <c r="AJ59" i="12"/>
  <c r="AG59" i="12"/>
  <c r="AF59" i="12"/>
  <c r="AH59" i="12" s="1"/>
  <c r="Y59" i="12"/>
  <c r="X59" i="12"/>
  <c r="U59" i="12"/>
  <c r="W59" i="12" s="1"/>
  <c r="T59" i="12"/>
  <c r="V59" i="12" s="1"/>
  <c r="AK58" i="12"/>
  <c r="AJ58" i="12"/>
  <c r="AG58" i="12"/>
  <c r="AF58" i="12"/>
  <c r="Y58" i="12"/>
  <c r="X58" i="12"/>
  <c r="U58" i="12"/>
  <c r="W58" i="12" s="1"/>
  <c r="T58" i="12"/>
  <c r="V58" i="12" s="1"/>
  <c r="AK57" i="12"/>
  <c r="AJ57" i="12"/>
  <c r="AG57" i="12"/>
  <c r="AF57" i="12"/>
  <c r="Y57" i="12"/>
  <c r="X57" i="12"/>
  <c r="U57" i="12"/>
  <c r="W57" i="12" s="1"/>
  <c r="T57" i="12"/>
  <c r="V57" i="12" s="1"/>
  <c r="AK56" i="12"/>
  <c r="AJ56" i="12"/>
  <c r="AG56" i="12"/>
  <c r="AF56" i="12"/>
  <c r="Y56" i="12"/>
  <c r="X56" i="12"/>
  <c r="U56" i="12"/>
  <c r="W56" i="12" s="1"/>
  <c r="T56" i="12"/>
  <c r="V56" i="12" s="1"/>
  <c r="AK55" i="12"/>
  <c r="AJ55" i="12"/>
  <c r="AG55" i="12"/>
  <c r="AF55" i="12"/>
  <c r="Y55" i="12"/>
  <c r="X55" i="12"/>
  <c r="U55" i="12"/>
  <c r="W55" i="12" s="1"/>
  <c r="T55" i="12"/>
  <c r="V55" i="12" s="1"/>
  <c r="AK54" i="12"/>
  <c r="AJ54" i="12"/>
  <c r="AG54" i="12"/>
  <c r="AF54" i="12"/>
  <c r="Y54" i="12"/>
  <c r="X54" i="12"/>
  <c r="U54" i="12"/>
  <c r="W54" i="12" s="1"/>
  <c r="T54" i="12"/>
  <c r="V54" i="12" s="1"/>
  <c r="AK53" i="12"/>
  <c r="AJ53" i="12"/>
  <c r="AG53" i="12"/>
  <c r="AF53" i="12"/>
  <c r="AH53" i="12" s="1"/>
  <c r="Y53" i="12"/>
  <c r="X53" i="12"/>
  <c r="U53" i="12"/>
  <c r="W53" i="12" s="1"/>
  <c r="T53" i="12"/>
  <c r="V53" i="12" s="1"/>
  <c r="AK52" i="12"/>
  <c r="AJ52" i="12"/>
  <c r="AG52" i="12"/>
  <c r="AF52" i="12"/>
  <c r="Y52" i="12"/>
  <c r="X52" i="12"/>
  <c r="U52" i="12"/>
  <c r="W52" i="12" s="1"/>
  <c r="T52" i="12"/>
  <c r="V52" i="12" s="1"/>
  <c r="AK51" i="12"/>
  <c r="AJ51" i="12"/>
  <c r="AG51" i="12"/>
  <c r="AF51" i="12"/>
  <c r="AH51" i="12" s="1"/>
  <c r="Y51" i="12"/>
  <c r="X51" i="12"/>
  <c r="U51" i="12"/>
  <c r="W51" i="12" s="1"/>
  <c r="T51" i="12"/>
  <c r="V51" i="12" s="1"/>
  <c r="AK50" i="12"/>
  <c r="AJ50" i="12"/>
  <c r="AG50" i="12"/>
  <c r="AF50" i="12"/>
  <c r="Y50" i="12"/>
  <c r="X50" i="12"/>
  <c r="U50" i="12"/>
  <c r="W50" i="12" s="1"/>
  <c r="T50" i="12"/>
  <c r="V50" i="12" s="1"/>
  <c r="AK49" i="12"/>
  <c r="AJ49" i="12"/>
  <c r="AL49" i="12" s="1"/>
  <c r="AG49" i="12"/>
  <c r="AF49" i="12"/>
  <c r="Y49" i="12"/>
  <c r="X49" i="12"/>
  <c r="U49" i="12"/>
  <c r="W49" i="12" s="1"/>
  <c r="T49" i="12"/>
  <c r="V49" i="12" s="1"/>
  <c r="AK48" i="12"/>
  <c r="AJ48" i="12"/>
  <c r="AG48" i="12"/>
  <c r="AF48" i="12"/>
  <c r="Y48" i="12"/>
  <c r="X48" i="12"/>
  <c r="U48" i="12"/>
  <c r="W48" i="12" s="1"/>
  <c r="T48" i="12"/>
  <c r="V48" i="12" s="1"/>
  <c r="AK47" i="12"/>
  <c r="AJ47" i="12"/>
  <c r="AG47" i="12"/>
  <c r="AF47" i="12"/>
  <c r="Y47" i="12"/>
  <c r="X47" i="12"/>
  <c r="U47" i="12"/>
  <c r="W47" i="12" s="1"/>
  <c r="T47" i="12"/>
  <c r="V47" i="12" s="1"/>
  <c r="AK46" i="12"/>
  <c r="AJ46" i="12"/>
  <c r="AG46" i="12"/>
  <c r="AF46" i="12"/>
  <c r="Y46" i="12"/>
  <c r="X46" i="12"/>
  <c r="U46" i="12"/>
  <c r="W46" i="12" s="1"/>
  <c r="T46" i="12"/>
  <c r="V46" i="12" s="1"/>
  <c r="AK45" i="12"/>
  <c r="AJ45" i="12"/>
  <c r="AG45" i="12"/>
  <c r="AF45" i="12"/>
  <c r="AH45" i="12" s="1"/>
  <c r="Y45" i="12"/>
  <c r="X45" i="12"/>
  <c r="U45" i="12"/>
  <c r="W45" i="12" s="1"/>
  <c r="T45" i="12"/>
  <c r="V45" i="12" s="1"/>
  <c r="AK44" i="12"/>
  <c r="AJ44" i="12"/>
  <c r="AG44" i="12"/>
  <c r="AF44" i="12"/>
  <c r="Y44" i="12"/>
  <c r="X44" i="12"/>
  <c r="U44" i="12"/>
  <c r="W44" i="12" s="1"/>
  <c r="T44" i="12"/>
  <c r="V44" i="12" s="1"/>
  <c r="AK43" i="12"/>
  <c r="AJ43" i="12"/>
  <c r="AG43" i="12"/>
  <c r="AF43" i="12"/>
  <c r="Y43" i="12"/>
  <c r="X43" i="12"/>
  <c r="U43" i="12"/>
  <c r="W43" i="12" s="1"/>
  <c r="T43" i="12"/>
  <c r="V43" i="12" s="1"/>
  <c r="AK42" i="12"/>
  <c r="AJ42" i="12"/>
  <c r="AG42" i="12"/>
  <c r="AF42" i="12"/>
  <c r="Y42" i="12"/>
  <c r="X42" i="12"/>
  <c r="U42" i="12"/>
  <c r="W42" i="12" s="1"/>
  <c r="T42" i="12"/>
  <c r="V42" i="12" s="1"/>
  <c r="AK41" i="12"/>
  <c r="AJ41" i="12"/>
  <c r="AL41" i="12" s="1"/>
  <c r="AG41" i="12"/>
  <c r="AF41" i="12"/>
  <c r="Y41" i="12"/>
  <c r="X41" i="12"/>
  <c r="U41" i="12"/>
  <c r="W41" i="12" s="1"/>
  <c r="T41" i="12"/>
  <c r="V41" i="12" s="1"/>
  <c r="AK40" i="12"/>
  <c r="AJ40" i="12"/>
  <c r="AG40" i="12"/>
  <c r="AF40" i="12"/>
  <c r="Y40" i="12"/>
  <c r="X40" i="12"/>
  <c r="U40" i="12"/>
  <c r="W40" i="12" s="1"/>
  <c r="T40" i="12"/>
  <c r="V40" i="12" s="1"/>
  <c r="AK39" i="12"/>
  <c r="AJ39" i="12"/>
  <c r="AL39" i="12" s="1"/>
  <c r="AG39" i="12"/>
  <c r="AF39" i="12"/>
  <c r="Y39" i="12"/>
  <c r="X39" i="12"/>
  <c r="U39" i="12"/>
  <c r="W39" i="12" s="1"/>
  <c r="T39" i="12"/>
  <c r="V39" i="12" s="1"/>
  <c r="AK38" i="12"/>
  <c r="AJ38" i="12"/>
  <c r="AL38" i="12" s="1"/>
  <c r="AG38" i="12"/>
  <c r="AF38" i="12"/>
  <c r="Y38" i="12"/>
  <c r="X38" i="12"/>
  <c r="U38" i="12"/>
  <c r="W38" i="12" s="1"/>
  <c r="T38" i="12"/>
  <c r="V38" i="12" s="1"/>
  <c r="AK37" i="12"/>
  <c r="AJ37" i="12"/>
  <c r="AG37" i="12"/>
  <c r="AF37" i="12"/>
  <c r="Y37" i="12"/>
  <c r="X37" i="12"/>
  <c r="U37" i="12"/>
  <c r="W37" i="12" s="1"/>
  <c r="T37" i="12"/>
  <c r="V37" i="12" s="1"/>
  <c r="AK36" i="12"/>
  <c r="AJ36" i="12"/>
  <c r="AG36" i="12"/>
  <c r="AF36" i="12"/>
  <c r="Y36" i="12"/>
  <c r="X36" i="12"/>
  <c r="U36" i="12"/>
  <c r="W36" i="12" s="1"/>
  <c r="T36" i="12"/>
  <c r="V36" i="12" s="1"/>
  <c r="AK35" i="12"/>
  <c r="AJ35" i="12"/>
  <c r="AG35" i="12"/>
  <c r="AF35" i="12"/>
  <c r="Y35" i="12"/>
  <c r="X35" i="12"/>
  <c r="U35" i="12"/>
  <c r="W35" i="12" s="1"/>
  <c r="T35" i="12"/>
  <c r="V35" i="12" s="1"/>
  <c r="AK34" i="12"/>
  <c r="AJ34" i="12"/>
  <c r="AG34" i="12"/>
  <c r="AF34" i="12"/>
  <c r="Y34" i="12"/>
  <c r="X34" i="12"/>
  <c r="U34" i="12"/>
  <c r="W34" i="12" s="1"/>
  <c r="T34" i="12"/>
  <c r="V34" i="12" s="1"/>
  <c r="AK33" i="12"/>
  <c r="AJ33" i="12"/>
  <c r="AL33" i="12" s="1"/>
  <c r="AG33" i="12"/>
  <c r="AF33" i="12"/>
  <c r="Y33" i="12"/>
  <c r="X33" i="12"/>
  <c r="U33" i="12"/>
  <c r="W33" i="12" s="1"/>
  <c r="T33" i="12"/>
  <c r="V33" i="12" s="1"/>
  <c r="AK32" i="12"/>
  <c r="AJ32" i="12"/>
  <c r="AG32" i="12"/>
  <c r="AF32" i="12"/>
  <c r="Y32" i="12"/>
  <c r="X32" i="12"/>
  <c r="U32" i="12"/>
  <c r="W32" i="12" s="1"/>
  <c r="T32" i="12"/>
  <c r="V32" i="12" s="1"/>
  <c r="AK31" i="12"/>
  <c r="AJ31" i="12"/>
  <c r="AL31" i="12" s="1"/>
  <c r="AG31" i="12"/>
  <c r="AF31" i="12"/>
  <c r="Y31" i="12"/>
  <c r="X31" i="12"/>
  <c r="U31" i="12"/>
  <c r="W31" i="12" s="1"/>
  <c r="T31" i="12"/>
  <c r="V31" i="12" s="1"/>
  <c r="AK30" i="12"/>
  <c r="AJ30" i="12"/>
  <c r="AG30" i="12"/>
  <c r="AF30" i="12"/>
  <c r="Y30" i="12"/>
  <c r="X30" i="12"/>
  <c r="U30" i="12"/>
  <c r="W30" i="12" s="1"/>
  <c r="T30" i="12"/>
  <c r="V30" i="12" s="1"/>
  <c r="AK29" i="12"/>
  <c r="AJ29" i="12"/>
  <c r="AG29" i="12"/>
  <c r="AF29" i="12"/>
  <c r="AH29" i="12" s="1"/>
  <c r="Y29" i="12"/>
  <c r="X29" i="12"/>
  <c r="U29" i="12"/>
  <c r="W29" i="12" s="1"/>
  <c r="T29" i="12"/>
  <c r="V29" i="12" s="1"/>
  <c r="AK28" i="12"/>
  <c r="AJ28" i="12"/>
  <c r="AG28" i="12"/>
  <c r="AF28" i="12"/>
  <c r="Y28" i="12"/>
  <c r="X28" i="12"/>
  <c r="U28" i="12"/>
  <c r="W28" i="12" s="1"/>
  <c r="T28" i="12"/>
  <c r="V28" i="12" s="1"/>
  <c r="AK27" i="12"/>
  <c r="AJ27" i="12"/>
  <c r="AL27" i="12" s="1"/>
  <c r="AG27" i="12"/>
  <c r="AF27" i="12"/>
  <c r="AH27" i="12" s="1"/>
  <c r="Y27" i="12"/>
  <c r="X27" i="12"/>
  <c r="U27" i="12"/>
  <c r="W27" i="12" s="1"/>
  <c r="T27" i="12"/>
  <c r="V27" i="12" s="1"/>
  <c r="AK26" i="12"/>
  <c r="AJ26" i="12"/>
  <c r="AL26" i="12" s="1"/>
  <c r="AG26" i="12"/>
  <c r="AF26" i="12"/>
  <c r="AH26" i="12" s="1"/>
  <c r="Y26" i="12"/>
  <c r="X26" i="12"/>
  <c r="U26" i="12"/>
  <c r="W26" i="12" s="1"/>
  <c r="T26" i="12"/>
  <c r="V26" i="12" s="1"/>
  <c r="AK25" i="12"/>
  <c r="AJ25" i="12"/>
  <c r="AL25" i="12" s="1"/>
  <c r="AG25" i="12"/>
  <c r="AF25" i="12"/>
  <c r="AH25" i="12" s="1"/>
  <c r="Y25" i="12"/>
  <c r="X25" i="12"/>
  <c r="U25" i="12"/>
  <c r="W25" i="12" s="1"/>
  <c r="T25" i="12"/>
  <c r="V25" i="12" s="1"/>
  <c r="AK24" i="12"/>
  <c r="AJ24" i="12"/>
  <c r="AG24" i="12"/>
  <c r="AF24" i="12"/>
  <c r="Y24" i="12"/>
  <c r="X24" i="12"/>
  <c r="U24" i="12"/>
  <c r="W24" i="12" s="1"/>
  <c r="T24" i="12"/>
  <c r="V24" i="12" s="1"/>
  <c r="AK23" i="12"/>
  <c r="AJ23" i="12"/>
  <c r="AG23" i="12"/>
  <c r="AF23" i="12"/>
  <c r="AH23" i="12" s="1"/>
  <c r="Y23" i="12"/>
  <c r="X23" i="12"/>
  <c r="U23" i="12"/>
  <c r="W23" i="12" s="1"/>
  <c r="T23" i="12"/>
  <c r="V23" i="12" s="1"/>
  <c r="AK22" i="12"/>
  <c r="AJ22" i="12"/>
  <c r="AG22" i="12"/>
  <c r="AF22" i="12"/>
  <c r="Y22" i="12"/>
  <c r="X22" i="12"/>
  <c r="U22" i="12"/>
  <c r="W22" i="12" s="1"/>
  <c r="T22" i="12"/>
  <c r="V22" i="12" s="1"/>
  <c r="AK21" i="12"/>
  <c r="AJ21" i="12"/>
  <c r="AG21" i="12"/>
  <c r="AF21" i="12"/>
  <c r="Y21" i="12"/>
  <c r="X21" i="12"/>
  <c r="U21" i="12"/>
  <c r="W21" i="12" s="1"/>
  <c r="T21" i="12"/>
  <c r="V21" i="12" s="1"/>
  <c r="AK20" i="12"/>
  <c r="AJ20" i="12"/>
  <c r="AG20" i="12"/>
  <c r="AF20" i="12"/>
  <c r="Y20" i="12"/>
  <c r="X20" i="12"/>
  <c r="U20" i="12"/>
  <c r="W20" i="12" s="1"/>
  <c r="T20" i="12"/>
  <c r="V20" i="12" s="1"/>
  <c r="AK19" i="12"/>
  <c r="AJ19" i="12"/>
  <c r="AG19" i="12"/>
  <c r="AF19" i="12"/>
  <c r="Y19" i="12"/>
  <c r="X19" i="12"/>
  <c r="U19" i="12"/>
  <c r="W19" i="12" s="1"/>
  <c r="T19" i="12"/>
  <c r="V19" i="12" s="1"/>
  <c r="AK18" i="12"/>
  <c r="AJ18" i="12"/>
  <c r="AG18" i="12"/>
  <c r="AF18" i="12"/>
  <c r="Y18" i="12"/>
  <c r="X18" i="12"/>
  <c r="U18" i="12"/>
  <c r="W18" i="12" s="1"/>
  <c r="T18" i="12"/>
  <c r="V18" i="12" s="1"/>
  <c r="AK17" i="12"/>
  <c r="AJ17" i="12"/>
  <c r="AG17" i="12"/>
  <c r="AF17" i="12"/>
  <c r="Y17" i="12"/>
  <c r="X17" i="12"/>
  <c r="U17" i="12"/>
  <c r="W17" i="12" s="1"/>
  <c r="T17" i="12"/>
  <c r="V17" i="12" s="1"/>
  <c r="AK16" i="12"/>
  <c r="AJ16" i="12"/>
  <c r="AL16" i="12" s="1"/>
  <c r="AG16" i="12"/>
  <c r="AF16" i="12"/>
  <c r="Y16" i="12"/>
  <c r="X16" i="12"/>
  <c r="U16" i="12"/>
  <c r="W16" i="12" s="1"/>
  <c r="T16" i="12"/>
  <c r="V16" i="12" s="1"/>
  <c r="AK15" i="12"/>
  <c r="AJ15" i="12"/>
  <c r="AG15" i="12"/>
  <c r="AF15" i="12"/>
  <c r="Y15" i="12"/>
  <c r="X15" i="12"/>
  <c r="U15" i="12"/>
  <c r="W15" i="12" s="1"/>
  <c r="T15" i="12"/>
  <c r="V15" i="12" s="1"/>
  <c r="AK14" i="12"/>
  <c r="AJ14" i="12"/>
  <c r="AG14" i="12"/>
  <c r="AF14" i="12"/>
  <c r="Y14" i="12"/>
  <c r="X14" i="12"/>
  <c r="U14" i="12"/>
  <c r="W14" i="12" s="1"/>
  <c r="T14" i="12"/>
  <c r="V14" i="12" s="1"/>
  <c r="AK13" i="12"/>
  <c r="AJ13" i="12"/>
  <c r="AG13" i="12"/>
  <c r="AF13" i="12"/>
  <c r="Y13" i="12"/>
  <c r="X13" i="12"/>
  <c r="U13" i="12"/>
  <c r="W13" i="12" s="1"/>
  <c r="T13" i="12"/>
  <c r="V13" i="12" s="1"/>
  <c r="AK12" i="12"/>
  <c r="AJ12" i="12"/>
  <c r="AG12" i="12"/>
  <c r="AF12" i="12"/>
  <c r="Y12" i="12"/>
  <c r="X12" i="12"/>
  <c r="U12" i="12"/>
  <c r="W12" i="12" s="1"/>
  <c r="T12" i="12"/>
  <c r="V12" i="12" s="1"/>
  <c r="AK11" i="12"/>
  <c r="AJ11" i="12"/>
  <c r="AG11" i="12"/>
  <c r="AF11" i="12"/>
  <c r="Y11" i="12"/>
  <c r="X11" i="12"/>
  <c r="U11" i="12"/>
  <c r="W11" i="12" s="1"/>
  <c r="T11" i="12"/>
  <c r="V11" i="12" s="1"/>
  <c r="AK10" i="12"/>
  <c r="AJ10" i="12"/>
  <c r="AG10" i="12"/>
  <c r="AF10" i="12"/>
  <c r="Y10" i="12"/>
  <c r="X10" i="12"/>
  <c r="U10" i="12"/>
  <c r="W10" i="12" s="1"/>
  <c r="T10" i="12"/>
  <c r="V10" i="12" s="1"/>
  <c r="AK9" i="12"/>
  <c r="AJ9" i="12"/>
  <c r="AG9" i="12"/>
  <c r="AF9" i="12"/>
  <c r="Y9" i="12"/>
  <c r="X9" i="12"/>
  <c r="U9" i="12"/>
  <c r="W9" i="12" s="1"/>
  <c r="T9" i="12"/>
  <c r="V9" i="12" s="1"/>
  <c r="AK8" i="12"/>
  <c r="AJ8" i="12"/>
  <c r="AG8" i="12"/>
  <c r="AF8" i="12"/>
  <c r="Y8" i="12"/>
  <c r="X8" i="12"/>
  <c r="U8" i="12"/>
  <c r="W8" i="12" s="1"/>
  <c r="T8" i="12"/>
  <c r="V8" i="12" s="1"/>
  <c r="AK7" i="12"/>
  <c r="AJ7" i="12"/>
  <c r="AG7" i="12"/>
  <c r="AF7" i="12"/>
  <c r="Y7" i="12"/>
  <c r="X7" i="12"/>
  <c r="U7" i="12"/>
  <c r="W7" i="12" s="1"/>
  <c r="T7" i="12"/>
  <c r="V7" i="12" s="1"/>
  <c r="AK6" i="12"/>
  <c r="AJ6" i="12"/>
  <c r="AG6" i="12"/>
  <c r="AF6" i="12"/>
  <c r="Y6" i="12"/>
  <c r="X6" i="12"/>
  <c r="U6" i="12"/>
  <c r="W6" i="12" s="1"/>
  <c r="T6" i="12"/>
  <c r="V6" i="12" s="1"/>
  <c r="AK5" i="12"/>
  <c r="AJ5" i="12"/>
  <c r="AG5" i="12"/>
  <c r="AF5" i="12"/>
  <c r="Y5" i="12"/>
  <c r="X5" i="12"/>
  <c r="U5" i="12"/>
  <c r="W5" i="12" s="1"/>
  <c r="T5" i="12"/>
  <c r="V5" i="12" s="1"/>
  <c r="AK4" i="12"/>
  <c r="AJ4" i="12"/>
  <c r="AG4" i="12"/>
  <c r="AF4" i="12"/>
  <c r="Y4" i="12"/>
  <c r="X4" i="12"/>
  <c r="U4" i="12"/>
  <c r="W4" i="12" s="1"/>
  <c r="T4" i="12"/>
  <c r="V4" i="12" s="1"/>
  <c r="AK3" i="12"/>
  <c r="AJ3" i="12"/>
  <c r="AG3" i="12"/>
  <c r="AF3" i="12"/>
  <c r="Y3" i="12"/>
  <c r="X3" i="12"/>
  <c r="U3" i="12"/>
  <c r="W3" i="12" s="1"/>
  <c r="T3" i="12"/>
  <c r="V3" i="12" s="1"/>
  <c r="CI113" i="12"/>
  <c r="CI74" i="12"/>
  <c r="CI46" i="12"/>
  <c r="CI69" i="12"/>
  <c r="CI32" i="12"/>
  <c r="B142" i="12"/>
  <c r="BJ145" i="12"/>
  <c r="CI45" i="12"/>
  <c r="CI44" i="12"/>
  <c r="CI30" i="12"/>
  <c r="CI141" i="12"/>
  <c r="CI140" i="12"/>
  <c r="CI139" i="12"/>
  <c r="CI138" i="12"/>
  <c r="CI137" i="12"/>
  <c r="CI136" i="12"/>
  <c r="CI135" i="12"/>
  <c r="CI134" i="12"/>
  <c r="CI133" i="12"/>
  <c r="CI132" i="12"/>
  <c r="CI131" i="12"/>
  <c r="CI130" i="12"/>
  <c r="CI129" i="12"/>
  <c r="CI128" i="12"/>
  <c r="CI127" i="12"/>
  <c r="CI126" i="12"/>
  <c r="CI125" i="12"/>
  <c r="CI124" i="12"/>
  <c r="CI123" i="12"/>
  <c r="CI122" i="12"/>
  <c r="CI121" i="12"/>
  <c r="CI120" i="12"/>
  <c r="CI119" i="12"/>
  <c r="CI118" i="12"/>
  <c r="CI117" i="12"/>
  <c r="CI116" i="12"/>
  <c r="CI115" i="12"/>
  <c r="CI114" i="12"/>
  <c r="CI112" i="12"/>
  <c r="CI111" i="12"/>
  <c r="CI110" i="12"/>
  <c r="CI109" i="12"/>
  <c r="CI108" i="12"/>
  <c r="CI107" i="12"/>
  <c r="CI106" i="12"/>
  <c r="CI105" i="12"/>
  <c r="CI104" i="12"/>
  <c r="CI103" i="12"/>
  <c r="CI102" i="12"/>
  <c r="CI101" i="12"/>
  <c r="CI100" i="12"/>
  <c r="CI99" i="12"/>
  <c r="CI98" i="12"/>
  <c r="CI97" i="12"/>
  <c r="CI96" i="12"/>
  <c r="CI95" i="12"/>
  <c r="CI94" i="12"/>
  <c r="CI93" i="12"/>
  <c r="CI92" i="12"/>
  <c r="CI91" i="12"/>
  <c r="CI90" i="12"/>
  <c r="CI89" i="12"/>
  <c r="CI88" i="12"/>
  <c r="CI87" i="12"/>
  <c r="CI86" i="12"/>
  <c r="CI85" i="12"/>
  <c r="CI84" i="12"/>
  <c r="CI83" i="12"/>
  <c r="CI82" i="12"/>
  <c r="CI81" i="12"/>
  <c r="CI80" i="12"/>
  <c r="CI79" i="12"/>
  <c r="CI78" i="12"/>
  <c r="CI77" i="12"/>
  <c r="CI76" i="12"/>
  <c r="CI75" i="12"/>
  <c r="CI73" i="12"/>
  <c r="CI72" i="12"/>
  <c r="CI71" i="12"/>
  <c r="CI70" i="12"/>
  <c r="CI68" i="12"/>
  <c r="CI67" i="12"/>
  <c r="CI66" i="12"/>
  <c r="CI65" i="12"/>
  <c r="CI64" i="12"/>
  <c r="CI63" i="12"/>
  <c r="CI62" i="12"/>
  <c r="CI61" i="12"/>
  <c r="CI60" i="12"/>
  <c r="CI59" i="12"/>
  <c r="CI58" i="12"/>
  <c r="CI57" i="12"/>
  <c r="CI56" i="12"/>
  <c r="CI55" i="12"/>
  <c r="CI54" i="12"/>
  <c r="CI53" i="12"/>
  <c r="CI52" i="12"/>
  <c r="CI51" i="12"/>
  <c r="CI50" i="12"/>
  <c r="CI49" i="12"/>
  <c r="CI48" i="12"/>
  <c r="CI47" i="12"/>
  <c r="CI43" i="12"/>
  <c r="CI42" i="12"/>
  <c r="CI41" i="12"/>
  <c r="CI40" i="12"/>
  <c r="CI39" i="12"/>
  <c r="CI38" i="12"/>
  <c r="CI37" i="12"/>
  <c r="CI36" i="12"/>
  <c r="CI35" i="12"/>
  <c r="CI34" i="12"/>
  <c r="CI33" i="12"/>
  <c r="CI31" i="12"/>
  <c r="CI29" i="12"/>
  <c r="CI28" i="12"/>
  <c r="CI27" i="12"/>
  <c r="CI26" i="12"/>
  <c r="CI25" i="12"/>
  <c r="CI24" i="12"/>
  <c r="CI23" i="12"/>
  <c r="CI22" i="12"/>
  <c r="CI21" i="12"/>
  <c r="CI20" i="12"/>
  <c r="CI19" i="12"/>
  <c r="CI18" i="12"/>
  <c r="CI17" i="12"/>
  <c r="CI16" i="12"/>
  <c r="CI15" i="12"/>
  <c r="CI14" i="12"/>
  <c r="CI13" i="12"/>
  <c r="CI12" i="12"/>
  <c r="CI11" i="12"/>
  <c r="CI10" i="12"/>
  <c r="CI9" i="12"/>
  <c r="CI8" i="12"/>
  <c r="CI7" i="12"/>
  <c r="CI6" i="12"/>
  <c r="CI4" i="12"/>
  <c r="CI3" i="12"/>
  <c r="CJ137" i="12"/>
  <c r="CJ134" i="12"/>
  <c r="CJ132" i="12"/>
  <c r="CJ129" i="12"/>
  <c r="CJ125" i="12"/>
  <c r="CJ124" i="12"/>
  <c r="CJ123" i="12"/>
  <c r="CJ108" i="12"/>
  <c r="CJ104" i="12"/>
  <c r="CJ95" i="12"/>
  <c r="CJ91" i="12"/>
  <c r="CJ87" i="12"/>
  <c r="CJ83" i="12"/>
  <c r="CJ62" i="12"/>
  <c r="CJ52" i="12"/>
  <c r="CJ47" i="12"/>
  <c r="CJ28" i="12"/>
  <c r="CJ11" i="12"/>
  <c r="BB142" i="12"/>
  <c r="BY127" i="11"/>
  <c r="T7" i="11"/>
  <c r="C151" i="12"/>
  <c r="D150" i="12"/>
  <c r="D149" i="12"/>
  <c r="F149" i="12" s="1"/>
  <c r="D148" i="12"/>
  <c r="D147" i="12"/>
  <c r="L143" i="12"/>
  <c r="E143" i="12"/>
  <c r="CA142" i="12"/>
  <c r="CA144" i="12" s="1"/>
  <c r="CA145" i="12" s="1"/>
  <c r="BS142" i="12"/>
  <c r="BJ142" i="12"/>
  <c r="BI142" i="12"/>
  <c r="BH142" i="12"/>
  <c r="L142" i="12"/>
  <c r="E142" i="12"/>
  <c r="D142" i="12"/>
  <c r="C142" i="12"/>
  <c r="CI2" i="12"/>
  <c r="BK2" i="12"/>
  <c r="BQ2" i="12" s="1"/>
  <c r="CJ2" i="12" s="1"/>
  <c r="BA2" i="12"/>
  <c r="AK2" i="12"/>
  <c r="AJ2" i="12"/>
  <c r="AG2" i="12"/>
  <c r="AF2" i="12"/>
  <c r="Y2" i="12"/>
  <c r="X2" i="12"/>
  <c r="U2" i="12"/>
  <c r="W2" i="12" s="1"/>
  <c r="T2" i="12"/>
  <c r="V2" i="12" s="1"/>
  <c r="CP126" i="11"/>
  <c r="CP125" i="11"/>
  <c r="CP124" i="11"/>
  <c r="CP123" i="11"/>
  <c r="CP122" i="11"/>
  <c r="CP121" i="11"/>
  <c r="CP120" i="11"/>
  <c r="CP119" i="11"/>
  <c r="CP118" i="11"/>
  <c r="CP117" i="11"/>
  <c r="CP116" i="11"/>
  <c r="CP115" i="11"/>
  <c r="CP114" i="11"/>
  <c r="CP113" i="11"/>
  <c r="CP112" i="11"/>
  <c r="CP111" i="11"/>
  <c r="CP110" i="11"/>
  <c r="CP109" i="11"/>
  <c r="CP108" i="11"/>
  <c r="CP107" i="11"/>
  <c r="CP106" i="11"/>
  <c r="CP105" i="11"/>
  <c r="CP104" i="11"/>
  <c r="CP103" i="11"/>
  <c r="CP102" i="11"/>
  <c r="CP101" i="11"/>
  <c r="CP100" i="11"/>
  <c r="CP99" i="11"/>
  <c r="CP98" i="11"/>
  <c r="CP97" i="11"/>
  <c r="CP96" i="11"/>
  <c r="CP95" i="11"/>
  <c r="CP94" i="11"/>
  <c r="CP93" i="11"/>
  <c r="CP92" i="11"/>
  <c r="CP91" i="11"/>
  <c r="CP90" i="11"/>
  <c r="CP89" i="11"/>
  <c r="CP88" i="11"/>
  <c r="CP87" i="11"/>
  <c r="CP86" i="11"/>
  <c r="CP85" i="11"/>
  <c r="CP84" i="11"/>
  <c r="CP83" i="11"/>
  <c r="CP82" i="11"/>
  <c r="CP81" i="11"/>
  <c r="CP80" i="11"/>
  <c r="CP79" i="11"/>
  <c r="CP78" i="11"/>
  <c r="CP77" i="11"/>
  <c r="CP76" i="11"/>
  <c r="CP75" i="11"/>
  <c r="CP74" i="11"/>
  <c r="CP73" i="11"/>
  <c r="CP72" i="11"/>
  <c r="CP71" i="11"/>
  <c r="CP70" i="11"/>
  <c r="CP69" i="11"/>
  <c r="CP68" i="11"/>
  <c r="CP67" i="11"/>
  <c r="CP66" i="11"/>
  <c r="CP65" i="11"/>
  <c r="CP64" i="11"/>
  <c r="CP63" i="11"/>
  <c r="CP62" i="11"/>
  <c r="CP61" i="11"/>
  <c r="CP60" i="11"/>
  <c r="CP59" i="11"/>
  <c r="CP58" i="11"/>
  <c r="CP57" i="11"/>
  <c r="CP56" i="11"/>
  <c r="CP55" i="11"/>
  <c r="CP54" i="11"/>
  <c r="CP53" i="11"/>
  <c r="CP52" i="11"/>
  <c r="CP51" i="11"/>
  <c r="CP50" i="11"/>
  <c r="CP49" i="11"/>
  <c r="CP48" i="11"/>
  <c r="CP47" i="11"/>
  <c r="CP46" i="11"/>
  <c r="CP45" i="11"/>
  <c r="CP44" i="11"/>
  <c r="CP43" i="11"/>
  <c r="CP42" i="11"/>
  <c r="CP41" i="11"/>
  <c r="CP40" i="11"/>
  <c r="CP39" i="11"/>
  <c r="CP38" i="11"/>
  <c r="CP37" i="11"/>
  <c r="CP36" i="11"/>
  <c r="CP35" i="11"/>
  <c r="CP34" i="11"/>
  <c r="CP33" i="11"/>
  <c r="CP32" i="11"/>
  <c r="CP31" i="11"/>
  <c r="CP30" i="11"/>
  <c r="CP29" i="11"/>
  <c r="CP28" i="11"/>
  <c r="CP27" i="11"/>
  <c r="CP26" i="11"/>
  <c r="CP25" i="11"/>
  <c r="CP24" i="11"/>
  <c r="CP23" i="11"/>
  <c r="CP22" i="11"/>
  <c r="CP21" i="11"/>
  <c r="CP20" i="11"/>
  <c r="CP19" i="11"/>
  <c r="CP18" i="11"/>
  <c r="CP17" i="11"/>
  <c r="CP16" i="11"/>
  <c r="CP15" i="11"/>
  <c r="CP14" i="11"/>
  <c r="CP13" i="11"/>
  <c r="CP12" i="11"/>
  <c r="CP11" i="11"/>
  <c r="CP10" i="11"/>
  <c r="CP9" i="11"/>
  <c r="CP8" i="11"/>
  <c r="CP7" i="11"/>
  <c r="CP6" i="11"/>
  <c r="CP4" i="11"/>
  <c r="CP3" i="11"/>
  <c r="BN126" i="11"/>
  <c r="BW126" i="11" s="1"/>
  <c r="CQ126" i="11" s="1"/>
  <c r="BN125" i="11"/>
  <c r="BW125" i="11" s="1"/>
  <c r="CQ125" i="11" s="1"/>
  <c r="BN124" i="11"/>
  <c r="BW124" i="11" s="1"/>
  <c r="CQ124" i="11" s="1"/>
  <c r="BN123" i="11"/>
  <c r="BW123" i="11" s="1"/>
  <c r="CQ123" i="11" s="1"/>
  <c r="BN122" i="11"/>
  <c r="BW122" i="11" s="1"/>
  <c r="CQ122" i="11" s="1"/>
  <c r="BN121" i="11"/>
  <c r="BN120" i="11"/>
  <c r="BN119" i="11"/>
  <c r="BW119" i="11" s="1"/>
  <c r="CQ119" i="11" s="1"/>
  <c r="BN118" i="11"/>
  <c r="BW118" i="11" s="1"/>
  <c r="CQ118" i="11" s="1"/>
  <c r="BN117" i="11"/>
  <c r="BW117" i="11" s="1"/>
  <c r="CQ117" i="11" s="1"/>
  <c r="BN116" i="11"/>
  <c r="BW116" i="11" s="1"/>
  <c r="CQ116" i="11" s="1"/>
  <c r="BN115" i="11"/>
  <c r="BW115" i="11" s="1"/>
  <c r="CQ115" i="11" s="1"/>
  <c r="BN114" i="11"/>
  <c r="BN113" i="11"/>
  <c r="BW113" i="11" s="1"/>
  <c r="CQ113" i="11" s="1"/>
  <c r="BN112" i="11"/>
  <c r="BN111" i="11"/>
  <c r="BW111" i="11" s="1"/>
  <c r="CQ111" i="11" s="1"/>
  <c r="BN110" i="11"/>
  <c r="BW110" i="11" s="1"/>
  <c r="CQ110" i="11" s="1"/>
  <c r="BN109" i="11"/>
  <c r="BN108" i="11"/>
  <c r="BW108" i="11" s="1"/>
  <c r="CQ108" i="11" s="1"/>
  <c r="BN107" i="11"/>
  <c r="BW107" i="11" s="1"/>
  <c r="CQ107" i="11" s="1"/>
  <c r="BN106" i="11"/>
  <c r="BN105" i="11"/>
  <c r="BN104" i="11"/>
  <c r="BN103" i="11"/>
  <c r="BW103" i="11" s="1"/>
  <c r="CQ103" i="11" s="1"/>
  <c r="BN102" i="11"/>
  <c r="BW102" i="11" s="1"/>
  <c r="CQ102" i="11" s="1"/>
  <c r="BN101" i="11"/>
  <c r="BW101" i="11" s="1"/>
  <c r="CQ101" i="11" s="1"/>
  <c r="BN100" i="11"/>
  <c r="BW100" i="11" s="1"/>
  <c r="CQ100" i="11" s="1"/>
  <c r="BN99" i="11"/>
  <c r="BW99" i="11" s="1"/>
  <c r="CQ99" i="11" s="1"/>
  <c r="BN98" i="11"/>
  <c r="BW98" i="11" s="1"/>
  <c r="CQ98" i="11" s="1"/>
  <c r="BN97" i="11"/>
  <c r="BW97" i="11" s="1"/>
  <c r="CQ97" i="11" s="1"/>
  <c r="BN96" i="11"/>
  <c r="BN95" i="11"/>
  <c r="BW95" i="11" s="1"/>
  <c r="CQ95" i="11" s="1"/>
  <c r="BN94" i="11"/>
  <c r="BW94" i="11" s="1"/>
  <c r="CQ94" i="11" s="1"/>
  <c r="BN93" i="11"/>
  <c r="BW93" i="11" s="1"/>
  <c r="CQ93" i="11" s="1"/>
  <c r="BN92" i="11"/>
  <c r="BW92" i="11" s="1"/>
  <c r="CQ92" i="11" s="1"/>
  <c r="BN91" i="11"/>
  <c r="BW91" i="11" s="1"/>
  <c r="CQ91" i="11" s="1"/>
  <c r="BN90" i="11"/>
  <c r="BW90" i="11" s="1"/>
  <c r="CQ90" i="11" s="1"/>
  <c r="BN89" i="11"/>
  <c r="BN88" i="11"/>
  <c r="BN87" i="11"/>
  <c r="BW87" i="11" s="1"/>
  <c r="CQ87" i="11" s="1"/>
  <c r="BN86" i="11"/>
  <c r="BW86" i="11" s="1"/>
  <c r="CQ86" i="11" s="1"/>
  <c r="BN85" i="11"/>
  <c r="BW85" i="11" s="1"/>
  <c r="CQ85" i="11" s="1"/>
  <c r="BN84" i="11"/>
  <c r="BW84" i="11" s="1"/>
  <c r="CQ84" i="11" s="1"/>
  <c r="BN83" i="11"/>
  <c r="BW83" i="11" s="1"/>
  <c r="CQ83" i="11" s="1"/>
  <c r="BN82" i="11"/>
  <c r="BN81" i="11"/>
  <c r="BW81" i="11" s="1"/>
  <c r="CQ81" i="11" s="1"/>
  <c r="BN80" i="11"/>
  <c r="BN79" i="11"/>
  <c r="BW79" i="11" s="1"/>
  <c r="CQ79" i="11" s="1"/>
  <c r="BN78" i="11"/>
  <c r="BW78" i="11" s="1"/>
  <c r="CQ78" i="11" s="1"/>
  <c r="BN77" i="11"/>
  <c r="BN76" i="11"/>
  <c r="BW76" i="11" s="1"/>
  <c r="CQ76" i="11" s="1"/>
  <c r="BN75" i="11"/>
  <c r="BW75" i="11" s="1"/>
  <c r="CQ75" i="11" s="1"/>
  <c r="BN74" i="11"/>
  <c r="BW74" i="11" s="1"/>
  <c r="CQ74" i="11" s="1"/>
  <c r="BN73" i="11"/>
  <c r="BN72" i="11"/>
  <c r="BN71" i="11"/>
  <c r="BW71" i="11" s="1"/>
  <c r="CQ71" i="11" s="1"/>
  <c r="BN70" i="11"/>
  <c r="BW70" i="11" s="1"/>
  <c r="CQ70" i="11" s="1"/>
  <c r="BN69" i="11"/>
  <c r="BW69" i="11" s="1"/>
  <c r="CQ69" i="11" s="1"/>
  <c r="BN68" i="11"/>
  <c r="BW68" i="11" s="1"/>
  <c r="CQ68" i="11" s="1"/>
  <c r="BN67" i="11"/>
  <c r="BW67" i="11" s="1"/>
  <c r="CQ67" i="11" s="1"/>
  <c r="BN66" i="11"/>
  <c r="BW66" i="11" s="1"/>
  <c r="CQ66" i="11" s="1"/>
  <c r="BN65" i="11"/>
  <c r="BW65" i="11" s="1"/>
  <c r="CQ65" i="11" s="1"/>
  <c r="BN64" i="11"/>
  <c r="BN63" i="11"/>
  <c r="BW63" i="11" s="1"/>
  <c r="CQ63" i="11" s="1"/>
  <c r="BN62" i="11"/>
  <c r="BW62" i="11" s="1"/>
  <c r="CQ62" i="11" s="1"/>
  <c r="BN61" i="11"/>
  <c r="BW61" i="11" s="1"/>
  <c r="CQ61" i="11" s="1"/>
  <c r="BN60" i="11"/>
  <c r="BW60" i="11" s="1"/>
  <c r="CQ60" i="11" s="1"/>
  <c r="BN59" i="11"/>
  <c r="BW59" i="11" s="1"/>
  <c r="CQ59" i="11" s="1"/>
  <c r="BN58" i="11"/>
  <c r="BW58" i="11" s="1"/>
  <c r="CQ58" i="11" s="1"/>
  <c r="BN57" i="11"/>
  <c r="BW57" i="11" s="1"/>
  <c r="CQ57" i="11" s="1"/>
  <c r="BN56" i="11"/>
  <c r="BW56" i="11" s="1"/>
  <c r="CQ56" i="11" s="1"/>
  <c r="BN55" i="11"/>
  <c r="BN54" i="11"/>
  <c r="BW54" i="11" s="1"/>
  <c r="CQ54" i="11" s="1"/>
  <c r="BN53" i="11"/>
  <c r="BW53" i="11" s="1"/>
  <c r="CQ53" i="11" s="1"/>
  <c r="BN52" i="11"/>
  <c r="BN51" i="11"/>
  <c r="BW51" i="11" s="1"/>
  <c r="CQ51" i="11" s="1"/>
  <c r="BN50" i="11"/>
  <c r="BW50" i="11" s="1"/>
  <c r="CQ50" i="11" s="1"/>
  <c r="BN49" i="11"/>
  <c r="BW49" i="11" s="1"/>
  <c r="CQ49" i="11" s="1"/>
  <c r="BN48" i="11"/>
  <c r="BW48" i="11" s="1"/>
  <c r="CQ48" i="11" s="1"/>
  <c r="BN47" i="11"/>
  <c r="BW47" i="11" s="1"/>
  <c r="CQ47" i="11" s="1"/>
  <c r="BN46" i="11"/>
  <c r="BN45" i="11"/>
  <c r="BW45" i="11" s="1"/>
  <c r="CQ45" i="11" s="1"/>
  <c r="BN44" i="11"/>
  <c r="BW44" i="11" s="1"/>
  <c r="CQ44" i="11" s="1"/>
  <c r="BN43" i="11"/>
  <c r="BW43" i="11" s="1"/>
  <c r="CQ43" i="11" s="1"/>
  <c r="BN42" i="11"/>
  <c r="BW42" i="11" s="1"/>
  <c r="CQ42" i="11" s="1"/>
  <c r="BN41" i="11"/>
  <c r="BW41" i="11" s="1"/>
  <c r="CQ41" i="11" s="1"/>
  <c r="BN40" i="11"/>
  <c r="BW40" i="11" s="1"/>
  <c r="CQ40" i="11" s="1"/>
  <c r="BN39" i="11"/>
  <c r="BW39" i="11" s="1"/>
  <c r="CQ39" i="11" s="1"/>
  <c r="BN38" i="11"/>
  <c r="BN37" i="11"/>
  <c r="BW37" i="11" s="1"/>
  <c r="CQ37" i="11" s="1"/>
  <c r="BN36" i="11"/>
  <c r="BW36" i="11" s="1"/>
  <c r="CQ36" i="11" s="1"/>
  <c r="BN35" i="11"/>
  <c r="BW35" i="11" s="1"/>
  <c r="CQ35" i="11" s="1"/>
  <c r="BN34" i="11"/>
  <c r="BN33" i="11"/>
  <c r="BW33" i="11" s="1"/>
  <c r="CQ33" i="11" s="1"/>
  <c r="BN32" i="11"/>
  <c r="BW32" i="11" s="1"/>
  <c r="CQ32" i="11" s="1"/>
  <c r="BN31" i="11"/>
  <c r="BW31" i="11" s="1"/>
  <c r="CQ31" i="11" s="1"/>
  <c r="BN30" i="11"/>
  <c r="BN29" i="11"/>
  <c r="BW29" i="11" s="1"/>
  <c r="CQ29" i="11" s="1"/>
  <c r="BN28" i="11"/>
  <c r="BW28" i="11" s="1"/>
  <c r="CQ28" i="11" s="1"/>
  <c r="BN27" i="11"/>
  <c r="BW27" i="11" s="1"/>
  <c r="CQ27" i="11" s="1"/>
  <c r="BN26" i="11"/>
  <c r="BW26" i="11" s="1"/>
  <c r="CQ26" i="11" s="1"/>
  <c r="BN25" i="11"/>
  <c r="BW25" i="11" s="1"/>
  <c r="CQ25" i="11" s="1"/>
  <c r="BN24" i="11"/>
  <c r="BW24" i="11" s="1"/>
  <c r="CQ24" i="11" s="1"/>
  <c r="BN23" i="11"/>
  <c r="BW23" i="11" s="1"/>
  <c r="CQ23" i="11" s="1"/>
  <c r="BN22" i="11"/>
  <c r="BW22" i="11" s="1"/>
  <c r="CQ22" i="11" s="1"/>
  <c r="BN21" i="11"/>
  <c r="BW21" i="11" s="1"/>
  <c r="CQ21" i="11" s="1"/>
  <c r="BN20" i="11"/>
  <c r="BN19" i="11"/>
  <c r="BW19" i="11" s="1"/>
  <c r="CQ19" i="11" s="1"/>
  <c r="BN18" i="11"/>
  <c r="BW18" i="11" s="1"/>
  <c r="CQ18" i="11" s="1"/>
  <c r="BN17" i="11"/>
  <c r="BW17" i="11" s="1"/>
  <c r="CQ17" i="11" s="1"/>
  <c r="BN16" i="11"/>
  <c r="BW16" i="11" s="1"/>
  <c r="CQ16" i="11" s="1"/>
  <c r="BN15" i="11"/>
  <c r="BN14" i="11"/>
  <c r="BW14" i="11" s="1"/>
  <c r="CQ14" i="11" s="1"/>
  <c r="BN13" i="11"/>
  <c r="BW13" i="11" s="1"/>
  <c r="CQ13" i="11" s="1"/>
  <c r="BN12" i="11"/>
  <c r="BW12" i="11" s="1"/>
  <c r="CQ12" i="11" s="1"/>
  <c r="BN11" i="11"/>
  <c r="BW11" i="11" s="1"/>
  <c r="CQ11" i="11" s="1"/>
  <c r="BN10" i="11"/>
  <c r="BW10" i="11" s="1"/>
  <c r="CQ10" i="11" s="1"/>
  <c r="BN9" i="11"/>
  <c r="BW9" i="11" s="1"/>
  <c r="CQ9" i="11" s="1"/>
  <c r="BN8" i="11"/>
  <c r="BW8" i="11" s="1"/>
  <c r="CQ8" i="11" s="1"/>
  <c r="BN7" i="11"/>
  <c r="BN6" i="11"/>
  <c r="BW6" i="11" s="1"/>
  <c r="CQ6" i="11" s="1"/>
  <c r="BN4" i="11"/>
  <c r="BN3" i="11"/>
  <c r="BA126" i="11"/>
  <c r="BA125" i="11"/>
  <c r="BA124" i="11"/>
  <c r="BA123" i="11"/>
  <c r="BA122" i="1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4" i="11"/>
  <c r="BA3" i="11"/>
  <c r="AK126" i="11"/>
  <c r="AJ126" i="11"/>
  <c r="AG126" i="11"/>
  <c r="AF126" i="11"/>
  <c r="Y126" i="11"/>
  <c r="X126" i="11"/>
  <c r="U126" i="11"/>
  <c r="W126" i="11" s="1"/>
  <c r="T126" i="11"/>
  <c r="V126" i="11" s="1"/>
  <c r="AK125" i="11"/>
  <c r="AJ125" i="11"/>
  <c r="AG125" i="11"/>
  <c r="AF125" i="11"/>
  <c r="Y125" i="11"/>
  <c r="X125" i="11"/>
  <c r="U125" i="11"/>
  <c r="W125" i="11" s="1"/>
  <c r="T125" i="11"/>
  <c r="V125" i="11" s="1"/>
  <c r="AK124" i="11"/>
  <c r="AJ124" i="11"/>
  <c r="AG124" i="11"/>
  <c r="AF124" i="11"/>
  <c r="Y124" i="11"/>
  <c r="X124" i="11"/>
  <c r="U124" i="11"/>
  <c r="W124" i="11" s="1"/>
  <c r="T124" i="11"/>
  <c r="V124" i="11" s="1"/>
  <c r="AK123" i="11"/>
  <c r="AJ123" i="11"/>
  <c r="AG123" i="11"/>
  <c r="AF123" i="11"/>
  <c r="Y123" i="11"/>
  <c r="X123" i="11"/>
  <c r="U123" i="11"/>
  <c r="W123" i="11" s="1"/>
  <c r="T123" i="11"/>
  <c r="V123" i="11" s="1"/>
  <c r="AK122" i="11"/>
  <c r="AJ122" i="11"/>
  <c r="AG122" i="11"/>
  <c r="AF122" i="11"/>
  <c r="Y122" i="11"/>
  <c r="X122" i="11"/>
  <c r="U122" i="11"/>
  <c r="W122" i="11" s="1"/>
  <c r="T122" i="11"/>
  <c r="V122" i="11" s="1"/>
  <c r="AK121" i="11"/>
  <c r="AJ121" i="11"/>
  <c r="AG121" i="11"/>
  <c r="AF121" i="11"/>
  <c r="Y121" i="11"/>
  <c r="X121" i="11"/>
  <c r="U121" i="11"/>
  <c r="W121" i="11" s="1"/>
  <c r="T121" i="11"/>
  <c r="V121" i="11" s="1"/>
  <c r="AK120" i="11"/>
  <c r="AJ120" i="11"/>
  <c r="AG120" i="11"/>
  <c r="AF120" i="11"/>
  <c r="Y120" i="11"/>
  <c r="X120" i="11"/>
  <c r="U120" i="11"/>
  <c r="W120" i="11" s="1"/>
  <c r="T120" i="11"/>
  <c r="V120" i="11" s="1"/>
  <c r="AK119" i="11"/>
  <c r="AJ119" i="11"/>
  <c r="AG119" i="11"/>
  <c r="AH119" i="11" s="1"/>
  <c r="AF119" i="11"/>
  <c r="Y119" i="11"/>
  <c r="X119" i="11"/>
  <c r="U119" i="11"/>
  <c r="W119" i="11" s="1"/>
  <c r="T119" i="11"/>
  <c r="V119" i="11" s="1"/>
  <c r="AK118" i="11"/>
  <c r="AJ118" i="11"/>
  <c r="AG118" i="11"/>
  <c r="AF118" i="11"/>
  <c r="Y118" i="11"/>
  <c r="X118" i="11"/>
  <c r="U118" i="11"/>
  <c r="W118" i="11" s="1"/>
  <c r="T118" i="11"/>
  <c r="V118" i="11" s="1"/>
  <c r="AK117" i="11"/>
  <c r="AJ117" i="11"/>
  <c r="AG117" i="11"/>
  <c r="AH117" i="11" s="1"/>
  <c r="AF117" i="11"/>
  <c r="Y117" i="11"/>
  <c r="X117" i="11"/>
  <c r="U117" i="11"/>
  <c r="W117" i="11" s="1"/>
  <c r="T117" i="11"/>
  <c r="V117" i="11" s="1"/>
  <c r="AK116" i="11"/>
  <c r="AJ116" i="11"/>
  <c r="AH116" i="11"/>
  <c r="AG116" i="11"/>
  <c r="AF116" i="11"/>
  <c r="Y116" i="11"/>
  <c r="X116" i="11"/>
  <c r="U116" i="11"/>
  <c r="W116" i="11" s="1"/>
  <c r="T116" i="11"/>
  <c r="V116" i="11" s="1"/>
  <c r="AK115" i="11"/>
  <c r="AJ115" i="11"/>
  <c r="AL115" i="11" s="1"/>
  <c r="AG115" i="11"/>
  <c r="AF115" i="11"/>
  <c r="Y115" i="11"/>
  <c r="X115" i="11"/>
  <c r="U115" i="11"/>
  <c r="W115" i="11" s="1"/>
  <c r="T115" i="11"/>
  <c r="V115" i="11" s="1"/>
  <c r="AK114" i="11"/>
  <c r="AJ114" i="11"/>
  <c r="AG114" i="11"/>
  <c r="AF114" i="11"/>
  <c r="Y114" i="11"/>
  <c r="X114" i="11"/>
  <c r="U114" i="11"/>
  <c r="W114" i="11" s="1"/>
  <c r="T114" i="11"/>
  <c r="V114" i="11" s="1"/>
  <c r="AK113" i="11"/>
  <c r="AJ113" i="11"/>
  <c r="AG113" i="11"/>
  <c r="AF113" i="11"/>
  <c r="Y113" i="11"/>
  <c r="X113" i="11"/>
  <c r="U113" i="11"/>
  <c r="W113" i="11" s="1"/>
  <c r="T113" i="11"/>
  <c r="V113" i="11" s="1"/>
  <c r="AK112" i="11"/>
  <c r="AJ112" i="11"/>
  <c r="AL112" i="11" s="1"/>
  <c r="AG112" i="11"/>
  <c r="AH112" i="11" s="1"/>
  <c r="AF112" i="11"/>
  <c r="Y112" i="11"/>
  <c r="X112" i="11"/>
  <c r="U112" i="11"/>
  <c r="W112" i="11" s="1"/>
  <c r="T112" i="11"/>
  <c r="V112" i="11" s="1"/>
  <c r="AK111" i="11"/>
  <c r="AJ111" i="11"/>
  <c r="AG111" i="11"/>
  <c r="AH111" i="11" s="1"/>
  <c r="AF111" i="11"/>
  <c r="Y111" i="11"/>
  <c r="X111" i="11"/>
  <c r="U111" i="11"/>
  <c r="W111" i="11" s="1"/>
  <c r="T111" i="11"/>
  <c r="V111" i="11" s="1"/>
  <c r="AK110" i="11"/>
  <c r="AJ110" i="11"/>
  <c r="AL110" i="11" s="1"/>
  <c r="AG110" i="11"/>
  <c r="AF110" i="11"/>
  <c r="Y110" i="11"/>
  <c r="X110" i="11"/>
  <c r="U110" i="11"/>
  <c r="W110" i="11" s="1"/>
  <c r="T110" i="11"/>
  <c r="V110" i="11" s="1"/>
  <c r="AK109" i="11"/>
  <c r="AJ109" i="11"/>
  <c r="AG109" i="11"/>
  <c r="AF109" i="11"/>
  <c r="Y109" i="11"/>
  <c r="X109" i="11"/>
  <c r="U109" i="11"/>
  <c r="W109" i="11" s="1"/>
  <c r="T109" i="11"/>
  <c r="V109" i="11" s="1"/>
  <c r="AK108" i="11"/>
  <c r="AJ108" i="11"/>
  <c r="AG108" i="11"/>
  <c r="AH108" i="11" s="1"/>
  <c r="AF108" i="11"/>
  <c r="Y108" i="11"/>
  <c r="X108" i="11"/>
  <c r="U108" i="11"/>
  <c r="W108" i="11" s="1"/>
  <c r="T108" i="11"/>
  <c r="V108" i="11" s="1"/>
  <c r="AK107" i="11"/>
  <c r="AJ107" i="11"/>
  <c r="AG107" i="11"/>
  <c r="AF107" i="11"/>
  <c r="Y107" i="11"/>
  <c r="X107" i="11"/>
  <c r="U107" i="11"/>
  <c r="W107" i="11" s="1"/>
  <c r="T107" i="11"/>
  <c r="V107" i="11" s="1"/>
  <c r="AK106" i="11"/>
  <c r="AJ106" i="11"/>
  <c r="AG106" i="11"/>
  <c r="AF106" i="11"/>
  <c r="Y106" i="11"/>
  <c r="X106" i="11"/>
  <c r="U106" i="11"/>
  <c r="W106" i="11" s="1"/>
  <c r="T106" i="11"/>
  <c r="V106" i="11" s="1"/>
  <c r="AK105" i="11"/>
  <c r="AJ105" i="11"/>
  <c r="AG105" i="11"/>
  <c r="AF105" i="11"/>
  <c r="Y105" i="11"/>
  <c r="X105" i="11"/>
  <c r="U105" i="11"/>
  <c r="W105" i="11" s="1"/>
  <c r="T105" i="11"/>
  <c r="V105" i="11" s="1"/>
  <c r="AK104" i="11"/>
  <c r="AJ104" i="11"/>
  <c r="AG104" i="11"/>
  <c r="AF104" i="11"/>
  <c r="Y104" i="11"/>
  <c r="X104" i="11"/>
  <c r="U104" i="11"/>
  <c r="W104" i="11" s="1"/>
  <c r="T104" i="11"/>
  <c r="V104" i="11" s="1"/>
  <c r="AK103" i="11"/>
  <c r="AJ103" i="11"/>
  <c r="AL103" i="11" s="1"/>
  <c r="AG103" i="11"/>
  <c r="AF103" i="11"/>
  <c r="Y103" i="11"/>
  <c r="X103" i="11"/>
  <c r="U103" i="11"/>
  <c r="W103" i="11" s="1"/>
  <c r="T103" i="11"/>
  <c r="V103" i="11" s="1"/>
  <c r="AK102" i="11"/>
  <c r="AJ102" i="11"/>
  <c r="AG102" i="11"/>
  <c r="AF102" i="11"/>
  <c r="Y102" i="11"/>
  <c r="X102" i="11"/>
  <c r="U102" i="11"/>
  <c r="W102" i="11" s="1"/>
  <c r="T102" i="11"/>
  <c r="V102" i="11" s="1"/>
  <c r="AK101" i="11"/>
  <c r="AJ101" i="11"/>
  <c r="AG101" i="11"/>
  <c r="AF101" i="11"/>
  <c r="Y101" i="11"/>
  <c r="X101" i="11"/>
  <c r="U101" i="11"/>
  <c r="W101" i="11" s="1"/>
  <c r="T101" i="11"/>
  <c r="V101" i="11" s="1"/>
  <c r="AK100" i="11"/>
  <c r="AJ100" i="11"/>
  <c r="AG100" i="11"/>
  <c r="AF100" i="11"/>
  <c r="Y100" i="11"/>
  <c r="X100" i="11"/>
  <c r="U100" i="11"/>
  <c r="W100" i="11" s="1"/>
  <c r="T100" i="11"/>
  <c r="V100" i="11" s="1"/>
  <c r="AK99" i="11"/>
  <c r="AJ99" i="11"/>
  <c r="AL99" i="11" s="1"/>
  <c r="AG99" i="11"/>
  <c r="AF99" i="11"/>
  <c r="Y99" i="11"/>
  <c r="X99" i="11"/>
  <c r="U99" i="11"/>
  <c r="W99" i="11" s="1"/>
  <c r="T99" i="11"/>
  <c r="V99" i="11" s="1"/>
  <c r="AK98" i="11"/>
  <c r="AJ98" i="11"/>
  <c r="AG98" i="11"/>
  <c r="AF98" i="11"/>
  <c r="Y98" i="11"/>
  <c r="X98" i="11"/>
  <c r="U98" i="11"/>
  <c r="W98" i="11" s="1"/>
  <c r="T98" i="11"/>
  <c r="V98" i="11" s="1"/>
  <c r="AK97" i="11"/>
  <c r="AJ97" i="11"/>
  <c r="AG97" i="11"/>
  <c r="AF97" i="11"/>
  <c r="Y97" i="11"/>
  <c r="X97" i="11"/>
  <c r="U97" i="11"/>
  <c r="W97" i="11" s="1"/>
  <c r="T97" i="11"/>
  <c r="V97" i="11" s="1"/>
  <c r="AK96" i="11"/>
  <c r="AJ96" i="11"/>
  <c r="AL96" i="11" s="1"/>
  <c r="AG96" i="11"/>
  <c r="AH96" i="11" s="1"/>
  <c r="AF96" i="11"/>
  <c r="Y96" i="11"/>
  <c r="X96" i="11"/>
  <c r="U96" i="11"/>
  <c r="W96" i="11" s="1"/>
  <c r="T96" i="11"/>
  <c r="V96" i="11" s="1"/>
  <c r="AK95" i="11"/>
  <c r="AJ95" i="11"/>
  <c r="AG95" i="11"/>
  <c r="AH95" i="11" s="1"/>
  <c r="AF95" i="11"/>
  <c r="Y95" i="11"/>
  <c r="X95" i="11"/>
  <c r="U95" i="11"/>
  <c r="W95" i="11" s="1"/>
  <c r="T95" i="11"/>
  <c r="V95" i="11" s="1"/>
  <c r="AK94" i="11"/>
  <c r="AJ94" i="11"/>
  <c r="AG94" i="11"/>
  <c r="AF94" i="11"/>
  <c r="Y94" i="11"/>
  <c r="X94" i="11"/>
  <c r="U94" i="11"/>
  <c r="W94" i="11" s="1"/>
  <c r="T94" i="11"/>
  <c r="V94" i="11" s="1"/>
  <c r="AK93" i="11"/>
  <c r="AJ93" i="11"/>
  <c r="AG93" i="11"/>
  <c r="AF93" i="11"/>
  <c r="Y93" i="11"/>
  <c r="X93" i="11"/>
  <c r="U93" i="11"/>
  <c r="W93" i="11" s="1"/>
  <c r="T93" i="11"/>
  <c r="V93" i="11" s="1"/>
  <c r="AK92" i="11"/>
  <c r="AJ92" i="11"/>
  <c r="AG92" i="11"/>
  <c r="AF92" i="11"/>
  <c r="Y92" i="11"/>
  <c r="X92" i="11"/>
  <c r="U92" i="11"/>
  <c r="W92" i="11" s="1"/>
  <c r="T92" i="11"/>
  <c r="V92" i="11" s="1"/>
  <c r="AK91" i="11"/>
  <c r="AJ91" i="11"/>
  <c r="AG91" i="11"/>
  <c r="AF91" i="11"/>
  <c r="Y91" i="11"/>
  <c r="X91" i="11"/>
  <c r="U91" i="11"/>
  <c r="W91" i="11" s="1"/>
  <c r="T91" i="11"/>
  <c r="V91" i="11" s="1"/>
  <c r="AK90" i="11"/>
  <c r="AJ90" i="11"/>
  <c r="AG90" i="11"/>
  <c r="AF90" i="11"/>
  <c r="Y90" i="11"/>
  <c r="X90" i="11"/>
  <c r="U90" i="11"/>
  <c r="W90" i="11" s="1"/>
  <c r="T90" i="11"/>
  <c r="V90" i="11" s="1"/>
  <c r="AK89" i="11"/>
  <c r="AJ89" i="11"/>
  <c r="AG89" i="11"/>
  <c r="AF89" i="11"/>
  <c r="Y89" i="11"/>
  <c r="X89" i="11"/>
  <c r="U89" i="11"/>
  <c r="W89" i="11" s="1"/>
  <c r="T89" i="11"/>
  <c r="V89" i="11" s="1"/>
  <c r="AK88" i="11"/>
  <c r="AJ88" i="11"/>
  <c r="AG88" i="11"/>
  <c r="AF88" i="11"/>
  <c r="Y88" i="11"/>
  <c r="X88" i="11"/>
  <c r="U88" i="11"/>
  <c r="W88" i="11" s="1"/>
  <c r="T88" i="11"/>
  <c r="V88" i="11" s="1"/>
  <c r="AK87" i="11"/>
  <c r="AJ87" i="11"/>
  <c r="AG87" i="11"/>
  <c r="AF87" i="11"/>
  <c r="Y87" i="11"/>
  <c r="X87" i="11"/>
  <c r="U87" i="11"/>
  <c r="W87" i="11" s="1"/>
  <c r="T87" i="11"/>
  <c r="V87" i="11" s="1"/>
  <c r="AK86" i="11"/>
  <c r="AJ86" i="11"/>
  <c r="AG86" i="11"/>
  <c r="AF86" i="11"/>
  <c r="Y86" i="11"/>
  <c r="X86" i="11"/>
  <c r="U86" i="11"/>
  <c r="W86" i="11" s="1"/>
  <c r="T86" i="11"/>
  <c r="V86" i="11" s="1"/>
  <c r="AK85" i="11"/>
  <c r="AJ85" i="11"/>
  <c r="AG85" i="11"/>
  <c r="AF85" i="11"/>
  <c r="Y85" i="11"/>
  <c r="X85" i="11"/>
  <c r="U85" i="11"/>
  <c r="W85" i="11" s="1"/>
  <c r="T85" i="11"/>
  <c r="V85" i="11" s="1"/>
  <c r="AK84" i="11"/>
  <c r="AJ84" i="11"/>
  <c r="AG84" i="11"/>
  <c r="AF84" i="11"/>
  <c r="Y84" i="11"/>
  <c r="X84" i="11"/>
  <c r="U84" i="11"/>
  <c r="W84" i="11" s="1"/>
  <c r="T84" i="11"/>
  <c r="V84" i="11" s="1"/>
  <c r="AK83" i="11"/>
  <c r="AJ83" i="11"/>
  <c r="AG83" i="11"/>
  <c r="AF83" i="11"/>
  <c r="Y83" i="11"/>
  <c r="X83" i="11"/>
  <c r="U83" i="11"/>
  <c r="W83" i="11" s="1"/>
  <c r="T83" i="11"/>
  <c r="V83" i="11" s="1"/>
  <c r="AK82" i="11"/>
  <c r="AJ82" i="11"/>
  <c r="AG82" i="11"/>
  <c r="AF82" i="11"/>
  <c r="Y82" i="11"/>
  <c r="X82" i="11"/>
  <c r="U82" i="11"/>
  <c r="W82" i="11" s="1"/>
  <c r="T82" i="11"/>
  <c r="V82" i="11" s="1"/>
  <c r="AK81" i="11"/>
  <c r="AJ81" i="11"/>
  <c r="AG81" i="11"/>
  <c r="AF81" i="11"/>
  <c r="Y81" i="11"/>
  <c r="X81" i="11"/>
  <c r="U81" i="11"/>
  <c r="W81" i="11" s="1"/>
  <c r="T81" i="11"/>
  <c r="V81" i="11" s="1"/>
  <c r="AK80" i="11"/>
  <c r="AJ80" i="11"/>
  <c r="AG80" i="11"/>
  <c r="AF80" i="11"/>
  <c r="Y80" i="11"/>
  <c r="X80" i="11"/>
  <c r="U80" i="11"/>
  <c r="W80" i="11" s="1"/>
  <c r="T80" i="11"/>
  <c r="V80" i="11" s="1"/>
  <c r="AK79" i="11"/>
  <c r="AJ79" i="11"/>
  <c r="AG79" i="11"/>
  <c r="AF79" i="11"/>
  <c r="Y79" i="11"/>
  <c r="X79" i="11"/>
  <c r="U79" i="11"/>
  <c r="W79" i="11" s="1"/>
  <c r="T79" i="11"/>
  <c r="V79" i="11" s="1"/>
  <c r="AK78" i="11"/>
  <c r="AJ78" i="11"/>
  <c r="AG78" i="11"/>
  <c r="AF78" i="11"/>
  <c r="Y78" i="11"/>
  <c r="X78" i="11"/>
  <c r="U78" i="11"/>
  <c r="W78" i="11" s="1"/>
  <c r="T78" i="11"/>
  <c r="V78" i="11" s="1"/>
  <c r="AK77" i="11"/>
  <c r="AJ77" i="11"/>
  <c r="AG77" i="11"/>
  <c r="AF77" i="11"/>
  <c r="Y77" i="11"/>
  <c r="X77" i="11"/>
  <c r="U77" i="11"/>
  <c r="W77" i="11" s="1"/>
  <c r="T77" i="11"/>
  <c r="V77" i="11" s="1"/>
  <c r="AK76" i="11"/>
  <c r="AJ76" i="11"/>
  <c r="AG76" i="11"/>
  <c r="AF76" i="11"/>
  <c r="Y76" i="11"/>
  <c r="X76" i="11"/>
  <c r="U76" i="11"/>
  <c r="W76" i="11" s="1"/>
  <c r="T76" i="11"/>
  <c r="V76" i="11" s="1"/>
  <c r="AK75" i="11"/>
  <c r="AJ75" i="11"/>
  <c r="AG75" i="11"/>
  <c r="AF75" i="11"/>
  <c r="Y75" i="11"/>
  <c r="X75" i="11"/>
  <c r="U75" i="11"/>
  <c r="W75" i="11" s="1"/>
  <c r="T75" i="11"/>
  <c r="V75" i="11" s="1"/>
  <c r="AK74" i="11"/>
  <c r="AJ74" i="11"/>
  <c r="AG74" i="11"/>
  <c r="AF74" i="11"/>
  <c r="Y74" i="11"/>
  <c r="X74" i="11"/>
  <c r="U74" i="11"/>
  <c r="W74" i="11" s="1"/>
  <c r="T74" i="11"/>
  <c r="V74" i="11" s="1"/>
  <c r="AK73" i="11"/>
  <c r="AJ73" i="11"/>
  <c r="AG73" i="11"/>
  <c r="AF73" i="11"/>
  <c r="Y73" i="11"/>
  <c r="X73" i="11"/>
  <c r="U73" i="11"/>
  <c r="W73" i="11" s="1"/>
  <c r="T73" i="11"/>
  <c r="V73" i="11" s="1"/>
  <c r="AK72" i="11"/>
  <c r="AJ72" i="11"/>
  <c r="AG72" i="11"/>
  <c r="AF72" i="11"/>
  <c r="Y72" i="11"/>
  <c r="X72" i="11"/>
  <c r="U72" i="11"/>
  <c r="W72" i="11" s="1"/>
  <c r="T72" i="11"/>
  <c r="V72" i="11" s="1"/>
  <c r="AK71" i="11"/>
  <c r="AJ71" i="11"/>
  <c r="AG71" i="11"/>
  <c r="AF71" i="11"/>
  <c r="Y71" i="11"/>
  <c r="X71" i="11"/>
  <c r="U71" i="11"/>
  <c r="W71" i="11" s="1"/>
  <c r="T71" i="11"/>
  <c r="V71" i="11" s="1"/>
  <c r="AK70" i="11"/>
  <c r="AJ70" i="11"/>
  <c r="AG70" i="11"/>
  <c r="AF70" i="11"/>
  <c r="Y70" i="11"/>
  <c r="X70" i="11"/>
  <c r="U70" i="11"/>
  <c r="W70" i="11" s="1"/>
  <c r="T70" i="11"/>
  <c r="V70" i="11" s="1"/>
  <c r="AK69" i="11"/>
  <c r="AJ69" i="11"/>
  <c r="AG69" i="11"/>
  <c r="AF69" i="11"/>
  <c r="Y69" i="11"/>
  <c r="X69" i="11"/>
  <c r="U69" i="11"/>
  <c r="W69" i="11" s="1"/>
  <c r="T69" i="11"/>
  <c r="V69" i="11" s="1"/>
  <c r="AK68" i="11"/>
  <c r="AJ68" i="11"/>
  <c r="AG68" i="11"/>
  <c r="AF68" i="11"/>
  <c r="Y68" i="11"/>
  <c r="X68" i="11"/>
  <c r="U68" i="11"/>
  <c r="W68" i="11" s="1"/>
  <c r="T68" i="11"/>
  <c r="V68" i="11" s="1"/>
  <c r="AK67" i="11"/>
  <c r="AJ67" i="11"/>
  <c r="AG67" i="11"/>
  <c r="AF67" i="11"/>
  <c r="Y67" i="11"/>
  <c r="X67" i="11"/>
  <c r="U67" i="11"/>
  <c r="W67" i="11" s="1"/>
  <c r="T67" i="11"/>
  <c r="V67" i="11" s="1"/>
  <c r="AK66" i="11"/>
  <c r="AJ66" i="11"/>
  <c r="AG66" i="11"/>
  <c r="AF66" i="11"/>
  <c r="Y66" i="11"/>
  <c r="X66" i="11"/>
  <c r="U66" i="11"/>
  <c r="W66" i="11" s="1"/>
  <c r="T66" i="11"/>
  <c r="V66" i="11" s="1"/>
  <c r="AK65" i="11"/>
  <c r="AJ65" i="11"/>
  <c r="AG65" i="11"/>
  <c r="AF65" i="11"/>
  <c r="Y65" i="11"/>
  <c r="X65" i="11"/>
  <c r="U65" i="11"/>
  <c r="W65" i="11" s="1"/>
  <c r="T65" i="11"/>
  <c r="V65" i="11" s="1"/>
  <c r="AK64" i="11"/>
  <c r="AJ64" i="11"/>
  <c r="AG64" i="11"/>
  <c r="AF64" i="11"/>
  <c r="Y64" i="11"/>
  <c r="X64" i="11"/>
  <c r="U64" i="11"/>
  <c r="W64" i="11" s="1"/>
  <c r="T64" i="11"/>
  <c r="V64" i="11" s="1"/>
  <c r="AK63" i="11"/>
  <c r="AJ63" i="11"/>
  <c r="AG63" i="11"/>
  <c r="AF63" i="11"/>
  <c r="Y63" i="11"/>
  <c r="X63" i="11"/>
  <c r="U63" i="11"/>
  <c r="W63" i="11" s="1"/>
  <c r="T63" i="11"/>
  <c r="V63" i="11" s="1"/>
  <c r="AK62" i="11"/>
  <c r="AJ62" i="11"/>
  <c r="AG62" i="11"/>
  <c r="AF62" i="11"/>
  <c r="Y62" i="11"/>
  <c r="X62" i="11"/>
  <c r="U62" i="11"/>
  <c r="W62" i="11" s="1"/>
  <c r="T62" i="11"/>
  <c r="V62" i="11" s="1"/>
  <c r="AK61" i="11"/>
  <c r="AJ61" i="11"/>
  <c r="AG61" i="11"/>
  <c r="AF61" i="11"/>
  <c r="Y61" i="11"/>
  <c r="X61" i="11"/>
  <c r="U61" i="11"/>
  <c r="W61" i="11" s="1"/>
  <c r="T61" i="11"/>
  <c r="V61" i="11" s="1"/>
  <c r="AK60" i="11"/>
  <c r="AJ60" i="11"/>
  <c r="AG60" i="11"/>
  <c r="AF60" i="11"/>
  <c r="Y60" i="11"/>
  <c r="X60" i="11"/>
  <c r="U60" i="11"/>
  <c r="W60" i="11" s="1"/>
  <c r="T60" i="11"/>
  <c r="V60" i="11" s="1"/>
  <c r="AK59" i="11"/>
  <c r="AJ59" i="11"/>
  <c r="AG59" i="11"/>
  <c r="AF59" i="11"/>
  <c r="Y59" i="11"/>
  <c r="X59" i="11"/>
  <c r="U59" i="11"/>
  <c r="W59" i="11" s="1"/>
  <c r="T59" i="11"/>
  <c r="V59" i="11" s="1"/>
  <c r="AK58" i="11"/>
  <c r="AJ58" i="11"/>
  <c r="AG58" i="11"/>
  <c r="AF58" i="11"/>
  <c r="Y58" i="11"/>
  <c r="X58" i="11"/>
  <c r="U58" i="11"/>
  <c r="W58" i="11" s="1"/>
  <c r="T58" i="11"/>
  <c r="V58" i="11" s="1"/>
  <c r="AK57" i="11"/>
  <c r="AJ57" i="11"/>
  <c r="AG57" i="11"/>
  <c r="AF57" i="11"/>
  <c r="Y57" i="11"/>
  <c r="X57" i="11"/>
  <c r="U57" i="11"/>
  <c r="W57" i="11" s="1"/>
  <c r="T57" i="11"/>
  <c r="V57" i="11" s="1"/>
  <c r="AK56" i="11"/>
  <c r="AJ56" i="11"/>
  <c r="AG56" i="11"/>
  <c r="AF56" i="11"/>
  <c r="Y56" i="11"/>
  <c r="X56" i="11"/>
  <c r="U56" i="11"/>
  <c r="W56" i="11" s="1"/>
  <c r="T56" i="11"/>
  <c r="V56" i="11" s="1"/>
  <c r="AK55" i="11"/>
  <c r="AJ55" i="11"/>
  <c r="AG55" i="11"/>
  <c r="AF55" i="11"/>
  <c r="Y55" i="11"/>
  <c r="X55" i="11"/>
  <c r="U55" i="11"/>
  <c r="W55" i="11" s="1"/>
  <c r="T55" i="11"/>
  <c r="V55" i="11" s="1"/>
  <c r="AK54" i="11"/>
  <c r="AJ54" i="11"/>
  <c r="AG54" i="11"/>
  <c r="AF54" i="11"/>
  <c r="Y54" i="11"/>
  <c r="X54" i="11"/>
  <c r="U54" i="11"/>
  <c r="W54" i="11" s="1"/>
  <c r="T54" i="11"/>
  <c r="V54" i="11" s="1"/>
  <c r="AK53" i="11"/>
  <c r="AJ53" i="11"/>
  <c r="AG53" i="11"/>
  <c r="AF53" i="11"/>
  <c r="Y53" i="11"/>
  <c r="X53" i="11"/>
  <c r="U53" i="11"/>
  <c r="W53" i="11" s="1"/>
  <c r="T53" i="11"/>
  <c r="V53" i="11" s="1"/>
  <c r="AK52" i="11"/>
  <c r="AJ52" i="11"/>
  <c r="AG52" i="11"/>
  <c r="AF52" i="11"/>
  <c r="Y52" i="11"/>
  <c r="X52" i="11"/>
  <c r="U52" i="11"/>
  <c r="W52" i="11" s="1"/>
  <c r="T52" i="11"/>
  <c r="V52" i="11" s="1"/>
  <c r="AK51" i="11"/>
  <c r="AJ51" i="11"/>
  <c r="AG51" i="11"/>
  <c r="AF51" i="11"/>
  <c r="Y51" i="11"/>
  <c r="X51" i="11"/>
  <c r="U51" i="11"/>
  <c r="W51" i="11" s="1"/>
  <c r="T51" i="11"/>
  <c r="V51" i="11" s="1"/>
  <c r="AK50" i="11"/>
  <c r="AJ50" i="11"/>
  <c r="AG50" i="11"/>
  <c r="AF50" i="11"/>
  <c r="Y50" i="11"/>
  <c r="X50" i="11"/>
  <c r="U50" i="11"/>
  <c r="W50" i="11" s="1"/>
  <c r="T50" i="11"/>
  <c r="V50" i="11" s="1"/>
  <c r="AK49" i="11"/>
  <c r="AJ49" i="11"/>
  <c r="AG49" i="11"/>
  <c r="AF49" i="11"/>
  <c r="Y49" i="11"/>
  <c r="X49" i="11"/>
  <c r="U49" i="11"/>
  <c r="W49" i="11" s="1"/>
  <c r="T49" i="11"/>
  <c r="V49" i="11" s="1"/>
  <c r="AK48" i="11"/>
  <c r="AJ48" i="11"/>
  <c r="AG48" i="11"/>
  <c r="AF48" i="11"/>
  <c r="Y48" i="11"/>
  <c r="X48" i="11"/>
  <c r="U48" i="11"/>
  <c r="W48" i="11" s="1"/>
  <c r="T48" i="11"/>
  <c r="V48" i="11" s="1"/>
  <c r="AK47" i="11"/>
  <c r="AJ47" i="11"/>
  <c r="AG47" i="11"/>
  <c r="AF47" i="11"/>
  <c r="Y47" i="11"/>
  <c r="X47" i="11"/>
  <c r="U47" i="11"/>
  <c r="W47" i="11" s="1"/>
  <c r="T47" i="11"/>
  <c r="V47" i="11" s="1"/>
  <c r="AK46" i="11"/>
  <c r="AJ46" i="11"/>
  <c r="AG46" i="11"/>
  <c r="AF46" i="11"/>
  <c r="Y46" i="11"/>
  <c r="X46" i="11"/>
  <c r="U46" i="11"/>
  <c r="W46" i="11" s="1"/>
  <c r="T46" i="11"/>
  <c r="V46" i="11" s="1"/>
  <c r="AK45" i="11"/>
  <c r="AJ45" i="11"/>
  <c r="AG45" i="11"/>
  <c r="AF45" i="11"/>
  <c r="Y45" i="11"/>
  <c r="X45" i="11"/>
  <c r="U45" i="11"/>
  <c r="W45" i="11" s="1"/>
  <c r="T45" i="11"/>
  <c r="V45" i="11" s="1"/>
  <c r="AK44" i="11"/>
  <c r="AJ44" i="11"/>
  <c r="AG44" i="11"/>
  <c r="AF44" i="11"/>
  <c r="Y44" i="11"/>
  <c r="X44" i="11"/>
  <c r="U44" i="11"/>
  <c r="W44" i="11" s="1"/>
  <c r="T44" i="11"/>
  <c r="V44" i="11" s="1"/>
  <c r="AK43" i="11"/>
  <c r="AJ43" i="11"/>
  <c r="AG43" i="11"/>
  <c r="AF43" i="11"/>
  <c r="Y43" i="11"/>
  <c r="X43" i="11"/>
  <c r="U43" i="11"/>
  <c r="W43" i="11" s="1"/>
  <c r="T43" i="11"/>
  <c r="V43" i="11" s="1"/>
  <c r="AK42" i="11"/>
  <c r="AJ42" i="11"/>
  <c r="AG42" i="11"/>
  <c r="AF42" i="11"/>
  <c r="Y42" i="11"/>
  <c r="X42" i="11"/>
  <c r="U42" i="11"/>
  <c r="W42" i="11" s="1"/>
  <c r="T42" i="11"/>
  <c r="V42" i="11" s="1"/>
  <c r="AK41" i="11"/>
  <c r="AJ41" i="11"/>
  <c r="AG41" i="11"/>
  <c r="AF41" i="11"/>
  <c r="Y41" i="11"/>
  <c r="X41" i="11"/>
  <c r="U41" i="11"/>
  <c r="W41" i="11" s="1"/>
  <c r="T41" i="11"/>
  <c r="V41" i="11" s="1"/>
  <c r="AK40" i="11"/>
  <c r="AJ40" i="11"/>
  <c r="AG40" i="11"/>
  <c r="AF40" i="11"/>
  <c r="Y40" i="11"/>
  <c r="X40" i="11"/>
  <c r="U40" i="11"/>
  <c r="W40" i="11" s="1"/>
  <c r="T40" i="11"/>
  <c r="V40" i="11" s="1"/>
  <c r="AK39" i="11"/>
  <c r="AJ39" i="11"/>
  <c r="AG39" i="11"/>
  <c r="AF39" i="11"/>
  <c r="Y39" i="11"/>
  <c r="X39" i="11"/>
  <c r="U39" i="11"/>
  <c r="W39" i="11" s="1"/>
  <c r="T39" i="11"/>
  <c r="V39" i="11" s="1"/>
  <c r="AK38" i="11"/>
  <c r="AJ38" i="11"/>
  <c r="AG38" i="11"/>
  <c r="AF38" i="11"/>
  <c r="Y38" i="11"/>
  <c r="X38" i="11"/>
  <c r="U38" i="11"/>
  <c r="W38" i="11" s="1"/>
  <c r="T38" i="11"/>
  <c r="V38" i="11" s="1"/>
  <c r="AK37" i="11"/>
  <c r="AJ37" i="11"/>
  <c r="AG37" i="11"/>
  <c r="AF37" i="11"/>
  <c r="Y37" i="11"/>
  <c r="X37" i="11"/>
  <c r="U37" i="11"/>
  <c r="W37" i="11" s="1"/>
  <c r="T37" i="11"/>
  <c r="V37" i="11" s="1"/>
  <c r="AK36" i="11"/>
  <c r="AJ36" i="11"/>
  <c r="AG36" i="11"/>
  <c r="AF36" i="11"/>
  <c r="Y36" i="11"/>
  <c r="X36" i="11"/>
  <c r="U36" i="11"/>
  <c r="W36" i="11" s="1"/>
  <c r="T36" i="11"/>
  <c r="V36" i="11" s="1"/>
  <c r="AK35" i="11"/>
  <c r="AJ35" i="11"/>
  <c r="AG35" i="11"/>
  <c r="AF35" i="11"/>
  <c r="Y35" i="11"/>
  <c r="X35" i="11"/>
  <c r="U35" i="11"/>
  <c r="W35" i="11" s="1"/>
  <c r="T35" i="11"/>
  <c r="V35" i="11" s="1"/>
  <c r="AK34" i="11"/>
  <c r="AJ34" i="11"/>
  <c r="AG34" i="11"/>
  <c r="AF34" i="11"/>
  <c r="Y34" i="11"/>
  <c r="X34" i="11"/>
  <c r="U34" i="11"/>
  <c r="W34" i="11" s="1"/>
  <c r="T34" i="11"/>
  <c r="V34" i="11" s="1"/>
  <c r="AK33" i="11"/>
  <c r="AJ33" i="11"/>
  <c r="AG33" i="11"/>
  <c r="AF33" i="11"/>
  <c r="Y33" i="11"/>
  <c r="X33" i="11"/>
  <c r="U33" i="11"/>
  <c r="W33" i="11" s="1"/>
  <c r="T33" i="11"/>
  <c r="V33" i="11" s="1"/>
  <c r="AK32" i="11"/>
  <c r="AJ32" i="11"/>
  <c r="AG32" i="11"/>
  <c r="AF32" i="11"/>
  <c r="Y32" i="11"/>
  <c r="X32" i="11"/>
  <c r="U32" i="11"/>
  <c r="W32" i="11" s="1"/>
  <c r="T32" i="11"/>
  <c r="V32" i="11" s="1"/>
  <c r="AK31" i="11"/>
  <c r="AJ31" i="11"/>
  <c r="AG31" i="11"/>
  <c r="AF31" i="11"/>
  <c r="Y31" i="11"/>
  <c r="X31" i="11"/>
  <c r="U31" i="11"/>
  <c r="W31" i="11" s="1"/>
  <c r="T31" i="11"/>
  <c r="V31" i="11" s="1"/>
  <c r="AK30" i="11"/>
  <c r="AJ30" i="11"/>
  <c r="AG30" i="11"/>
  <c r="AF30" i="11"/>
  <c r="Y30" i="11"/>
  <c r="X30" i="11"/>
  <c r="U30" i="11"/>
  <c r="W30" i="11" s="1"/>
  <c r="T30" i="11"/>
  <c r="V30" i="11" s="1"/>
  <c r="AK29" i="11"/>
  <c r="AJ29" i="11"/>
  <c r="AG29" i="11"/>
  <c r="AF29" i="11"/>
  <c r="Y29" i="11"/>
  <c r="X29" i="11"/>
  <c r="U29" i="11"/>
  <c r="W29" i="11" s="1"/>
  <c r="T29" i="11"/>
  <c r="V29" i="11" s="1"/>
  <c r="AK28" i="11"/>
  <c r="AJ28" i="11"/>
  <c r="AG28" i="11"/>
  <c r="AF28" i="11"/>
  <c r="Y28" i="11"/>
  <c r="X28" i="11"/>
  <c r="U28" i="11"/>
  <c r="W28" i="11" s="1"/>
  <c r="T28" i="11"/>
  <c r="V28" i="11" s="1"/>
  <c r="AK27" i="11"/>
  <c r="AJ27" i="11"/>
  <c r="AG27" i="11"/>
  <c r="AF27" i="11"/>
  <c r="Y27" i="11"/>
  <c r="X27" i="11"/>
  <c r="U27" i="11"/>
  <c r="W27" i="11" s="1"/>
  <c r="T27" i="11"/>
  <c r="V27" i="11" s="1"/>
  <c r="AK26" i="11"/>
  <c r="AJ26" i="11"/>
  <c r="AG26" i="11"/>
  <c r="AF26" i="11"/>
  <c r="Y26" i="11"/>
  <c r="X26" i="11"/>
  <c r="U26" i="11"/>
  <c r="W26" i="11" s="1"/>
  <c r="T26" i="11"/>
  <c r="V26" i="11" s="1"/>
  <c r="AK25" i="11"/>
  <c r="AJ25" i="11"/>
  <c r="AG25" i="11"/>
  <c r="AF25" i="11"/>
  <c r="Y25" i="11"/>
  <c r="X25" i="11"/>
  <c r="U25" i="11"/>
  <c r="W25" i="11" s="1"/>
  <c r="T25" i="11"/>
  <c r="V25" i="11" s="1"/>
  <c r="AK24" i="11"/>
  <c r="AJ24" i="11"/>
  <c r="AG24" i="11"/>
  <c r="AF24" i="11"/>
  <c r="Y24" i="11"/>
  <c r="X24" i="11"/>
  <c r="U24" i="11"/>
  <c r="W24" i="11" s="1"/>
  <c r="T24" i="11"/>
  <c r="V24" i="11" s="1"/>
  <c r="AK23" i="11"/>
  <c r="AJ23" i="11"/>
  <c r="AG23" i="11"/>
  <c r="AF23" i="11"/>
  <c r="Y23" i="11"/>
  <c r="X23" i="11"/>
  <c r="U23" i="11"/>
  <c r="W23" i="11" s="1"/>
  <c r="T23" i="11"/>
  <c r="V23" i="11" s="1"/>
  <c r="AK22" i="11"/>
  <c r="AJ22" i="11"/>
  <c r="AG22" i="11"/>
  <c r="AF22" i="11"/>
  <c r="Y22" i="11"/>
  <c r="X22" i="11"/>
  <c r="U22" i="11"/>
  <c r="W22" i="11" s="1"/>
  <c r="T22" i="11"/>
  <c r="V22" i="11" s="1"/>
  <c r="AK21" i="11"/>
  <c r="AJ21" i="11"/>
  <c r="AG21" i="11"/>
  <c r="AF21" i="11"/>
  <c r="Y21" i="11"/>
  <c r="X21" i="11"/>
  <c r="U21" i="11"/>
  <c r="W21" i="11" s="1"/>
  <c r="T21" i="11"/>
  <c r="V21" i="11" s="1"/>
  <c r="AK20" i="11"/>
  <c r="AJ20" i="11"/>
  <c r="AG20" i="11"/>
  <c r="AF20" i="11"/>
  <c r="Y20" i="11"/>
  <c r="X20" i="11"/>
  <c r="U20" i="11"/>
  <c r="W20" i="11" s="1"/>
  <c r="T20" i="11"/>
  <c r="V20" i="11" s="1"/>
  <c r="AK19" i="11"/>
  <c r="AJ19" i="11"/>
  <c r="AG19" i="11"/>
  <c r="AF19" i="11"/>
  <c r="Y19" i="11"/>
  <c r="X19" i="11"/>
  <c r="U19" i="11"/>
  <c r="W19" i="11" s="1"/>
  <c r="T19" i="11"/>
  <c r="V19" i="11" s="1"/>
  <c r="AK18" i="11"/>
  <c r="AJ18" i="11"/>
  <c r="AG18" i="11"/>
  <c r="AF18" i="11"/>
  <c r="Y18" i="11"/>
  <c r="X18" i="11"/>
  <c r="U18" i="11"/>
  <c r="W18" i="11" s="1"/>
  <c r="T18" i="11"/>
  <c r="V18" i="11" s="1"/>
  <c r="AK17" i="11"/>
  <c r="AJ17" i="11"/>
  <c r="AG17" i="11"/>
  <c r="AF17" i="11"/>
  <c r="Y17" i="11"/>
  <c r="X17" i="11"/>
  <c r="U17" i="11"/>
  <c r="W17" i="11" s="1"/>
  <c r="T17" i="11"/>
  <c r="V17" i="11" s="1"/>
  <c r="AK16" i="11"/>
  <c r="AJ16" i="11"/>
  <c r="AG16" i="11"/>
  <c r="AF16" i="11"/>
  <c r="Y16" i="11"/>
  <c r="X16" i="11"/>
  <c r="U16" i="11"/>
  <c r="W16" i="11" s="1"/>
  <c r="T16" i="11"/>
  <c r="V16" i="11" s="1"/>
  <c r="AK15" i="11"/>
  <c r="AJ15" i="11"/>
  <c r="AG15" i="11"/>
  <c r="AF15" i="11"/>
  <c r="Y15" i="11"/>
  <c r="X15" i="11"/>
  <c r="U15" i="11"/>
  <c r="W15" i="11" s="1"/>
  <c r="T15" i="11"/>
  <c r="V15" i="11" s="1"/>
  <c r="AK14" i="11"/>
  <c r="AJ14" i="11"/>
  <c r="AG14" i="11"/>
  <c r="AF14" i="11"/>
  <c r="Y14" i="11"/>
  <c r="X14" i="11"/>
  <c r="U14" i="11"/>
  <c r="W14" i="11" s="1"/>
  <c r="T14" i="11"/>
  <c r="V14" i="11" s="1"/>
  <c r="AK13" i="11"/>
  <c r="AJ13" i="11"/>
  <c r="AG13" i="11"/>
  <c r="AF13" i="11"/>
  <c r="Y13" i="11"/>
  <c r="X13" i="11"/>
  <c r="U13" i="11"/>
  <c r="W13" i="11" s="1"/>
  <c r="T13" i="11"/>
  <c r="V13" i="11" s="1"/>
  <c r="AK12" i="11"/>
  <c r="AJ12" i="11"/>
  <c r="AG12" i="11"/>
  <c r="AF12" i="11"/>
  <c r="Y12" i="11"/>
  <c r="X12" i="11"/>
  <c r="U12" i="11"/>
  <c r="W12" i="11" s="1"/>
  <c r="T12" i="11"/>
  <c r="V12" i="11" s="1"/>
  <c r="AK11" i="11"/>
  <c r="AJ11" i="11"/>
  <c r="AG11" i="11"/>
  <c r="AF11" i="11"/>
  <c r="Y11" i="11"/>
  <c r="X11" i="11"/>
  <c r="U11" i="11"/>
  <c r="W11" i="11" s="1"/>
  <c r="T11" i="11"/>
  <c r="V11" i="11" s="1"/>
  <c r="AK10" i="11"/>
  <c r="AJ10" i="11"/>
  <c r="AG10" i="11"/>
  <c r="AF10" i="11"/>
  <c r="Y10" i="11"/>
  <c r="X10" i="11"/>
  <c r="U10" i="11"/>
  <c r="W10" i="11" s="1"/>
  <c r="T10" i="11"/>
  <c r="V10" i="11" s="1"/>
  <c r="AK9" i="11"/>
  <c r="AJ9" i="11"/>
  <c r="AG9" i="11"/>
  <c r="AF9" i="11"/>
  <c r="Y9" i="11"/>
  <c r="X9" i="11"/>
  <c r="U9" i="11"/>
  <c r="W9" i="11" s="1"/>
  <c r="T9" i="11"/>
  <c r="V9" i="11" s="1"/>
  <c r="AK8" i="11"/>
  <c r="AJ8" i="11"/>
  <c r="AG8" i="11"/>
  <c r="AF8" i="11"/>
  <c r="Y8" i="11"/>
  <c r="X8" i="11"/>
  <c r="U8" i="11"/>
  <c r="W8" i="11" s="1"/>
  <c r="T8" i="11"/>
  <c r="V8" i="11" s="1"/>
  <c r="AK7" i="11"/>
  <c r="AJ7" i="11"/>
  <c r="AG7" i="11"/>
  <c r="AF7" i="11"/>
  <c r="Y7" i="11"/>
  <c r="X7" i="11"/>
  <c r="U7" i="11"/>
  <c r="W7" i="11" s="1"/>
  <c r="V7" i="11"/>
  <c r="AK6" i="11"/>
  <c r="AJ6" i="11"/>
  <c r="AG6" i="11"/>
  <c r="AF6" i="11"/>
  <c r="Y6" i="11"/>
  <c r="X6" i="11"/>
  <c r="U6" i="11"/>
  <c r="W6" i="11" s="1"/>
  <c r="T6" i="11"/>
  <c r="V6" i="11" s="1"/>
  <c r="AK4" i="11"/>
  <c r="AJ4" i="11"/>
  <c r="AG4" i="11"/>
  <c r="AF4" i="11"/>
  <c r="Y4" i="11"/>
  <c r="X4" i="11"/>
  <c r="U4" i="11"/>
  <c r="W4" i="11" s="1"/>
  <c r="T4" i="11"/>
  <c r="V4" i="11" s="1"/>
  <c r="AK3" i="11"/>
  <c r="AJ3" i="11"/>
  <c r="AG3" i="11"/>
  <c r="AF3" i="11"/>
  <c r="Y3" i="11"/>
  <c r="X3" i="11"/>
  <c r="U3" i="11"/>
  <c r="W3" i="11" s="1"/>
  <c r="T3" i="11"/>
  <c r="V3" i="11" s="1"/>
  <c r="B127" i="11"/>
  <c r="T2" i="11"/>
  <c r="V2" i="11" s="1"/>
  <c r="C136" i="11"/>
  <c r="BB127" i="11"/>
  <c r="BK127" i="11"/>
  <c r="BL127" i="11"/>
  <c r="BM127" i="11"/>
  <c r="CP2" i="11"/>
  <c r="C127" i="11"/>
  <c r="D127" i="11"/>
  <c r="E127" i="11"/>
  <c r="L127" i="11"/>
  <c r="CH127" i="11"/>
  <c r="CH129" i="11" s="1"/>
  <c r="CH130" i="11" s="1"/>
  <c r="BN2" i="11"/>
  <c r="BW2" i="11" s="1"/>
  <c r="CQ2" i="11" s="1"/>
  <c r="AG2" i="11"/>
  <c r="AF2" i="11"/>
  <c r="Y2" i="11"/>
  <c r="X2" i="11"/>
  <c r="BA2" i="11"/>
  <c r="U2" i="11"/>
  <c r="W2" i="11" s="1"/>
  <c r="D135" i="11"/>
  <c r="E128" i="11"/>
  <c r="L128" i="11"/>
  <c r="AL13" i="12" l="1"/>
  <c r="AL14" i="12"/>
  <c r="AL15" i="12"/>
  <c r="AH90" i="12"/>
  <c r="AH91" i="12"/>
  <c r="AH93" i="12"/>
  <c r="AH109" i="12"/>
  <c r="AH117" i="12"/>
  <c r="AL78" i="12"/>
  <c r="AL56" i="12"/>
  <c r="AL64" i="12"/>
  <c r="AL88" i="12"/>
  <c r="AH9" i="12"/>
  <c r="AH10" i="12"/>
  <c r="AH11" i="12"/>
  <c r="AH12" i="12"/>
  <c r="AH14" i="12"/>
  <c r="AL23" i="12"/>
  <c r="AL54" i="12"/>
  <c r="AL57" i="12"/>
  <c r="AL58" i="12"/>
  <c r="AL59" i="12"/>
  <c r="AL109" i="12"/>
  <c r="AL111" i="12"/>
  <c r="AH121" i="12"/>
  <c r="AH43" i="12"/>
  <c r="AL62" i="12"/>
  <c r="AH77" i="12"/>
  <c r="AL118" i="12"/>
  <c r="AL119" i="12"/>
  <c r="AH122" i="12"/>
  <c r="AH123" i="12"/>
  <c r="AL63" i="12"/>
  <c r="AH83" i="12"/>
  <c r="AH125" i="12"/>
  <c r="AH127" i="12"/>
  <c r="AH130" i="12"/>
  <c r="AL36" i="12"/>
  <c r="AL76" i="12"/>
  <c r="AL77" i="12"/>
  <c r="AH89" i="12"/>
  <c r="AL123" i="12"/>
  <c r="AH132" i="12"/>
  <c r="AH133" i="12"/>
  <c r="AL4" i="12"/>
  <c r="AH17" i="12"/>
  <c r="AH18" i="12"/>
  <c r="AH20" i="12"/>
  <c r="AL47" i="12"/>
  <c r="AL48" i="12"/>
  <c r="AL86" i="12"/>
  <c r="AH105" i="12"/>
  <c r="AH106" i="12"/>
  <c r="AL132" i="12"/>
  <c r="AH141" i="12"/>
  <c r="AL11" i="12"/>
  <c r="AH114" i="12"/>
  <c r="AL135" i="12"/>
  <c r="AL136" i="12"/>
  <c r="AH37" i="12"/>
  <c r="AL44" i="12"/>
  <c r="AL7" i="12"/>
  <c r="AL8" i="12"/>
  <c r="AL10" i="12"/>
  <c r="AH13" i="12"/>
  <c r="AL35" i="12"/>
  <c r="AL37" i="12"/>
  <c r="AH38" i="12"/>
  <c r="AL46" i="12"/>
  <c r="AH47" i="12"/>
  <c r="AL66" i="12"/>
  <c r="AL68" i="12"/>
  <c r="AH74" i="12"/>
  <c r="AL82" i="12"/>
  <c r="AL91" i="12"/>
  <c r="AH96" i="12"/>
  <c r="AH97" i="12"/>
  <c r="AH98" i="12"/>
  <c r="AH99" i="12"/>
  <c r="AL113" i="12"/>
  <c r="AL115" i="12"/>
  <c r="AH118" i="12"/>
  <c r="AL125" i="12"/>
  <c r="AL137" i="12"/>
  <c r="AL138" i="12"/>
  <c r="AL139" i="12"/>
  <c r="AH140" i="12"/>
  <c r="AH6" i="12"/>
  <c r="AH86" i="12"/>
  <c r="AH101" i="12"/>
  <c r="AH39" i="12"/>
  <c r="AH61" i="12"/>
  <c r="AL24" i="12"/>
  <c r="AH40" i="12"/>
  <c r="AL95" i="12"/>
  <c r="AH107" i="12"/>
  <c r="AH131" i="12"/>
  <c r="AL72" i="12"/>
  <c r="AH52" i="12"/>
  <c r="AL102" i="12"/>
  <c r="AH7" i="12"/>
  <c r="AH48" i="12"/>
  <c r="AH62" i="12"/>
  <c r="AH4" i="12"/>
  <c r="AL17" i="12"/>
  <c r="AL18" i="12"/>
  <c r="AL20" i="12"/>
  <c r="AL28" i="12"/>
  <c r="AH32" i="12"/>
  <c r="AH35" i="12"/>
  <c r="AH44" i="12"/>
  <c r="AL50" i="12"/>
  <c r="AL51" i="12"/>
  <c r="AL52" i="12"/>
  <c r="AL53" i="12"/>
  <c r="AH54" i="12"/>
  <c r="AH66" i="12"/>
  <c r="AH67" i="12"/>
  <c r="AH79" i="12"/>
  <c r="AH80" i="12"/>
  <c r="AH81" i="12"/>
  <c r="AL107" i="12"/>
  <c r="AH113" i="12"/>
  <c r="AH134" i="12"/>
  <c r="AH115" i="12"/>
  <c r="AH22" i="12"/>
  <c r="AH56" i="12"/>
  <c r="AL89" i="12"/>
  <c r="AL110" i="12"/>
  <c r="AL6" i="12"/>
  <c r="AL30" i="12"/>
  <c r="AH31" i="12"/>
  <c r="AH41" i="12"/>
  <c r="AH8" i="12"/>
  <c r="AH34" i="12"/>
  <c r="AH42" i="12"/>
  <c r="AH64" i="12"/>
  <c r="AL93" i="12"/>
  <c r="AL19" i="12"/>
  <c r="AH28" i="12"/>
  <c r="AL40" i="12"/>
  <c r="AH46" i="12"/>
  <c r="AL75" i="12"/>
  <c r="AH76" i="12"/>
  <c r="AH78" i="12"/>
  <c r="AH5" i="12"/>
  <c r="AH21" i="12"/>
  <c r="AH24" i="12"/>
  <c r="AL32" i="12"/>
  <c r="AL34" i="12"/>
  <c r="AL42" i="12"/>
  <c r="AL5" i="12"/>
  <c r="AL9" i="12"/>
  <c r="AH15" i="12"/>
  <c r="AH16" i="12"/>
  <c r="AL21" i="12"/>
  <c r="AL43" i="12"/>
  <c r="AH69" i="12"/>
  <c r="AH70" i="12"/>
  <c r="AH71" i="12"/>
  <c r="AH72" i="12"/>
  <c r="AH73" i="12"/>
  <c r="AL3" i="12"/>
  <c r="AH3" i="12"/>
  <c r="AL12" i="12"/>
  <c r="AH19" i="12"/>
  <c r="AL22" i="12"/>
  <c r="AH30" i="12"/>
  <c r="AH36" i="12"/>
  <c r="AH50" i="12"/>
  <c r="AH63" i="12"/>
  <c r="AL69" i="12"/>
  <c r="AL70" i="12"/>
  <c r="AH58" i="12"/>
  <c r="AL61" i="12"/>
  <c r="AL67" i="12"/>
  <c r="AL80" i="12"/>
  <c r="AL81" i="12"/>
  <c r="AL85" i="12"/>
  <c r="AL101" i="12"/>
  <c r="AH103" i="12"/>
  <c r="AH108" i="12"/>
  <c r="AL112" i="12"/>
  <c r="AL116" i="12"/>
  <c r="AH138" i="12"/>
  <c r="AL140" i="12"/>
  <c r="AL124" i="12"/>
  <c r="AH95" i="12"/>
  <c r="AL103" i="12"/>
  <c r="AL117" i="12"/>
  <c r="AH119" i="12"/>
  <c r="AL122" i="12"/>
  <c r="AH126" i="12"/>
  <c r="AH55" i="12"/>
  <c r="AL60" i="12"/>
  <c r="AL73" i="12"/>
  <c r="AL83" i="12"/>
  <c r="AH84" i="12"/>
  <c r="AH87" i="12"/>
  <c r="AH111" i="12"/>
  <c r="AH120" i="12"/>
  <c r="AL133" i="12"/>
  <c r="AH135" i="12"/>
  <c r="AH128" i="12"/>
  <c r="AL55" i="12"/>
  <c r="AH68" i="12"/>
  <c r="AL74" i="12"/>
  <c r="AH85" i="12"/>
  <c r="AL87" i="12"/>
  <c r="AH92" i="12"/>
  <c r="AH116" i="12"/>
  <c r="AH129" i="12"/>
  <c r="AL131" i="12"/>
  <c r="AH137" i="12"/>
  <c r="BQ31" i="12"/>
  <c r="CJ31" i="12" s="1"/>
  <c r="BQ6" i="12"/>
  <c r="CJ6" i="12" s="1"/>
  <c r="BQ56" i="12"/>
  <c r="CJ56" i="12" s="1"/>
  <c r="BQ16" i="12"/>
  <c r="CJ16" i="12" s="1"/>
  <c r="BQ20" i="12"/>
  <c r="CJ20" i="12" s="1"/>
  <c r="BQ51" i="12"/>
  <c r="CJ51" i="12" s="1"/>
  <c r="BQ22" i="12"/>
  <c r="CJ22" i="12" s="1"/>
  <c r="BQ40" i="12"/>
  <c r="CJ40" i="12" s="1"/>
  <c r="BQ25" i="12"/>
  <c r="CJ25" i="12" s="1"/>
  <c r="BQ50" i="12"/>
  <c r="CJ50" i="12" s="1"/>
  <c r="BQ58" i="12"/>
  <c r="CJ58" i="12" s="1"/>
  <c r="BQ59" i="12"/>
  <c r="CJ59" i="12" s="1"/>
  <c r="BQ23" i="12"/>
  <c r="CJ23" i="12" s="1"/>
  <c r="BQ36" i="12"/>
  <c r="CJ36" i="12" s="1"/>
  <c r="BQ30" i="12"/>
  <c r="CJ30" i="12" s="1"/>
  <c r="BQ43" i="12"/>
  <c r="CJ43" i="12" s="1"/>
  <c r="BQ85" i="12"/>
  <c r="CJ85" i="12" s="1"/>
  <c r="BQ71" i="12"/>
  <c r="CJ71" i="12" s="1"/>
  <c r="BQ72" i="12"/>
  <c r="CJ72" i="12" s="1"/>
  <c r="BQ79" i="12"/>
  <c r="CJ79" i="12" s="1"/>
  <c r="BQ78" i="12"/>
  <c r="CJ78" i="12" s="1"/>
  <c r="BQ101" i="12"/>
  <c r="CJ101" i="12" s="1"/>
  <c r="BQ102" i="12"/>
  <c r="CJ102" i="12" s="1"/>
  <c r="BQ128" i="12"/>
  <c r="CJ128" i="12" s="1"/>
  <c r="BQ66" i="12"/>
  <c r="CJ66" i="12" s="1"/>
  <c r="BQ115" i="12"/>
  <c r="CJ115" i="12" s="1"/>
  <c r="BQ76" i="12"/>
  <c r="CJ76" i="12" s="1"/>
  <c r="BQ106" i="12"/>
  <c r="CJ106" i="12" s="1"/>
  <c r="BQ114" i="12"/>
  <c r="CJ114" i="12" s="1"/>
  <c r="BQ99" i="12"/>
  <c r="CJ99" i="12" s="1"/>
  <c r="BQ131" i="12"/>
  <c r="CJ131" i="12" s="1"/>
  <c r="BQ136" i="12"/>
  <c r="CJ136" i="12" s="1"/>
  <c r="BQ140" i="12"/>
  <c r="CJ140" i="12" s="1"/>
  <c r="BQ120" i="12"/>
  <c r="CJ120" i="12" s="1"/>
  <c r="BQ135" i="12"/>
  <c r="CJ135" i="12" s="1"/>
  <c r="AH33" i="12"/>
  <c r="AL29" i="12"/>
  <c r="AH65" i="12"/>
  <c r="AL45" i="12"/>
  <c r="AH49" i="12"/>
  <c r="AH57" i="12"/>
  <c r="AL92" i="12"/>
  <c r="AH110" i="12"/>
  <c r="AH100" i="12"/>
  <c r="AH102" i="12"/>
  <c r="AL100" i="12"/>
  <c r="AH104" i="12"/>
  <c r="AH94" i="12"/>
  <c r="AL106" i="12"/>
  <c r="AL84" i="12"/>
  <c r="AH88" i="12"/>
  <c r="AL104" i="12"/>
  <c r="AL108" i="12"/>
  <c r="AH112" i="12"/>
  <c r="AL114" i="12"/>
  <c r="CJ44" i="12"/>
  <c r="CJ42" i="12"/>
  <c r="CJ70" i="12"/>
  <c r="CJ80" i="12"/>
  <c r="CJ96" i="12"/>
  <c r="CJ33" i="12"/>
  <c r="CJ116" i="12"/>
  <c r="CJ88" i="12"/>
  <c r="CJ133" i="12"/>
  <c r="CJ141" i="12"/>
  <c r="CJ92" i="12"/>
  <c r="CJ93" i="12"/>
  <c r="CJ122" i="12"/>
  <c r="CJ73" i="12"/>
  <c r="F150" i="12"/>
  <c r="AH71" i="11"/>
  <c r="AH92" i="11"/>
  <c r="AL76" i="11"/>
  <c r="AL91" i="11"/>
  <c r="AH3" i="11"/>
  <c r="AH6" i="11"/>
  <c r="AH45" i="11"/>
  <c r="AH48" i="11"/>
  <c r="AH60" i="11"/>
  <c r="AH34" i="11"/>
  <c r="AL19" i="11"/>
  <c r="AL23" i="11"/>
  <c r="AL24" i="11"/>
  <c r="AL26" i="11"/>
  <c r="AH65" i="11"/>
  <c r="F148" i="12"/>
  <c r="D151" i="12"/>
  <c r="F151" i="12" s="1"/>
  <c r="F147" i="12"/>
  <c r="AL2" i="12"/>
  <c r="AH2" i="12"/>
  <c r="X142" i="12"/>
  <c r="BK142" i="12"/>
  <c r="AL45" i="11"/>
  <c r="AH80" i="11"/>
  <c r="AH87" i="11"/>
  <c r="AL4" i="11"/>
  <c r="AH13" i="11"/>
  <c r="AH15" i="11"/>
  <c r="AH16" i="11"/>
  <c r="AH26" i="11"/>
  <c r="AH27" i="11"/>
  <c r="AH29" i="11"/>
  <c r="AH37" i="11"/>
  <c r="AL82" i="11"/>
  <c r="AL83" i="11"/>
  <c r="AH61" i="11"/>
  <c r="AH63" i="11"/>
  <c r="AL116" i="11"/>
  <c r="AL119" i="11"/>
  <c r="AL120" i="11"/>
  <c r="AL125" i="11"/>
  <c r="AH73" i="11"/>
  <c r="AH74" i="11"/>
  <c r="AH75" i="11"/>
  <c r="AL47" i="11"/>
  <c r="AL13" i="11"/>
  <c r="AH38" i="11"/>
  <c r="AH42" i="11"/>
  <c r="AL71" i="11"/>
  <c r="AL72" i="11"/>
  <c r="AH76" i="11"/>
  <c r="AH77" i="11"/>
  <c r="AH78" i="11"/>
  <c r="AH79" i="11"/>
  <c r="AL105" i="11"/>
  <c r="AL107" i="11"/>
  <c r="AH82" i="11"/>
  <c r="AH83" i="11"/>
  <c r="AH121" i="11"/>
  <c r="AH122" i="11"/>
  <c r="AH123" i="11"/>
  <c r="AL39" i="11"/>
  <c r="AH49" i="11"/>
  <c r="AH8" i="11"/>
  <c r="AH10" i="11"/>
  <c r="AL49" i="11"/>
  <c r="AL52" i="11"/>
  <c r="AL53" i="11"/>
  <c r="AL55" i="11"/>
  <c r="AL58" i="11"/>
  <c r="AL59" i="11"/>
  <c r="AH64" i="11"/>
  <c r="AL80" i="11"/>
  <c r="AL121" i="11"/>
  <c r="AL123" i="11"/>
  <c r="AL60" i="11"/>
  <c r="AH68" i="11"/>
  <c r="AL87" i="11"/>
  <c r="AH98" i="11"/>
  <c r="AH99" i="11"/>
  <c r="AH100" i="11"/>
  <c r="AL63" i="11"/>
  <c r="AL64" i="11"/>
  <c r="AL14" i="11"/>
  <c r="AL17" i="11"/>
  <c r="AL46" i="11"/>
  <c r="AH50" i="11"/>
  <c r="AH62" i="11"/>
  <c r="AH70" i="11"/>
  <c r="AL90" i="11"/>
  <c r="AL101" i="11"/>
  <c r="AL102" i="11"/>
  <c r="AH105" i="11"/>
  <c r="AH106" i="11"/>
  <c r="AH107" i="11"/>
  <c r="AL117" i="11"/>
  <c r="AL126" i="11"/>
  <c r="AH81" i="11"/>
  <c r="AH58" i="11"/>
  <c r="AH59" i="11"/>
  <c r="AH84" i="11"/>
  <c r="AL92" i="11"/>
  <c r="AL104" i="11"/>
  <c r="AL22" i="11"/>
  <c r="AL34" i="11"/>
  <c r="AH85" i="11"/>
  <c r="AL93" i="11"/>
  <c r="AH12" i="11"/>
  <c r="AH30" i="11"/>
  <c r="AL38" i="11"/>
  <c r="AL40" i="11"/>
  <c r="AL41" i="11"/>
  <c r="AL42" i="11"/>
  <c r="AL57" i="11"/>
  <c r="AL84" i="11"/>
  <c r="AL85" i="11"/>
  <c r="AH89" i="11"/>
  <c r="AL98" i="11"/>
  <c r="AL114" i="11"/>
  <c r="AH124" i="11"/>
  <c r="AH35" i="11"/>
  <c r="AH55" i="11"/>
  <c r="AH33" i="11"/>
  <c r="AH56" i="11"/>
  <c r="AH41" i="11"/>
  <c r="AL12" i="11"/>
  <c r="AH14" i="11"/>
  <c r="AH18" i="11"/>
  <c r="AH19" i="11"/>
  <c r="AH20" i="11"/>
  <c r="AH21" i="11"/>
  <c r="AH22" i="11"/>
  <c r="AL30" i="11"/>
  <c r="AL33" i="11"/>
  <c r="AH46" i="11"/>
  <c r="AL66" i="11"/>
  <c r="AL67" i="11"/>
  <c r="AL73" i="11"/>
  <c r="AL75" i="11"/>
  <c r="AL77" i="11"/>
  <c r="AL88" i="11"/>
  <c r="AH103" i="11"/>
  <c r="AL3" i="11"/>
  <c r="AH4" i="11"/>
  <c r="AL8" i="11"/>
  <c r="AH9" i="11"/>
  <c r="AL31" i="11"/>
  <c r="AL37" i="11"/>
  <c r="AL56" i="11"/>
  <c r="AH57" i="11"/>
  <c r="AH24" i="11"/>
  <c r="AH28" i="11"/>
  <c r="AL44" i="11"/>
  <c r="AL50" i="11"/>
  <c r="AL81" i="11"/>
  <c r="AL10" i="11"/>
  <c r="AL11" i="11"/>
  <c r="AL15" i="11"/>
  <c r="AL20" i="11"/>
  <c r="AL29" i="11"/>
  <c r="AH31" i="11"/>
  <c r="AH32" i="11"/>
  <c r="AL35" i="11"/>
  <c r="AH54" i="11"/>
  <c r="AL9" i="11"/>
  <c r="AL18" i="11"/>
  <c r="AL6" i="11"/>
  <c r="AL36" i="11"/>
  <c r="AH25" i="11"/>
  <c r="AH11" i="11"/>
  <c r="AH17" i="11"/>
  <c r="AH7" i="11"/>
  <c r="AL7" i="11"/>
  <c r="AL21" i="11"/>
  <c r="AL89" i="11"/>
  <c r="AL61" i="11"/>
  <c r="AL65" i="11"/>
  <c r="AH72" i="11"/>
  <c r="AL95" i="11"/>
  <c r="AL100" i="11"/>
  <c r="AH101" i="11"/>
  <c r="AH102" i="11"/>
  <c r="AL106" i="11"/>
  <c r="AL111" i="11"/>
  <c r="AH118" i="11"/>
  <c r="AL122" i="11"/>
  <c r="AH88" i="11"/>
  <c r="AH113" i="11"/>
  <c r="AH114" i="11"/>
  <c r="AH115" i="11"/>
  <c r="AL118" i="11"/>
  <c r="AL68" i="11"/>
  <c r="AH69" i="11"/>
  <c r="AL25" i="11"/>
  <c r="AL28" i="11"/>
  <c r="AH40" i="11"/>
  <c r="AH43" i="11"/>
  <c r="AH44" i="11"/>
  <c r="AH51" i="11"/>
  <c r="AH52" i="11"/>
  <c r="AL69" i="11"/>
  <c r="AH93" i="11"/>
  <c r="AH94" i="11"/>
  <c r="AL108" i="11"/>
  <c r="AH109" i="11"/>
  <c r="AH110" i="11"/>
  <c r="AL124" i="11"/>
  <c r="AH125" i="11"/>
  <c r="AH126" i="11"/>
  <c r="AL48" i="11"/>
  <c r="AL51" i="11"/>
  <c r="AH53" i="11"/>
  <c r="AH67" i="11"/>
  <c r="AL70" i="11"/>
  <c r="AL74" i="11"/>
  <c r="AL79" i="11"/>
  <c r="AH86" i="11"/>
  <c r="AH90" i="11"/>
  <c r="AH91" i="11"/>
  <c r="AL97" i="11"/>
  <c r="AH104" i="11"/>
  <c r="AL109" i="11"/>
  <c r="AL113" i="11"/>
  <c r="AH120" i="11"/>
  <c r="BW114" i="11"/>
  <c r="CQ114" i="11" s="1"/>
  <c r="BW7" i="11"/>
  <c r="CQ7" i="11" s="1"/>
  <c r="BW15" i="11"/>
  <c r="CQ15" i="11" s="1"/>
  <c r="BW46" i="11"/>
  <c r="CQ46" i="11" s="1"/>
  <c r="BW3" i="11"/>
  <c r="CQ3" i="11" s="1"/>
  <c r="BW20" i="11"/>
  <c r="CQ20" i="11" s="1"/>
  <c r="BW34" i="11"/>
  <c r="CQ34" i="11" s="1"/>
  <c r="BW73" i="11"/>
  <c r="CQ73" i="11" s="1"/>
  <c r="BW109" i="11"/>
  <c r="CQ109" i="11" s="1"/>
  <c r="BW121" i="11"/>
  <c r="CQ121" i="11" s="1"/>
  <c r="BW30" i="11"/>
  <c r="CQ30" i="11" s="1"/>
  <c r="BW38" i="11"/>
  <c r="CQ38" i="11" s="1"/>
  <c r="BW82" i="11"/>
  <c r="CQ82" i="11" s="1"/>
  <c r="BW4" i="11"/>
  <c r="CQ4" i="11" s="1"/>
  <c r="BW77" i="11"/>
  <c r="CQ77" i="11" s="1"/>
  <c r="BW89" i="11"/>
  <c r="CQ89" i="11" s="1"/>
  <c r="BW55" i="11"/>
  <c r="CQ55" i="11" s="1"/>
  <c r="BW106" i="11"/>
  <c r="CQ106" i="11" s="1"/>
  <c r="BW105" i="11"/>
  <c r="CQ105" i="11" s="1"/>
  <c r="BW64" i="11"/>
  <c r="CQ64" i="11" s="1"/>
  <c r="BW52" i="11"/>
  <c r="CQ52" i="11" s="1"/>
  <c r="BW72" i="11"/>
  <c r="CQ72" i="11" s="1"/>
  <c r="BW80" i="11"/>
  <c r="CQ80" i="11" s="1"/>
  <c r="BW88" i="11"/>
  <c r="CQ88" i="11" s="1"/>
  <c r="BW96" i="11"/>
  <c r="CQ96" i="11" s="1"/>
  <c r="BW104" i="11"/>
  <c r="CQ104" i="11" s="1"/>
  <c r="BW112" i="11"/>
  <c r="CQ112" i="11" s="1"/>
  <c r="BW120" i="11"/>
  <c r="CQ120" i="11" s="1"/>
  <c r="AL16" i="11"/>
  <c r="AL27" i="11"/>
  <c r="AH47" i="11"/>
  <c r="AH23" i="11"/>
  <c r="AL32" i="11"/>
  <c r="AL43" i="11"/>
  <c r="AH36" i="11"/>
  <c r="AH39" i="11"/>
  <c r="AH66" i="11"/>
  <c r="AL54" i="11"/>
  <c r="AL62" i="11"/>
  <c r="AL94" i="11"/>
  <c r="AL86" i="11"/>
  <c r="AH97" i="11"/>
  <c r="AL78" i="11"/>
  <c r="F135" i="11"/>
  <c r="AK2" i="11"/>
  <c r="AJ2" i="11"/>
  <c r="AH2" i="11"/>
  <c r="D134" i="11"/>
  <c r="F134" i="11" s="1"/>
  <c r="AH142" i="12" l="1"/>
  <c r="AL142" i="12"/>
  <c r="BQ142" i="12"/>
  <c r="AL2" i="11"/>
  <c r="BW127" i="11"/>
  <c r="D132" i="11"/>
  <c r="D133" i="11"/>
  <c r="AI132" i="12" l="1"/>
  <c r="AI124" i="12"/>
  <c r="AI139" i="12"/>
  <c r="AI131" i="12"/>
  <c r="AI123" i="12"/>
  <c r="AI130" i="12"/>
  <c r="AI122" i="12"/>
  <c r="AI114" i="12"/>
  <c r="AI106" i="12"/>
  <c r="AI98" i="12"/>
  <c r="AI90" i="12"/>
  <c r="AI73" i="12"/>
  <c r="AI91" i="12"/>
  <c r="AI83" i="12"/>
  <c r="AI82" i="12"/>
  <c r="AI81" i="12"/>
  <c r="AI44" i="12"/>
  <c r="AI38" i="12"/>
  <c r="AI34" i="12"/>
  <c r="AI61" i="12"/>
  <c r="AI53" i="12"/>
  <c r="AI27" i="12"/>
  <c r="AI37" i="12"/>
  <c r="AI60" i="12"/>
  <c r="AI52" i="12"/>
  <c r="AI24" i="12"/>
  <c r="AI56" i="12"/>
  <c r="AI30" i="12"/>
  <c r="AI69" i="12"/>
  <c r="AI67" i="12"/>
  <c r="AI75" i="12"/>
  <c r="AI35" i="12"/>
  <c r="AI78" i="12"/>
  <c r="AI99" i="12"/>
  <c r="AI134" i="12"/>
  <c r="AI117" i="12"/>
  <c r="AI101" i="12"/>
  <c r="AI55" i="12"/>
  <c r="AI62" i="12"/>
  <c r="AI84" i="12"/>
  <c r="AI95" i="12"/>
  <c r="AI96" i="12"/>
  <c r="AI10" i="12"/>
  <c r="AI15" i="12"/>
  <c r="AI32" i="12"/>
  <c r="AI87" i="12"/>
  <c r="AI138" i="12"/>
  <c r="AI4" i="12"/>
  <c r="AI64" i="12"/>
  <c r="AI46" i="12"/>
  <c r="AI26" i="12"/>
  <c r="AI12" i="12"/>
  <c r="AI31" i="12"/>
  <c r="AI74" i="12"/>
  <c r="AI58" i="12"/>
  <c r="AI86" i="12"/>
  <c r="AI109" i="12"/>
  <c r="AI80" i="12"/>
  <c r="AI135" i="12"/>
  <c r="AI128" i="12"/>
  <c r="AI137" i="12"/>
  <c r="AI118" i="12"/>
  <c r="AI125" i="12"/>
  <c r="AI9" i="12"/>
  <c r="AI3" i="12"/>
  <c r="AI23" i="12"/>
  <c r="AI97" i="12"/>
  <c r="AI89" i="12"/>
  <c r="AI93" i="12"/>
  <c r="AI14" i="12"/>
  <c r="AI18" i="12"/>
  <c r="AI63" i="12"/>
  <c r="AI120" i="12"/>
  <c r="AI54" i="12"/>
  <c r="AI29" i="12"/>
  <c r="AI36" i="12"/>
  <c r="AI79" i="12"/>
  <c r="AI68" i="12"/>
  <c r="AI25" i="12"/>
  <c r="AI136" i="12"/>
  <c r="AI140" i="12"/>
  <c r="AI105" i="12"/>
  <c r="AI126" i="12"/>
  <c r="AI11" i="12"/>
  <c r="AI17" i="12"/>
  <c r="AI48" i="12"/>
  <c r="AI42" i="12"/>
  <c r="AI85" i="12"/>
  <c r="AI6" i="12"/>
  <c r="AI43" i="12"/>
  <c r="AI129" i="12"/>
  <c r="AI119" i="12"/>
  <c r="AI5" i="12"/>
  <c r="AI16" i="12"/>
  <c r="AI22" i="12"/>
  <c r="AI40" i="12"/>
  <c r="AI51" i="12"/>
  <c r="AI111" i="12"/>
  <c r="AI92" i="12"/>
  <c r="AI103" i="12"/>
  <c r="AI72" i="12"/>
  <c r="AI127" i="12"/>
  <c r="AI113" i="12"/>
  <c r="AI107" i="12"/>
  <c r="AI141" i="12"/>
  <c r="AI47" i="12"/>
  <c r="AI19" i="12"/>
  <c r="AI13" i="12"/>
  <c r="AI7" i="12"/>
  <c r="AI45" i="12"/>
  <c r="AI59" i="12"/>
  <c r="AI41" i="12"/>
  <c r="AI108" i="12"/>
  <c r="AI76" i="12"/>
  <c r="AI115" i="12"/>
  <c r="AI116" i="12"/>
  <c r="AI70" i="12"/>
  <c r="AI50" i="12"/>
  <c r="AI71" i="12"/>
  <c r="AI77" i="12"/>
  <c r="AI133" i="12"/>
  <c r="AI121" i="12"/>
  <c r="AI20" i="12"/>
  <c r="AI28" i="12"/>
  <c r="AI21" i="12"/>
  <c r="AI39" i="12"/>
  <c r="AI8" i="12"/>
  <c r="AI66" i="12"/>
  <c r="AI94" i="12"/>
  <c r="AM136" i="12"/>
  <c r="AM128" i="12"/>
  <c r="AM120" i="12"/>
  <c r="AM127" i="12"/>
  <c r="AM119" i="12"/>
  <c r="AM126" i="12"/>
  <c r="AM118" i="12"/>
  <c r="AM110" i="12"/>
  <c r="AM86" i="12"/>
  <c r="AM69" i="12"/>
  <c r="AM102" i="12"/>
  <c r="AM79" i="12"/>
  <c r="AM78" i="12"/>
  <c r="AM77" i="12"/>
  <c r="AM47" i="12"/>
  <c r="AM64" i="12"/>
  <c r="AM56" i="12"/>
  <c r="AM48" i="12"/>
  <c r="AM23" i="12"/>
  <c r="AM66" i="12"/>
  <c r="AM57" i="12"/>
  <c r="AM49" i="12"/>
  <c r="AM40" i="12"/>
  <c r="AM32" i="12"/>
  <c r="AM3" i="12"/>
  <c r="AM58" i="12"/>
  <c r="AM33" i="12"/>
  <c r="AM50" i="12"/>
  <c r="AM52" i="12"/>
  <c r="AM30" i="12"/>
  <c r="AM13" i="12"/>
  <c r="AM72" i="12"/>
  <c r="AM54" i="12"/>
  <c r="AM82" i="12"/>
  <c r="AM133" i="12"/>
  <c r="AM123" i="12"/>
  <c r="AM131" i="12"/>
  <c r="AM140" i="12"/>
  <c r="AM122" i="12"/>
  <c r="AM85" i="12"/>
  <c r="AM53" i="12"/>
  <c r="AM91" i="12"/>
  <c r="AM132" i="12"/>
  <c r="AM129" i="12"/>
  <c r="AM24" i="12"/>
  <c r="AM101" i="12"/>
  <c r="AM55" i="12"/>
  <c r="AM125" i="12"/>
  <c r="AM138" i="12"/>
  <c r="AM107" i="12"/>
  <c r="AM5" i="12"/>
  <c r="AM67" i="12"/>
  <c r="AM35" i="12"/>
  <c r="AM16" i="12"/>
  <c r="AM36" i="12"/>
  <c r="AM71" i="12"/>
  <c r="AM74" i="12"/>
  <c r="AM80" i="12"/>
  <c r="AM39" i="12"/>
  <c r="AM90" i="12"/>
  <c r="AM9" i="12"/>
  <c r="AM70" i="12"/>
  <c r="AM111" i="12"/>
  <c r="AM113" i="12"/>
  <c r="AM28" i="12"/>
  <c r="AM94" i="12"/>
  <c r="AM75" i="12"/>
  <c r="AM103" i="12"/>
  <c r="AM109" i="12"/>
  <c r="AM116" i="12"/>
  <c r="AM137" i="12"/>
  <c r="AM112" i="12"/>
  <c r="AM7" i="12"/>
  <c r="AM4" i="12"/>
  <c r="AM8" i="12"/>
  <c r="AM15" i="12"/>
  <c r="AM10" i="12"/>
  <c r="AM44" i="12"/>
  <c r="AM17" i="12"/>
  <c r="AM38" i="12"/>
  <c r="AM73" i="12"/>
  <c r="AM83" i="12"/>
  <c r="AM62" i="12"/>
  <c r="AM81" i="12"/>
  <c r="AM93" i="12"/>
  <c r="AM95" i="12"/>
  <c r="AM139" i="12"/>
  <c r="AM121" i="12"/>
  <c r="AM34" i="12"/>
  <c r="AM60" i="12"/>
  <c r="AM41" i="12"/>
  <c r="AM87" i="12"/>
  <c r="AM99" i="12"/>
  <c r="AM124" i="12"/>
  <c r="AM76" i="12"/>
  <c r="AM18" i="12"/>
  <c r="AM20" i="12"/>
  <c r="AM42" i="12"/>
  <c r="AM12" i="12"/>
  <c r="AM6" i="12"/>
  <c r="AM11" i="12"/>
  <c r="AM65" i="12"/>
  <c r="AM96" i="12"/>
  <c r="AM88" i="12"/>
  <c r="AM61" i="12"/>
  <c r="AM89" i="12"/>
  <c r="AM105" i="12"/>
  <c r="AM134" i="12"/>
  <c r="AM141" i="12"/>
  <c r="AM19" i="12"/>
  <c r="AM27" i="12"/>
  <c r="AM14" i="12"/>
  <c r="AM21" i="12"/>
  <c r="AM25" i="12"/>
  <c r="AM68" i="12"/>
  <c r="AM31" i="12"/>
  <c r="AM37" i="12"/>
  <c r="AM98" i="12"/>
  <c r="AM63" i="12"/>
  <c r="AM130" i="12"/>
  <c r="AM115" i="12"/>
  <c r="AM135" i="12"/>
  <c r="AM117" i="12"/>
  <c r="AM59" i="12"/>
  <c r="AM46" i="12"/>
  <c r="AM97" i="12"/>
  <c r="AM51" i="12"/>
  <c r="AM43" i="12"/>
  <c r="AM22" i="12"/>
  <c r="AM26" i="12"/>
  <c r="AI112" i="12"/>
  <c r="AM114" i="12"/>
  <c r="AI104" i="12"/>
  <c r="AM84" i="12"/>
  <c r="AM100" i="12"/>
  <c r="AI100" i="12"/>
  <c r="AM104" i="12"/>
  <c r="AI57" i="12"/>
  <c r="AM108" i="12"/>
  <c r="AM106" i="12"/>
  <c r="AI33" i="12"/>
  <c r="AM45" i="12"/>
  <c r="AM92" i="12"/>
  <c r="AM29" i="12"/>
  <c r="AI110" i="12"/>
  <c r="AI102" i="12"/>
  <c r="AI65" i="12"/>
  <c r="AI49" i="12"/>
  <c r="AI88" i="12"/>
  <c r="AI2" i="12"/>
  <c r="AM2" i="12"/>
  <c r="F132" i="11"/>
  <c r="AL127" i="11"/>
  <c r="F133" i="11"/>
  <c r="X127" i="11"/>
  <c r="D136" i="11"/>
  <c r="F136" i="11" s="1"/>
  <c r="AH127" i="11"/>
  <c r="BN127" i="11"/>
  <c r="AB55" i="12" l="1"/>
  <c r="Z107" i="12"/>
  <c r="Z9" i="12"/>
  <c r="Z86" i="12"/>
  <c r="Z4" i="12"/>
  <c r="Z84" i="12"/>
  <c r="Z35" i="12"/>
  <c r="AR35" i="12"/>
  <c r="Z60" i="12"/>
  <c r="Z81" i="12"/>
  <c r="Z114" i="12"/>
  <c r="AB124" i="12"/>
  <c r="Z113" i="12"/>
  <c r="Z58" i="12"/>
  <c r="Z82" i="12"/>
  <c r="AS82" i="12" s="1"/>
  <c r="Z122" i="12"/>
  <c r="AB92" i="12"/>
  <c r="AB27" i="12"/>
  <c r="AR27" i="12" s="1"/>
  <c r="AB137" i="12"/>
  <c r="AR137" i="12" s="1"/>
  <c r="AB13" i="12"/>
  <c r="AR13" i="12" s="1"/>
  <c r="Z66" i="12"/>
  <c r="Z136" i="12"/>
  <c r="AS136" i="12" s="1"/>
  <c r="AB98" i="12"/>
  <c r="AR98" i="12" s="1"/>
  <c r="AB70" i="12"/>
  <c r="AR70" i="12" s="1"/>
  <c r="AB49" i="12"/>
  <c r="AR49" i="12" s="1"/>
  <c r="Z8" i="12"/>
  <c r="Z22" i="12"/>
  <c r="Z125" i="12"/>
  <c r="Z138" i="12"/>
  <c r="Z88" i="12"/>
  <c r="Z33" i="12"/>
  <c r="Z104" i="12"/>
  <c r="AS104" i="12" s="1"/>
  <c r="AB46" i="12"/>
  <c r="AB37" i="12"/>
  <c r="AB141" i="12"/>
  <c r="AB11" i="12"/>
  <c r="AB99" i="12"/>
  <c r="AR99" i="12" s="1"/>
  <c r="AB93" i="12"/>
  <c r="AR93" i="12" s="1"/>
  <c r="AB10" i="12"/>
  <c r="AR10" i="12" s="1"/>
  <c r="AB109" i="12"/>
  <c r="AB9" i="12"/>
  <c r="AR9" i="12" s="1"/>
  <c r="AB35" i="12"/>
  <c r="AB24" i="12"/>
  <c r="AR24" i="12" s="1"/>
  <c r="AB131" i="12"/>
  <c r="AR131" i="12" s="1"/>
  <c r="AB52" i="12"/>
  <c r="AB57" i="12"/>
  <c r="AR57" i="12" s="1"/>
  <c r="AB78" i="12"/>
  <c r="AB119" i="12"/>
  <c r="AR119" i="12" s="1"/>
  <c r="Z39" i="12"/>
  <c r="Z50" i="12"/>
  <c r="AS50" i="12" s="1"/>
  <c r="Z45" i="12"/>
  <c r="AS45" i="12" s="1"/>
  <c r="Z127" i="12"/>
  <c r="Z16" i="12"/>
  <c r="AS16" i="12" s="1"/>
  <c r="Z48" i="12"/>
  <c r="Z68" i="12"/>
  <c r="AS68" i="12" s="1"/>
  <c r="Z14" i="12"/>
  <c r="Z118" i="12"/>
  <c r="Z74" i="12"/>
  <c r="Z87" i="12"/>
  <c r="Z55" i="12"/>
  <c r="AS55" i="12" s="1"/>
  <c r="AR55" i="12"/>
  <c r="Z67" i="12"/>
  <c r="AS67" i="12" s="1"/>
  <c r="Z27" i="12"/>
  <c r="AS27" i="12" s="1"/>
  <c r="Z83" i="12"/>
  <c r="AS83" i="12" s="1"/>
  <c r="Z130" i="12"/>
  <c r="AB90" i="12"/>
  <c r="Z7" i="12"/>
  <c r="Z79" i="12"/>
  <c r="AS79" i="12" s="1"/>
  <c r="AR79" i="12"/>
  <c r="Z93" i="12"/>
  <c r="AA93" i="12" s="1"/>
  <c r="AT93" i="12" s="1"/>
  <c r="Z137" i="12"/>
  <c r="AS137" i="12" s="1"/>
  <c r="Z31" i="12"/>
  <c r="Z32" i="12"/>
  <c r="Z101" i="12"/>
  <c r="AS101" i="12" s="1"/>
  <c r="Z69" i="12"/>
  <c r="AS69" i="12" s="1"/>
  <c r="Z53" i="12"/>
  <c r="Z91" i="12"/>
  <c r="AS91" i="12" s="1"/>
  <c r="Z123" i="12"/>
  <c r="AS123" i="12" s="1"/>
  <c r="AB132" i="12"/>
  <c r="Z128" i="12"/>
  <c r="AS128" i="12" s="1"/>
  <c r="Z30" i="12"/>
  <c r="AS30" i="12" s="1"/>
  <c r="Z61" i="12"/>
  <c r="AS61" i="12" s="1"/>
  <c r="Z73" i="12"/>
  <c r="Z131" i="12"/>
  <c r="AB63" i="12"/>
  <c r="AR63" i="12" s="1"/>
  <c r="AB139" i="12"/>
  <c r="AR139" i="12" s="1"/>
  <c r="AB36" i="12"/>
  <c r="AR36" i="12" s="1"/>
  <c r="AB47" i="12"/>
  <c r="AR47" i="12" s="1"/>
  <c r="Z41" i="12"/>
  <c r="AS41" i="12" s="1"/>
  <c r="Z63" i="12"/>
  <c r="AS63" i="12" s="1"/>
  <c r="AB97" i="12"/>
  <c r="AR97" i="12" s="1"/>
  <c r="AB116" i="12"/>
  <c r="AR116" i="12" s="1"/>
  <c r="AB30" i="12"/>
  <c r="AR30" i="12" s="1"/>
  <c r="Z71" i="12"/>
  <c r="Z25" i="12"/>
  <c r="Z62" i="12"/>
  <c r="AS62" i="12" s="1"/>
  <c r="Z49" i="12"/>
  <c r="AS49" i="12" s="1"/>
  <c r="AB59" i="12"/>
  <c r="AR59" i="12" s="1"/>
  <c r="AB6" i="12"/>
  <c r="AB103" i="12"/>
  <c r="AR103" i="12" s="1"/>
  <c r="AB123" i="12"/>
  <c r="AR123" i="12" s="1"/>
  <c r="AB79" i="12"/>
  <c r="Z70" i="12"/>
  <c r="AS70" i="12" s="1"/>
  <c r="Z72" i="12"/>
  <c r="Z65" i="12"/>
  <c r="AS65" i="12" s="1"/>
  <c r="AB68" i="12"/>
  <c r="AA68" i="12" s="1"/>
  <c r="AT68" i="12" s="1"/>
  <c r="AB41" i="12"/>
  <c r="AR41" i="12" s="1"/>
  <c r="AB5" i="12"/>
  <c r="AR5" i="12" s="1"/>
  <c r="AB102" i="12"/>
  <c r="AR102" i="12" s="1"/>
  <c r="Z13" i="12"/>
  <c r="Z36" i="12"/>
  <c r="AS36" i="12" s="1"/>
  <c r="Z12" i="12"/>
  <c r="AS12" i="12" s="1"/>
  <c r="Z57" i="12"/>
  <c r="AB89" i="12"/>
  <c r="AR89" i="12" s="1"/>
  <c r="AB60" i="12"/>
  <c r="AR60" i="12" s="1"/>
  <c r="AS60" i="12"/>
  <c r="AB83" i="12"/>
  <c r="AR83" i="12" s="1"/>
  <c r="AB4" i="12"/>
  <c r="AR4" i="12" s="1"/>
  <c r="AS4" i="12"/>
  <c r="AB94" i="12"/>
  <c r="AR94" i="12" s="1"/>
  <c r="AB80" i="12"/>
  <c r="AR80" i="12" s="1"/>
  <c r="AB107" i="12"/>
  <c r="AR107" i="12" s="1"/>
  <c r="AS107" i="12"/>
  <c r="AB91" i="12"/>
  <c r="AR91" i="12" s="1"/>
  <c r="AB82" i="12"/>
  <c r="AR82" i="12" s="1"/>
  <c r="AB58" i="12"/>
  <c r="AR58" i="12" s="1"/>
  <c r="AS58" i="12"/>
  <c r="AB48" i="12"/>
  <c r="AR48" i="12" s="1"/>
  <c r="AS48" i="12"/>
  <c r="AB69" i="12"/>
  <c r="AR69" i="12" s="1"/>
  <c r="AB128" i="12"/>
  <c r="AR128" i="12" s="1"/>
  <c r="Z20" i="12"/>
  <c r="Z115" i="12"/>
  <c r="Z19" i="12"/>
  <c r="AS19" i="12" s="1"/>
  <c r="Z92" i="12"/>
  <c r="AA92" i="12" s="1"/>
  <c r="AT92" i="12" s="1"/>
  <c r="AR92" i="12"/>
  <c r="Z129" i="12"/>
  <c r="AS129" i="12" s="1"/>
  <c r="Z126" i="12"/>
  <c r="Z29" i="12"/>
  <c r="AS29" i="12" s="1"/>
  <c r="Z97" i="12"/>
  <c r="AS97" i="12" s="1"/>
  <c r="Z135" i="12"/>
  <c r="Z26" i="12"/>
  <c r="AS26" i="12" s="1"/>
  <c r="Z10" i="12"/>
  <c r="Z134" i="12"/>
  <c r="Z56" i="12"/>
  <c r="Z34" i="12"/>
  <c r="AS34" i="12" s="1"/>
  <c r="Z90" i="12"/>
  <c r="AS90" i="12" s="1"/>
  <c r="Z139" i="12"/>
  <c r="AS139" i="12" s="1"/>
  <c r="AB100" i="12"/>
  <c r="AR100" i="12" s="1"/>
  <c r="AB76" i="12"/>
  <c r="AB111" i="12"/>
  <c r="AR111" i="12" s="1"/>
  <c r="AB40" i="12"/>
  <c r="AR40" i="12" s="1"/>
  <c r="Z77" i="12"/>
  <c r="Z40" i="12"/>
  <c r="AS40" i="12" s="1"/>
  <c r="AB45" i="12"/>
  <c r="AR45" i="12" s="1"/>
  <c r="AB19" i="12"/>
  <c r="AR19" i="12" s="1"/>
  <c r="AB95" i="12"/>
  <c r="AR95" i="12" s="1"/>
  <c r="AB16" i="12"/>
  <c r="AR16" i="12" s="1"/>
  <c r="AB140" i="12"/>
  <c r="AB126" i="12"/>
  <c r="AR126" i="12" s="1"/>
  <c r="AS126" i="12"/>
  <c r="Z42" i="12"/>
  <c r="AS42" i="12" s="1"/>
  <c r="Z37" i="12"/>
  <c r="AA37" i="12" s="1"/>
  <c r="AT37" i="12" s="1"/>
  <c r="AR37" i="12"/>
  <c r="AB114" i="12"/>
  <c r="AR114" i="12" s="1"/>
  <c r="AS114" i="12"/>
  <c r="AB134" i="12"/>
  <c r="AR134" i="12" s="1"/>
  <c r="AB81" i="12"/>
  <c r="AR81" i="12" s="1"/>
  <c r="AS81" i="12"/>
  <c r="AB67" i="12"/>
  <c r="AR67" i="12" s="1"/>
  <c r="AB50" i="12"/>
  <c r="AR50" i="12" s="1"/>
  <c r="AB127" i="12"/>
  <c r="AR127" i="12" s="1"/>
  <c r="AS127" i="12"/>
  <c r="Z17" i="12"/>
  <c r="AS17" i="12" s="1"/>
  <c r="AB108" i="12"/>
  <c r="AB117" i="12"/>
  <c r="AB105" i="12"/>
  <c r="AB62" i="12"/>
  <c r="AR62" i="12" s="1"/>
  <c r="AB75" i="12"/>
  <c r="AR75" i="12" s="1"/>
  <c r="AB133" i="12"/>
  <c r="AR133" i="12" s="1"/>
  <c r="AB23" i="12"/>
  <c r="AR23" i="12" s="1"/>
  <c r="Z28" i="12"/>
  <c r="Z103" i="12"/>
  <c r="AS103" i="12" s="1"/>
  <c r="Z119" i="12"/>
  <c r="AS119" i="12" s="1"/>
  <c r="Z89" i="12"/>
  <c r="Z15" i="12"/>
  <c r="AS15" i="12" s="1"/>
  <c r="Z102" i="12"/>
  <c r="AB135" i="12"/>
  <c r="AR135" i="12" s="1"/>
  <c r="AS135" i="12"/>
  <c r="AB104" i="12"/>
  <c r="AR104" i="12" s="1"/>
  <c r="AB21" i="12"/>
  <c r="AR21" i="12" s="1"/>
  <c r="AB20" i="12"/>
  <c r="AR20" i="12" s="1"/>
  <c r="AS20" i="12"/>
  <c r="AB7" i="12"/>
  <c r="AR7" i="12" s="1"/>
  <c r="AS7" i="12"/>
  <c r="AB138" i="12"/>
  <c r="AR138" i="12" s="1"/>
  <c r="AB54" i="12"/>
  <c r="AB56" i="12"/>
  <c r="AR56" i="12" s="1"/>
  <c r="AS56" i="12"/>
  <c r="AB136" i="12"/>
  <c r="AR136" i="12" s="1"/>
  <c r="Z121" i="12"/>
  <c r="AS121" i="12" s="1"/>
  <c r="Z76" i="12"/>
  <c r="AS76" i="12" s="1"/>
  <c r="AR76" i="12"/>
  <c r="Z47" i="12"/>
  <c r="AS47" i="12" s="1"/>
  <c r="Z111" i="12"/>
  <c r="AS111" i="12" s="1"/>
  <c r="Z43" i="12"/>
  <c r="Z105" i="12"/>
  <c r="AS105" i="12" s="1"/>
  <c r="AR105" i="12"/>
  <c r="Z54" i="12"/>
  <c r="AS54" i="12" s="1"/>
  <c r="Z23" i="12"/>
  <c r="AS23" i="12" s="1"/>
  <c r="Z80" i="12"/>
  <c r="AS80" i="12" s="1"/>
  <c r="Z46" i="12"/>
  <c r="AS46" i="12" s="1"/>
  <c r="AR46" i="12"/>
  <c r="Z96" i="12"/>
  <c r="AS96" i="12" s="1"/>
  <c r="Z99" i="12"/>
  <c r="AS99" i="12" s="1"/>
  <c r="Z24" i="12"/>
  <c r="Z38" i="12"/>
  <c r="AS38" i="12" s="1"/>
  <c r="Z98" i="12"/>
  <c r="AS98" i="12" s="1"/>
  <c r="Z124" i="12"/>
  <c r="AS124" i="12" s="1"/>
  <c r="AR124" i="12"/>
  <c r="AB51" i="12"/>
  <c r="AB96" i="12"/>
  <c r="AR96" i="12" s="1"/>
  <c r="AB17" i="12"/>
  <c r="AR17" i="12" s="1"/>
  <c r="AB122" i="12"/>
  <c r="AA122" i="12" s="1"/>
  <c r="AT122" i="12" s="1"/>
  <c r="AS122" i="12"/>
  <c r="AB118" i="12"/>
  <c r="AR118" i="12" s="1"/>
  <c r="Z85" i="12"/>
  <c r="AB84" i="12"/>
  <c r="AR84" i="12" s="1"/>
  <c r="AS84" i="12"/>
  <c r="AB65" i="12"/>
  <c r="AR65" i="12" s="1"/>
  <c r="AB44" i="12"/>
  <c r="AB101" i="12"/>
  <c r="AR101" i="12" s="1"/>
  <c r="AB77" i="12"/>
  <c r="AR77" i="12" s="1"/>
  <c r="AS77" i="12"/>
  <c r="Z59" i="12"/>
  <c r="Z18" i="12"/>
  <c r="Z75" i="12"/>
  <c r="AS75" i="12" s="1"/>
  <c r="AB106" i="12"/>
  <c r="AR106" i="12" s="1"/>
  <c r="AB31" i="12"/>
  <c r="AR31" i="12" s="1"/>
  <c r="AB87" i="12"/>
  <c r="AA87" i="12" s="1"/>
  <c r="AT87" i="12" s="1"/>
  <c r="AS87" i="12"/>
  <c r="AB15" i="12"/>
  <c r="AR15" i="12" s="1"/>
  <c r="AB129" i="12"/>
  <c r="AR129" i="12" s="1"/>
  <c r="AB66" i="12"/>
  <c r="AR66" i="12" s="1"/>
  <c r="AS66" i="12"/>
  <c r="Z21" i="12"/>
  <c r="Z5" i="12"/>
  <c r="AA5" i="12" s="1"/>
  <c r="AT5" i="12" s="1"/>
  <c r="Z112" i="12"/>
  <c r="AS112" i="12" s="1"/>
  <c r="AB12" i="12"/>
  <c r="AR12" i="12" s="1"/>
  <c r="AB8" i="12"/>
  <c r="AR8" i="12" s="1"/>
  <c r="AS8" i="12"/>
  <c r="AB39" i="12"/>
  <c r="AR39" i="12" s="1"/>
  <c r="AB33" i="12"/>
  <c r="AA33" i="12" s="1"/>
  <c r="AT33" i="12" s="1"/>
  <c r="AS33" i="12"/>
  <c r="AB120" i="12"/>
  <c r="AR120" i="12" s="1"/>
  <c r="Z116" i="12"/>
  <c r="AS116" i="12" s="1"/>
  <c r="Z11" i="12"/>
  <c r="AA11" i="12" s="1"/>
  <c r="AT11" i="12" s="1"/>
  <c r="AR11" i="12"/>
  <c r="Z117" i="12"/>
  <c r="AS117" i="12" s="1"/>
  <c r="AR117" i="12"/>
  <c r="AB26" i="12"/>
  <c r="AB25" i="12"/>
  <c r="AR25" i="12" s="1"/>
  <c r="AS25" i="12"/>
  <c r="AB42" i="12"/>
  <c r="AR42" i="12" s="1"/>
  <c r="Z110" i="12"/>
  <c r="AS110" i="12" s="1"/>
  <c r="AB22" i="12"/>
  <c r="AR22" i="12" s="1"/>
  <c r="AS22" i="12"/>
  <c r="AB115" i="12"/>
  <c r="AS115" i="12"/>
  <c r="AB61" i="12"/>
  <c r="AR61" i="12" s="1"/>
  <c r="AB34" i="12"/>
  <c r="AR34" i="12" s="1"/>
  <c r="AB73" i="12"/>
  <c r="AA73" i="12" s="1"/>
  <c r="AT73" i="12"/>
  <c r="AS73" i="12"/>
  <c r="AB28" i="12"/>
  <c r="AR28" i="12" s="1"/>
  <c r="AS28" i="12"/>
  <c r="AB74" i="12"/>
  <c r="AR74" i="12" s="1"/>
  <c r="AS74" i="12"/>
  <c r="AB53" i="12"/>
  <c r="AR53" i="12" s="1"/>
  <c r="AS53" i="12"/>
  <c r="AB3" i="12"/>
  <c r="AB86" i="12"/>
  <c r="AR86" i="12" s="1"/>
  <c r="AS86" i="12"/>
  <c r="AB29" i="12"/>
  <c r="AR29" i="12" s="1"/>
  <c r="Z100" i="12"/>
  <c r="AS100" i="12" s="1"/>
  <c r="AB43" i="12"/>
  <c r="AR43" i="12" s="1"/>
  <c r="AS43" i="12"/>
  <c r="AB130" i="12"/>
  <c r="AA130" i="12" s="1"/>
  <c r="AT130" i="12" s="1"/>
  <c r="AS130" i="12"/>
  <c r="AB14" i="12"/>
  <c r="AA14" i="12" s="1"/>
  <c r="AT14" i="12" s="1"/>
  <c r="AS14" i="12"/>
  <c r="AB88" i="12"/>
  <c r="AR88" i="12" s="1"/>
  <c r="AS88" i="12"/>
  <c r="AB18" i="12"/>
  <c r="AR18" i="12" s="1"/>
  <c r="AB121" i="12"/>
  <c r="AR121" i="12" s="1"/>
  <c r="AB38" i="12"/>
  <c r="AR38" i="12" s="1"/>
  <c r="AB112" i="12"/>
  <c r="AR112" i="12" s="1"/>
  <c r="AB113" i="12"/>
  <c r="AR113" i="12" s="1"/>
  <c r="AS113" i="12"/>
  <c r="AB71" i="12"/>
  <c r="AR71" i="12" s="1"/>
  <c r="AS71" i="12"/>
  <c r="AB125" i="12"/>
  <c r="AR125" i="12" s="1"/>
  <c r="AS125" i="12"/>
  <c r="AB85" i="12"/>
  <c r="AR85" i="12" s="1"/>
  <c r="AB72" i="12"/>
  <c r="AR72" i="12" s="1"/>
  <c r="AB32" i="12"/>
  <c r="AR32" i="12" s="1"/>
  <c r="AS32" i="12"/>
  <c r="AB64" i="12"/>
  <c r="AR64" i="12" s="1"/>
  <c r="AB110" i="12"/>
  <c r="AR110" i="12" s="1"/>
  <c r="Z94" i="12"/>
  <c r="AS94" i="12" s="1"/>
  <c r="Z133" i="12"/>
  <c r="Z108" i="12"/>
  <c r="AA108" i="12" s="1"/>
  <c r="AT108" i="12" s="1"/>
  <c r="AR108" i="12"/>
  <c r="Z141" i="12"/>
  <c r="AA141" i="12" s="1"/>
  <c r="AT141" i="12" s="1"/>
  <c r="AR141" i="12"/>
  <c r="Z51" i="12"/>
  <c r="AS51" i="12" s="1"/>
  <c r="AR51" i="12"/>
  <c r="Z6" i="12"/>
  <c r="AS6" i="12" s="1"/>
  <c r="AR6" i="12"/>
  <c r="Z140" i="12"/>
  <c r="AS140" i="12" s="1"/>
  <c r="Z120" i="12"/>
  <c r="AS120" i="12" s="1"/>
  <c r="Z3" i="12"/>
  <c r="AR3" i="12"/>
  <c r="Z109" i="12"/>
  <c r="AR109" i="12"/>
  <c r="Z64" i="12"/>
  <c r="AS64" i="12" s="1"/>
  <c r="Z95" i="12"/>
  <c r="AS95" i="12" s="1"/>
  <c r="Z78" i="12"/>
  <c r="AS78" i="12" s="1"/>
  <c r="AR78" i="12"/>
  <c r="Z52" i="12"/>
  <c r="AS52" i="12" s="1"/>
  <c r="AR52" i="12"/>
  <c r="Z44" i="12"/>
  <c r="AS44" i="12" s="1"/>
  <c r="Z106" i="12"/>
  <c r="Z132" i="12"/>
  <c r="AS132" i="12" s="1"/>
  <c r="AR132" i="12"/>
  <c r="AA63" i="12"/>
  <c r="AT63" i="12" s="1"/>
  <c r="AA50" i="12"/>
  <c r="AT50" i="12" s="1"/>
  <c r="AA48" i="12"/>
  <c r="AT48" i="12" s="1"/>
  <c r="AA55" i="12"/>
  <c r="AT55" i="12" s="1"/>
  <c r="AA27" i="12"/>
  <c r="AT27" i="12" s="1"/>
  <c r="AA36" i="12"/>
  <c r="AT36" i="12" s="1"/>
  <c r="AA79" i="12"/>
  <c r="AT79" i="12" s="1"/>
  <c r="AA65" i="12"/>
  <c r="AT65" i="12" s="1"/>
  <c r="AA103" i="12"/>
  <c r="AT103" i="12" s="1"/>
  <c r="AA34" i="12"/>
  <c r="AT34" i="12" s="1"/>
  <c r="AA49" i="12"/>
  <c r="AT49" i="12" s="1"/>
  <c r="AA70" i="12"/>
  <c r="AT70" i="12" s="1"/>
  <c r="AA101" i="12"/>
  <c r="AT101" i="12" s="1"/>
  <c r="AA123" i="12"/>
  <c r="AT123" i="12" s="1"/>
  <c r="AA94" i="12"/>
  <c r="AT94" i="12" s="1"/>
  <c r="AA6" i="12"/>
  <c r="AT6" i="12" s="1"/>
  <c r="AA78" i="12"/>
  <c r="AT78" i="12" s="1"/>
  <c r="AA132" i="12"/>
  <c r="AT132" i="12" s="1"/>
  <c r="AB2" i="12"/>
  <c r="AR2" i="12" s="1"/>
  <c r="Z2" i="12"/>
  <c r="AS2" i="12" s="1"/>
  <c r="AI95" i="11"/>
  <c r="AI63" i="11"/>
  <c r="AI86" i="11"/>
  <c r="AI71" i="11"/>
  <c r="AI64" i="11"/>
  <c r="AI91" i="11"/>
  <c r="AI59" i="11"/>
  <c r="AI87" i="11"/>
  <c r="AI70" i="11"/>
  <c r="AI26" i="11"/>
  <c r="AI25" i="11"/>
  <c r="AI45" i="11"/>
  <c r="AI42" i="11"/>
  <c r="AI41" i="11"/>
  <c r="AI28" i="11"/>
  <c r="AI17" i="11"/>
  <c r="AI78" i="11"/>
  <c r="AI99" i="11"/>
  <c r="AI75" i="11"/>
  <c r="AI79" i="11"/>
  <c r="AI19" i="11"/>
  <c r="AI60" i="11"/>
  <c r="AI115" i="11"/>
  <c r="AI89" i="11"/>
  <c r="AI90" i="11"/>
  <c r="AI104" i="11"/>
  <c r="AI93" i="11"/>
  <c r="AI56" i="11"/>
  <c r="AI54" i="11"/>
  <c r="AI74" i="11"/>
  <c r="AI77" i="11"/>
  <c r="AI125" i="11"/>
  <c r="AI116" i="11"/>
  <c r="AI38" i="11"/>
  <c r="AI67" i="11"/>
  <c r="AI57" i="11"/>
  <c r="AI98" i="11"/>
  <c r="AI3" i="11"/>
  <c r="AI119" i="11"/>
  <c r="AI100" i="11"/>
  <c r="AI110" i="11"/>
  <c r="AI123" i="11"/>
  <c r="AI73" i="11"/>
  <c r="AI35" i="11"/>
  <c r="AI118" i="11"/>
  <c r="AI106" i="11"/>
  <c r="AI33" i="11"/>
  <c r="AI16" i="11"/>
  <c r="AI113" i="11"/>
  <c r="AI12" i="11"/>
  <c r="AI20" i="11"/>
  <c r="AI24" i="11"/>
  <c r="AI83" i="11"/>
  <c r="AI4" i="11"/>
  <c r="AI29" i="11"/>
  <c r="AI49" i="11"/>
  <c r="AI46" i="11"/>
  <c r="AI40" i="11"/>
  <c r="AI94" i="11"/>
  <c r="AI111" i="11"/>
  <c r="AI22" i="11"/>
  <c r="AI103" i="11"/>
  <c r="AI121" i="11"/>
  <c r="AI9" i="11"/>
  <c r="AI72" i="11"/>
  <c r="AI32" i="11"/>
  <c r="AI109" i="11"/>
  <c r="AI122" i="11"/>
  <c r="AI65" i="11"/>
  <c r="AI105" i="11"/>
  <c r="AI31" i="11"/>
  <c r="AI80" i="11"/>
  <c r="AI108" i="11"/>
  <c r="AI21" i="11"/>
  <c r="AI50" i="11"/>
  <c r="AI52" i="11"/>
  <c r="AI101" i="11"/>
  <c r="AI69" i="11"/>
  <c r="AI68" i="11"/>
  <c r="AI37" i="11"/>
  <c r="AI30" i="11"/>
  <c r="AI102" i="11"/>
  <c r="AI14" i="11"/>
  <c r="AI34" i="11"/>
  <c r="AI7" i="11"/>
  <c r="AI11" i="11"/>
  <c r="AI43" i="11"/>
  <c r="AI85" i="11"/>
  <c r="AI84" i="11"/>
  <c r="AI126" i="11"/>
  <c r="AI44" i="11"/>
  <c r="AI48" i="11"/>
  <c r="AI62" i="11"/>
  <c r="AI92" i="11"/>
  <c r="AI124" i="11"/>
  <c r="AI120" i="11"/>
  <c r="AI15" i="11"/>
  <c r="AI10" i="11"/>
  <c r="AI8" i="11"/>
  <c r="AI51" i="11"/>
  <c r="AI112" i="11"/>
  <c r="AI58" i="11"/>
  <c r="AI61" i="11"/>
  <c r="AI81" i="11"/>
  <c r="AI107" i="11"/>
  <c r="AI88" i="11"/>
  <c r="AI53" i="11"/>
  <c r="AI18" i="11"/>
  <c r="AI6" i="11"/>
  <c r="AI13" i="11"/>
  <c r="AI27" i="11"/>
  <c r="AI96" i="11"/>
  <c r="AI55" i="11"/>
  <c r="AI117" i="11"/>
  <c r="AI76" i="11"/>
  <c r="AI114" i="11"/>
  <c r="AI82" i="11"/>
  <c r="AI97" i="11"/>
  <c r="AI39" i="11"/>
  <c r="AI36" i="11"/>
  <c r="AI47" i="11"/>
  <c r="AI66" i="11"/>
  <c r="AI23" i="11"/>
  <c r="AM56" i="11"/>
  <c r="AM92" i="11"/>
  <c r="AM74" i="11"/>
  <c r="AM60" i="11"/>
  <c r="AM49" i="11"/>
  <c r="AM67" i="11"/>
  <c r="AM95" i="11"/>
  <c r="AM63" i="11"/>
  <c r="AM90" i="11"/>
  <c r="AM58" i="11"/>
  <c r="AM38" i="11"/>
  <c r="AM21" i="11"/>
  <c r="AM22" i="11"/>
  <c r="AM37" i="11"/>
  <c r="AM3" i="11"/>
  <c r="AM4" i="11"/>
  <c r="AM14" i="11"/>
  <c r="AM34" i="11"/>
  <c r="AM44" i="11"/>
  <c r="AM36" i="11"/>
  <c r="AM55" i="11"/>
  <c r="AM53" i="11"/>
  <c r="AM104" i="11"/>
  <c r="AM70" i="11"/>
  <c r="AM124" i="11"/>
  <c r="AM115" i="11"/>
  <c r="AM81" i="11"/>
  <c r="AM12" i="11"/>
  <c r="AM106" i="11"/>
  <c r="AM73" i="11"/>
  <c r="AM103" i="11"/>
  <c r="AM96" i="11"/>
  <c r="AM111" i="11"/>
  <c r="AM123" i="11"/>
  <c r="AM108" i="11"/>
  <c r="AM31" i="11"/>
  <c r="AM91" i="11"/>
  <c r="AM39" i="11"/>
  <c r="AM79" i="11"/>
  <c r="AM23" i="11"/>
  <c r="AM116" i="11"/>
  <c r="AM102" i="11"/>
  <c r="AM84" i="11"/>
  <c r="AM71" i="11"/>
  <c r="AM107" i="11"/>
  <c r="AM125" i="11"/>
  <c r="AM45" i="11"/>
  <c r="AM41" i="11"/>
  <c r="AM47" i="11"/>
  <c r="AM77" i="11"/>
  <c r="AM51" i="11"/>
  <c r="AM76" i="11"/>
  <c r="AM68" i="11"/>
  <c r="AM13" i="11"/>
  <c r="AM6" i="11"/>
  <c r="AM25" i="11"/>
  <c r="AM82" i="11"/>
  <c r="AM83" i="11"/>
  <c r="AM118" i="11"/>
  <c r="AM109" i="11"/>
  <c r="AM88" i="11"/>
  <c r="AM113" i="11"/>
  <c r="AM66" i="11"/>
  <c r="AM101" i="11"/>
  <c r="AM97" i="11"/>
  <c r="AM30" i="11"/>
  <c r="AM15" i="11"/>
  <c r="AM46" i="11"/>
  <c r="AM100" i="11"/>
  <c r="AM112" i="11"/>
  <c r="AM89" i="11"/>
  <c r="AM126" i="11"/>
  <c r="AM24" i="11"/>
  <c r="AM59" i="11"/>
  <c r="AM85" i="11"/>
  <c r="AM117" i="11"/>
  <c r="AM93" i="11"/>
  <c r="AM121" i="11"/>
  <c r="AM8" i="11"/>
  <c r="AM61" i="11"/>
  <c r="AM87" i="11"/>
  <c r="AM19" i="11"/>
  <c r="AM98" i="11"/>
  <c r="AM52" i="11"/>
  <c r="AM10" i="11"/>
  <c r="AM7" i="11"/>
  <c r="AM48" i="11"/>
  <c r="AM72" i="11"/>
  <c r="AM26" i="11"/>
  <c r="AM105" i="11"/>
  <c r="AM57" i="11"/>
  <c r="AM29" i="11"/>
  <c r="AM28" i="11"/>
  <c r="AM75" i="11"/>
  <c r="AM9" i="11"/>
  <c r="AM40" i="11"/>
  <c r="AM20" i="11"/>
  <c r="AM120" i="11"/>
  <c r="AM65" i="11"/>
  <c r="AM114" i="11"/>
  <c r="AM64" i="11"/>
  <c r="AM18" i="11"/>
  <c r="AM35" i="11"/>
  <c r="AM69" i="11"/>
  <c r="AM33" i="11"/>
  <c r="AM11" i="11"/>
  <c r="AM17" i="11"/>
  <c r="AM42" i="11"/>
  <c r="AM50" i="11"/>
  <c r="AM122" i="11"/>
  <c r="AM119" i="11"/>
  <c r="AM99" i="11"/>
  <c r="AM80" i="11"/>
  <c r="AM110" i="11"/>
  <c r="AM78" i="11"/>
  <c r="AM62" i="11"/>
  <c r="AM27" i="11"/>
  <c r="AM16" i="11"/>
  <c r="AM43" i="11"/>
  <c r="AM54" i="11"/>
  <c r="AM86" i="11"/>
  <c r="AM94" i="11"/>
  <c r="AM32" i="11"/>
  <c r="AM2" i="11"/>
  <c r="AI2" i="11"/>
  <c r="Z2" i="11" s="1"/>
  <c r="AA31" i="12" l="1"/>
  <c r="AT31" i="12" s="1"/>
  <c r="AA23" i="12"/>
  <c r="AT23" i="12" s="1"/>
  <c r="AA47" i="12"/>
  <c r="AT47" i="12" s="1"/>
  <c r="AA106" i="12"/>
  <c r="AT106" i="12" s="1"/>
  <c r="AA77" i="12"/>
  <c r="AT77" i="12" s="1"/>
  <c r="AA56" i="12"/>
  <c r="AT56" i="12" s="1"/>
  <c r="AA35" i="12"/>
  <c r="AT35" i="12" s="1"/>
  <c r="AA44" i="12"/>
  <c r="AT44" i="12" s="1"/>
  <c r="AA40" i="12"/>
  <c r="AT40" i="12" s="1"/>
  <c r="AA80" i="12"/>
  <c r="AT80" i="12" s="1"/>
  <c r="AA30" i="12"/>
  <c r="AT30" i="12" s="1"/>
  <c r="AS31" i="12"/>
  <c r="AA64" i="12"/>
  <c r="AT64" i="12" s="1"/>
  <c r="AS108" i="12"/>
  <c r="AA115" i="12"/>
  <c r="AT115" i="12" s="1"/>
  <c r="AA140" i="12"/>
  <c r="AT140" i="12" s="1"/>
  <c r="AA97" i="12"/>
  <c r="AT97" i="12" s="1"/>
  <c r="AA20" i="12"/>
  <c r="AT20" i="12" s="1"/>
  <c r="AS35" i="12"/>
  <c r="AA61" i="12"/>
  <c r="AT61" i="12" s="1"/>
  <c r="AA3" i="12"/>
  <c r="AT3" i="12" s="1"/>
  <c r="AA126" i="12"/>
  <c r="AT126" i="12" s="1"/>
  <c r="AA19" i="12"/>
  <c r="AT19" i="12" s="1"/>
  <c r="AA83" i="12"/>
  <c r="AT83" i="12" s="1"/>
  <c r="AR140" i="12"/>
  <c r="AA54" i="12"/>
  <c r="AT54" i="12" s="1"/>
  <c r="AA10" i="12"/>
  <c r="AT10" i="12" s="1"/>
  <c r="AA131" i="12"/>
  <c r="AT131" i="12" s="1"/>
  <c r="AA135" i="12"/>
  <c r="AT135" i="12" s="1"/>
  <c r="AA138" i="12"/>
  <c r="AT138" i="12" s="1"/>
  <c r="AA136" i="12"/>
  <c r="AT136" i="12" s="1"/>
  <c r="AA52" i="12"/>
  <c r="AT52" i="12" s="1"/>
  <c r="AA18" i="12"/>
  <c r="AT18" i="12" s="1"/>
  <c r="AA28" i="12"/>
  <c r="AT28" i="12" s="1"/>
  <c r="AA111" i="12"/>
  <c r="AT111" i="12" s="1"/>
  <c r="AA29" i="12"/>
  <c r="AT29" i="12" s="1"/>
  <c r="AA67" i="12"/>
  <c r="AT67" i="12" s="1"/>
  <c r="AA43" i="12"/>
  <c r="AT43" i="12" s="1"/>
  <c r="AA117" i="12"/>
  <c r="AT117" i="12" s="1"/>
  <c r="AS3" i="12"/>
  <c r="AA124" i="12"/>
  <c r="AT124" i="12" s="1"/>
  <c r="AA139" i="12"/>
  <c r="AT139" i="12" s="1"/>
  <c r="AA15" i="12"/>
  <c r="AT15" i="12" s="1"/>
  <c r="AA74" i="12"/>
  <c r="AT74" i="12" s="1"/>
  <c r="AA129" i="12"/>
  <c r="AT129" i="12" s="1"/>
  <c r="AS106" i="12"/>
  <c r="AA12" i="12"/>
  <c r="AT12" i="12" s="1"/>
  <c r="AA71" i="12"/>
  <c r="AT71" i="12" s="1"/>
  <c r="AR130" i="12"/>
  <c r="AR87" i="12"/>
  <c r="AA51" i="12"/>
  <c r="AT51" i="12" s="1"/>
  <c r="AA98" i="12"/>
  <c r="AT98" i="12" s="1"/>
  <c r="AA24" i="12"/>
  <c r="AT24" i="12" s="1"/>
  <c r="AA17" i="12"/>
  <c r="AT17" i="12" s="1"/>
  <c r="AA99" i="12"/>
  <c r="AT99" i="12" s="1"/>
  <c r="AA116" i="12"/>
  <c r="AT116" i="12" s="1"/>
  <c r="AA127" i="12"/>
  <c r="AT127" i="12" s="1"/>
  <c r="AS138" i="12"/>
  <c r="AS24" i="12"/>
  <c r="AA60" i="12"/>
  <c r="AT60" i="12" s="1"/>
  <c r="AS59" i="12"/>
  <c r="AA59" i="12"/>
  <c r="AT59" i="12" s="1"/>
  <c r="AA121" i="12"/>
  <c r="AT121" i="12" s="1"/>
  <c r="AA102" i="12"/>
  <c r="AT102" i="12" s="1"/>
  <c r="AS102" i="12"/>
  <c r="AA26" i="12"/>
  <c r="AT26" i="12" s="1"/>
  <c r="AR26" i="12"/>
  <c r="AA72" i="12"/>
  <c r="AT72" i="12" s="1"/>
  <c r="AS72" i="12"/>
  <c r="AR90" i="12"/>
  <c r="AA90" i="12"/>
  <c r="AT90" i="12" s="1"/>
  <c r="AA16" i="12"/>
  <c r="AT16" i="12" s="1"/>
  <c r="AS133" i="12"/>
  <c r="AA133" i="12"/>
  <c r="AT133" i="12" s="1"/>
  <c r="AA13" i="12"/>
  <c r="AT13" i="12" s="1"/>
  <c r="AS13" i="12"/>
  <c r="AA109" i="12"/>
  <c r="AT109" i="12" s="1"/>
  <c r="AS109" i="12"/>
  <c r="AA21" i="12"/>
  <c r="AT21" i="12" s="1"/>
  <c r="AS21" i="12"/>
  <c r="AA96" i="12"/>
  <c r="AT96" i="12" s="1"/>
  <c r="AA134" i="12"/>
  <c r="AT134" i="12" s="1"/>
  <c r="AA118" i="12"/>
  <c r="AT118" i="12" s="1"/>
  <c r="AS118" i="12"/>
  <c r="AS39" i="12"/>
  <c r="AA39" i="12"/>
  <c r="AT39" i="12" s="1"/>
  <c r="AS141" i="12"/>
  <c r="AR122" i="12"/>
  <c r="AA86" i="12"/>
  <c r="AT86" i="12" s="1"/>
  <c r="AR14" i="12"/>
  <c r="AA95" i="12"/>
  <c r="AT95" i="12" s="1"/>
  <c r="AA46" i="12"/>
  <c r="AT46" i="12" s="1"/>
  <c r="AA76" i="12"/>
  <c r="AT76" i="12" s="1"/>
  <c r="AA45" i="12"/>
  <c r="AT45" i="12" s="1"/>
  <c r="AA57" i="12"/>
  <c r="AT57" i="12" s="1"/>
  <c r="AA104" i="12"/>
  <c r="AT104" i="12" s="1"/>
  <c r="AA125" i="12"/>
  <c r="AT125" i="12" s="1"/>
  <c r="AA9" i="12"/>
  <c r="AT9" i="12" s="1"/>
  <c r="AA91" i="12"/>
  <c r="AT91" i="12" s="1"/>
  <c r="AA32" i="12"/>
  <c r="AT32" i="12" s="1"/>
  <c r="AR68" i="12"/>
  <c r="AS37" i="12"/>
  <c r="AR33" i="12"/>
  <c r="AA66" i="12"/>
  <c r="AT66" i="12" s="1"/>
  <c r="AA82" i="12"/>
  <c r="AT82" i="12" s="1"/>
  <c r="AA128" i="12"/>
  <c r="AT128" i="12" s="1"/>
  <c r="AS10" i="12"/>
  <c r="AA22" i="12"/>
  <c r="AT22" i="12" s="1"/>
  <c r="AA114" i="12"/>
  <c r="AT114" i="12" s="1"/>
  <c r="AA84" i="12"/>
  <c r="AT84" i="12" s="1"/>
  <c r="AA107" i="12"/>
  <c r="AT107" i="12" s="1"/>
  <c r="AS5" i="12"/>
  <c r="AA62" i="12"/>
  <c r="AT62" i="12" s="1"/>
  <c r="AR73" i="12"/>
  <c r="AA53" i="12"/>
  <c r="AT53" i="12" s="1"/>
  <c r="AA7" i="12"/>
  <c r="AT7" i="12" s="1"/>
  <c r="AS131" i="12"/>
  <c r="AS11" i="12"/>
  <c r="AS92" i="12"/>
  <c r="AA58" i="12"/>
  <c r="AT58" i="12" s="1"/>
  <c r="AS18" i="12"/>
  <c r="AA85" i="12"/>
  <c r="AT85" i="12" s="1"/>
  <c r="AA89" i="12"/>
  <c r="AT89" i="12" s="1"/>
  <c r="AA120" i="12"/>
  <c r="AT120" i="12" s="1"/>
  <c r="AA100" i="12"/>
  <c r="AT100" i="12" s="1"/>
  <c r="AA38" i="12"/>
  <c r="AT38" i="12" s="1"/>
  <c r="AA105" i="12"/>
  <c r="AT105" i="12" s="1"/>
  <c r="AA137" i="12"/>
  <c r="AT137" i="12" s="1"/>
  <c r="AR54" i="12"/>
  <c r="AA119" i="12"/>
  <c r="AT119" i="12" s="1"/>
  <c r="AS134" i="12"/>
  <c r="AR115" i="12"/>
  <c r="AS89" i="12"/>
  <c r="AA41" i="12"/>
  <c r="AT41" i="12" s="1"/>
  <c r="AS9" i="12"/>
  <c r="AA88" i="12"/>
  <c r="AT88" i="12" s="1"/>
  <c r="AA8" i="12"/>
  <c r="AT8" i="12" s="1"/>
  <c r="AA81" i="12"/>
  <c r="AT81" i="12" s="1"/>
  <c r="AA4" i="12"/>
  <c r="AT4" i="12" s="1"/>
  <c r="AR44" i="12"/>
  <c r="AS85" i="12"/>
  <c r="AA110" i="12"/>
  <c r="AT110" i="12" s="1"/>
  <c r="AA112" i="12"/>
  <c r="AT112" i="12" s="1"/>
  <c r="AA75" i="12"/>
  <c r="AT75" i="12" s="1"/>
  <c r="AA42" i="12"/>
  <c r="AT42" i="12" s="1"/>
  <c r="AA25" i="12"/>
  <c r="AT25" i="12" s="1"/>
  <c r="AA69" i="12"/>
  <c r="AT69" i="12" s="1"/>
  <c r="AS57" i="12"/>
  <c r="AS93" i="12"/>
  <c r="AA113" i="12"/>
  <c r="AT113" i="12" s="1"/>
  <c r="AA2" i="12"/>
  <c r="AT2" i="12" s="1"/>
  <c r="AB18" i="11"/>
  <c r="AR18" i="11" s="1"/>
  <c r="AB28" i="11"/>
  <c r="AB88" i="11"/>
  <c r="AR88" i="11" s="1"/>
  <c r="AB107" i="11"/>
  <c r="AR107" i="11" s="1"/>
  <c r="AB49" i="11"/>
  <c r="AR49" i="11" s="1"/>
  <c r="Z85" i="11"/>
  <c r="AS85" i="11" s="1"/>
  <c r="Z49" i="11"/>
  <c r="Z89" i="11"/>
  <c r="AS89" i="11" s="1"/>
  <c r="AB42" i="11"/>
  <c r="AR42" i="11" s="1"/>
  <c r="AB117" i="11"/>
  <c r="AR117" i="11" s="1"/>
  <c r="AB71" i="11"/>
  <c r="AR71" i="11" s="1"/>
  <c r="AB21" i="11"/>
  <c r="AR21" i="11" s="1"/>
  <c r="Z61" i="11"/>
  <c r="AS61" i="11" s="1"/>
  <c r="Z121" i="11"/>
  <c r="Z115" i="11"/>
  <c r="AS115" i="11" s="1"/>
  <c r="AB32" i="11"/>
  <c r="AR32" i="11" s="1"/>
  <c r="AB98" i="11"/>
  <c r="AR98" i="11" s="1"/>
  <c r="AB84" i="11"/>
  <c r="AB38" i="11"/>
  <c r="Z58" i="11"/>
  <c r="AS58" i="11" s="1"/>
  <c r="Z11" i="11"/>
  <c r="Z4" i="11"/>
  <c r="AS4" i="11" s="1"/>
  <c r="Z60" i="11"/>
  <c r="AS60" i="11" s="1"/>
  <c r="AB120" i="11"/>
  <c r="AR120" i="11" s="1"/>
  <c r="AB59" i="11"/>
  <c r="AR59" i="11" s="1"/>
  <c r="AB123" i="11"/>
  <c r="AR123" i="11" s="1"/>
  <c r="AB75" i="11"/>
  <c r="AR75" i="11" s="1"/>
  <c r="AB27" i="11"/>
  <c r="AR27" i="11" s="1"/>
  <c r="AB10" i="11"/>
  <c r="AR10" i="11" s="1"/>
  <c r="AB68" i="11"/>
  <c r="AR68" i="11" s="1"/>
  <c r="AB55" i="11"/>
  <c r="AR55" i="11" s="1"/>
  <c r="Z36" i="11"/>
  <c r="AS36" i="11" s="1"/>
  <c r="Z120" i="11"/>
  <c r="AS120" i="11" s="1"/>
  <c r="Z9" i="11"/>
  <c r="Z125" i="11"/>
  <c r="AS125" i="11" s="1"/>
  <c r="AB52" i="11"/>
  <c r="AR52" i="11" s="1"/>
  <c r="AB76" i="11"/>
  <c r="AR76" i="11" s="1"/>
  <c r="AB36" i="11"/>
  <c r="AR36" i="11" s="1"/>
  <c r="Z39" i="11"/>
  <c r="AS39" i="11"/>
  <c r="Z43" i="11"/>
  <c r="Z29" i="11"/>
  <c r="AS29" i="11" s="1"/>
  <c r="Z77" i="11"/>
  <c r="AB17" i="11"/>
  <c r="AR17" i="11" s="1"/>
  <c r="AB85" i="11"/>
  <c r="AR85" i="11" s="1"/>
  <c r="AB51" i="11"/>
  <c r="AR51" i="11" s="1"/>
  <c r="AB44" i="11"/>
  <c r="AR44" i="11" s="1"/>
  <c r="Z13" i="11"/>
  <c r="Z69" i="11"/>
  <c r="AS69" i="11" s="1"/>
  <c r="Z106" i="11"/>
  <c r="AS106" i="11" s="1"/>
  <c r="Z41" i="11"/>
  <c r="AS41" i="11" s="1"/>
  <c r="AB94" i="11"/>
  <c r="AR94" i="11" s="1"/>
  <c r="AB19" i="11"/>
  <c r="AR19" i="11" s="1"/>
  <c r="AB102" i="11"/>
  <c r="AR102" i="11" s="1"/>
  <c r="AB58" i="11"/>
  <c r="AR58" i="11" s="1"/>
  <c r="Z6" i="11"/>
  <c r="AS6" i="11" s="1"/>
  <c r="Z62" i="11"/>
  <c r="Z101" i="11"/>
  <c r="AS101" i="11" s="1"/>
  <c r="Z65" i="11"/>
  <c r="AS65" i="11" s="1"/>
  <c r="Z22" i="11"/>
  <c r="AS22" i="11" s="1"/>
  <c r="Z118" i="11"/>
  <c r="AS118" i="11" s="1"/>
  <c r="Z98" i="11"/>
  <c r="AS98" i="11" s="1"/>
  <c r="Z54" i="11"/>
  <c r="AS54" i="11" s="1"/>
  <c r="Z19" i="11"/>
  <c r="AS19" i="11" s="1"/>
  <c r="Z42" i="11"/>
  <c r="AS42" i="11" s="1"/>
  <c r="Z64" i="11"/>
  <c r="AS64" i="11" s="1"/>
  <c r="AB122" i="11"/>
  <c r="AR122" i="11" s="1"/>
  <c r="AB50" i="11"/>
  <c r="AR50" i="11" s="1"/>
  <c r="AB100" i="11"/>
  <c r="AR100" i="11" s="1"/>
  <c r="AB91" i="11"/>
  <c r="AR91" i="11" s="1"/>
  <c r="AB22" i="11"/>
  <c r="AR22" i="11" s="1"/>
  <c r="Z81" i="11"/>
  <c r="Z80" i="11"/>
  <c r="AS80" i="11" s="1"/>
  <c r="Z100" i="11"/>
  <c r="AS100" i="11"/>
  <c r="Z17" i="11"/>
  <c r="AB114" i="11"/>
  <c r="AR114" i="11" s="1"/>
  <c r="AB46" i="11"/>
  <c r="AR46" i="11" s="1"/>
  <c r="AB31" i="11"/>
  <c r="AR31" i="11" s="1"/>
  <c r="AB60" i="11"/>
  <c r="AR60" i="11" s="1"/>
  <c r="Z124" i="11"/>
  <c r="AS124" i="11" s="1"/>
  <c r="Z31" i="11"/>
  <c r="Z33" i="11"/>
  <c r="AS33" i="11" s="1"/>
  <c r="Z59" i="11"/>
  <c r="AS59" i="11" s="1"/>
  <c r="AB78" i="11"/>
  <c r="AR78" i="11" s="1"/>
  <c r="AB65" i="11"/>
  <c r="AB15" i="11"/>
  <c r="AR15" i="11" s="1"/>
  <c r="AB108" i="11"/>
  <c r="AB74" i="11"/>
  <c r="AR74" i="11" s="1"/>
  <c r="Z92" i="11"/>
  <c r="Z103" i="11"/>
  <c r="AS103" i="11" s="1"/>
  <c r="Z74" i="11"/>
  <c r="AS74" i="11" s="1"/>
  <c r="AB110" i="11"/>
  <c r="AR110" i="11" s="1"/>
  <c r="AB30" i="11"/>
  <c r="AR30" i="11" s="1"/>
  <c r="AB34" i="11"/>
  <c r="AR34" i="11" s="1"/>
  <c r="AB16" i="11"/>
  <c r="AR16" i="11" s="1"/>
  <c r="AB7" i="11"/>
  <c r="AR7" i="11" s="1"/>
  <c r="AB64" i="11"/>
  <c r="AR64" i="11" s="1"/>
  <c r="AB93" i="11"/>
  <c r="AR93" i="11" s="1"/>
  <c r="AB106" i="11"/>
  <c r="Z96" i="11"/>
  <c r="AS96" i="11" s="1"/>
  <c r="Z37" i="11"/>
  <c r="AS37" i="11"/>
  <c r="Z16" i="11"/>
  <c r="AA16" i="11" s="1"/>
  <c r="AT16" i="11" s="1"/>
  <c r="Z87" i="11"/>
  <c r="AB62" i="11"/>
  <c r="AR62" i="11" s="1"/>
  <c r="AB29" i="11"/>
  <c r="AB109" i="11"/>
  <c r="AR109" i="11" s="1"/>
  <c r="AB12" i="11"/>
  <c r="AR12" i="11" s="1"/>
  <c r="Z27" i="11"/>
  <c r="AS27" i="11" s="1"/>
  <c r="Z68" i="11"/>
  <c r="AS68" i="11" s="1"/>
  <c r="Z119" i="11"/>
  <c r="AS119" i="11" s="1"/>
  <c r="Z28" i="11"/>
  <c r="AA28" i="11" s="1"/>
  <c r="AT28" i="11" s="1"/>
  <c r="AR28" i="11"/>
  <c r="AB57" i="11"/>
  <c r="AR57" i="11" s="1"/>
  <c r="AB118" i="11"/>
  <c r="AR118" i="11" s="1"/>
  <c r="AB81" i="11"/>
  <c r="AR81" i="11" s="1"/>
  <c r="Z97" i="11"/>
  <c r="Z105" i="11"/>
  <c r="AS105" i="11" s="1"/>
  <c r="Z3" i="11"/>
  <c r="AS3" i="11" s="1"/>
  <c r="Z91" i="11"/>
  <c r="AB11" i="11"/>
  <c r="AR11" i="11" s="1"/>
  <c r="AB105" i="11"/>
  <c r="AR105" i="11" s="1"/>
  <c r="AB83" i="11"/>
  <c r="AR83" i="11" s="1"/>
  <c r="AB77" i="11"/>
  <c r="AR77" i="11" s="1"/>
  <c r="AB115" i="11"/>
  <c r="AR115" i="11" s="1"/>
  <c r="AB92" i="11"/>
  <c r="AR92" i="11" s="1"/>
  <c r="Z82" i="11"/>
  <c r="AS82" i="11" s="1"/>
  <c r="Z112" i="11"/>
  <c r="AS112" i="11" s="1"/>
  <c r="Z7" i="11"/>
  <c r="AS7" i="11" s="1"/>
  <c r="Z83" i="11"/>
  <c r="AS83" i="11" s="1"/>
  <c r="AB121" i="11"/>
  <c r="AR121" i="11" s="1"/>
  <c r="AB112" i="11"/>
  <c r="AR112" i="11" s="1"/>
  <c r="AB113" i="11"/>
  <c r="AB13" i="11"/>
  <c r="AR13" i="11" s="1"/>
  <c r="AB125" i="11"/>
  <c r="AR125" i="11" s="1"/>
  <c r="AB39" i="11"/>
  <c r="AR39" i="11" s="1"/>
  <c r="AB73" i="11"/>
  <c r="AR73" i="11" s="1"/>
  <c r="AB53" i="11"/>
  <c r="AR53" i="11" s="1"/>
  <c r="AB37" i="11"/>
  <c r="AR37" i="11" s="1"/>
  <c r="AB67" i="11"/>
  <c r="AR67" i="11" s="1"/>
  <c r="Z47" i="11"/>
  <c r="AS47" i="11" s="1"/>
  <c r="Z55" i="11"/>
  <c r="AS55" i="11" s="1"/>
  <c r="Z107" i="11"/>
  <c r="AS107" i="11" s="1"/>
  <c r="Z15" i="11"/>
  <c r="AS15" i="11" s="1"/>
  <c r="Z84" i="11"/>
  <c r="AS84" i="11" s="1"/>
  <c r="Z30" i="11"/>
  <c r="Z108" i="11"/>
  <c r="AS108" i="11" s="1"/>
  <c r="Z72" i="11"/>
  <c r="AS72" i="11" s="1"/>
  <c r="Z46" i="11"/>
  <c r="Z113" i="11"/>
  <c r="AS113" i="11" s="1"/>
  <c r="Z110" i="11"/>
  <c r="AS110" i="11" s="1"/>
  <c r="Z116" i="11"/>
  <c r="AS116" i="11" s="1"/>
  <c r="Z90" i="11"/>
  <c r="AA90" i="11" s="1"/>
  <c r="AT90" i="11" s="1"/>
  <c r="Z78" i="11"/>
  <c r="AS78" i="11"/>
  <c r="Z70" i="11"/>
  <c r="Z95" i="11"/>
  <c r="AS95" i="11" s="1"/>
  <c r="AB80" i="11"/>
  <c r="AR80" i="11" s="1"/>
  <c r="AB87" i="11"/>
  <c r="AR87" i="11" s="1"/>
  <c r="AB97" i="11"/>
  <c r="AR97" i="11" s="1"/>
  <c r="AB82" i="11"/>
  <c r="AR82" i="11" s="1"/>
  <c r="AB47" i="11"/>
  <c r="AR47" i="11" s="1"/>
  <c r="AB116" i="11"/>
  <c r="AR116" i="11" s="1"/>
  <c r="AB111" i="11"/>
  <c r="AR111" i="11" s="1"/>
  <c r="AB124" i="11"/>
  <c r="AR124" i="11" s="1"/>
  <c r="AB14" i="11"/>
  <c r="AR14" i="11" s="1"/>
  <c r="AB90" i="11"/>
  <c r="AR90" i="11" s="1"/>
  <c r="AB56" i="11"/>
  <c r="AR56" i="11" s="1"/>
  <c r="Z114" i="11"/>
  <c r="Z18" i="11"/>
  <c r="AS18" i="11" s="1"/>
  <c r="Z51" i="11"/>
  <c r="Z48" i="11"/>
  <c r="AS48" i="11" s="1"/>
  <c r="Z34" i="11"/>
  <c r="AS34" i="11" s="1"/>
  <c r="Z52" i="11"/>
  <c r="AS52" i="11" s="1"/>
  <c r="Z122" i="11"/>
  <c r="Z111" i="11"/>
  <c r="AS111" i="11" s="1"/>
  <c r="Z24" i="11"/>
  <c r="AS24" i="11" s="1"/>
  <c r="Z35" i="11"/>
  <c r="AS35" i="11" s="1"/>
  <c r="Z57" i="11"/>
  <c r="AS57" i="11" s="1"/>
  <c r="Z56" i="11"/>
  <c r="AS56" i="11" s="1"/>
  <c r="Z79" i="11"/>
  <c r="AS79" i="11" s="1"/>
  <c r="Z45" i="11"/>
  <c r="AS45" i="11" s="1"/>
  <c r="Z71" i="11"/>
  <c r="AS71" i="11" s="1"/>
  <c r="AB33" i="11"/>
  <c r="AR33" i="11" s="1"/>
  <c r="AB54" i="11"/>
  <c r="AR54" i="11" s="1"/>
  <c r="AB72" i="11"/>
  <c r="AR72" i="11" s="1"/>
  <c r="AB41" i="11"/>
  <c r="AR41" i="11" s="1"/>
  <c r="AB63" i="11"/>
  <c r="AR63" i="11" s="1"/>
  <c r="Z8" i="11"/>
  <c r="AS8" i="11" s="1"/>
  <c r="Z50" i="11"/>
  <c r="AS50" i="11" s="1"/>
  <c r="Z94" i="11"/>
  <c r="Z73" i="11"/>
  <c r="AS73" i="11" s="1"/>
  <c r="Z67" i="11"/>
  <c r="AS67" i="11" s="1"/>
  <c r="Z93" i="11"/>
  <c r="Z75" i="11"/>
  <c r="Z25" i="11"/>
  <c r="Z86" i="11"/>
  <c r="AS86" i="11" s="1"/>
  <c r="AB86" i="11"/>
  <c r="AR86" i="11" s="1"/>
  <c r="AB20" i="11"/>
  <c r="AB26" i="11"/>
  <c r="AR26" i="11" s="1"/>
  <c r="AB24" i="11"/>
  <c r="AR24" i="11" s="1"/>
  <c r="AB99" i="11"/>
  <c r="AR99" i="11" s="1"/>
  <c r="AB69" i="11"/>
  <c r="AR69" i="11" s="1"/>
  <c r="AB40" i="11"/>
  <c r="AR40" i="11" s="1"/>
  <c r="AB61" i="11"/>
  <c r="AR61" i="11" s="1"/>
  <c r="AB126" i="11"/>
  <c r="AR126" i="11" s="1"/>
  <c r="AB101" i="11"/>
  <c r="AR101" i="11" s="1"/>
  <c r="AB25" i="11"/>
  <c r="AR25" i="11" s="1"/>
  <c r="AB23" i="11"/>
  <c r="AR23" i="11" s="1"/>
  <c r="AB96" i="11"/>
  <c r="AR96" i="11" s="1"/>
  <c r="AB70" i="11"/>
  <c r="AR70" i="11" s="1"/>
  <c r="AB4" i="11"/>
  <c r="AR4" i="11" s="1"/>
  <c r="Z23" i="11"/>
  <c r="AS23" i="11"/>
  <c r="Z76" i="11"/>
  <c r="AS76" i="11" s="1"/>
  <c r="Z53" i="11"/>
  <c r="AS53" i="11" s="1"/>
  <c r="Z44" i="11"/>
  <c r="Z14" i="11"/>
  <c r="AS14" i="11" s="1"/>
  <c r="Z109" i="11"/>
  <c r="Z20" i="11"/>
  <c r="AR20" i="11"/>
  <c r="AB43" i="11"/>
  <c r="AR43" i="11" s="1"/>
  <c r="AB119" i="11"/>
  <c r="AR119" i="11" s="1"/>
  <c r="AB35" i="11"/>
  <c r="AR35" i="11" s="1"/>
  <c r="AB9" i="11"/>
  <c r="AR9" i="11" s="1"/>
  <c r="AB48" i="11"/>
  <c r="AR48" i="11" s="1"/>
  <c r="AB8" i="11"/>
  <c r="AR8" i="11" s="1"/>
  <c r="AB89" i="11"/>
  <c r="AR89" i="11" s="1"/>
  <c r="AB66" i="11"/>
  <c r="AR66" i="11" s="1"/>
  <c r="AB6" i="11"/>
  <c r="AR6" i="11" s="1"/>
  <c r="AB45" i="11"/>
  <c r="AR45" i="11" s="1"/>
  <c r="AB79" i="11"/>
  <c r="AR79" i="11" s="1"/>
  <c r="AB103" i="11"/>
  <c r="AR103" i="11" s="1"/>
  <c r="AB104" i="11"/>
  <c r="AR104" i="11" s="1"/>
  <c r="AB3" i="11"/>
  <c r="AR3" i="11" s="1"/>
  <c r="AB95" i="11"/>
  <c r="AR95" i="11" s="1"/>
  <c r="Z66" i="11"/>
  <c r="AS66" i="11" s="1"/>
  <c r="Z117" i="11"/>
  <c r="AS117" i="11" s="1"/>
  <c r="Z88" i="11"/>
  <c r="AA88" i="11" s="1"/>
  <c r="AT88" i="11" s="1"/>
  <c r="Z10" i="11"/>
  <c r="AA10" i="11" s="1"/>
  <c r="AT10" i="11" s="1"/>
  <c r="Z126" i="11"/>
  <c r="AS126" i="11" s="1"/>
  <c r="Z102" i="11"/>
  <c r="AA102" i="11" s="1"/>
  <c r="AT102" i="11" s="1"/>
  <c r="Z21" i="11"/>
  <c r="AS21" i="11" s="1"/>
  <c r="Z32" i="11"/>
  <c r="AS32" i="11"/>
  <c r="Z40" i="11"/>
  <c r="AS40" i="11" s="1"/>
  <c r="Z12" i="11"/>
  <c r="AS12" i="11" s="1"/>
  <c r="Z123" i="11"/>
  <c r="Z38" i="11"/>
  <c r="AA38" i="11" s="1"/>
  <c r="AT38" i="11" s="1"/>
  <c r="AR38" i="11"/>
  <c r="Z104" i="11"/>
  <c r="Z99" i="11"/>
  <c r="AS99" i="11" s="1"/>
  <c r="Z26" i="11"/>
  <c r="Z63" i="11"/>
  <c r="AS63" i="11" s="1"/>
  <c r="AA7" i="11"/>
  <c r="AT7" i="11" s="1"/>
  <c r="AA19" i="11"/>
  <c r="AT19" i="11" s="1"/>
  <c r="AB2" i="11"/>
  <c r="AR2" i="11" s="1"/>
  <c r="AS2" i="11"/>
  <c r="AR142" i="12" l="1"/>
  <c r="AS38" i="11"/>
  <c r="AA30" i="11"/>
  <c r="AT30" i="11" s="1"/>
  <c r="AA60" i="11"/>
  <c r="AT60" i="11" s="1"/>
  <c r="AA31" i="11"/>
  <c r="AT31" i="11" s="1"/>
  <c r="AS10" i="11"/>
  <c r="AA94" i="11"/>
  <c r="AT94" i="11" s="1"/>
  <c r="AA17" i="11"/>
  <c r="AT17" i="11" s="1"/>
  <c r="AA15" i="11"/>
  <c r="AT15" i="11" s="1"/>
  <c r="AA25" i="11"/>
  <c r="AT25" i="11" s="1"/>
  <c r="AA104" i="11"/>
  <c r="AT104" i="11" s="1"/>
  <c r="AA79" i="11"/>
  <c r="AT79" i="11" s="1"/>
  <c r="AA44" i="11"/>
  <c r="AT44" i="11" s="1"/>
  <c r="AA57" i="11"/>
  <c r="AT57" i="11" s="1"/>
  <c r="AA32" i="11"/>
  <c r="AT32" i="11" s="1"/>
  <c r="AS142" i="12"/>
  <c r="AT142" i="12"/>
  <c r="AA56" i="11"/>
  <c r="AT56" i="11" s="1"/>
  <c r="AA74" i="11"/>
  <c r="AT74" i="11" s="1"/>
  <c r="AA4" i="11"/>
  <c r="AT4" i="11" s="1"/>
  <c r="AA54" i="11"/>
  <c r="AT54" i="11" s="1"/>
  <c r="AA101" i="11"/>
  <c r="AT101" i="11" s="1"/>
  <c r="AA109" i="11"/>
  <c r="AT109" i="11" s="1"/>
  <c r="AA114" i="11"/>
  <c r="AT114" i="11" s="1"/>
  <c r="AA91" i="11"/>
  <c r="AT91" i="11" s="1"/>
  <c r="AS28" i="11"/>
  <c r="AA29" i="11"/>
  <c r="AT29" i="11" s="1"/>
  <c r="AA110" i="11"/>
  <c r="AT110" i="11" s="1"/>
  <c r="AA123" i="11"/>
  <c r="AT123" i="11" s="1"/>
  <c r="AA93" i="11"/>
  <c r="AT93" i="11" s="1"/>
  <c r="AA95" i="11"/>
  <c r="AT95" i="11" s="1"/>
  <c r="AA37" i="11"/>
  <c r="AT37" i="11" s="1"/>
  <c r="AA64" i="11"/>
  <c r="AT64" i="11" s="1"/>
  <c r="AA26" i="11"/>
  <c r="AT26" i="11" s="1"/>
  <c r="AA53" i="11"/>
  <c r="AT53" i="11" s="1"/>
  <c r="AA13" i="11"/>
  <c r="AT13" i="11" s="1"/>
  <c r="AA116" i="11"/>
  <c r="AT116" i="11" s="1"/>
  <c r="AS114" i="11"/>
  <c r="AA108" i="11"/>
  <c r="AT108" i="11" s="1"/>
  <c r="AS31" i="11"/>
  <c r="AA84" i="11"/>
  <c r="AT84" i="11" s="1"/>
  <c r="AA70" i="11"/>
  <c r="AT70" i="11" s="1"/>
  <c r="AA12" i="11"/>
  <c r="AT12" i="11" s="1"/>
  <c r="AA48" i="11"/>
  <c r="AT48" i="11" s="1"/>
  <c r="AA46" i="11"/>
  <c r="AT46" i="11" s="1"/>
  <c r="AA65" i="11"/>
  <c r="AT65" i="11" s="1"/>
  <c r="AA62" i="11"/>
  <c r="AT62" i="11" s="1"/>
  <c r="AA18" i="11"/>
  <c r="AT18" i="11" s="1"/>
  <c r="AA40" i="11"/>
  <c r="AT40" i="11" s="1"/>
  <c r="AA111" i="11"/>
  <c r="AT111" i="11" s="1"/>
  <c r="AS90" i="11"/>
  <c r="AA77" i="11"/>
  <c r="AT77" i="11" s="1"/>
  <c r="AA6" i="11"/>
  <c r="AT6" i="11" s="1"/>
  <c r="AS25" i="11"/>
  <c r="AS94" i="11"/>
  <c r="AA51" i="11"/>
  <c r="AT51" i="11" s="1"/>
  <c r="AA87" i="11"/>
  <c r="AT87" i="11" s="1"/>
  <c r="AA69" i="11"/>
  <c r="AT69" i="11" s="1"/>
  <c r="AR84" i="11"/>
  <c r="AA85" i="11"/>
  <c r="AT85" i="11" s="1"/>
  <c r="AA45" i="11"/>
  <c r="AT45" i="11" s="1"/>
  <c r="AA97" i="11"/>
  <c r="AT97" i="11" s="1"/>
  <c r="AA21" i="11"/>
  <c r="AT21" i="11" s="1"/>
  <c r="AA42" i="11"/>
  <c r="AT42" i="11" s="1"/>
  <c r="AA41" i="11"/>
  <c r="AT41" i="11" s="1"/>
  <c r="AS26" i="11"/>
  <c r="AA126" i="11"/>
  <c r="AT126" i="11" s="1"/>
  <c r="AS44" i="11"/>
  <c r="AA23" i="11"/>
  <c r="AT23" i="11" s="1"/>
  <c r="AS93" i="11"/>
  <c r="AA122" i="11"/>
  <c r="AT122" i="11" s="1"/>
  <c r="AS51" i="11"/>
  <c r="AS70" i="11"/>
  <c r="AA72" i="11"/>
  <c r="AT72" i="11" s="1"/>
  <c r="AA113" i="11"/>
  <c r="AT113" i="11" s="1"/>
  <c r="AS91" i="11"/>
  <c r="AA100" i="11"/>
  <c r="AT100" i="11" s="1"/>
  <c r="AR65" i="11"/>
  <c r="AA43" i="11"/>
  <c r="AT43" i="11" s="1"/>
  <c r="AA9" i="11"/>
  <c r="AT9" i="11" s="1"/>
  <c r="AA58" i="11"/>
  <c r="AT58" i="11" s="1"/>
  <c r="AA121" i="11"/>
  <c r="AT121" i="11" s="1"/>
  <c r="AA34" i="11"/>
  <c r="AT34" i="11" s="1"/>
  <c r="AA66" i="11"/>
  <c r="AT66" i="11" s="1"/>
  <c r="AA20" i="11"/>
  <c r="AT20" i="11" s="1"/>
  <c r="AA118" i="11"/>
  <c r="AT118" i="11" s="1"/>
  <c r="AS109" i="11"/>
  <c r="AA52" i="11"/>
  <c r="AT52" i="11" s="1"/>
  <c r="AA78" i="11"/>
  <c r="AT78" i="11" s="1"/>
  <c r="AS87" i="11"/>
  <c r="AA59" i="11"/>
  <c r="AT59" i="11" s="1"/>
  <c r="AA98" i="11"/>
  <c r="AT98" i="11" s="1"/>
  <c r="AS77" i="11"/>
  <c r="AA27" i="11"/>
  <c r="AT27" i="11" s="1"/>
  <c r="AA63" i="11"/>
  <c r="AT63" i="11" s="1"/>
  <c r="AS104" i="11"/>
  <c r="AS88" i="11"/>
  <c r="AA24" i="11"/>
  <c r="AT24" i="11" s="1"/>
  <c r="AS30" i="11"/>
  <c r="AA3" i="11"/>
  <c r="AT3" i="11" s="1"/>
  <c r="AA106" i="11"/>
  <c r="AT106" i="11" s="1"/>
  <c r="AA81" i="11"/>
  <c r="AT81" i="11" s="1"/>
  <c r="AS62" i="11"/>
  <c r="AA120" i="11"/>
  <c r="AT120" i="11" s="1"/>
  <c r="AA49" i="11"/>
  <c r="AT49" i="11" s="1"/>
  <c r="AR106" i="11"/>
  <c r="AA75" i="11"/>
  <c r="AT75" i="11" s="1"/>
  <c r="AA76" i="11"/>
  <c r="AT76" i="11" s="1"/>
  <c r="AA86" i="11"/>
  <c r="AT86" i="11" s="1"/>
  <c r="AA61" i="11"/>
  <c r="AT61" i="11" s="1"/>
  <c r="AA117" i="11"/>
  <c r="AT117" i="11" s="1"/>
  <c r="AA22" i="11"/>
  <c r="AT22" i="11" s="1"/>
  <c r="AA68" i="11"/>
  <c r="AT68" i="11" s="1"/>
  <c r="AS123" i="11"/>
  <c r="AS102" i="11"/>
  <c r="AS20" i="11"/>
  <c r="AS75" i="11"/>
  <c r="AA67" i="11"/>
  <c r="AT67" i="11" s="1"/>
  <c r="AS122" i="11"/>
  <c r="AS46" i="11"/>
  <c r="AS16" i="11"/>
  <c r="AA92" i="11"/>
  <c r="AT92" i="11" s="1"/>
  <c r="AA33" i="11"/>
  <c r="AT33" i="11" s="1"/>
  <c r="AS17" i="11"/>
  <c r="AS81" i="11"/>
  <c r="AS13" i="11"/>
  <c r="AS43" i="11"/>
  <c r="AS9" i="11"/>
  <c r="AA11" i="11"/>
  <c r="AT11" i="11" s="1"/>
  <c r="AS49" i="11"/>
  <c r="AA73" i="11"/>
  <c r="AT73" i="11" s="1"/>
  <c r="AA55" i="11"/>
  <c r="AT55" i="11" s="1"/>
  <c r="AA112" i="11"/>
  <c r="AT112" i="11" s="1"/>
  <c r="AR113" i="11"/>
  <c r="AR108" i="11"/>
  <c r="AA119" i="11"/>
  <c r="AT119" i="11" s="1"/>
  <c r="AA103" i="11"/>
  <c r="AT103" i="11" s="1"/>
  <c r="AR29" i="11"/>
  <c r="AA39" i="11"/>
  <c r="AT39" i="11" s="1"/>
  <c r="AA107" i="11"/>
  <c r="AT107" i="11" s="1"/>
  <c r="AA35" i="11"/>
  <c r="AT35" i="11" s="1"/>
  <c r="AA47" i="11"/>
  <c r="AT47" i="11" s="1"/>
  <c r="AA105" i="11"/>
  <c r="AT105" i="11" s="1"/>
  <c r="AA124" i="11"/>
  <c r="AT124" i="11" s="1"/>
  <c r="AA125" i="11"/>
  <c r="AT125" i="11" s="1"/>
  <c r="AA115" i="11"/>
  <c r="AT115" i="11" s="1"/>
  <c r="AA99" i="11"/>
  <c r="AT99" i="11" s="1"/>
  <c r="AA8" i="11"/>
  <c r="AT8" i="11" s="1"/>
  <c r="AA50" i="11"/>
  <c r="AT50" i="11" s="1"/>
  <c r="AA71" i="11"/>
  <c r="AT71" i="11" s="1"/>
  <c r="AA83" i="11"/>
  <c r="AT83" i="11" s="1"/>
  <c r="AA82" i="11"/>
  <c r="AT82" i="11" s="1"/>
  <c r="AA14" i="11"/>
  <c r="AT14" i="11" s="1"/>
  <c r="AS97" i="11"/>
  <c r="AA96" i="11"/>
  <c r="AT96" i="11" s="1"/>
  <c r="AS92" i="11"/>
  <c r="AA80" i="11"/>
  <c r="AT80" i="11" s="1"/>
  <c r="AA36" i="11"/>
  <c r="AT36" i="11" s="1"/>
  <c r="AS11" i="11"/>
  <c r="AS121" i="11"/>
  <c r="AA89" i="11"/>
  <c r="AT89" i="11" s="1"/>
  <c r="AA2" i="11"/>
  <c r="AT2" i="11" s="1"/>
  <c r="AW141" i="12" l="1"/>
  <c r="AW137" i="12"/>
  <c r="AW133" i="12"/>
  <c r="AW129" i="12"/>
  <c r="AW125" i="12"/>
  <c r="AW121" i="12"/>
  <c r="AW117" i="12"/>
  <c r="AW140" i="12"/>
  <c r="AW136" i="12"/>
  <c r="AW132" i="12"/>
  <c r="AW128" i="12"/>
  <c r="AW124" i="12"/>
  <c r="AW120" i="12"/>
  <c r="AW116" i="12"/>
  <c r="AW134" i="12"/>
  <c r="AW127" i="12"/>
  <c r="AW112" i="12"/>
  <c r="AW108" i="12"/>
  <c r="AW104" i="12"/>
  <c r="AW130" i="12"/>
  <c r="AW113" i="12"/>
  <c r="AW110" i="12"/>
  <c r="AW105" i="12"/>
  <c r="AW103" i="12"/>
  <c r="AW99" i="12"/>
  <c r="AW95" i="12"/>
  <c r="AW91" i="12"/>
  <c r="AW87" i="12"/>
  <c r="AW83" i="12"/>
  <c r="AW107" i="12"/>
  <c r="AW138" i="12"/>
  <c r="AW102" i="12"/>
  <c r="AW80" i="12"/>
  <c r="AW76" i="12"/>
  <c r="AW72" i="12"/>
  <c r="AW68" i="12"/>
  <c r="AW64" i="12"/>
  <c r="AW131" i="12"/>
  <c r="AW126" i="12"/>
  <c r="AW123" i="12"/>
  <c r="AW98" i="12"/>
  <c r="AW97" i="12"/>
  <c r="AW94" i="12"/>
  <c r="AW93" i="12"/>
  <c r="AW92" i="12"/>
  <c r="AW90" i="12"/>
  <c r="AW89" i="12"/>
  <c r="AW86" i="12"/>
  <c r="AW85" i="12"/>
  <c r="AW84" i="12"/>
  <c r="AW82" i="12"/>
  <c r="AW81" i="12"/>
  <c r="AW78" i="12"/>
  <c r="AW73" i="12"/>
  <c r="AW70" i="12"/>
  <c r="AW65" i="12"/>
  <c r="AW62" i="12"/>
  <c r="AW60" i="12"/>
  <c r="AW56" i="12"/>
  <c r="AW52" i="12"/>
  <c r="AW48" i="12"/>
  <c r="AW44" i="12"/>
  <c r="AW96" i="12"/>
  <c r="AW88" i="12"/>
  <c r="AW75" i="12"/>
  <c r="AW122" i="12"/>
  <c r="AW118" i="12"/>
  <c r="AW114" i="12"/>
  <c r="AW109" i="12"/>
  <c r="AW100" i="12"/>
  <c r="AW111" i="12"/>
  <c r="AW106" i="12"/>
  <c r="AW119" i="12"/>
  <c r="AW40" i="12"/>
  <c r="AW36" i="12"/>
  <c r="AW32" i="12"/>
  <c r="AW115" i="12"/>
  <c r="AW101" i="12"/>
  <c r="AW79" i="12"/>
  <c r="AW66" i="12"/>
  <c r="AW63" i="12"/>
  <c r="AW58" i="12"/>
  <c r="AW53" i="12"/>
  <c r="AW50" i="12"/>
  <c r="AW45" i="12"/>
  <c r="AW42" i="12"/>
  <c r="AW57" i="12"/>
  <c r="AW51" i="12"/>
  <c r="AW38" i="12"/>
  <c r="AW31" i="12"/>
  <c r="AW7" i="12"/>
  <c r="AW3" i="12"/>
  <c r="AW69" i="12"/>
  <c r="AW27" i="12"/>
  <c r="AW24" i="12"/>
  <c r="AW21" i="12"/>
  <c r="AW18" i="12"/>
  <c r="AW61" i="12"/>
  <c r="AW135" i="12"/>
  <c r="AW59" i="12"/>
  <c r="AW77" i="12"/>
  <c r="AW71" i="12"/>
  <c r="AW139" i="12"/>
  <c r="AW74" i="12"/>
  <c r="AW35" i="12"/>
  <c r="AW28" i="12"/>
  <c r="AW25" i="12"/>
  <c r="AW22" i="12"/>
  <c r="AW6" i="12"/>
  <c r="AW29" i="12"/>
  <c r="AW47" i="12"/>
  <c r="AW23" i="12"/>
  <c r="AW15" i="12"/>
  <c r="AW13" i="12"/>
  <c r="AW12" i="12"/>
  <c r="AW10" i="12"/>
  <c r="AW39" i="12"/>
  <c r="AW54" i="12"/>
  <c r="AW41" i="12"/>
  <c r="AW67" i="12"/>
  <c r="AW49" i="12"/>
  <c r="AW11" i="12"/>
  <c r="AW55" i="12"/>
  <c r="AW43" i="12"/>
  <c r="AW37" i="12"/>
  <c r="AW19" i="12"/>
  <c r="AW17" i="12"/>
  <c r="AW4" i="12"/>
  <c r="AW9" i="12"/>
  <c r="AW30" i="12"/>
  <c r="AW46" i="12"/>
  <c r="AW33" i="12"/>
  <c r="AW20" i="12"/>
  <c r="AW34" i="12"/>
  <c r="AW26" i="12"/>
  <c r="AW16" i="12"/>
  <c r="AW14" i="12"/>
  <c r="AW5" i="12"/>
  <c r="AW8" i="12"/>
  <c r="AV141" i="12"/>
  <c r="AV137" i="12"/>
  <c r="AV133" i="12"/>
  <c r="AV129" i="12"/>
  <c r="AV125" i="12"/>
  <c r="AV121" i="12"/>
  <c r="AV117" i="12"/>
  <c r="AV139" i="12"/>
  <c r="AV115" i="12"/>
  <c r="AV136" i="12"/>
  <c r="AV122" i="12"/>
  <c r="AV119" i="12"/>
  <c r="AV130" i="12"/>
  <c r="AV127" i="12"/>
  <c r="AV124" i="12"/>
  <c r="AV113" i="12"/>
  <c r="AV110" i="12"/>
  <c r="AV105" i="12"/>
  <c r="AV103" i="12"/>
  <c r="AV99" i="12"/>
  <c r="AV138" i="12"/>
  <c r="AV140" i="12"/>
  <c r="AV134" i="12"/>
  <c r="AV128" i="12"/>
  <c r="AV111" i="12"/>
  <c r="AV114" i="12"/>
  <c r="AV98" i="12"/>
  <c r="AV90" i="12"/>
  <c r="AV82" i="12"/>
  <c r="AV108" i="12"/>
  <c r="AV131" i="12"/>
  <c r="AV135" i="12"/>
  <c r="AV109" i="12"/>
  <c r="AV91" i="12"/>
  <c r="AV83" i="12"/>
  <c r="AV123" i="12"/>
  <c r="AV97" i="12"/>
  <c r="AV95" i="12"/>
  <c r="AV94" i="12"/>
  <c r="AV93" i="12"/>
  <c r="AV92" i="12"/>
  <c r="AV89" i="12"/>
  <c r="AV87" i="12"/>
  <c r="AV86" i="12"/>
  <c r="AV85" i="12"/>
  <c r="AV84" i="12"/>
  <c r="AV81" i="12"/>
  <c r="AV78" i="12"/>
  <c r="AV96" i="12"/>
  <c r="AV88" i="12"/>
  <c r="AV116" i="12"/>
  <c r="AV102" i="12"/>
  <c r="AV132" i="12"/>
  <c r="AV120" i="12"/>
  <c r="AV100" i="12"/>
  <c r="AV107" i="12"/>
  <c r="AV76" i="12"/>
  <c r="AV65" i="12"/>
  <c r="AV61" i="12"/>
  <c r="AV55" i="12"/>
  <c r="AV47" i="12"/>
  <c r="AV39" i="12"/>
  <c r="AV35" i="12"/>
  <c r="AV31" i="12"/>
  <c r="AV27" i="12"/>
  <c r="AV23" i="12"/>
  <c r="AV19" i="12"/>
  <c r="AV15" i="12"/>
  <c r="AV11" i="12"/>
  <c r="AV60" i="12"/>
  <c r="AV52" i="12"/>
  <c r="AV44" i="12"/>
  <c r="AV106" i="12"/>
  <c r="AV73" i="12"/>
  <c r="AV69" i="12"/>
  <c r="AV68" i="12"/>
  <c r="AV67" i="12"/>
  <c r="AV38" i="12"/>
  <c r="AV34" i="12"/>
  <c r="AV30" i="12"/>
  <c r="AV126" i="12"/>
  <c r="AV63" i="12"/>
  <c r="AV46" i="12"/>
  <c r="AV42" i="12"/>
  <c r="AV40" i="12"/>
  <c r="AV33" i="12"/>
  <c r="AV16" i="12"/>
  <c r="AV13" i="12"/>
  <c r="AV10" i="12"/>
  <c r="AV118" i="12"/>
  <c r="AV79" i="12"/>
  <c r="AV57" i="12"/>
  <c r="AV51" i="12"/>
  <c r="AV48" i="12"/>
  <c r="AV7" i="12"/>
  <c r="AV62" i="12"/>
  <c r="AV104" i="12"/>
  <c r="AV101" i="12"/>
  <c r="AV80" i="12"/>
  <c r="AV72" i="12"/>
  <c r="AV59" i="12"/>
  <c r="AV56" i="12"/>
  <c r="AV112" i="12"/>
  <c r="AV58" i="12"/>
  <c r="AV53" i="12"/>
  <c r="AV49" i="12"/>
  <c r="AV43" i="12"/>
  <c r="AV37" i="12"/>
  <c r="AV70" i="12"/>
  <c r="AV50" i="12"/>
  <c r="AV26" i="12"/>
  <c r="AV29" i="12"/>
  <c r="AV18" i="12"/>
  <c r="AV32" i="12"/>
  <c r="AV25" i="12"/>
  <c r="AV75" i="12"/>
  <c r="AV54" i="12"/>
  <c r="AV41" i="12"/>
  <c r="AV77" i="12"/>
  <c r="AV74" i="12"/>
  <c r="AV66" i="12"/>
  <c r="AV45" i="12"/>
  <c r="AV28" i="12"/>
  <c r="AV17" i="12"/>
  <c r="AV14" i="12"/>
  <c r="AV9" i="12"/>
  <c r="AV64" i="12"/>
  <c r="AV36" i="12"/>
  <c r="AV24" i="12"/>
  <c r="AV4" i="12"/>
  <c r="AV3" i="12"/>
  <c r="AV71" i="12"/>
  <c r="AV21" i="12"/>
  <c r="AV8" i="12"/>
  <c r="AV12" i="12"/>
  <c r="AV22" i="12"/>
  <c r="AV20" i="12"/>
  <c r="AV6" i="12"/>
  <c r="AV5" i="12"/>
  <c r="AU140" i="12"/>
  <c r="AU136" i="12"/>
  <c r="AU132" i="12"/>
  <c r="AU128" i="12"/>
  <c r="AU124" i="12"/>
  <c r="AU120" i="12"/>
  <c r="AU116" i="12"/>
  <c r="AU139" i="12"/>
  <c r="AU135" i="12"/>
  <c r="AU131" i="12"/>
  <c r="AU127" i="12"/>
  <c r="AU123" i="12"/>
  <c r="AU119" i="12"/>
  <c r="AU115" i="12"/>
  <c r="AU141" i="12"/>
  <c r="AU126" i="12"/>
  <c r="AU111" i="12"/>
  <c r="AU107" i="12"/>
  <c r="AU108" i="12"/>
  <c r="AU102" i="12"/>
  <c r="AU98" i="12"/>
  <c r="AU94" i="12"/>
  <c r="AU90" i="12"/>
  <c r="AU86" i="12"/>
  <c r="AU82" i="12"/>
  <c r="AU133" i="12"/>
  <c r="AU122" i="12"/>
  <c r="AU138" i="12"/>
  <c r="AU118" i="12"/>
  <c r="AU114" i="12"/>
  <c r="AU109" i="12"/>
  <c r="AU106" i="12"/>
  <c r="AU101" i="12"/>
  <c r="AU100" i="12"/>
  <c r="AU96" i="12"/>
  <c r="AU93" i="12"/>
  <c r="AU88" i="12"/>
  <c r="AU85" i="12"/>
  <c r="AU79" i="12"/>
  <c r="AU75" i="12"/>
  <c r="AU71" i="12"/>
  <c r="AU67" i="12"/>
  <c r="AU63" i="12"/>
  <c r="AU137" i="12"/>
  <c r="AU125" i="12"/>
  <c r="AU121" i="12"/>
  <c r="AU130" i="12"/>
  <c r="AU117" i="12"/>
  <c r="AU105" i="12"/>
  <c r="AU104" i="12"/>
  <c r="AU76" i="12"/>
  <c r="AU68" i="12"/>
  <c r="AU59" i="12"/>
  <c r="AU55" i="12"/>
  <c r="AU51" i="12"/>
  <c r="AU47" i="12"/>
  <c r="AU43" i="12"/>
  <c r="AU99" i="12"/>
  <c r="AU91" i="12"/>
  <c r="AU83" i="12"/>
  <c r="AU113" i="12"/>
  <c r="AU97" i="12"/>
  <c r="AU95" i="12"/>
  <c r="AU92" i="12"/>
  <c r="AU89" i="12"/>
  <c r="AU87" i="12"/>
  <c r="AU84" i="12"/>
  <c r="AU81" i="12"/>
  <c r="AU78" i="12"/>
  <c r="AU110" i="12"/>
  <c r="AU134" i="12"/>
  <c r="AU129" i="12"/>
  <c r="AU112" i="12"/>
  <c r="AU66" i="12"/>
  <c r="AU64" i="12"/>
  <c r="AU62" i="12"/>
  <c r="AU58" i="12"/>
  <c r="AU53" i="12"/>
  <c r="AU50" i="12"/>
  <c r="AU45" i="12"/>
  <c r="AU42" i="12"/>
  <c r="AU65" i="12"/>
  <c r="AU61" i="12"/>
  <c r="AU39" i="12"/>
  <c r="AU35" i="12"/>
  <c r="AU31" i="12"/>
  <c r="AU74" i="12"/>
  <c r="AU72" i="12"/>
  <c r="AU70" i="12"/>
  <c r="AU56" i="12"/>
  <c r="AU48" i="12"/>
  <c r="AU52" i="12"/>
  <c r="AU28" i="12"/>
  <c r="AU25" i="12"/>
  <c r="AU22" i="12"/>
  <c r="AU19" i="12"/>
  <c r="AU6" i="12"/>
  <c r="AU46" i="12"/>
  <c r="AU40" i="12"/>
  <c r="AU38" i="12"/>
  <c r="AU33" i="12"/>
  <c r="AU16" i="12"/>
  <c r="AU13" i="12"/>
  <c r="AU10" i="12"/>
  <c r="AU69" i="12"/>
  <c r="AU73" i="12"/>
  <c r="AU60" i="12"/>
  <c r="AU103" i="12"/>
  <c r="AU80" i="12"/>
  <c r="AU77" i="12"/>
  <c r="AU20" i="12"/>
  <c r="AU17" i="12"/>
  <c r="AU14" i="12"/>
  <c r="AU11" i="12"/>
  <c r="AU9" i="12"/>
  <c r="AU5" i="12"/>
  <c r="AU37" i="12"/>
  <c r="AU30" i="12"/>
  <c r="AU21" i="12"/>
  <c r="AU7" i="12"/>
  <c r="AU57" i="12"/>
  <c r="AU26" i="12"/>
  <c r="AU44" i="12"/>
  <c r="AU29" i="12"/>
  <c r="AU23" i="12"/>
  <c r="AU32" i="12"/>
  <c r="AU54" i="12"/>
  <c r="AU41" i="12"/>
  <c r="AU34" i="12"/>
  <c r="AU49" i="12"/>
  <c r="AU36" i="12"/>
  <c r="AU8" i="12"/>
  <c r="AU4" i="12"/>
  <c r="AU27" i="12"/>
  <c r="AU18" i="12"/>
  <c r="AU12" i="12"/>
  <c r="AU3" i="12"/>
  <c r="AU24" i="12"/>
  <c r="AU15" i="12"/>
  <c r="AU2" i="12"/>
  <c r="AV2" i="12"/>
  <c r="AW2" i="12"/>
  <c r="AS127" i="11"/>
  <c r="AT127" i="11"/>
  <c r="AR127" i="11"/>
  <c r="AU142" i="12" l="1"/>
  <c r="AX24" i="12" s="1"/>
  <c r="BC24" i="12" s="1"/>
  <c r="AV142" i="12"/>
  <c r="AY57" i="12" s="1"/>
  <c r="BL57" i="12" s="1"/>
  <c r="AW142" i="12"/>
  <c r="AZ139" i="12" s="1"/>
  <c r="BT139" i="12" s="1"/>
  <c r="BU139" i="12" s="1"/>
  <c r="BV139" i="12" s="1"/>
  <c r="AW124" i="11"/>
  <c r="AW120" i="11"/>
  <c r="AW116" i="11"/>
  <c r="AW112" i="11"/>
  <c r="AW108" i="11"/>
  <c r="AW104" i="11"/>
  <c r="AW100" i="11"/>
  <c r="AW96" i="11"/>
  <c r="AW92" i="11"/>
  <c r="AW88" i="11"/>
  <c r="AW84" i="11"/>
  <c r="AW80" i="11"/>
  <c r="AW76" i="11"/>
  <c r="AW72" i="11"/>
  <c r="AW68" i="11"/>
  <c r="AW64" i="11"/>
  <c r="AW60" i="11"/>
  <c r="AW56" i="11"/>
  <c r="AW52" i="11"/>
  <c r="AW48" i="11"/>
  <c r="AW44" i="11"/>
  <c r="AW40" i="11"/>
  <c r="AW36" i="11"/>
  <c r="AW32" i="11"/>
  <c r="AW28" i="11"/>
  <c r="AW123" i="11"/>
  <c r="AW119" i="11"/>
  <c r="AW115" i="11"/>
  <c r="AW111" i="11"/>
  <c r="AW107" i="11"/>
  <c r="AW103" i="11"/>
  <c r="AW99" i="11"/>
  <c r="AW95" i="11"/>
  <c r="AW91" i="11"/>
  <c r="AW87" i="11"/>
  <c r="AW83" i="11"/>
  <c r="AW79" i="11"/>
  <c r="AW75" i="11"/>
  <c r="AW71" i="11"/>
  <c r="AW67" i="11"/>
  <c r="AW63" i="11"/>
  <c r="AW59" i="11"/>
  <c r="AW55" i="11"/>
  <c r="AW51" i="11"/>
  <c r="AW47" i="11"/>
  <c r="AW43" i="11"/>
  <c r="AW39" i="11"/>
  <c r="AW35" i="11"/>
  <c r="AW31" i="11"/>
  <c r="AW27" i="11"/>
  <c r="AW23" i="11"/>
  <c r="AW19" i="11"/>
  <c r="AW15" i="11"/>
  <c r="AW126" i="11"/>
  <c r="AW122" i="11"/>
  <c r="AW118" i="11"/>
  <c r="AW114" i="11"/>
  <c r="AW110" i="11"/>
  <c r="AW106" i="11"/>
  <c r="AW102" i="11"/>
  <c r="AW98" i="11"/>
  <c r="AW94" i="11"/>
  <c r="AW90" i="11"/>
  <c r="AW86" i="11"/>
  <c r="AW82" i="11"/>
  <c r="AW78" i="11"/>
  <c r="AW74" i="11"/>
  <c r="AW70" i="11"/>
  <c r="AW66" i="11"/>
  <c r="AW62" i="11"/>
  <c r="AW58" i="11"/>
  <c r="AW54" i="11"/>
  <c r="AW50" i="11"/>
  <c r="AW46" i="11"/>
  <c r="AW42" i="11"/>
  <c r="AW38" i="11"/>
  <c r="AW34" i="11"/>
  <c r="AW30" i="11"/>
  <c r="AW16" i="11"/>
  <c r="AW21" i="11"/>
  <c r="AW14" i="11"/>
  <c r="AW10" i="11"/>
  <c r="AW6" i="11"/>
  <c r="AW125" i="11"/>
  <c r="AW117" i="11"/>
  <c r="AW109" i="11"/>
  <c r="AW101" i="11"/>
  <c r="AW93" i="11"/>
  <c r="AW85" i="11"/>
  <c r="AW77" i="11"/>
  <c r="AW69" i="11"/>
  <c r="AW61" i="11"/>
  <c r="AW53" i="11"/>
  <c r="AW45" i="11"/>
  <c r="AW37" i="11"/>
  <c r="AW29" i="11"/>
  <c r="AW26" i="11"/>
  <c r="AW121" i="11"/>
  <c r="AW113" i="11"/>
  <c r="AW105" i="11"/>
  <c r="AW97" i="11"/>
  <c r="AW89" i="11"/>
  <c r="AW81" i="11"/>
  <c r="AW73" i="11"/>
  <c r="AW65" i="11"/>
  <c r="AW57" i="11"/>
  <c r="AW49" i="11"/>
  <c r="AW41" i="11"/>
  <c r="AW33" i="11"/>
  <c r="AW24" i="11"/>
  <c r="AW17" i="11"/>
  <c r="AW22" i="11"/>
  <c r="AW13" i="11"/>
  <c r="AW4" i="11"/>
  <c r="AW20" i="11"/>
  <c r="AW9" i="11"/>
  <c r="AW18" i="11"/>
  <c r="AW12" i="11"/>
  <c r="AW11" i="11"/>
  <c r="AW3" i="11"/>
  <c r="AW25" i="11"/>
  <c r="AW8" i="11"/>
  <c r="AW7" i="11"/>
  <c r="AU125" i="11"/>
  <c r="AU121" i="11"/>
  <c r="AU117" i="11"/>
  <c r="AU113" i="11"/>
  <c r="AU109" i="11"/>
  <c r="AU105" i="11"/>
  <c r="AU101" i="11"/>
  <c r="AU97" i="11"/>
  <c r="AU93" i="11"/>
  <c r="AU89" i="11"/>
  <c r="AU85" i="11"/>
  <c r="AU81" i="11"/>
  <c r="AU77" i="11"/>
  <c r="AU73" i="11"/>
  <c r="AU69" i="11"/>
  <c r="AU65" i="11"/>
  <c r="AU61" i="11"/>
  <c r="AU57" i="11"/>
  <c r="AU53" i="11"/>
  <c r="AU49" i="11"/>
  <c r="AU45" i="11"/>
  <c r="AU41" i="11"/>
  <c r="AU37" i="11"/>
  <c r="AU33" i="11"/>
  <c r="AU29" i="11"/>
  <c r="AU124" i="11"/>
  <c r="AU120" i="11"/>
  <c r="AU116" i="11"/>
  <c r="AU112" i="11"/>
  <c r="AU108" i="11"/>
  <c r="AU104" i="11"/>
  <c r="AU100" i="11"/>
  <c r="AU96" i="11"/>
  <c r="AU92" i="11"/>
  <c r="AU88" i="11"/>
  <c r="AU84" i="11"/>
  <c r="AU80" i="11"/>
  <c r="AU76" i="11"/>
  <c r="AU72" i="11"/>
  <c r="AU68" i="11"/>
  <c r="AU64" i="11"/>
  <c r="AU60" i="11"/>
  <c r="AU56" i="11"/>
  <c r="AU52" i="11"/>
  <c r="AU48" i="11"/>
  <c r="AU44" i="11"/>
  <c r="AU40" i="11"/>
  <c r="AU36" i="11"/>
  <c r="AU32" i="11"/>
  <c r="AU28" i="11"/>
  <c r="AU24" i="11"/>
  <c r="AU20" i="11"/>
  <c r="AU16" i="11"/>
  <c r="AU123" i="11"/>
  <c r="AU119" i="11"/>
  <c r="AU115" i="11"/>
  <c r="AU111" i="11"/>
  <c r="AU107" i="11"/>
  <c r="AU103" i="11"/>
  <c r="AU99" i="11"/>
  <c r="AU95" i="11"/>
  <c r="AU91" i="11"/>
  <c r="AU87" i="11"/>
  <c r="AU83" i="11"/>
  <c r="AU79" i="11"/>
  <c r="AU75" i="11"/>
  <c r="AU71" i="11"/>
  <c r="AU67" i="11"/>
  <c r="AU63" i="11"/>
  <c r="AU59" i="11"/>
  <c r="AU55" i="11"/>
  <c r="AU51" i="11"/>
  <c r="AU47" i="11"/>
  <c r="AU43" i="11"/>
  <c r="AU39" i="11"/>
  <c r="AU35" i="11"/>
  <c r="AU31" i="11"/>
  <c r="AU23" i="11"/>
  <c r="AU17" i="11"/>
  <c r="AU126" i="11"/>
  <c r="AU118" i="11"/>
  <c r="AU110" i="11"/>
  <c r="AU102" i="11"/>
  <c r="AU94" i="11"/>
  <c r="AU86" i="11"/>
  <c r="AU78" i="11"/>
  <c r="AU70" i="11"/>
  <c r="AU62" i="11"/>
  <c r="AU54" i="11"/>
  <c r="AU46" i="11"/>
  <c r="AU22" i="11"/>
  <c r="AU11" i="11"/>
  <c r="AU7" i="11"/>
  <c r="AU15" i="11"/>
  <c r="AU25" i="11"/>
  <c r="AU18" i="11"/>
  <c r="AU122" i="11"/>
  <c r="AU58" i="11"/>
  <c r="AU98" i="11"/>
  <c r="AU38" i="11"/>
  <c r="AU19" i="11"/>
  <c r="AU14" i="11"/>
  <c r="AU6" i="11"/>
  <c r="AU90" i="11"/>
  <c r="AU42" i="11"/>
  <c r="AU26" i="11"/>
  <c r="AU114" i="11"/>
  <c r="AU50" i="11"/>
  <c r="AU106" i="11"/>
  <c r="AU13" i="11"/>
  <c r="AU12" i="11"/>
  <c r="AU4" i="11"/>
  <c r="AU3" i="11"/>
  <c r="AU74" i="11"/>
  <c r="AU27" i="11"/>
  <c r="AU21" i="11"/>
  <c r="AU9" i="11"/>
  <c r="AU8" i="11"/>
  <c r="AU66" i="11"/>
  <c r="AU34" i="11"/>
  <c r="AU30" i="11"/>
  <c r="AU10" i="11"/>
  <c r="AU82" i="11"/>
  <c r="AV124" i="11"/>
  <c r="AV120" i="11"/>
  <c r="AV116" i="11"/>
  <c r="AV112" i="11"/>
  <c r="AV108" i="11"/>
  <c r="AV104" i="11"/>
  <c r="AV100" i="11"/>
  <c r="AV96" i="11"/>
  <c r="AV92" i="11"/>
  <c r="AV88" i="11"/>
  <c r="AV84" i="11"/>
  <c r="AV80" i="11"/>
  <c r="AV76" i="11"/>
  <c r="AV72" i="11"/>
  <c r="AV68" i="11"/>
  <c r="AV64" i="11"/>
  <c r="AV60" i="11"/>
  <c r="AV56" i="11"/>
  <c r="AV52" i="11"/>
  <c r="AV48" i="11"/>
  <c r="AV44" i="11"/>
  <c r="AV40" i="11"/>
  <c r="AV36" i="11"/>
  <c r="AV32" i="11"/>
  <c r="AV123" i="11"/>
  <c r="AV115" i="11"/>
  <c r="AV107" i="11"/>
  <c r="AV99" i="11"/>
  <c r="AV91" i="11"/>
  <c r="AV83" i="11"/>
  <c r="AV75" i="11"/>
  <c r="AV67" i="11"/>
  <c r="AV59" i="11"/>
  <c r="AV51" i="11"/>
  <c r="AV43" i="11"/>
  <c r="AV35" i="11"/>
  <c r="AV22" i="11"/>
  <c r="AV11" i="11"/>
  <c r="AV7" i="11"/>
  <c r="AV117" i="11"/>
  <c r="AV109" i="11"/>
  <c r="AV101" i="11"/>
  <c r="AV93" i="11"/>
  <c r="AV85" i="11"/>
  <c r="AV77" i="11"/>
  <c r="AV69" i="11"/>
  <c r="AV61" i="11"/>
  <c r="AV53" i="11"/>
  <c r="AV16" i="11"/>
  <c r="AV15" i="11"/>
  <c r="AV126" i="11"/>
  <c r="AV118" i="11"/>
  <c r="AV110" i="11"/>
  <c r="AV102" i="11"/>
  <c r="AV94" i="11"/>
  <c r="AV86" i="11"/>
  <c r="AV78" i="11"/>
  <c r="AV70" i="11"/>
  <c r="AV62" i="11"/>
  <c r="AV54" i="11"/>
  <c r="AV46" i="11"/>
  <c r="AV38" i="11"/>
  <c r="AV30" i="11"/>
  <c r="AV27" i="11"/>
  <c r="AV21" i="11"/>
  <c r="AV14" i="11"/>
  <c r="AV10" i="11"/>
  <c r="AV6" i="11"/>
  <c r="AV125" i="11"/>
  <c r="AV122" i="11"/>
  <c r="AV114" i="11"/>
  <c r="AV106" i="11"/>
  <c r="AV98" i="11"/>
  <c r="AV90" i="11"/>
  <c r="AV82" i="11"/>
  <c r="AV74" i="11"/>
  <c r="AV66" i="11"/>
  <c r="AV58" i="11"/>
  <c r="AV50" i="11"/>
  <c r="AV42" i="11"/>
  <c r="AV34" i="11"/>
  <c r="AV12" i="11"/>
  <c r="AV8" i="11"/>
  <c r="AV3" i="11"/>
  <c r="AV121" i="11"/>
  <c r="AV113" i="11"/>
  <c r="AV71" i="11"/>
  <c r="AV49" i="11"/>
  <c r="AV37" i="11"/>
  <c r="AV111" i="11"/>
  <c r="AV89" i="11"/>
  <c r="AV41" i="11"/>
  <c r="AV26" i="11"/>
  <c r="AV25" i="11"/>
  <c r="AV24" i="11"/>
  <c r="AV103" i="11"/>
  <c r="AV81" i="11"/>
  <c r="AV47" i="11"/>
  <c r="AV29" i="11"/>
  <c r="AV20" i="11"/>
  <c r="AV105" i="11"/>
  <c r="AV63" i="11"/>
  <c r="AV28" i="11"/>
  <c r="AV13" i="11"/>
  <c r="AV4" i="11"/>
  <c r="AV119" i="11"/>
  <c r="AV97" i="11"/>
  <c r="AV55" i="11"/>
  <c r="AV31" i="11"/>
  <c r="AV23" i="11"/>
  <c r="AV19" i="11"/>
  <c r="AV18" i="11"/>
  <c r="AV17" i="11"/>
  <c r="AV87" i="11"/>
  <c r="AV65" i="11"/>
  <c r="AV39" i="11"/>
  <c r="AV33" i="11"/>
  <c r="AV79" i="11"/>
  <c r="AV57" i="11"/>
  <c r="AV95" i="11"/>
  <c r="AV73" i="11"/>
  <c r="AV45" i="11"/>
  <c r="AV9" i="11"/>
  <c r="AW2" i="11"/>
  <c r="AU2" i="11"/>
  <c r="AV2" i="11"/>
  <c r="AY124" i="12" l="1"/>
  <c r="BL124" i="12" s="1"/>
  <c r="AY108" i="12"/>
  <c r="BL108" i="12" s="1"/>
  <c r="AY33" i="12"/>
  <c r="BL33" i="12" s="1"/>
  <c r="AY78" i="12"/>
  <c r="BL78" i="12" s="1"/>
  <c r="BP78" i="12" s="1"/>
  <c r="AZ48" i="12"/>
  <c r="BT48" i="12" s="1"/>
  <c r="BU48" i="12" s="1"/>
  <c r="BV48" i="12" s="1"/>
  <c r="AZ18" i="12"/>
  <c r="BT18" i="12" s="1"/>
  <c r="BU18" i="12" s="1"/>
  <c r="BV18" i="12" s="1"/>
  <c r="AZ37" i="12"/>
  <c r="BT37" i="12" s="1"/>
  <c r="BU37" i="12" s="1"/>
  <c r="BV37" i="12" s="1"/>
  <c r="AY36" i="12"/>
  <c r="BL36" i="12" s="1"/>
  <c r="BM36" i="12" s="1"/>
  <c r="AY140" i="12"/>
  <c r="BL140" i="12" s="1"/>
  <c r="BM140" i="12" s="1"/>
  <c r="AY130" i="12"/>
  <c r="BL130" i="12" s="1"/>
  <c r="AY80" i="12"/>
  <c r="BL80" i="12" s="1"/>
  <c r="AY132" i="12"/>
  <c r="BL132" i="12" s="1"/>
  <c r="BM132" i="12" s="1"/>
  <c r="AZ95" i="12"/>
  <c r="BT95" i="12" s="1"/>
  <c r="BU95" i="12" s="1"/>
  <c r="BV95" i="12" s="1"/>
  <c r="AZ117" i="12"/>
  <c r="BT117" i="12" s="1"/>
  <c r="BU117" i="12" s="1"/>
  <c r="BV117" i="12" s="1"/>
  <c r="AZ31" i="12"/>
  <c r="BT31" i="12" s="1"/>
  <c r="BU31" i="12" s="1"/>
  <c r="BV31" i="12" s="1"/>
  <c r="AY15" i="12"/>
  <c r="BL15" i="12" s="1"/>
  <c r="BP15" i="12" s="1"/>
  <c r="AX17" i="12"/>
  <c r="BC17" i="12" s="1"/>
  <c r="BD17" i="12" s="1"/>
  <c r="AX26" i="12"/>
  <c r="BC26" i="12" s="1"/>
  <c r="BG26" i="12" s="1"/>
  <c r="AX15" i="12"/>
  <c r="BC15" i="12" s="1"/>
  <c r="AX38" i="12"/>
  <c r="BC38" i="12" s="1"/>
  <c r="BD38" i="12" s="1"/>
  <c r="AX103" i="12"/>
  <c r="BC103" i="12" s="1"/>
  <c r="BG103" i="12" s="1"/>
  <c r="AX55" i="12"/>
  <c r="BC55" i="12" s="1"/>
  <c r="BD55" i="12" s="1"/>
  <c r="AX18" i="12"/>
  <c r="BC18" i="12" s="1"/>
  <c r="BD18" i="12" s="1"/>
  <c r="AX70" i="12"/>
  <c r="BC70" i="12" s="1"/>
  <c r="BD70" i="12" s="1"/>
  <c r="AX53" i="12"/>
  <c r="BC53" i="12" s="1"/>
  <c r="BD53" i="12" s="1"/>
  <c r="AX50" i="12"/>
  <c r="BC50" i="12" s="1"/>
  <c r="AY17" i="12"/>
  <c r="BL17" i="12" s="1"/>
  <c r="AX116" i="12"/>
  <c r="BC116" i="12" s="1"/>
  <c r="BG116" i="12" s="1"/>
  <c r="AX102" i="12"/>
  <c r="BC102" i="12" s="1"/>
  <c r="BD102" i="12" s="1"/>
  <c r="AX59" i="12"/>
  <c r="BC59" i="12" s="1"/>
  <c r="BG59" i="12" s="1"/>
  <c r="AX133" i="12"/>
  <c r="BC133" i="12" s="1"/>
  <c r="BD133" i="12" s="1"/>
  <c r="AX80" i="12"/>
  <c r="BC80" i="12" s="1"/>
  <c r="BD80" i="12" s="1"/>
  <c r="AX109" i="12"/>
  <c r="BC109" i="12" s="1"/>
  <c r="BD109" i="12" s="1"/>
  <c r="AX62" i="12"/>
  <c r="BC62" i="12" s="1"/>
  <c r="BD62" i="12" s="1"/>
  <c r="AX121" i="12"/>
  <c r="BC121" i="12" s="1"/>
  <c r="AX39" i="12"/>
  <c r="BC39" i="12" s="1"/>
  <c r="BG39" i="12" s="1"/>
  <c r="AX79" i="12"/>
  <c r="BC79" i="12" s="1"/>
  <c r="BG79" i="12" s="1"/>
  <c r="AX127" i="12"/>
  <c r="BC127" i="12" s="1"/>
  <c r="BG127" i="12" s="1"/>
  <c r="AX77" i="12"/>
  <c r="BC77" i="12" s="1"/>
  <c r="BD77" i="12" s="1"/>
  <c r="AX34" i="12"/>
  <c r="BC34" i="12" s="1"/>
  <c r="BG34" i="12" s="1"/>
  <c r="AX141" i="12"/>
  <c r="BC141" i="12" s="1"/>
  <c r="AX21" i="12"/>
  <c r="BC21" i="12" s="1"/>
  <c r="AX140" i="12"/>
  <c r="BC140" i="12" s="1"/>
  <c r="AX61" i="12"/>
  <c r="BC61" i="12" s="1"/>
  <c r="BD61" i="12" s="1"/>
  <c r="AX90" i="12"/>
  <c r="BC90" i="12" s="1"/>
  <c r="BD90" i="12" s="1"/>
  <c r="AX81" i="12"/>
  <c r="BC81" i="12" s="1"/>
  <c r="BD81" i="12" s="1"/>
  <c r="AX20" i="12"/>
  <c r="BC20" i="12" s="1"/>
  <c r="BG20" i="12" s="1"/>
  <c r="AX120" i="12"/>
  <c r="BC120" i="12" s="1"/>
  <c r="BD120" i="12" s="1"/>
  <c r="AX122" i="12"/>
  <c r="BC122" i="12" s="1"/>
  <c r="BD122" i="12" s="1"/>
  <c r="AY31" i="12"/>
  <c r="BL31" i="12" s="1"/>
  <c r="AX30" i="12"/>
  <c r="BC30" i="12" s="1"/>
  <c r="AX129" i="12"/>
  <c r="BC129" i="12" s="1"/>
  <c r="BD129" i="12" s="1"/>
  <c r="AY134" i="12"/>
  <c r="BL134" i="12" s="1"/>
  <c r="BP134" i="12" s="1"/>
  <c r="AX56" i="12"/>
  <c r="BC56" i="12" s="1"/>
  <c r="BG56" i="12" s="1"/>
  <c r="AY19" i="12"/>
  <c r="BL19" i="12" s="1"/>
  <c r="BP19" i="12" s="1"/>
  <c r="AX117" i="12"/>
  <c r="BC117" i="12" s="1"/>
  <c r="BG117" i="12" s="1"/>
  <c r="AX136" i="12"/>
  <c r="BC136" i="12" s="1"/>
  <c r="BG136" i="12" s="1"/>
  <c r="AX125" i="12"/>
  <c r="BC125" i="12" s="1"/>
  <c r="BD125" i="12" s="1"/>
  <c r="AX48" i="12"/>
  <c r="BC48" i="12" s="1"/>
  <c r="BD48" i="12" s="1"/>
  <c r="AX85" i="12"/>
  <c r="BC85" i="12" s="1"/>
  <c r="BD85" i="12" s="1"/>
  <c r="AX65" i="12"/>
  <c r="BC65" i="12" s="1"/>
  <c r="BG65" i="12" s="1"/>
  <c r="AX23" i="12"/>
  <c r="BC23" i="12" s="1"/>
  <c r="BG23" i="12" s="1"/>
  <c r="AX64" i="12"/>
  <c r="BC64" i="12" s="1"/>
  <c r="BD64" i="12" s="1"/>
  <c r="AX118" i="12"/>
  <c r="BC118" i="12" s="1"/>
  <c r="BG118" i="12" s="1"/>
  <c r="AX32" i="12"/>
  <c r="BC32" i="12" s="1"/>
  <c r="BG32" i="12" s="1"/>
  <c r="AX45" i="12"/>
  <c r="BC45" i="12" s="1"/>
  <c r="BG45" i="12" s="1"/>
  <c r="AX123" i="12"/>
  <c r="BC123" i="12" s="1"/>
  <c r="AY29" i="12"/>
  <c r="BL29" i="12" s="1"/>
  <c r="BP29" i="12" s="1"/>
  <c r="AX139" i="12"/>
  <c r="BC139" i="12" s="1"/>
  <c r="BD139" i="12" s="1"/>
  <c r="AX41" i="12"/>
  <c r="BC41" i="12" s="1"/>
  <c r="BG41" i="12" s="1"/>
  <c r="AX100" i="12"/>
  <c r="BC100" i="12" s="1"/>
  <c r="BD100" i="12" s="1"/>
  <c r="AZ80" i="12"/>
  <c r="BT80" i="12" s="1"/>
  <c r="BU80" i="12" s="1"/>
  <c r="BV80" i="12" s="1"/>
  <c r="AZ25" i="12"/>
  <c r="BT25" i="12" s="1"/>
  <c r="BU25" i="12" s="1"/>
  <c r="BV25" i="12" s="1"/>
  <c r="AY79" i="12"/>
  <c r="BL79" i="12" s="1"/>
  <c r="BM79" i="12" s="1"/>
  <c r="AY96" i="12"/>
  <c r="BL96" i="12" s="1"/>
  <c r="BP96" i="12" s="1"/>
  <c r="AY55" i="12"/>
  <c r="BL55" i="12" s="1"/>
  <c r="BM55" i="12" s="1"/>
  <c r="AZ102" i="12"/>
  <c r="BT102" i="12" s="1"/>
  <c r="BU102" i="12" s="1"/>
  <c r="BV102" i="12" s="1"/>
  <c r="AY71" i="12"/>
  <c r="BL71" i="12" s="1"/>
  <c r="BP71" i="12" s="1"/>
  <c r="AY48" i="12"/>
  <c r="BL48" i="12" s="1"/>
  <c r="BM48" i="12" s="1"/>
  <c r="AZ100" i="12"/>
  <c r="BT100" i="12" s="1"/>
  <c r="BU100" i="12" s="1"/>
  <c r="BV100" i="12" s="1"/>
  <c r="AZ140" i="12"/>
  <c r="BT140" i="12" s="1"/>
  <c r="BU140" i="12" s="1"/>
  <c r="BV140" i="12" s="1"/>
  <c r="AY34" i="12"/>
  <c r="BL34" i="12" s="1"/>
  <c r="BP34" i="12" s="1"/>
  <c r="AZ81" i="12"/>
  <c r="BT81" i="12" s="1"/>
  <c r="BU81" i="12" s="1"/>
  <c r="BV81" i="12" s="1"/>
  <c r="AY43" i="12"/>
  <c r="BL43" i="12" s="1"/>
  <c r="BM43" i="12" s="1"/>
  <c r="AZ111" i="12"/>
  <c r="BT111" i="12" s="1"/>
  <c r="BU111" i="12" s="1"/>
  <c r="BV111" i="12" s="1"/>
  <c r="AY104" i="12"/>
  <c r="BL104" i="12" s="1"/>
  <c r="BM104" i="12" s="1"/>
  <c r="AY23" i="12"/>
  <c r="BL23" i="12" s="1"/>
  <c r="BP23" i="12" s="1"/>
  <c r="AZ34" i="12"/>
  <c r="BT34" i="12" s="1"/>
  <c r="BU34" i="12" s="1"/>
  <c r="BV34" i="12" s="1"/>
  <c r="AY16" i="12"/>
  <c r="BL16" i="12" s="1"/>
  <c r="BM16" i="12" s="1"/>
  <c r="AZ10" i="12"/>
  <c r="BT10" i="12" s="1"/>
  <c r="BU10" i="12" s="1"/>
  <c r="BV10" i="12" s="1"/>
  <c r="AZ26" i="12"/>
  <c r="BT26" i="12" s="1"/>
  <c r="BU26" i="12" s="1"/>
  <c r="BV26" i="12" s="1"/>
  <c r="AX108" i="12"/>
  <c r="BC108" i="12" s="1"/>
  <c r="BD108" i="12" s="1"/>
  <c r="AZ94" i="12"/>
  <c r="BT94" i="12" s="1"/>
  <c r="BU94" i="12" s="1"/>
  <c r="BV94" i="12" s="1"/>
  <c r="AY18" i="12"/>
  <c r="BL18" i="12" s="1"/>
  <c r="BM18" i="12" s="1"/>
  <c r="AY73" i="12"/>
  <c r="BL73" i="12" s="1"/>
  <c r="BM73" i="12" s="1"/>
  <c r="AY103" i="12"/>
  <c r="BL103" i="12" s="1"/>
  <c r="BP103" i="12" s="1"/>
  <c r="AX99" i="12"/>
  <c r="BC99" i="12" s="1"/>
  <c r="BD99" i="12" s="1"/>
  <c r="AX128" i="12"/>
  <c r="BC128" i="12" s="1"/>
  <c r="BD128" i="12" s="1"/>
  <c r="AX107" i="12"/>
  <c r="BC107" i="12" s="1"/>
  <c r="AY92" i="12"/>
  <c r="BL92" i="12" s="1"/>
  <c r="BM92" i="12" s="1"/>
  <c r="AZ103" i="12"/>
  <c r="BT103" i="12" s="1"/>
  <c r="BU103" i="12" s="1"/>
  <c r="BV103" i="12" s="1"/>
  <c r="AX72" i="12"/>
  <c r="BC72" i="12" s="1"/>
  <c r="AY129" i="12"/>
  <c r="BL129" i="12" s="1"/>
  <c r="BP129" i="12" s="1"/>
  <c r="AX87" i="12"/>
  <c r="BC87" i="12" s="1"/>
  <c r="BG87" i="12" s="1"/>
  <c r="BM57" i="12"/>
  <c r="BP57" i="12"/>
  <c r="BG24" i="12"/>
  <c r="BD24" i="12"/>
  <c r="BP140" i="12"/>
  <c r="BD15" i="12"/>
  <c r="BG15" i="12"/>
  <c r="AZ35" i="12"/>
  <c r="BT35" i="12" s="1"/>
  <c r="BU35" i="12" s="1"/>
  <c r="BV35" i="12" s="1"/>
  <c r="AZ12" i="12"/>
  <c r="BT12" i="12" s="1"/>
  <c r="BU12" i="12" s="1"/>
  <c r="BV12" i="12" s="1"/>
  <c r="AZ101" i="12"/>
  <c r="BT101" i="12" s="1"/>
  <c r="BU101" i="12" s="1"/>
  <c r="BV101" i="12" s="1"/>
  <c r="BD45" i="12"/>
  <c r="AZ76" i="12"/>
  <c r="BT76" i="12" s="1"/>
  <c r="BU76" i="12" s="1"/>
  <c r="BV76" i="12" s="1"/>
  <c r="AZ86" i="12"/>
  <c r="BT86" i="12" s="1"/>
  <c r="BU86" i="12" s="1"/>
  <c r="BV86" i="12" s="1"/>
  <c r="AZ125" i="12"/>
  <c r="BT125" i="12" s="1"/>
  <c r="BU125" i="12" s="1"/>
  <c r="BV125" i="12" s="1"/>
  <c r="AZ20" i="12"/>
  <c r="BT20" i="12" s="1"/>
  <c r="BU20" i="12" s="1"/>
  <c r="BV20" i="12" s="1"/>
  <c r="AZ66" i="12"/>
  <c r="BT66" i="12" s="1"/>
  <c r="BU66" i="12" s="1"/>
  <c r="BV66" i="12" s="1"/>
  <c r="AZ85" i="12"/>
  <c r="BT85" i="12" s="1"/>
  <c r="BU85" i="12" s="1"/>
  <c r="BV85" i="12" s="1"/>
  <c r="BG48" i="12"/>
  <c r="AZ55" i="12"/>
  <c r="BT55" i="12" s="1"/>
  <c r="BU55" i="12" s="1"/>
  <c r="BV55" i="12" s="1"/>
  <c r="AY66" i="12"/>
  <c r="BL66" i="12" s="1"/>
  <c r="AY98" i="12"/>
  <c r="BL98" i="12" s="1"/>
  <c r="AZ23" i="12"/>
  <c r="BT23" i="12" s="1"/>
  <c r="BU23" i="12" s="1"/>
  <c r="BV23" i="12" s="1"/>
  <c r="AY68" i="12"/>
  <c r="BL68" i="12" s="1"/>
  <c r="AZ119" i="12"/>
  <c r="BT119" i="12" s="1"/>
  <c r="BU119" i="12" s="1"/>
  <c r="BV119" i="12" s="1"/>
  <c r="AY39" i="12"/>
  <c r="BL39" i="12" s="1"/>
  <c r="AY9" i="12"/>
  <c r="BL9" i="12" s="1"/>
  <c r="AX9" i="12"/>
  <c r="BC9" i="12" s="1"/>
  <c r="AZ128" i="12"/>
  <c r="BT128" i="12" s="1"/>
  <c r="BU128" i="12" s="1"/>
  <c r="BV128" i="12" s="1"/>
  <c r="AZ53" i="12"/>
  <c r="BT53" i="12" s="1"/>
  <c r="BU53" i="12" s="1"/>
  <c r="BV53" i="12" s="1"/>
  <c r="AY74" i="12"/>
  <c r="BL74" i="12" s="1"/>
  <c r="AX115" i="12"/>
  <c r="BC115" i="12" s="1"/>
  <c r="AY91" i="12"/>
  <c r="BL91" i="12" s="1"/>
  <c r="AX134" i="12"/>
  <c r="BC134" i="12" s="1"/>
  <c r="AZ29" i="12"/>
  <c r="BT29" i="12" s="1"/>
  <c r="BU29" i="12" s="1"/>
  <c r="BV29" i="12" s="1"/>
  <c r="AX106" i="12"/>
  <c r="BC106" i="12" s="1"/>
  <c r="AY47" i="12"/>
  <c r="BL47" i="12" s="1"/>
  <c r="AZ30" i="12"/>
  <c r="BT30" i="12" s="1"/>
  <c r="BU30" i="12" s="1"/>
  <c r="BV30" i="12" s="1"/>
  <c r="AY77" i="12"/>
  <c r="BL77" i="12" s="1"/>
  <c r="AZ104" i="12"/>
  <c r="BT104" i="12" s="1"/>
  <c r="BU104" i="12" s="1"/>
  <c r="BV104" i="12" s="1"/>
  <c r="AZ16" i="12"/>
  <c r="BT16" i="12" s="1"/>
  <c r="BU16" i="12" s="1"/>
  <c r="BV16" i="12" s="1"/>
  <c r="AY107" i="12"/>
  <c r="BL107" i="12" s="1"/>
  <c r="AX113" i="12"/>
  <c r="BC113" i="12" s="1"/>
  <c r="AZ3" i="12"/>
  <c r="BT3" i="12" s="1"/>
  <c r="BU3" i="12" s="1"/>
  <c r="BV3" i="12" s="1"/>
  <c r="AY110" i="12"/>
  <c r="BL110" i="12" s="1"/>
  <c r="AY126" i="12"/>
  <c r="BL126" i="12" s="1"/>
  <c r="AX54" i="12"/>
  <c r="BC54" i="12" s="1"/>
  <c r="AX7" i="12"/>
  <c r="BC7" i="12" s="1"/>
  <c r="AY67" i="12"/>
  <c r="BL67" i="12" s="1"/>
  <c r="AZ64" i="12"/>
  <c r="BT64" i="12" s="1"/>
  <c r="BU64" i="12" s="1"/>
  <c r="BV64" i="12" s="1"/>
  <c r="AZ77" i="12"/>
  <c r="BT77" i="12" s="1"/>
  <c r="BU77" i="12" s="1"/>
  <c r="BV77" i="12" s="1"/>
  <c r="AY88" i="12"/>
  <c r="BL88" i="12" s="1"/>
  <c r="AY61" i="12"/>
  <c r="BL61" i="12" s="1"/>
  <c r="AZ127" i="12"/>
  <c r="BT127" i="12" s="1"/>
  <c r="BU127" i="12" s="1"/>
  <c r="BV127" i="12" s="1"/>
  <c r="AY25" i="12"/>
  <c r="BL25" i="12" s="1"/>
  <c r="AY54" i="12"/>
  <c r="BL54" i="12" s="1"/>
  <c r="AZ89" i="12"/>
  <c r="BT89" i="12" s="1"/>
  <c r="BU89" i="12" s="1"/>
  <c r="BV89" i="12" s="1"/>
  <c r="AZ47" i="12"/>
  <c r="BT47" i="12" s="1"/>
  <c r="BU47" i="12" s="1"/>
  <c r="BV47" i="12" s="1"/>
  <c r="AY123" i="12"/>
  <c r="BL123" i="12" s="1"/>
  <c r="AY72" i="12"/>
  <c r="BL72" i="12" s="1"/>
  <c r="AZ112" i="12"/>
  <c r="BT112" i="12" s="1"/>
  <c r="BU112" i="12" s="1"/>
  <c r="BV112" i="12" s="1"/>
  <c r="AZ63" i="12"/>
  <c r="BT63" i="12" s="1"/>
  <c r="BU63" i="12" s="1"/>
  <c r="BV63" i="12" s="1"/>
  <c r="AY121" i="12"/>
  <c r="BL121" i="12" s="1"/>
  <c r="AY60" i="12"/>
  <c r="BL60" i="12" s="1"/>
  <c r="AY8" i="12"/>
  <c r="BL8" i="12" s="1"/>
  <c r="AX91" i="12"/>
  <c r="BC91" i="12" s="1"/>
  <c r="AX44" i="12"/>
  <c r="BC44" i="12" s="1"/>
  <c r="AZ91" i="12"/>
  <c r="BT91" i="12" s="1"/>
  <c r="BU91" i="12" s="1"/>
  <c r="BV91" i="12" s="1"/>
  <c r="AZ7" i="12"/>
  <c r="BT7" i="12" s="1"/>
  <c r="BU7" i="12" s="1"/>
  <c r="BV7" i="12" s="1"/>
  <c r="AY128" i="12"/>
  <c r="BL128" i="12" s="1"/>
  <c r="AX124" i="12"/>
  <c r="BC124" i="12" s="1"/>
  <c r="AX37" i="12"/>
  <c r="BC37" i="12" s="1"/>
  <c r="AX94" i="12"/>
  <c r="BC94" i="12" s="1"/>
  <c r="AX25" i="12"/>
  <c r="BC25" i="12" s="1"/>
  <c r="AY89" i="12"/>
  <c r="BL89" i="12" s="1"/>
  <c r="AY4" i="12"/>
  <c r="BL4" i="12" s="1"/>
  <c r="AX74" i="12"/>
  <c r="BC74" i="12" s="1"/>
  <c r="AZ73" i="12"/>
  <c r="BT73" i="12" s="1"/>
  <c r="BU73" i="12" s="1"/>
  <c r="BV73" i="12" s="1"/>
  <c r="AZ54" i="12"/>
  <c r="BT54" i="12" s="1"/>
  <c r="BU54" i="12" s="1"/>
  <c r="BV54" i="12" s="1"/>
  <c r="AY69" i="12"/>
  <c r="BL69" i="12" s="1"/>
  <c r="AX75" i="12"/>
  <c r="BC75" i="12" s="1"/>
  <c r="AX6" i="12"/>
  <c r="BC6" i="12" s="1"/>
  <c r="AY51" i="12"/>
  <c r="BL51" i="12" s="1"/>
  <c r="AZ132" i="12"/>
  <c r="BT132" i="12" s="1"/>
  <c r="BU132" i="12" s="1"/>
  <c r="BV132" i="12" s="1"/>
  <c r="AZ40" i="12"/>
  <c r="BT40" i="12" s="1"/>
  <c r="BU40" i="12" s="1"/>
  <c r="BV40" i="12" s="1"/>
  <c r="AZ5" i="12"/>
  <c r="BT5" i="12" s="1"/>
  <c r="BU5" i="12" s="1"/>
  <c r="BV5" i="12" s="1"/>
  <c r="AY35" i="12"/>
  <c r="BL35" i="12" s="1"/>
  <c r="AY64" i="12"/>
  <c r="BL64" i="12" s="1"/>
  <c r="AX68" i="12"/>
  <c r="BC68" i="12" s="1"/>
  <c r="AX10" i="12"/>
  <c r="BC10" i="12" s="1"/>
  <c r="AY85" i="12"/>
  <c r="BL85" i="12" s="1"/>
  <c r="AY44" i="12"/>
  <c r="BL44" i="12" s="1"/>
  <c r="AX58" i="12"/>
  <c r="BC58" i="12" s="1"/>
  <c r="AZ68" i="12"/>
  <c r="BT68" i="12" s="1"/>
  <c r="BU68" i="12" s="1"/>
  <c r="BV68" i="12" s="1"/>
  <c r="AZ59" i="12"/>
  <c r="BT59" i="12" s="1"/>
  <c r="BU59" i="12" s="1"/>
  <c r="BV59" i="12" s="1"/>
  <c r="AY111" i="12"/>
  <c r="BL111" i="12" s="1"/>
  <c r="AY10" i="12"/>
  <c r="BL10" i="12" s="1"/>
  <c r="AZ116" i="12"/>
  <c r="BT116" i="12" s="1"/>
  <c r="BU116" i="12" s="1"/>
  <c r="BV116" i="12" s="1"/>
  <c r="AX43" i="12"/>
  <c r="BC43" i="12" s="1"/>
  <c r="AY21" i="12"/>
  <c r="BL21" i="12" s="1"/>
  <c r="AZ92" i="12"/>
  <c r="BT92" i="12" s="1"/>
  <c r="BU92" i="12" s="1"/>
  <c r="BV92" i="12" s="1"/>
  <c r="AZ6" i="12"/>
  <c r="BT6" i="12" s="1"/>
  <c r="BU6" i="12" s="1"/>
  <c r="BV6" i="12" s="1"/>
  <c r="AY63" i="12"/>
  <c r="BL63" i="12" s="1"/>
  <c r="AY28" i="12"/>
  <c r="BL28" i="12" s="1"/>
  <c r="AZ65" i="12"/>
  <c r="BT65" i="12" s="1"/>
  <c r="BU65" i="12" s="1"/>
  <c r="BV65" i="12" s="1"/>
  <c r="AX42" i="12"/>
  <c r="BC42" i="12" s="1"/>
  <c r="AX67" i="12"/>
  <c r="BC67" i="12" s="1"/>
  <c r="AZ70" i="12"/>
  <c r="BT70" i="12" s="1"/>
  <c r="BU70" i="12" s="1"/>
  <c r="BV70" i="12" s="1"/>
  <c r="AZ41" i="12"/>
  <c r="BT41" i="12" s="1"/>
  <c r="BU41" i="12" s="1"/>
  <c r="BV41" i="12" s="1"/>
  <c r="AY86" i="12"/>
  <c r="BL86" i="12" s="1"/>
  <c r="AY37" i="12"/>
  <c r="BL37" i="12" s="1"/>
  <c r="AX101" i="12"/>
  <c r="BC101" i="12" s="1"/>
  <c r="BP33" i="12"/>
  <c r="BM33" i="12"/>
  <c r="BD26" i="12"/>
  <c r="BM130" i="12"/>
  <c r="BP130" i="12"/>
  <c r="BP17" i="12"/>
  <c r="BM17" i="12"/>
  <c r="AZ98" i="12"/>
  <c r="BT98" i="12" s="1"/>
  <c r="BU98" i="12" s="1"/>
  <c r="BV98" i="12" s="1"/>
  <c r="AZ82" i="12"/>
  <c r="BT82" i="12" s="1"/>
  <c r="BU82" i="12" s="1"/>
  <c r="BV82" i="12" s="1"/>
  <c r="BG121" i="12"/>
  <c r="BD121" i="12"/>
  <c r="AZ61" i="12"/>
  <c r="BT61" i="12" s="1"/>
  <c r="BU61" i="12" s="1"/>
  <c r="BV61" i="12" s="1"/>
  <c r="BD123" i="12"/>
  <c r="BG123" i="12"/>
  <c r="AZ52" i="12"/>
  <c r="BT52" i="12" s="1"/>
  <c r="BU52" i="12" s="1"/>
  <c r="BV52" i="12" s="1"/>
  <c r="BG53" i="12"/>
  <c r="AZ109" i="12"/>
  <c r="BT109" i="12" s="1"/>
  <c r="BU109" i="12" s="1"/>
  <c r="BV109" i="12" s="1"/>
  <c r="AY95" i="12"/>
  <c r="BL95" i="12" s="1"/>
  <c r="AZ121" i="12"/>
  <c r="BT121" i="12" s="1"/>
  <c r="BU121" i="12" s="1"/>
  <c r="BV121" i="12" s="1"/>
  <c r="BG17" i="12"/>
  <c r="AZ97" i="12"/>
  <c r="BT97" i="12" s="1"/>
  <c r="BU97" i="12" s="1"/>
  <c r="BV97" i="12" s="1"/>
  <c r="AZ133" i="12"/>
  <c r="BT133" i="12" s="1"/>
  <c r="BU133" i="12" s="1"/>
  <c r="BV133" i="12" s="1"/>
  <c r="AZ129" i="12"/>
  <c r="BT129" i="12" s="1"/>
  <c r="BU129" i="12" s="1"/>
  <c r="BV129" i="12" s="1"/>
  <c r="AZ33" i="12"/>
  <c r="BT33" i="12" s="1"/>
  <c r="BU33" i="12" s="1"/>
  <c r="BV33" i="12" s="1"/>
  <c r="AY76" i="12"/>
  <c r="BL76" i="12" s="1"/>
  <c r="AZ120" i="12"/>
  <c r="BT120" i="12" s="1"/>
  <c r="BU120" i="12" s="1"/>
  <c r="BV120" i="12" s="1"/>
  <c r="BG21" i="12"/>
  <c r="BD21" i="12"/>
  <c r="BD140" i="12"/>
  <c r="BG140" i="12"/>
  <c r="AZ49" i="12"/>
  <c r="BT49" i="12" s="1"/>
  <c r="BU49" i="12" s="1"/>
  <c r="BV49" i="12" s="1"/>
  <c r="AZ136" i="12"/>
  <c r="BT136" i="12" s="1"/>
  <c r="BU136" i="12" s="1"/>
  <c r="BV136" i="12" s="1"/>
  <c r="AZ14" i="12"/>
  <c r="BT14" i="12" s="1"/>
  <c r="BU14" i="12" s="1"/>
  <c r="BV14" i="12" s="1"/>
  <c r="AX76" i="12"/>
  <c r="BC76" i="12" s="1"/>
  <c r="AY113" i="12"/>
  <c r="BL113" i="12" s="1"/>
  <c r="AX33" i="12"/>
  <c r="BC33" i="12" s="1"/>
  <c r="AX31" i="12"/>
  <c r="BC31" i="12" s="1"/>
  <c r="AY32" i="12"/>
  <c r="BL32" i="12" s="1"/>
  <c r="AZ90" i="12"/>
  <c r="BT90" i="12" s="1"/>
  <c r="BU90" i="12" s="1"/>
  <c r="BV90" i="12" s="1"/>
  <c r="AY116" i="12"/>
  <c r="BL116" i="12" s="1"/>
  <c r="AX112" i="12"/>
  <c r="BC112" i="12" s="1"/>
  <c r="AZ137" i="12"/>
  <c r="BT137" i="12" s="1"/>
  <c r="BU137" i="12" s="1"/>
  <c r="BV137" i="12" s="1"/>
  <c r="AZ122" i="12"/>
  <c r="BT122" i="12" s="1"/>
  <c r="BU122" i="12" s="1"/>
  <c r="BV122" i="12" s="1"/>
  <c r="AY100" i="12"/>
  <c r="BL100" i="12" s="1"/>
  <c r="AX137" i="12"/>
  <c r="BC137" i="12" s="1"/>
  <c r="AZ87" i="12"/>
  <c r="BT87" i="12" s="1"/>
  <c r="BU87" i="12" s="1"/>
  <c r="BV87" i="12" s="1"/>
  <c r="AX82" i="12"/>
  <c r="BC82" i="12" s="1"/>
  <c r="AZ99" i="12"/>
  <c r="BT99" i="12" s="1"/>
  <c r="BU99" i="12" s="1"/>
  <c r="BV99" i="12" s="1"/>
  <c r="AZ38" i="12"/>
  <c r="BT38" i="12" s="1"/>
  <c r="BU38" i="12" s="1"/>
  <c r="BV38" i="12" s="1"/>
  <c r="AY127" i="12"/>
  <c r="BL127" i="12" s="1"/>
  <c r="AY38" i="12"/>
  <c r="BL38" i="12" s="1"/>
  <c r="AX132" i="12"/>
  <c r="BC132" i="12" s="1"/>
  <c r="AX84" i="12"/>
  <c r="BC84" i="12" s="1"/>
  <c r="AX36" i="12"/>
  <c r="BC36" i="12" s="1"/>
  <c r="AZ72" i="12"/>
  <c r="BT72" i="12" s="1"/>
  <c r="BU72" i="12" s="1"/>
  <c r="BV72" i="12" s="1"/>
  <c r="AZ135" i="12"/>
  <c r="BT135" i="12" s="1"/>
  <c r="BU135" i="12" s="1"/>
  <c r="BV135" i="12" s="1"/>
  <c r="AY93" i="12"/>
  <c r="BL93" i="12" s="1"/>
  <c r="AX119" i="12"/>
  <c r="BC119" i="12" s="1"/>
  <c r="AX4" i="12"/>
  <c r="BC4" i="12" s="1"/>
  <c r="AX114" i="12"/>
  <c r="BC114" i="12" s="1"/>
  <c r="AX16" i="12"/>
  <c r="BC16" i="12" s="1"/>
  <c r="AY65" i="12"/>
  <c r="BL65" i="12" s="1"/>
  <c r="AY6" i="12"/>
  <c r="BL6" i="12" s="1"/>
  <c r="AX13" i="12"/>
  <c r="BC13" i="12" s="1"/>
  <c r="AZ44" i="12"/>
  <c r="BT44" i="12" s="1"/>
  <c r="BU44" i="12" s="1"/>
  <c r="BV44" i="12" s="1"/>
  <c r="AZ19" i="12"/>
  <c r="BT19" i="12" s="1"/>
  <c r="BU19" i="12" s="1"/>
  <c r="BV19" i="12" s="1"/>
  <c r="AY46" i="12"/>
  <c r="BL46" i="12" s="1"/>
  <c r="AX92" i="12"/>
  <c r="BC92" i="12" s="1"/>
  <c r="AX57" i="12"/>
  <c r="BC57" i="12" s="1"/>
  <c r="AY14" i="12"/>
  <c r="BL14" i="12" s="1"/>
  <c r="AZ108" i="12"/>
  <c r="BT108" i="12" s="1"/>
  <c r="BU108" i="12" s="1"/>
  <c r="BV108" i="12" s="1"/>
  <c r="AZ58" i="12"/>
  <c r="BT58" i="12" s="1"/>
  <c r="BU58" i="12" s="1"/>
  <c r="BV58" i="12" s="1"/>
  <c r="AY117" i="12"/>
  <c r="BL117" i="12" s="1"/>
  <c r="AY52" i="12"/>
  <c r="BL52" i="12" s="1"/>
  <c r="AY12" i="12"/>
  <c r="BL12" i="12" s="1"/>
  <c r="AX83" i="12"/>
  <c r="BC83" i="12" s="1"/>
  <c r="AX71" i="12"/>
  <c r="BC71" i="12" s="1"/>
  <c r="AY70" i="12"/>
  <c r="BL70" i="12" s="1"/>
  <c r="AY13" i="12"/>
  <c r="BL13" i="12" s="1"/>
  <c r="AX28" i="12"/>
  <c r="BC28" i="12" s="1"/>
  <c r="AZ93" i="12"/>
  <c r="BT93" i="12" s="1"/>
  <c r="BU93" i="12" s="1"/>
  <c r="BV93" i="12" s="1"/>
  <c r="AZ22" i="12"/>
  <c r="BT22" i="12" s="1"/>
  <c r="BU22" i="12" s="1"/>
  <c r="BV22" i="12" s="1"/>
  <c r="AY109" i="12"/>
  <c r="BL109" i="12" s="1"/>
  <c r="AY53" i="12"/>
  <c r="BL53" i="12" s="1"/>
  <c r="AY122" i="12"/>
  <c r="BL122" i="12" s="1"/>
  <c r="AX69" i="12"/>
  <c r="BC69" i="12" s="1"/>
  <c r="AX104" i="12"/>
  <c r="BC104" i="12" s="1"/>
  <c r="AZ78" i="12"/>
  <c r="BT78" i="12" s="1"/>
  <c r="BU78" i="12" s="1"/>
  <c r="BV78" i="12" s="1"/>
  <c r="AZ39" i="12"/>
  <c r="BT39" i="12" s="1"/>
  <c r="BU39" i="12" s="1"/>
  <c r="BV39" i="12" s="1"/>
  <c r="AY45" i="12"/>
  <c r="BL45" i="12" s="1"/>
  <c r="AX126" i="12"/>
  <c r="BC126" i="12" s="1"/>
  <c r="AZ21" i="12"/>
  <c r="BT21" i="12" s="1"/>
  <c r="BU21" i="12" s="1"/>
  <c r="BV21" i="12" s="1"/>
  <c r="AX3" i="12"/>
  <c r="BC3" i="12" s="1"/>
  <c r="AX11" i="12"/>
  <c r="BC11" i="12" s="1"/>
  <c r="AZ96" i="12"/>
  <c r="BT96" i="12" s="1"/>
  <c r="BU96" i="12" s="1"/>
  <c r="BV96" i="12" s="1"/>
  <c r="AZ17" i="12"/>
  <c r="BT17" i="12" s="1"/>
  <c r="BU17" i="12" s="1"/>
  <c r="BV17" i="12" s="1"/>
  <c r="AY102" i="12"/>
  <c r="BL102" i="12" s="1"/>
  <c r="AY75" i="12"/>
  <c r="BL75" i="12" s="1"/>
  <c r="AY40" i="12"/>
  <c r="BL40" i="12" s="1"/>
  <c r="BM124" i="12"/>
  <c r="BP124" i="12"/>
  <c r="BD107" i="12"/>
  <c r="BG107" i="12"/>
  <c r="BM108" i="12"/>
  <c r="BP108" i="12"/>
  <c r="BM31" i="12"/>
  <c r="BP31" i="12"/>
  <c r="BG30" i="12"/>
  <c r="BD30" i="12"/>
  <c r="BM80" i="12"/>
  <c r="BP80" i="12"/>
  <c r="AZ106" i="12"/>
  <c r="BT106" i="12" s="1"/>
  <c r="BU106" i="12" s="1"/>
  <c r="BV106" i="12" s="1"/>
  <c r="BG62" i="12"/>
  <c r="AZ43" i="12"/>
  <c r="BT43" i="12" s="1"/>
  <c r="BU43" i="12" s="1"/>
  <c r="BV43" i="12" s="1"/>
  <c r="BD50" i="12"/>
  <c r="BG50" i="12"/>
  <c r="AZ134" i="12"/>
  <c r="BT134" i="12" s="1"/>
  <c r="BU134" i="12" s="1"/>
  <c r="BV134" i="12" s="1"/>
  <c r="AZ79" i="12"/>
  <c r="BT79" i="12" s="1"/>
  <c r="BU79" i="12" s="1"/>
  <c r="BV79" i="12" s="1"/>
  <c r="AZ15" i="12"/>
  <c r="BT15" i="12" s="1"/>
  <c r="BU15" i="12" s="1"/>
  <c r="BV15" i="12" s="1"/>
  <c r="AY56" i="12"/>
  <c r="BL56" i="12" s="1"/>
  <c r="AZ56" i="12"/>
  <c r="BT56" i="12" s="1"/>
  <c r="BU56" i="12" s="1"/>
  <c r="BV56" i="12" s="1"/>
  <c r="AY30" i="12"/>
  <c r="BL30" i="12" s="1"/>
  <c r="AY118" i="12"/>
  <c r="BL118" i="12" s="1"/>
  <c r="AZ42" i="12"/>
  <c r="BT42" i="12" s="1"/>
  <c r="BU42" i="12" s="1"/>
  <c r="BV42" i="12" s="1"/>
  <c r="AY3" i="12"/>
  <c r="BL3" i="12" s="1"/>
  <c r="AZ28" i="12"/>
  <c r="BT28" i="12" s="1"/>
  <c r="BU28" i="12" s="1"/>
  <c r="BV28" i="12" s="1"/>
  <c r="AY131" i="12"/>
  <c r="BL131" i="12" s="1"/>
  <c r="AY7" i="12"/>
  <c r="BL7" i="12" s="1"/>
  <c r="AZ123" i="12"/>
  <c r="BT123" i="12" s="1"/>
  <c r="BU123" i="12" s="1"/>
  <c r="BV123" i="12" s="1"/>
  <c r="AY22" i="12"/>
  <c r="BL22" i="12" s="1"/>
  <c r="AZ114" i="12"/>
  <c r="BT114" i="12" s="1"/>
  <c r="BU114" i="12" s="1"/>
  <c r="BV114" i="12" s="1"/>
  <c r="BD141" i="12"/>
  <c r="BG141" i="12"/>
  <c r="AZ51" i="12"/>
  <c r="BT51" i="12" s="1"/>
  <c r="BU51" i="12" s="1"/>
  <c r="BV51" i="12" s="1"/>
  <c r="AZ115" i="12"/>
  <c r="BT115" i="12" s="1"/>
  <c r="BU115" i="12" s="1"/>
  <c r="BV115" i="12" s="1"/>
  <c r="AY137" i="12"/>
  <c r="BL137" i="12" s="1"/>
  <c r="AY59" i="12"/>
  <c r="BL59" i="12" s="1"/>
  <c r="AZ67" i="12"/>
  <c r="BT67" i="12" s="1"/>
  <c r="BU67" i="12" s="1"/>
  <c r="BV67" i="12" s="1"/>
  <c r="AZ105" i="12"/>
  <c r="BT105" i="12" s="1"/>
  <c r="BU105" i="12" s="1"/>
  <c r="BV105" i="12" s="1"/>
  <c r="AZ57" i="12"/>
  <c r="BT57" i="12" s="1"/>
  <c r="BU57" i="12" s="1"/>
  <c r="BV57" i="12" s="1"/>
  <c r="AY119" i="12"/>
  <c r="BL119" i="12" s="1"/>
  <c r="AZ62" i="12"/>
  <c r="BT62" i="12" s="1"/>
  <c r="BU62" i="12" s="1"/>
  <c r="BV62" i="12" s="1"/>
  <c r="AY84" i="12"/>
  <c r="BL84" i="12" s="1"/>
  <c r="AY50" i="12"/>
  <c r="BL50" i="12" s="1"/>
  <c r="AX96" i="12"/>
  <c r="BC96" i="12" s="1"/>
  <c r="AX40" i="12"/>
  <c r="BC40" i="12" s="1"/>
  <c r="AX29" i="12"/>
  <c r="BC29" i="12" s="1"/>
  <c r="AZ118" i="12"/>
  <c r="BT118" i="12" s="1"/>
  <c r="BU118" i="12" s="1"/>
  <c r="BV118" i="12" s="1"/>
  <c r="AZ46" i="12"/>
  <c r="BT46" i="12" s="1"/>
  <c r="BU46" i="12" s="1"/>
  <c r="BV46" i="12" s="1"/>
  <c r="AY62" i="12"/>
  <c r="BL62" i="12" s="1"/>
  <c r="AX78" i="12"/>
  <c r="BC78" i="12" s="1"/>
  <c r="AY24" i="12"/>
  <c r="BL24" i="12" s="1"/>
  <c r="AX97" i="12"/>
  <c r="BC97" i="12" s="1"/>
  <c r="AX27" i="12"/>
  <c r="BC27" i="12" s="1"/>
  <c r="AY101" i="12"/>
  <c r="BL101" i="12" s="1"/>
  <c r="AX130" i="12"/>
  <c r="BC130" i="12" s="1"/>
  <c r="AZ107" i="12"/>
  <c r="BT107" i="12" s="1"/>
  <c r="BU107" i="12" s="1"/>
  <c r="BV107" i="12" s="1"/>
  <c r="AZ27" i="12"/>
  <c r="BT27" i="12" s="1"/>
  <c r="BU27" i="12" s="1"/>
  <c r="BV27" i="12" s="1"/>
  <c r="AY83" i="12"/>
  <c r="BL83" i="12" s="1"/>
  <c r="AY5" i="12"/>
  <c r="BL5" i="12" s="1"/>
  <c r="AX12" i="12"/>
  <c r="BC12" i="12" s="1"/>
  <c r="AY125" i="12"/>
  <c r="BL125" i="12" s="1"/>
  <c r="AX73" i="12"/>
  <c r="BC73" i="12" s="1"/>
  <c r="AZ84" i="12"/>
  <c r="BT84" i="12" s="1"/>
  <c r="BU84" i="12" s="1"/>
  <c r="BV84" i="12" s="1"/>
  <c r="AZ13" i="12"/>
  <c r="BT13" i="12" s="1"/>
  <c r="BU13" i="12" s="1"/>
  <c r="BV13" i="12" s="1"/>
  <c r="AY94" i="12"/>
  <c r="BL94" i="12" s="1"/>
  <c r="AY112" i="12"/>
  <c r="BL112" i="12" s="1"/>
  <c r="AX138" i="12"/>
  <c r="BC138" i="12" s="1"/>
  <c r="AX52" i="12"/>
  <c r="BC52" i="12" s="1"/>
  <c r="AZ88" i="12"/>
  <c r="BT88" i="12" s="1"/>
  <c r="BU88" i="12" s="1"/>
  <c r="BV88" i="12" s="1"/>
  <c r="AZ8" i="12"/>
  <c r="BT8" i="12" s="1"/>
  <c r="BU8" i="12" s="1"/>
  <c r="BV8" i="12" s="1"/>
  <c r="AX98" i="12"/>
  <c r="BC98" i="12" s="1"/>
  <c r="AZ124" i="12"/>
  <c r="BT124" i="12" s="1"/>
  <c r="BU124" i="12" s="1"/>
  <c r="BV124" i="12" s="1"/>
  <c r="AZ32" i="12"/>
  <c r="BT32" i="12" s="1"/>
  <c r="BU32" i="12" s="1"/>
  <c r="BV32" i="12" s="1"/>
  <c r="AY141" i="12"/>
  <c r="BL141" i="12" s="1"/>
  <c r="AY27" i="12"/>
  <c r="BL27" i="12" s="1"/>
  <c r="AX95" i="12"/>
  <c r="BC95" i="12" s="1"/>
  <c r="AX47" i="12"/>
  <c r="BC47" i="12" s="1"/>
  <c r="AZ4" i="12"/>
  <c r="BT4" i="12" s="1"/>
  <c r="BU4" i="12" s="1"/>
  <c r="BV4" i="12" s="1"/>
  <c r="AZ113" i="12"/>
  <c r="BT113" i="12" s="1"/>
  <c r="BU113" i="12" s="1"/>
  <c r="BV113" i="12" s="1"/>
  <c r="AZ45" i="12"/>
  <c r="BT45" i="12" s="1"/>
  <c r="BU45" i="12" s="1"/>
  <c r="BV45" i="12" s="1"/>
  <c r="AY136" i="12"/>
  <c r="BL136" i="12" s="1"/>
  <c r="AZ110" i="12"/>
  <c r="BT110" i="12" s="1"/>
  <c r="BU110" i="12" s="1"/>
  <c r="BV110" i="12" s="1"/>
  <c r="AX89" i="12"/>
  <c r="BC89" i="12" s="1"/>
  <c r="AX131" i="12"/>
  <c r="BC131" i="12" s="1"/>
  <c r="AY82" i="12"/>
  <c r="BL82" i="12" s="1"/>
  <c r="AZ138" i="12"/>
  <c r="BT138" i="12" s="1"/>
  <c r="BU138" i="12" s="1"/>
  <c r="BV138" i="12" s="1"/>
  <c r="AZ24" i="12"/>
  <c r="BT24" i="12" s="1"/>
  <c r="BU24" i="12" s="1"/>
  <c r="BV24" i="12" s="1"/>
  <c r="AY99" i="12"/>
  <c r="BL99" i="12" s="1"/>
  <c r="AY42" i="12"/>
  <c r="BL42" i="12" s="1"/>
  <c r="AX135" i="12"/>
  <c r="BC135" i="12" s="1"/>
  <c r="AX46" i="12"/>
  <c r="BC46" i="12" s="1"/>
  <c r="AZ141" i="12"/>
  <c r="BT141" i="12" s="1"/>
  <c r="BU141" i="12" s="1"/>
  <c r="BV141" i="12" s="1"/>
  <c r="AZ75" i="12"/>
  <c r="BT75" i="12" s="1"/>
  <c r="BU75" i="12" s="1"/>
  <c r="BV75" i="12" s="1"/>
  <c r="AZ9" i="12"/>
  <c r="BT9" i="12" s="1"/>
  <c r="BU9" i="12" s="1"/>
  <c r="BV9" i="12" s="1"/>
  <c r="AY120" i="12"/>
  <c r="BL120" i="12" s="1"/>
  <c r="AY41" i="12"/>
  <c r="BL41" i="12" s="1"/>
  <c r="AX63" i="12"/>
  <c r="BC63" i="12" s="1"/>
  <c r="AX60" i="12"/>
  <c r="BC60" i="12" s="1"/>
  <c r="AX8" i="12"/>
  <c r="BC8" i="12" s="1"/>
  <c r="AZ36" i="12"/>
  <c r="BT36" i="12" s="1"/>
  <c r="BU36" i="12" s="1"/>
  <c r="BV36" i="12" s="1"/>
  <c r="AY139" i="12"/>
  <c r="BL139" i="12" s="1"/>
  <c r="AY58" i="12"/>
  <c r="BL58" i="12" s="1"/>
  <c r="AX35" i="12"/>
  <c r="BC35" i="12" s="1"/>
  <c r="AY20" i="12"/>
  <c r="BL20" i="12" s="1"/>
  <c r="AX110" i="12"/>
  <c r="BC110" i="12" s="1"/>
  <c r="AY105" i="12"/>
  <c r="BL105" i="12" s="1"/>
  <c r="AY49" i="12"/>
  <c r="BL49" i="12" s="1"/>
  <c r="AX51" i="12"/>
  <c r="BC51" i="12" s="1"/>
  <c r="AZ131" i="12"/>
  <c r="BT131" i="12" s="1"/>
  <c r="BU131" i="12" s="1"/>
  <c r="BV131" i="12" s="1"/>
  <c r="AZ71" i="12"/>
  <c r="BT71" i="12" s="1"/>
  <c r="BU71" i="12" s="1"/>
  <c r="BV71" i="12" s="1"/>
  <c r="AY87" i="12"/>
  <c r="BL87" i="12" s="1"/>
  <c r="AX86" i="12"/>
  <c r="BC86" i="12" s="1"/>
  <c r="AX105" i="12"/>
  <c r="BC105" i="12" s="1"/>
  <c r="AY97" i="12"/>
  <c r="BL97" i="12" s="1"/>
  <c r="AX49" i="12"/>
  <c r="BC49" i="12" s="1"/>
  <c r="AZ60" i="12"/>
  <c r="BT60" i="12" s="1"/>
  <c r="BU60" i="12" s="1"/>
  <c r="BV60" i="12" s="1"/>
  <c r="AZ11" i="12"/>
  <c r="BT11" i="12" s="1"/>
  <c r="BU11" i="12" s="1"/>
  <c r="BV11" i="12" s="1"/>
  <c r="AY81" i="12"/>
  <c r="BL81" i="12" s="1"/>
  <c r="AY26" i="12"/>
  <c r="BL26" i="12" s="1"/>
  <c r="AX93" i="12"/>
  <c r="BC93" i="12" s="1"/>
  <c r="AX5" i="12"/>
  <c r="BC5" i="12" s="1"/>
  <c r="AZ74" i="12"/>
  <c r="BT74" i="12" s="1"/>
  <c r="BU74" i="12" s="1"/>
  <c r="BV74" i="12" s="1"/>
  <c r="AY135" i="12"/>
  <c r="BL135" i="12" s="1"/>
  <c r="AX88" i="12"/>
  <c r="BC88" i="12" s="1"/>
  <c r="AZ130" i="12"/>
  <c r="BT130" i="12" s="1"/>
  <c r="BU130" i="12" s="1"/>
  <c r="BV130" i="12" s="1"/>
  <c r="AZ50" i="12"/>
  <c r="BT50" i="12" s="1"/>
  <c r="BU50" i="12" s="1"/>
  <c r="BV50" i="12" s="1"/>
  <c r="AY115" i="12"/>
  <c r="BL115" i="12" s="1"/>
  <c r="AY106" i="12"/>
  <c r="BL106" i="12" s="1"/>
  <c r="AX22" i="12"/>
  <c r="BC22" i="12" s="1"/>
  <c r="AX19" i="12"/>
  <c r="BC19" i="12" s="1"/>
  <c r="AY138" i="12"/>
  <c r="BL138" i="12" s="1"/>
  <c r="AZ83" i="12"/>
  <c r="BT83" i="12" s="1"/>
  <c r="BU83" i="12" s="1"/>
  <c r="BV83" i="12" s="1"/>
  <c r="AZ69" i="12"/>
  <c r="BT69" i="12" s="1"/>
  <c r="BU69" i="12" s="1"/>
  <c r="BV69" i="12" s="1"/>
  <c r="AY114" i="12"/>
  <c r="BL114" i="12" s="1"/>
  <c r="AY133" i="12"/>
  <c r="BL133" i="12" s="1"/>
  <c r="AX14" i="12"/>
  <c r="BC14" i="12" s="1"/>
  <c r="AX66" i="12"/>
  <c r="BC66" i="12" s="1"/>
  <c r="AY11" i="12"/>
  <c r="BL11" i="12" s="1"/>
  <c r="AZ126" i="12"/>
  <c r="BT126" i="12" s="1"/>
  <c r="BU126" i="12" s="1"/>
  <c r="BV126" i="12" s="1"/>
  <c r="AY90" i="12"/>
  <c r="BL90" i="12" s="1"/>
  <c r="AX111" i="12"/>
  <c r="BC111" i="12" s="1"/>
  <c r="AX2" i="12"/>
  <c r="BC2" i="12" s="1"/>
  <c r="AY2" i="12"/>
  <c r="BL2" i="12" s="1"/>
  <c r="BM2" i="12" s="1"/>
  <c r="BN2" i="12" s="1"/>
  <c r="AZ2" i="12"/>
  <c r="BT2" i="12" s="1"/>
  <c r="AU127" i="11"/>
  <c r="AX20" i="11" s="1"/>
  <c r="BC20" i="11" s="1"/>
  <c r="AW127" i="11"/>
  <c r="AZ11" i="11" s="1"/>
  <c r="AV127" i="11"/>
  <c r="AY34" i="11" s="1"/>
  <c r="BO34" i="11" s="1"/>
  <c r="BD79" i="12" l="1"/>
  <c r="BD116" i="12"/>
  <c r="BM78" i="12"/>
  <c r="BN78" i="12" s="1"/>
  <c r="BO78" i="12" s="1"/>
  <c r="BP55" i="12"/>
  <c r="BP132" i="12"/>
  <c r="BP36" i="12"/>
  <c r="BR139" i="12"/>
  <c r="BD117" i="12"/>
  <c r="BE117" i="12" s="1"/>
  <c r="BF117" i="12" s="1"/>
  <c r="BP43" i="12"/>
  <c r="BR125" i="12"/>
  <c r="BM34" i="12"/>
  <c r="BR116" i="12"/>
  <c r="BD39" i="12"/>
  <c r="BE39" i="12" s="1"/>
  <c r="BF39" i="12" s="1"/>
  <c r="BM134" i="12"/>
  <c r="BN134" i="12" s="1"/>
  <c r="BO134" i="12" s="1"/>
  <c r="BG61" i="12"/>
  <c r="BM29" i="12"/>
  <c r="BN29" i="12" s="1"/>
  <c r="BO29" i="12" s="1"/>
  <c r="BG139" i="12"/>
  <c r="BG108" i="12"/>
  <c r="BG85" i="12"/>
  <c r="BG70" i="12"/>
  <c r="BG90" i="12"/>
  <c r="BR109" i="12"/>
  <c r="BM103" i="12"/>
  <c r="BN103" i="12" s="1"/>
  <c r="BO103" i="12" s="1"/>
  <c r="BR133" i="12"/>
  <c r="BM15" i="12"/>
  <c r="BN15" i="12" s="1"/>
  <c r="BO15" i="12" s="1"/>
  <c r="BG64" i="12"/>
  <c r="BD59" i="12"/>
  <c r="BE59" i="12" s="1"/>
  <c r="BF59" i="12" s="1"/>
  <c r="BD118" i="12"/>
  <c r="BD23" i="12"/>
  <c r="BG120" i="12"/>
  <c r="BM19" i="12"/>
  <c r="BN19" i="12" s="1"/>
  <c r="BO19" i="12" s="1"/>
  <c r="BR99" i="12"/>
  <c r="BR34" i="12"/>
  <c r="BD56" i="12"/>
  <c r="BE56" i="12" s="1"/>
  <c r="BF56" i="12" s="1"/>
  <c r="BR121" i="12"/>
  <c r="BG55" i="12"/>
  <c r="BG18" i="12"/>
  <c r="BG133" i="12"/>
  <c r="BG122" i="12"/>
  <c r="BD136" i="12"/>
  <c r="BE136" i="12" s="1"/>
  <c r="BF136" i="12" s="1"/>
  <c r="BR18" i="12"/>
  <c r="BR77" i="12"/>
  <c r="BD41" i="12"/>
  <c r="BE41" i="12" s="1"/>
  <c r="BF41" i="12" s="1"/>
  <c r="BD20" i="12"/>
  <c r="BE20" i="12" s="1"/>
  <c r="BG77" i="12"/>
  <c r="BG102" i="12"/>
  <c r="BD34" i="12"/>
  <c r="BE34" i="12" s="1"/>
  <c r="BF34" i="12" s="1"/>
  <c r="BG125" i="12"/>
  <c r="BR80" i="12"/>
  <c r="BP79" i="12"/>
  <c r="BR72" i="12"/>
  <c r="BR55" i="12"/>
  <c r="BD32" i="12"/>
  <c r="BE32" i="12" s="1"/>
  <c r="BF32" i="12" s="1"/>
  <c r="BG99" i="12"/>
  <c r="BG100" i="12"/>
  <c r="BG80" i="12"/>
  <c r="BR103" i="12"/>
  <c r="BD87" i="12"/>
  <c r="BE87" i="12" s="1"/>
  <c r="BF87" i="12" s="1"/>
  <c r="BG128" i="12"/>
  <c r="BG109" i="12"/>
  <c r="BP16" i="12"/>
  <c r="BR140" i="12"/>
  <c r="BD72" i="12"/>
  <c r="BE72" i="12" s="1"/>
  <c r="BF72" i="12" s="1"/>
  <c r="BD103" i="12"/>
  <c r="BE103" i="12" s="1"/>
  <c r="BF103" i="12" s="1"/>
  <c r="BR61" i="12"/>
  <c r="BD127" i="12"/>
  <c r="BE127" i="12" s="1"/>
  <c r="BF127" i="12" s="1"/>
  <c r="BG38" i="12"/>
  <c r="BG72" i="12"/>
  <c r="BD65" i="12"/>
  <c r="BE65" i="12" s="1"/>
  <c r="BF65" i="12" s="1"/>
  <c r="BM71" i="12"/>
  <c r="BN71" i="12" s="1"/>
  <c r="BO71" i="12" s="1"/>
  <c r="BG81" i="12"/>
  <c r="BP104" i="12"/>
  <c r="BP73" i="12"/>
  <c r="CB123" i="12"/>
  <c r="CC123" i="12" s="1"/>
  <c r="CD123" i="12" s="1"/>
  <c r="BR65" i="12"/>
  <c r="BG129" i="12"/>
  <c r="BR39" i="12"/>
  <c r="BR48" i="12"/>
  <c r="BP92" i="12"/>
  <c r="BR45" i="12"/>
  <c r="BM23" i="12"/>
  <c r="BN23" i="12" s="1"/>
  <c r="BO23" i="12" s="1"/>
  <c r="BR23" i="12"/>
  <c r="BR64" i="12"/>
  <c r="BP48" i="12"/>
  <c r="CB52" i="12"/>
  <c r="CC52" i="12" s="1"/>
  <c r="CD52" i="12" s="1"/>
  <c r="BR141" i="12"/>
  <c r="BR30" i="12"/>
  <c r="BP18" i="12"/>
  <c r="BM129" i="12"/>
  <c r="BN129" i="12" s="1"/>
  <c r="BO129" i="12" s="1"/>
  <c r="BR15" i="12"/>
  <c r="BR127" i="12"/>
  <c r="BR21" i="12"/>
  <c r="BR129" i="12"/>
  <c r="BM96" i="12"/>
  <c r="BN96" i="12" s="1"/>
  <c r="BO96" i="12" s="1"/>
  <c r="CB65" i="12"/>
  <c r="CC65" i="12" s="1"/>
  <c r="CD65" i="12" s="1"/>
  <c r="BD22" i="12"/>
  <c r="BG22" i="12"/>
  <c r="BR22" i="12"/>
  <c r="BR110" i="12"/>
  <c r="BD110" i="12"/>
  <c r="BG110" i="12"/>
  <c r="BM136" i="12"/>
  <c r="BP136" i="12"/>
  <c r="BM94" i="12"/>
  <c r="BP94" i="12"/>
  <c r="BM62" i="12"/>
  <c r="BP62" i="12"/>
  <c r="BE55" i="12"/>
  <c r="BF55" i="12" s="1"/>
  <c r="BD119" i="12"/>
  <c r="BG119" i="12"/>
  <c r="BR119" i="12"/>
  <c r="BR76" i="12"/>
  <c r="BD76" i="12"/>
  <c r="BG76" i="12"/>
  <c r="BP95" i="12"/>
  <c r="BM95" i="12"/>
  <c r="BD101" i="12"/>
  <c r="BG101" i="12"/>
  <c r="BR101" i="12"/>
  <c r="BP69" i="12"/>
  <c r="BM69" i="12"/>
  <c r="BD14" i="12"/>
  <c r="BG14" i="12"/>
  <c r="BR14" i="12"/>
  <c r="BM20" i="12"/>
  <c r="BP20" i="12"/>
  <c r="BE141" i="12"/>
  <c r="BF141" i="12" s="1"/>
  <c r="BE30" i="12"/>
  <c r="BF30" i="12" s="1"/>
  <c r="BN104" i="12"/>
  <c r="BO104" i="12" s="1"/>
  <c r="BR32" i="12"/>
  <c r="BE99" i="12"/>
  <c r="BF99" i="12" s="1"/>
  <c r="BM25" i="12"/>
  <c r="BP25" i="12"/>
  <c r="BM74" i="12"/>
  <c r="BP74" i="12"/>
  <c r="CB44" i="12"/>
  <c r="CC44" i="12" s="1"/>
  <c r="CD44" i="12" s="1"/>
  <c r="BM26" i="12"/>
  <c r="BP26" i="12"/>
  <c r="BM87" i="12"/>
  <c r="BP87" i="12"/>
  <c r="BM120" i="12"/>
  <c r="BP120" i="12"/>
  <c r="BM138" i="12"/>
  <c r="BP138" i="12"/>
  <c r="BM135" i="12"/>
  <c r="BP135" i="12"/>
  <c r="BG49" i="12"/>
  <c r="BD49" i="12"/>
  <c r="BR49" i="12"/>
  <c r="BM49" i="12"/>
  <c r="BP49" i="12"/>
  <c r="BR8" i="12"/>
  <c r="BG8" i="12"/>
  <c r="BD8" i="12"/>
  <c r="BG46" i="12"/>
  <c r="BD46" i="12"/>
  <c r="BR46" i="12"/>
  <c r="BG89" i="12"/>
  <c r="BR89" i="12"/>
  <c r="BD89" i="12"/>
  <c r="BM27" i="12"/>
  <c r="BP27" i="12"/>
  <c r="BR138" i="12"/>
  <c r="BG138" i="12"/>
  <c r="BD138" i="12"/>
  <c r="BM5" i="12"/>
  <c r="BP5" i="12"/>
  <c r="BM24" i="12"/>
  <c r="BP24" i="12"/>
  <c r="BM50" i="12"/>
  <c r="BP50" i="12"/>
  <c r="BM131" i="12"/>
  <c r="BP131" i="12"/>
  <c r="BM56" i="12"/>
  <c r="BP56" i="12"/>
  <c r="BE18" i="12"/>
  <c r="BF18" i="12" s="1"/>
  <c r="BN55" i="12"/>
  <c r="BO55" i="12" s="1"/>
  <c r="BN124" i="12"/>
  <c r="BO124" i="12" s="1"/>
  <c r="BP53" i="12"/>
  <c r="BM53" i="12"/>
  <c r="BG83" i="12"/>
  <c r="BR83" i="12"/>
  <c r="BD83" i="12"/>
  <c r="BG92" i="12"/>
  <c r="BR92" i="12"/>
  <c r="BD92" i="12"/>
  <c r="BD114" i="12"/>
  <c r="BG114" i="12"/>
  <c r="BR114" i="12"/>
  <c r="BD132" i="12"/>
  <c r="BR132" i="12"/>
  <c r="BG132" i="12"/>
  <c r="BP100" i="12"/>
  <c r="BM100" i="12"/>
  <c r="BG33" i="12"/>
  <c r="BD33" i="12"/>
  <c r="BR33" i="12"/>
  <c r="BE140" i="12"/>
  <c r="BF140" i="12" s="1"/>
  <c r="BE53" i="12"/>
  <c r="BF53" i="12" s="1"/>
  <c r="BE121" i="12"/>
  <c r="BF121" i="12" s="1"/>
  <c r="BN17" i="12"/>
  <c r="BO17" i="12" s="1"/>
  <c r="BR26" i="12"/>
  <c r="BD42" i="12"/>
  <c r="BR42" i="12"/>
  <c r="BG42" i="12"/>
  <c r="BR10" i="12"/>
  <c r="BD10" i="12"/>
  <c r="BG10" i="12"/>
  <c r="BD6" i="12"/>
  <c r="BR6" i="12"/>
  <c r="BG6" i="12"/>
  <c r="BD25" i="12"/>
  <c r="BG25" i="12"/>
  <c r="BR25" i="12"/>
  <c r="BG91" i="12"/>
  <c r="BD91" i="12"/>
  <c r="BR91" i="12"/>
  <c r="BM107" i="12"/>
  <c r="BP107" i="12"/>
  <c r="BR134" i="12"/>
  <c r="BG134" i="12"/>
  <c r="BD134" i="12"/>
  <c r="BM39" i="12"/>
  <c r="BP39" i="12"/>
  <c r="BE102" i="12"/>
  <c r="BF102" i="12" s="1"/>
  <c r="BR90" i="12"/>
  <c r="BN34" i="12"/>
  <c r="BO34" i="12" s="1"/>
  <c r="CB7" i="12"/>
  <c r="CC7" i="12" s="1"/>
  <c r="CD7" i="12" s="1"/>
  <c r="BM11" i="12"/>
  <c r="BP11" i="12"/>
  <c r="BR19" i="12"/>
  <c r="BD19" i="12"/>
  <c r="BG19" i="12"/>
  <c r="BM97" i="12"/>
  <c r="BP97" i="12"/>
  <c r="BP105" i="12"/>
  <c r="BM105" i="12"/>
  <c r="BR60" i="12"/>
  <c r="BG60" i="12"/>
  <c r="BD60" i="12"/>
  <c r="BD135" i="12"/>
  <c r="BR135" i="12"/>
  <c r="BG135" i="12"/>
  <c r="BM141" i="12"/>
  <c r="BP141" i="12"/>
  <c r="BM112" i="12"/>
  <c r="BP112" i="12"/>
  <c r="BM83" i="12"/>
  <c r="BP83" i="12"/>
  <c r="BR78" i="12"/>
  <c r="BD78" i="12"/>
  <c r="BG78" i="12"/>
  <c r="BP84" i="12"/>
  <c r="BM84" i="12"/>
  <c r="BR50" i="12"/>
  <c r="BE62" i="12"/>
  <c r="BF62" i="12" s="1"/>
  <c r="BN31" i="12"/>
  <c r="BO31" i="12" s="1"/>
  <c r="BR107" i="12"/>
  <c r="BE133" i="12"/>
  <c r="BF133" i="12" s="1"/>
  <c r="BM40" i="12"/>
  <c r="BP40" i="12"/>
  <c r="BR126" i="12"/>
  <c r="BG126" i="12"/>
  <c r="BD126" i="12"/>
  <c r="BM109" i="12"/>
  <c r="BP109" i="12"/>
  <c r="BM12" i="12"/>
  <c r="BP12" i="12"/>
  <c r="BM46" i="12"/>
  <c r="BP46" i="12"/>
  <c r="BD4" i="12"/>
  <c r="BR4" i="12"/>
  <c r="BG4" i="12"/>
  <c r="BM38" i="12"/>
  <c r="BP38" i="12"/>
  <c r="BP113" i="12"/>
  <c r="BM113" i="12"/>
  <c r="BE21" i="12"/>
  <c r="BF21" i="12" s="1"/>
  <c r="BR122" i="12"/>
  <c r="BE77" i="12"/>
  <c r="BF77" i="12" s="1"/>
  <c r="BM10" i="12"/>
  <c r="BP10" i="12"/>
  <c r="BR68" i="12"/>
  <c r="BD68" i="12"/>
  <c r="BG68" i="12"/>
  <c r="BD75" i="12"/>
  <c r="BG75" i="12"/>
  <c r="BR75" i="12"/>
  <c r="BD94" i="12"/>
  <c r="BG94" i="12"/>
  <c r="BR94" i="12"/>
  <c r="BM8" i="12"/>
  <c r="BP8" i="12"/>
  <c r="BP67" i="12"/>
  <c r="BM67" i="12"/>
  <c r="BM91" i="12"/>
  <c r="BP91" i="12"/>
  <c r="BE48" i="12"/>
  <c r="BF48" i="12" s="1"/>
  <c r="BN16" i="12"/>
  <c r="BO16" i="12" s="1"/>
  <c r="BE90" i="12"/>
  <c r="BF90" i="12" s="1"/>
  <c r="BE80" i="12"/>
  <c r="BF80" i="12" s="1"/>
  <c r="BN140" i="12"/>
  <c r="BO140" i="12" s="1"/>
  <c r="BE26" i="12"/>
  <c r="BF26" i="12" s="1"/>
  <c r="BM111" i="12"/>
  <c r="BP111" i="12"/>
  <c r="BM60" i="12"/>
  <c r="BP60" i="12"/>
  <c r="BM54" i="12"/>
  <c r="BP54" i="12"/>
  <c r="BR7" i="12"/>
  <c r="BG7" i="12"/>
  <c r="BD7" i="12"/>
  <c r="BD115" i="12"/>
  <c r="BR115" i="12"/>
  <c r="BG115" i="12"/>
  <c r="BM68" i="12"/>
  <c r="BP68" i="12"/>
  <c r="BP98" i="12"/>
  <c r="BM98" i="12"/>
  <c r="BN48" i="12"/>
  <c r="BO48" i="12" s="1"/>
  <c r="BR120" i="12"/>
  <c r="BE24" i="12"/>
  <c r="BF24" i="12" s="1"/>
  <c r="BE125" i="12"/>
  <c r="BF125" i="12" s="1"/>
  <c r="BN79" i="12"/>
  <c r="BO79" i="12" s="1"/>
  <c r="BM126" i="12"/>
  <c r="BP126" i="12"/>
  <c r="BE100" i="12"/>
  <c r="BF100" i="12" s="1"/>
  <c r="BR136" i="12"/>
  <c r="BE120" i="12"/>
  <c r="BF120" i="12" s="1"/>
  <c r="BE70" i="12"/>
  <c r="BF70" i="12" s="1"/>
  <c r="BE15" i="12"/>
  <c r="BF15" i="12" s="1"/>
  <c r="BR24" i="12"/>
  <c r="BG104" i="12"/>
  <c r="BD104" i="12"/>
  <c r="BR104" i="12"/>
  <c r="BD5" i="12"/>
  <c r="BR5" i="12"/>
  <c r="BG5" i="12"/>
  <c r="BR62" i="12"/>
  <c r="BP45" i="12"/>
  <c r="BM45" i="12"/>
  <c r="BP28" i="12"/>
  <c r="BM28" i="12"/>
  <c r="BR37" i="12"/>
  <c r="BG37" i="12"/>
  <c r="BD37" i="12"/>
  <c r="BM106" i="12"/>
  <c r="BP106" i="12"/>
  <c r="BD86" i="12"/>
  <c r="BG86" i="12"/>
  <c r="BR86" i="12"/>
  <c r="BP117" i="12"/>
  <c r="BM117" i="12"/>
  <c r="BE129" i="12"/>
  <c r="BF129" i="12" s="1"/>
  <c r="BM63" i="12"/>
  <c r="BP63" i="12"/>
  <c r="BM121" i="12"/>
  <c r="BP121" i="12"/>
  <c r="BM77" i="12"/>
  <c r="BP77" i="12"/>
  <c r="BM115" i="12"/>
  <c r="BP115" i="12"/>
  <c r="BD98" i="12"/>
  <c r="BR98" i="12"/>
  <c r="BG98" i="12"/>
  <c r="BR130" i="12"/>
  <c r="BG130" i="12"/>
  <c r="BD130" i="12"/>
  <c r="BR87" i="12"/>
  <c r="BN43" i="12"/>
  <c r="BO43" i="12" s="1"/>
  <c r="BR117" i="12"/>
  <c r="BR28" i="12"/>
  <c r="BG28" i="12"/>
  <c r="BD28" i="12"/>
  <c r="BN130" i="12"/>
  <c r="BO130" i="12" s="1"/>
  <c r="BM86" i="12"/>
  <c r="BP86" i="12"/>
  <c r="BM128" i="12"/>
  <c r="BP128" i="12"/>
  <c r="CB45" i="12"/>
  <c r="CC45" i="12" s="1"/>
  <c r="CD45" i="12" s="1"/>
  <c r="BM114" i="12"/>
  <c r="BP114" i="12"/>
  <c r="BR73" i="12"/>
  <c r="BG73" i="12"/>
  <c r="BD73" i="12"/>
  <c r="BD29" i="12"/>
  <c r="BG29" i="12"/>
  <c r="BR29" i="12"/>
  <c r="BP3" i="12"/>
  <c r="BM3" i="12"/>
  <c r="BP13" i="12"/>
  <c r="BM13" i="12"/>
  <c r="BR79" i="12"/>
  <c r="BR118" i="12"/>
  <c r="BD74" i="12"/>
  <c r="BR74" i="12"/>
  <c r="BG74" i="12"/>
  <c r="BP61" i="12"/>
  <c r="BM61" i="12"/>
  <c r="BM110" i="12"/>
  <c r="BP110" i="12"/>
  <c r="BP47" i="12"/>
  <c r="BM47" i="12"/>
  <c r="BE139" i="12"/>
  <c r="BF139" i="12" s="1"/>
  <c r="BE109" i="12"/>
  <c r="BF109" i="12" s="1"/>
  <c r="BE45" i="12"/>
  <c r="BF45" i="12" s="1"/>
  <c r="BR85" i="12"/>
  <c r="BD47" i="12"/>
  <c r="BR47" i="12"/>
  <c r="BG47" i="12"/>
  <c r="BM125" i="12"/>
  <c r="BP125" i="12"/>
  <c r="BR40" i="12"/>
  <c r="BG40" i="12"/>
  <c r="BD40" i="12"/>
  <c r="BM137" i="12"/>
  <c r="BP137" i="12"/>
  <c r="BN108" i="12"/>
  <c r="BO108" i="12" s="1"/>
  <c r="BR11" i="12"/>
  <c r="BD11" i="12"/>
  <c r="BG11" i="12"/>
  <c r="BD69" i="12"/>
  <c r="BG69" i="12"/>
  <c r="BR69" i="12"/>
  <c r="BM70" i="12"/>
  <c r="BP70" i="12"/>
  <c r="BM14" i="12"/>
  <c r="BP14" i="12"/>
  <c r="BM65" i="12"/>
  <c r="BP65" i="12"/>
  <c r="BR36" i="12"/>
  <c r="BG36" i="12"/>
  <c r="BD36" i="12"/>
  <c r="BP32" i="12"/>
  <c r="BM32" i="12"/>
  <c r="BR123" i="12"/>
  <c r="BN73" i="12"/>
  <c r="BO73" i="12" s="1"/>
  <c r="BR108" i="12"/>
  <c r="BP21" i="12"/>
  <c r="BM21" i="12"/>
  <c r="BM44" i="12"/>
  <c r="BP44" i="12"/>
  <c r="BM4" i="12"/>
  <c r="BP4" i="12"/>
  <c r="BM72" i="12"/>
  <c r="BP72" i="12"/>
  <c r="BP88" i="12"/>
  <c r="BM88" i="12"/>
  <c r="BD106" i="12"/>
  <c r="BG106" i="12"/>
  <c r="BR106" i="12"/>
  <c r="BD9" i="12"/>
  <c r="BR9" i="12"/>
  <c r="BG9" i="12"/>
  <c r="BM66" i="12"/>
  <c r="BP66" i="12"/>
  <c r="BR100" i="12"/>
  <c r="BE38" i="12"/>
  <c r="BF38" i="12" s="1"/>
  <c r="BN92" i="12"/>
  <c r="BO92" i="12" s="1"/>
  <c r="BR70" i="12"/>
  <c r="BE64" i="12"/>
  <c r="BF64" i="12" s="1"/>
  <c r="BN57" i="12"/>
  <c r="BO57" i="12" s="1"/>
  <c r="BD66" i="12"/>
  <c r="BG66" i="12"/>
  <c r="BR66" i="12"/>
  <c r="BR105" i="12"/>
  <c r="BG105" i="12"/>
  <c r="BD105" i="12"/>
  <c r="BD63" i="12"/>
  <c r="BR63" i="12"/>
  <c r="BG63" i="12"/>
  <c r="BM42" i="12"/>
  <c r="BP42" i="12"/>
  <c r="BM59" i="12"/>
  <c r="BP59" i="12"/>
  <c r="BE50" i="12"/>
  <c r="BF50" i="12" s="1"/>
  <c r="BE61" i="12"/>
  <c r="BF61" i="12" s="1"/>
  <c r="BP75" i="12"/>
  <c r="BM75" i="12"/>
  <c r="BM52" i="12"/>
  <c r="BP52" i="12"/>
  <c r="BM127" i="12"/>
  <c r="BP127" i="12"/>
  <c r="BM64" i="12"/>
  <c r="BP64" i="12"/>
  <c r="BD93" i="12"/>
  <c r="BG93" i="12"/>
  <c r="BR93" i="12"/>
  <c r="BP41" i="12"/>
  <c r="BM41" i="12"/>
  <c r="BM99" i="12"/>
  <c r="BP99" i="12"/>
  <c r="BM30" i="12"/>
  <c r="BP30" i="12"/>
  <c r="BE107" i="12"/>
  <c r="BF107" i="12" s="1"/>
  <c r="BM102" i="12"/>
  <c r="BP102" i="12"/>
  <c r="BM93" i="12"/>
  <c r="BP93" i="12"/>
  <c r="BD112" i="12"/>
  <c r="BR112" i="12"/>
  <c r="BG112" i="12"/>
  <c r="BE118" i="12"/>
  <c r="BF118" i="12" s="1"/>
  <c r="BM37" i="12"/>
  <c r="BP37" i="12"/>
  <c r="BM35" i="12"/>
  <c r="BP35" i="12"/>
  <c r="BD124" i="12"/>
  <c r="BR124" i="12"/>
  <c r="BG124" i="12"/>
  <c r="BG54" i="12"/>
  <c r="BR54" i="12"/>
  <c r="BD54" i="12"/>
  <c r="BM133" i="12"/>
  <c r="BP133" i="12"/>
  <c r="BD35" i="12"/>
  <c r="BR35" i="12"/>
  <c r="BG35" i="12"/>
  <c r="BR41" i="12"/>
  <c r="BE81" i="12"/>
  <c r="BF81" i="12" s="1"/>
  <c r="BR13" i="12"/>
  <c r="BD13" i="12"/>
  <c r="BG13" i="12"/>
  <c r="BM116" i="12"/>
  <c r="BP116" i="12"/>
  <c r="BR56" i="12"/>
  <c r="BE23" i="12"/>
  <c r="BF23" i="12" s="1"/>
  <c r="BM81" i="12"/>
  <c r="BP81" i="12"/>
  <c r="BM58" i="12"/>
  <c r="BP58" i="12"/>
  <c r="BM101" i="12"/>
  <c r="BP101" i="12"/>
  <c r="BM22" i="12"/>
  <c r="BP22" i="12"/>
  <c r="BR81" i="12"/>
  <c r="BM6" i="12"/>
  <c r="BP6" i="12"/>
  <c r="BD82" i="12"/>
  <c r="BR82" i="12"/>
  <c r="BG82" i="12"/>
  <c r="BM76" i="12"/>
  <c r="BP76" i="12"/>
  <c r="BR17" i="12"/>
  <c r="BR59" i="12"/>
  <c r="BE108" i="12"/>
  <c r="BF108" i="12" s="1"/>
  <c r="BR128" i="12"/>
  <c r="BD58" i="12"/>
  <c r="BR58" i="12"/>
  <c r="BG58" i="12"/>
  <c r="BD111" i="12"/>
  <c r="BR111" i="12"/>
  <c r="BG111" i="12"/>
  <c r="BM139" i="12"/>
  <c r="BP139" i="12"/>
  <c r="BP82" i="12"/>
  <c r="BM82" i="12"/>
  <c r="BG27" i="12"/>
  <c r="BD27" i="12"/>
  <c r="BR27" i="12"/>
  <c r="BM119" i="12"/>
  <c r="BP119" i="12"/>
  <c r="BM90" i="12"/>
  <c r="BP90" i="12"/>
  <c r="BG88" i="12"/>
  <c r="BD88" i="12"/>
  <c r="BR88" i="12"/>
  <c r="BD51" i="12"/>
  <c r="BG51" i="12"/>
  <c r="BR51" i="12"/>
  <c r="BD131" i="12"/>
  <c r="BR131" i="12"/>
  <c r="BG131" i="12"/>
  <c r="BG95" i="12"/>
  <c r="BD95" i="12"/>
  <c r="BR95" i="12"/>
  <c r="BG52" i="12"/>
  <c r="BR52" i="12"/>
  <c r="BD52" i="12"/>
  <c r="BR12" i="12"/>
  <c r="BG12" i="12"/>
  <c r="BD12" i="12"/>
  <c r="BG97" i="12"/>
  <c r="BR97" i="12"/>
  <c r="BD97" i="12"/>
  <c r="BG96" i="12"/>
  <c r="BD96" i="12"/>
  <c r="BR96" i="12"/>
  <c r="BP7" i="12"/>
  <c r="BM7" i="12"/>
  <c r="BM118" i="12"/>
  <c r="BP118" i="12"/>
  <c r="BN132" i="12"/>
  <c r="BO132" i="12" s="1"/>
  <c r="BN36" i="12"/>
  <c r="BO36" i="12" s="1"/>
  <c r="BN80" i="12"/>
  <c r="BO80" i="12" s="1"/>
  <c r="BN18" i="12"/>
  <c r="BO18" i="12" s="1"/>
  <c r="BR20" i="12"/>
  <c r="BR3" i="12"/>
  <c r="BD3" i="12"/>
  <c r="BG3" i="12"/>
  <c r="BM122" i="12"/>
  <c r="BP122" i="12"/>
  <c r="BD71" i="12"/>
  <c r="BR71" i="12"/>
  <c r="BG71" i="12"/>
  <c r="BG57" i="12"/>
  <c r="BD57" i="12"/>
  <c r="BR57" i="12"/>
  <c r="BR16" i="12"/>
  <c r="BG16" i="12"/>
  <c r="BD16" i="12"/>
  <c r="BG84" i="12"/>
  <c r="BR84" i="12"/>
  <c r="BD84" i="12"/>
  <c r="BG137" i="12"/>
  <c r="BD137" i="12"/>
  <c r="BR137" i="12"/>
  <c r="BD31" i="12"/>
  <c r="BR31" i="12"/>
  <c r="BG31" i="12"/>
  <c r="BE17" i="12"/>
  <c r="BF17" i="12" s="1"/>
  <c r="BE122" i="12"/>
  <c r="BF122" i="12" s="1"/>
  <c r="BR53" i="12"/>
  <c r="BE123" i="12"/>
  <c r="BF123" i="12" s="1"/>
  <c r="BE79" i="12"/>
  <c r="BF79" i="12" s="1"/>
  <c r="BE128" i="12"/>
  <c r="BF128" i="12" s="1"/>
  <c r="BE116" i="12"/>
  <c r="BF116" i="12" s="1"/>
  <c r="BN33" i="12"/>
  <c r="BO33" i="12" s="1"/>
  <c r="BD67" i="12"/>
  <c r="BG67" i="12"/>
  <c r="BR67" i="12"/>
  <c r="BD43" i="12"/>
  <c r="BG43" i="12"/>
  <c r="BR43" i="12"/>
  <c r="BM85" i="12"/>
  <c r="BP85" i="12"/>
  <c r="BM51" i="12"/>
  <c r="BP51" i="12"/>
  <c r="BM89" i="12"/>
  <c r="BP89" i="12"/>
  <c r="BG44" i="12"/>
  <c r="BD44" i="12"/>
  <c r="BR44" i="12"/>
  <c r="BM123" i="12"/>
  <c r="BP123" i="12"/>
  <c r="BR113" i="12"/>
  <c r="BG113" i="12"/>
  <c r="BD113" i="12"/>
  <c r="BM9" i="12"/>
  <c r="BP9" i="12"/>
  <c r="BR102" i="12"/>
  <c r="BR38" i="12"/>
  <c r="BE85" i="12"/>
  <c r="BF85" i="12" s="1"/>
  <c r="CB39" i="12"/>
  <c r="CC39" i="12" s="1"/>
  <c r="CD39" i="12" s="1"/>
  <c r="CB27" i="12"/>
  <c r="CC27" i="12" s="1"/>
  <c r="CD27" i="12" s="1"/>
  <c r="CB30" i="12"/>
  <c r="CC30" i="12" s="1"/>
  <c r="CD30" i="12" s="1"/>
  <c r="CB108" i="12"/>
  <c r="CC108" i="12" s="1"/>
  <c r="CD108" i="12" s="1"/>
  <c r="CB106" i="12"/>
  <c r="CC106" i="12" s="1"/>
  <c r="CD106" i="12" s="1"/>
  <c r="CB71" i="12"/>
  <c r="CC71" i="12" s="1"/>
  <c r="CD71" i="12" s="1"/>
  <c r="CB19" i="12"/>
  <c r="CC19" i="12" s="1"/>
  <c r="CD19" i="12" s="1"/>
  <c r="CB75" i="12"/>
  <c r="CC75" i="12" s="1"/>
  <c r="CD75" i="12" s="1"/>
  <c r="CB26" i="12"/>
  <c r="CC26" i="12" s="1"/>
  <c r="CD26" i="12" s="1"/>
  <c r="CB84" i="12"/>
  <c r="CC84" i="12" s="1"/>
  <c r="CD84" i="12" s="1"/>
  <c r="CB111" i="12"/>
  <c r="CC111" i="12" s="1"/>
  <c r="CD111" i="12" s="1"/>
  <c r="CB121" i="12"/>
  <c r="CC121" i="12" s="1"/>
  <c r="CD121" i="12" s="1"/>
  <c r="CB4" i="12"/>
  <c r="CC4" i="12" s="1"/>
  <c r="CD4" i="12" s="1"/>
  <c r="CB110" i="12"/>
  <c r="CC110" i="12" s="1"/>
  <c r="CD110" i="12" s="1"/>
  <c r="CB24" i="12"/>
  <c r="CC24" i="12" s="1"/>
  <c r="CD24" i="12" s="1"/>
  <c r="CB90" i="12"/>
  <c r="CC90" i="12" s="1"/>
  <c r="CD90" i="12" s="1"/>
  <c r="CB119" i="12"/>
  <c r="CC119" i="12" s="1"/>
  <c r="CD119" i="12" s="1"/>
  <c r="CB81" i="12"/>
  <c r="CC81" i="12" s="1"/>
  <c r="CD81" i="12" s="1"/>
  <c r="CB139" i="12"/>
  <c r="CC139" i="12" s="1"/>
  <c r="CD139" i="12" s="1"/>
  <c r="CB97" i="12"/>
  <c r="CC97" i="12" s="1"/>
  <c r="CD97" i="12" s="1"/>
  <c r="CB98" i="12"/>
  <c r="CC98" i="12" s="1"/>
  <c r="CD98" i="12" s="1"/>
  <c r="CB25" i="12"/>
  <c r="CC25" i="12" s="1"/>
  <c r="CD25" i="12" s="1"/>
  <c r="CB92" i="12"/>
  <c r="CC92" i="12" s="1"/>
  <c r="CD92" i="12" s="1"/>
  <c r="CB128" i="12"/>
  <c r="CC128" i="12" s="1"/>
  <c r="CD128" i="12" s="1"/>
  <c r="CB120" i="12"/>
  <c r="CC120" i="12" s="1"/>
  <c r="CD120" i="12" s="1"/>
  <c r="CB109" i="12"/>
  <c r="CC109" i="12" s="1"/>
  <c r="CD109" i="12" s="1"/>
  <c r="CB93" i="12"/>
  <c r="CC93" i="12" s="1"/>
  <c r="CD93" i="12" s="1"/>
  <c r="CB80" i="12"/>
  <c r="CC80" i="12" s="1"/>
  <c r="CD80" i="12" s="1"/>
  <c r="CB136" i="12"/>
  <c r="CC136" i="12" s="1"/>
  <c r="CD136" i="12" s="1"/>
  <c r="CB105" i="12"/>
  <c r="CC105" i="12" s="1"/>
  <c r="CD105" i="12" s="1"/>
  <c r="CB6" i="12"/>
  <c r="CC6" i="12" s="1"/>
  <c r="CD6" i="12" s="1"/>
  <c r="CB79" i="12"/>
  <c r="CC79" i="12" s="1"/>
  <c r="CD79" i="12" s="1"/>
  <c r="CB53" i="12"/>
  <c r="CC53" i="12" s="1"/>
  <c r="CD53" i="12" s="1"/>
  <c r="CB112" i="12"/>
  <c r="CC112" i="12" s="1"/>
  <c r="CD112" i="12" s="1"/>
  <c r="CB100" i="12"/>
  <c r="CC100" i="12" s="1"/>
  <c r="CD100" i="12" s="1"/>
  <c r="CB16" i="12"/>
  <c r="CC16" i="12" s="1"/>
  <c r="CD16" i="12" s="1"/>
  <c r="CB141" i="12"/>
  <c r="CC141" i="12" s="1"/>
  <c r="CD141" i="12" s="1"/>
  <c r="CB96" i="12"/>
  <c r="CC96" i="12" s="1"/>
  <c r="CD96" i="12" s="1"/>
  <c r="CB3" i="12"/>
  <c r="CC3" i="12" s="1"/>
  <c r="CD3" i="12" s="1"/>
  <c r="CB64" i="12"/>
  <c r="CC64" i="12" s="1"/>
  <c r="CD64" i="12" s="1"/>
  <c r="CB62" i="12"/>
  <c r="CC62" i="12" s="1"/>
  <c r="CD62" i="12" s="1"/>
  <c r="CB47" i="12"/>
  <c r="CC47" i="12" s="1"/>
  <c r="CD47" i="12" s="1"/>
  <c r="CB126" i="12"/>
  <c r="CC126" i="12" s="1"/>
  <c r="CD126" i="12" s="1"/>
  <c r="CB115" i="12"/>
  <c r="CC115" i="12" s="1"/>
  <c r="CD115" i="12" s="1"/>
  <c r="CB20" i="12"/>
  <c r="CC20" i="12" s="1"/>
  <c r="CD20" i="12" s="1"/>
  <c r="CB130" i="12"/>
  <c r="CC130" i="12" s="1"/>
  <c r="CD130" i="12" s="1"/>
  <c r="CB114" i="12"/>
  <c r="CC114" i="12" s="1"/>
  <c r="CD114" i="12" s="1"/>
  <c r="CB85" i="12"/>
  <c r="CC85" i="12" s="1"/>
  <c r="CD85" i="12" s="1"/>
  <c r="CB78" i="12"/>
  <c r="CC78" i="12" s="1"/>
  <c r="CD78" i="12" s="1"/>
  <c r="CB87" i="12"/>
  <c r="CC87" i="12" s="1"/>
  <c r="CD87" i="12" s="1"/>
  <c r="CB11" i="12"/>
  <c r="CC11" i="12" s="1"/>
  <c r="CD11" i="12" s="1"/>
  <c r="CB28" i="12"/>
  <c r="CC28" i="12" s="1"/>
  <c r="CD28" i="12" s="1"/>
  <c r="CB51" i="12"/>
  <c r="CC51" i="12" s="1"/>
  <c r="CD51" i="12" s="1"/>
  <c r="CB61" i="12"/>
  <c r="CC61" i="12" s="1"/>
  <c r="CD61" i="12" s="1"/>
  <c r="CB34" i="12"/>
  <c r="CC34" i="12" s="1"/>
  <c r="CD34" i="12" s="1"/>
  <c r="CB107" i="12"/>
  <c r="CC107" i="12" s="1"/>
  <c r="CD107" i="12" s="1"/>
  <c r="CB70" i="12"/>
  <c r="CC70" i="12" s="1"/>
  <c r="CD70" i="12" s="1"/>
  <c r="CB127" i="12"/>
  <c r="CC127" i="12" s="1"/>
  <c r="CD127" i="12" s="1"/>
  <c r="CB117" i="12"/>
  <c r="CC117" i="12" s="1"/>
  <c r="CD117" i="12" s="1"/>
  <c r="CB124" i="12"/>
  <c r="CC124" i="12" s="1"/>
  <c r="CD124" i="12" s="1"/>
  <c r="CB42" i="12"/>
  <c r="CC42" i="12" s="1"/>
  <c r="CD42" i="12" s="1"/>
  <c r="CB86" i="12"/>
  <c r="CC86" i="12" s="1"/>
  <c r="CD86" i="12" s="1"/>
  <c r="CB91" i="12"/>
  <c r="CC91" i="12" s="1"/>
  <c r="CD91" i="12" s="1"/>
  <c r="CB99" i="12"/>
  <c r="CC99" i="12" s="1"/>
  <c r="CD99" i="12" s="1"/>
  <c r="CB48" i="12"/>
  <c r="CC48" i="12" s="1"/>
  <c r="CD48" i="12" s="1"/>
  <c r="CB104" i="12"/>
  <c r="CC104" i="12" s="1"/>
  <c r="CD104" i="12" s="1"/>
  <c r="CB134" i="12"/>
  <c r="CC134" i="12" s="1"/>
  <c r="CD134" i="12" s="1"/>
  <c r="CB118" i="12"/>
  <c r="CC118" i="12" s="1"/>
  <c r="CD118" i="12" s="1"/>
  <c r="CB68" i="12"/>
  <c r="CC68" i="12" s="1"/>
  <c r="CD68" i="12" s="1"/>
  <c r="CB40" i="12"/>
  <c r="CC40" i="12" s="1"/>
  <c r="CD40" i="12" s="1"/>
  <c r="CB35" i="12"/>
  <c r="CC35" i="12" s="1"/>
  <c r="CD35" i="12" s="1"/>
  <c r="CB67" i="12"/>
  <c r="CC67" i="12" s="1"/>
  <c r="CD67" i="12" s="1"/>
  <c r="CB13" i="12"/>
  <c r="CC13" i="12" s="1"/>
  <c r="CD13" i="12" s="1"/>
  <c r="CB22" i="12"/>
  <c r="CC22" i="12" s="1"/>
  <c r="CD22" i="12" s="1"/>
  <c r="CB58" i="12"/>
  <c r="CC58" i="12" s="1"/>
  <c r="CD58" i="12" s="1"/>
  <c r="CB31" i="12"/>
  <c r="CC31" i="12" s="1"/>
  <c r="CD31" i="12" s="1"/>
  <c r="CB125" i="12"/>
  <c r="CC125" i="12" s="1"/>
  <c r="CD125" i="12" s="1"/>
  <c r="CB10" i="12"/>
  <c r="CC10" i="12" s="1"/>
  <c r="CD10" i="12" s="1"/>
  <c r="CB129" i="12"/>
  <c r="CC129" i="12" s="1"/>
  <c r="CD129" i="12" s="1"/>
  <c r="CB138" i="12"/>
  <c r="CC138" i="12" s="1"/>
  <c r="CD138" i="12" s="1"/>
  <c r="CB59" i="12"/>
  <c r="CC59" i="12" s="1"/>
  <c r="CD59" i="12" s="1"/>
  <c r="CB37" i="12"/>
  <c r="CC37" i="12" s="1"/>
  <c r="CD37" i="12" s="1"/>
  <c r="CB23" i="12"/>
  <c r="CC23" i="12" s="1"/>
  <c r="CD23" i="12" s="1"/>
  <c r="CB15" i="12"/>
  <c r="CC15" i="12" s="1"/>
  <c r="CD15" i="12" s="1"/>
  <c r="CB137" i="12"/>
  <c r="CC137" i="12" s="1"/>
  <c r="CD137" i="12" s="1"/>
  <c r="CB56" i="12"/>
  <c r="CC56" i="12" s="1"/>
  <c r="CD56" i="12" s="1"/>
  <c r="CB9" i="12"/>
  <c r="CC9" i="12" s="1"/>
  <c r="CD9" i="12" s="1"/>
  <c r="CB133" i="12"/>
  <c r="CC133" i="12" s="1"/>
  <c r="CD133" i="12" s="1"/>
  <c r="CB55" i="12"/>
  <c r="CC55" i="12" s="1"/>
  <c r="CD55" i="12" s="1"/>
  <c r="CB116" i="12"/>
  <c r="CC116" i="12" s="1"/>
  <c r="CD116" i="12" s="1"/>
  <c r="CB94" i="12"/>
  <c r="CC94" i="12" s="1"/>
  <c r="CD94" i="12" s="1"/>
  <c r="CB60" i="12"/>
  <c r="CC60" i="12" s="1"/>
  <c r="CD60" i="12" s="1"/>
  <c r="CB88" i="12"/>
  <c r="CC88" i="12" s="1"/>
  <c r="CD88" i="12" s="1"/>
  <c r="CB38" i="12"/>
  <c r="CC38" i="12" s="1"/>
  <c r="CD38" i="12" s="1"/>
  <c r="CB8" i="12"/>
  <c r="CC8" i="12" s="1"/>
  <c r="CD8" i="12" s="1"/>
  <c r="CB54" i="12"/>
  <c r="CC54" i="12" s="1"/>
  <c r="CD54" i="12" s="1"/>
  <c r="CB18" i="12"/>
  <c r="CC18" i="12" s="1"/>
  <c r="CD18" i="12" s="1"/>
  <c r="CB17" i="12"/>
  <c r="CC17" i="12" s="1"/>
  <c r="CD17" i="12" s="1"/>
  <c r="CB57" i="12"/>
  <c r="CC57" i="12" s="1"/>
  <c r="CD57" i="12" s="1"/>
  <c r="CB95" i="12"/>
  <c r="CC95" i="12" s="1"/>
  <c r="CD95" i="12" s="1"/>
  <c r="CB73" i="12"/>
  <c r="CC73" i="12" s="1"/>
  <c r="CD73" i="12" s="1"/>
  <c r="CB77" i="12"/>
  <c r="CC77" i="12" s="1"/>
  <c r="CD77" i="12" s="1"/>
  <c r="CB103" i="12"/>
  <c r="CC103" i="12" s="1"/>
  <c r="CD103" i="12" s="1"/>
  <c r="CB66" i="12"/>
  <c r="CC66" i="12" s="1"/>
  <c r="CD66" i="12" s="1"/>
  <c r="CB33" i="12"/>
  <c r="CC33" i="12" s="1"/>
  <c r="CD33" i="12" s="1"/>
  <c r="CB41" i="12"/>
  <c r="CC41" i="12" s="1"/>
  <c r="CD41" i="12" s="1"/>
  <c r="CB83" i="12"/>
  <c r="CC83" i="12" s="1"/>
  <c r="CD83" i="12" s="1"/>
  <c r="CB140" i="12"/>
  <c r="CC140" i="12" s="1"/>
  <c r="CD140" i="12" s="1"/>
  <c r="CB131" i="12"/>
  <c r="CC131" i="12" s="1"/>
  <c r="CD131" i="12" s="1"/>
  <c r="CB82" i="12"/>
  <c r="CC82" i="12" s="1"/>
  <c r="CD82" i="12" s="1"/>
  <c r="CB21" i="12"/>
  <c r="CC21" i="12" s="1"/>
  <c r="CD21" i="12" s="1"/>
  <c r="CB49" i="12"/>
  <c r="CC49" i="12" s="1"/>
  <c r="CD49" i="12" s="1"/>
  <c r="CB135" i="12"/>
  <c r="CC135" i="12" s="1"/>
  <c r="CD135" i="12" s="1"/>
  <c r="CB29" i="12"/>
  <c r="CC29" i="12" s="1"/>
  <c r="CD29" i="12" s="1"/>
  <c r="CB43" i="12"/>
  <c r="CC43" i="12" s="1"/>
  <c r="CD43" i="12" s="1"/>
  <c r="CB72" i="12"/>
  <c r="CC72" i="12" s="1"/>
  <c r="CD72" i="12" s="1"/>
  <c r="CB101" i="12"/>
  <c r="CC101" i="12" s="1"/>
  <c r="CD101" i="12" s="1"/>
  <c r="CB12" i="12"/>
  <c r="CC12" i="12" s="1"/>
  <c r="CD12" i="12" s="1"/>
  <c r="CB132" i="12"/>
  <c r="CC132" i="12" s="1"/>
  <c r="CD132" i="12" s="1"/>
  <c r="CB89" i="12"/>
  <c r="CC89" i="12" s="1"/>
  <c r="CD89" i="12" s="1"/>
  <c r="CB102" i="12"/>
  <c r="CC102" i="12" s="1"/>
  <c r="CD102" i="12" s="1"/>
  <c r="CB122" i="12"/>
  <c r="CC122" i="12" s="1"/>
  <c r="CD122" i="12" s="1"/>
  <c r="CB50" i="12"/>
  <c r="CC50" i="12" s="1"/>
  <c r="CD50" i="12" s="1"/>
  <c r="CB63" i="12"/>
  <c r="CC63" i="12" s="1"/>
  <c r="CD63" i="12" s="1"/>
  <c r="CB36" i="12"/>
  <c r="CC36" i="12" s="1"/>
  <c r="CD36" i="12" s="1"/>
  <c r="CB76" i="12"/>
  <c r="CC76" i="12" s="1"/>
  <c r="CD76" i="12" s="1"/>
  <c r="CB14" i="12"/>
  <c r="CC14" i="12" s="1"/>
  <c r="CD14" i="12" s="1"/>
  <c r="AX142" i="12"/>
  <c r="BP2" i="12"/>
  <c r="BL142" i="12"/>
  <c r="AY142" i="12"/>
  <c r="CB2" i="12"/>
  <c r="CC2" i="12" s="1"/>
  <c r="AZ142" i="12"/>
  <c r="BU2" i="12"/>
  <c r="BC142" i="12"/>
  <c r="BG2" i="12"/>
  <c r="BD2" i="12"/>
  <c r="BR2" i="12"/>
  <c r="AY77" i="11"/>
  <c r="BO77" i="11" s="1"/>
  <c r="AY46" i="11"/>
  <c r="BO46" i="11" s="1"/>
  <c r="AY75" i="11"/>
  <c r="BO75" i="11" s="1"/>
  <c r="AY70" i="11"/>
  <c r="BO70" i="11" s="1"/>
  <c r="BV70" i="11" s="1"/>
  <c r="AY6" i="11"/>
  <c r="BO6" i="11" s="1"/>
  <c r="BV6" i="11" s="1"/>
  <c r="AY52" i="11"/>
  <c r="BO52" i="11" s="1"/>
  <c r="BV52" i="11" s="1"/>
  <c r="AY40" i="11"/>
  <c r="BO40" i="11" s="1"/>
  <c r="BV40" i="11" s="1"/>
  <c r="AY117" i="11"/>
  <c r="BO117" i="11" s="1"/>
  <c r="BP117" i="11" s="1"/>
  <c r="AY22" i="11"/>
  <c r="BO22" i="11" s="1"/>
  <c r="AY13" i="11"/>
  <c r="BO13" i="11" s="1"/>
  <c r="BV13" i="11" s="1"/>
  <c r="AY8" i="11"/>
  <c r="BO8" i="11" s="1"/>
  <c r="BV8" i="11" s="1"/>
  <c r="AY7" i="11"/>
  <c r="BO7" i="11" s="1"/>
  <c r="BP7" i="11" s="1"/>
  <c r="AY114" i="11"/>
  <c r="BO114" i="11" s="1"/>
  <c r="BP114" i="11" s="1"/>
  <c r="AY112" i="11"/>
  <c r="BO112" i="11" s="1"/>
  <c r="BP112" i="11" s="1"/>
  <c r="AY110" i="11"/>
  <c r="BO110" i="11" s="1"/>
  <c r="BP110" i="11" s="1"/>
  <c r="AY60" i="11"/>
  <c r="BO60" i="11" s="1"/>
  <c r="BV60" i="11" s="1"/>
  <c r="AZ23" i="11"/>
  <c r="AZ35" i="11"/>
  <c r="CI35" i="11" s="1"/>
  <c r="CJ35" i="11" s="1"/>
  <c r="CK35" i="11" s="1"/>
  <c r="AZ77" i="11"/>
  <c r="CI77" i="11" s="1"/>
  <c r="CJ77" i="11" s="1"/>
  <c r="CK77" i="11" s="1"/>
  <c r="AZ98" i="11"/>
  <c r="CI98" i="11" s="1"/>
  <c r="CJ98" i="11" s="1"/>
  <c r="CK98" i="11" s="1"/>
  <c r="AZ115" i="11"/>
  <c r="BZ115" i="11" s="1"/>
  <c r="CA115" i="11" s="1"/>
  <c r="CB115" i="11" s="1"/>
  <c r="AZ119" i="11"/>
  <c r="BZ119" i="11" s="1"/>
  <c r="CA119" i="11" s="1"/>
  <c r="CB119" i="11" s="1"/>
  <c r="AY89" i="11"/>
  <c r="BO89" i="11" s="1"/>
  <c r="BP89" i="11" s="1"/>
  <c r="AY80" i="11"/>
  <c r="BO80" i="11" s="1"/>
  <c r="BV80" i="11" s="1"/>
  <c r="AZ87" i="11"/>
  <c r="AZ64" i="11"/>
  <c r="CI64" i="11" s="1"/>
  <c r="CJ64" i="11" s="1"/>
  <c r="CK64" i="11" s="1"/>
  <c r="AY103" i="11"/>
  <c r="BO103" i="11" s="1"/>
  <c r="AZ118" i="11"/>
  <c r="BZ118" i="11" s="1"/>
  <c r="CA118" i="11" s="1"/>
  <c r="CB118" i="11" s="1"/>
  <c r="AZ92" i="11"/>
  <c r="CI92" i="11" s="1"/>
  <c r="CJ92" i="11" s="1"/>
  <c r="CK92" i="11" s="1"/>
  <c r="AZ43" i="11"/>
  <c r="CI43" i="11" s="1"/>
  <c r="CJ43" i="11" s="1"/>
  <c r="CK43" i="11" s="1"/>
  <c r="AY78" i="11"/>
  <c r="BO78" i="11" s="1"/>
  <c r="BV78" i="11" s="1"/>
  <c r="AZ60" i="11"/>
  <c r="BZ60" i="11" s="1"/>
  <c r="CA60" i="11" s="1"/>
  <c r="CB60" i="11" s="1"/>
  <c r="AZ78" i="11"/>
  <c r="AZ51" i="11"/>
  <c r="BZ51" i="11" s="1"/>
  <c r="CA51" i="11" s="1"/>
  <c r="CB51" i="11" s="1"/>
  <c r="AZ80" i="11"/>
  <c r="CI80" i="11" s="1"/>
  <c r="CJ80" i="11" s="1"/>
  <c r="CK80" i="11" s="1"/>
  <c r="AY14" i="11"/>
  <c r="BO14" i="11" s="1"/>
  <c r="BP14" i="11" s="1"/>
  <c r="AY124" i="11"/>
  <c r="BO124" i="11" s="1"/>
  <c r="BV124" i="11" s="1"/>
  <c r="AZ65" i="11"/>
  <c r="BZ65" i="11" s="1"/>
  <c r="CA65" i="11" s="1"/>
  <c r="CB65" i="11" s="1"/>
  <c r="AZ46" i="11"/>
  <c r="CI46" i="11" s="1"/>
  <c r="CJ46" i="11" s="1"/>
  <c r="CK46" i="11" s="1"/>
  <c r="AZ102" i="11"/>
  <c r="BZ102" i="11" s="1"/>
  <c r="CA102" i="11" s="1"/>
  <c r="CB102" i="11" s="1"/>
  <c r="AZ61" i="11"/>
  <c r="AY45" i="11"/>
  <c r="BO45" i="11" s="1"/>
  <c r="BP45" i="11" s="1"/>
  <c r="AY109" i="11"/>
  <c r="BO109" i="11" s="1"/>
  <c r="BP109" i="11" s="1"/>
  <c r="BJ20" i="11"/>
  <c r="BD20" i="11"/>
  <c r="AX89" i="11"/>
  <c r="BC89" i="11" s="1"/>
  <c r="AX16" i="11"/>
  <c r="BC16" i="11" s="1"/>
  <c r="AX49" i="11"/>
  <c r="BC49" i="11" s="1"/>
  <c r="AX41" i="11"/>
  <c r="BC41" i="11" s="1"/>
  <c r="CI23" i="11"/>
  <c r="CJ23" i="11" s="1"/>
  <c r="CK23" i="11" s="1"/>
  <c r="BZ23" i="11"/>
  <c r="CA23" i="11" s="1"/>
  <c r="CB23" i="11" s="1"/>
  <c r="BZ11" i="11"/>
  <c r="CA11" i="11" s="1"/>
  <c r="CB11" i="11" s="1"/>
  <c r="CI11" i="11"/>
  <c r="CJ11" i="11" s="1"/>
  <c r="CK11" i="11" s="1"/>
  <c r="AZ85" i="11"/>
  <c r="AX23" i="11"/>
  <c r="BC23" i="11" s="1"/>
  <c r="AX124" i="11"/>
  <c r="BC124" i="11" s="1"/>
  <c r="AZ110" i="11"/>
  <c r="AX87" i="11"/>
  <c r="BC87" i="11" s="1"/>
  <c r="BV22" i="11"/>
  <c r="BP22" i="11"/>
  <c r="AZ44" i="11"/>
  <c r="AZ52" i="11"/>
  <c r="AX33" i="11"/>
  <c r="BC33" i="11" s="1"/>
  <c r="BP77" i="11"/>
  <c r="BV77" i="11"/>
  <c r="AZ108" i="11"/>
  <c r="AX39" i="11"/>
  <c r="BC39" i="11" s="1"/>
  <c r="AX109" i="11"/>
  <c r="BC109" i="11" s="1"/>
  <c r="AZ15" i="11"/>
  <c r="AY67" i="11"/>
  <c r="BO67" i="11" s="1"/>
  <c r="AZ101" i="11"/>
  <c r="AZ16" i="11"/>
  <c r="CI78" i="11"/>
  <c r="CJ78" i="11" s="1"/>
  <c r="CK78" i="11" s="1"/>
  <c r="BZ78" i="11"/>
  <c r="CA78" i="11" s="1"/>
  <c r="CB78" i="11" s="1"/>
  <c r="BV46" i="11"/>
  <c r="BP46" i="11"/>
  <c r="AX93" i="11"/>
  <c r="BC93" i="11" s="1"/>
  <c r="AX60" i="11"/>
  <c r="BC60" i="11" s="1"/>
  <c r="AX121" i="11"/>
  <c r="BC121" i="11" s="1"/>
  <c r="AX43" i="11"/>
  <c r="BC43" i="11" s="1"/>
  <c r="BP13" i="11"/>
  <c r="AZ28" i="11"/>
  <c r="AX47" i="11"/>
  <c r="BC47" i="11" s="1"/>
  <c r="AX103" i="11"/>
  <c r="BC103" i="11" s="1"/>
  <c r="AZ38" i="11"/>
  <c r="AX62" i="11"/>
  <c r="BC62" i="11" s="1"/>
  <c r="AZ86" i="11"/>
  <c r="AZ94" i="11"/>
  <c r="AX67" i="11"/>
  <c r="BC67" i="11" s="1"/>
  <c r="AX8" i="11"/>
  <c r="BC8" i="11" s="1"/>
  <c r="AZ120" i="11"/>
  <c r="AX101" i="11"/>
  <c r="BC101" i="11" s="1"/>
  <c r="AX61" i="11"/>
  <c r="BC61" i="11" s="1"/>
  <c r="AZ75" i="11"/>
  <c r="AZ69" i="11"/>
  <c r="AX18" i="11"/>
  <c r="BC18" i="11" s="1"/>
  <c r="AX96" i="11"/>
  <c r="BC96" i="11" s="1"/>
  <c r="AZ104" i="11"/>
  <c r="AZ21" i="11"/>
  <c r="AX86" i="11"/>
  <c r="BC86" i="11" s="1"/>
  <c r="AX29" i="11"/>
  <c r="BC29" i="11" s="1"/>
  <c r="AZ45" i="11"/>
  <c r="AZ39" i="11"/>
  <c r="AY21" i="11"/>
  <c r="BO21" i="11" s="1"/>
  <c r="AX82" i="11"/>
  <c r="BC82" i="11" s="1"/>
  <c r="AX55" i="11"/>
  <c r="BC55" i="11" s="1"/>
  <c r="AX45" i="11"/>
  <c r="BC45" i="11" s="1"/>
  <c r="AX28" i="11"/>
  <c r="BC28" i="11" s="1"/>
  <c r="AX15" i="11"/>
  <c r="BC15" i="11" s="1"/>
  <c r="CI87" i="11"/>
  <c r="CJ87" i="11" s="1"/>
  <c r="CK87" i="11" s="1"/>
  <c r="BZ87" i="11"/>
  <c r="CA87" i="11" s="1"/>
  <c r="CB87" i="11" s="1"/>
  <c r="BP103" i="11"/>
  <c r="BV103" i="11"/>
  <c r="AX64" i="11"/>
  <c r="BC64" i="11" s="1"/>
  <c r="CI61" i="11"/>
  <c r="CJ61" i="11" s="1"/>
  <c r="CK61" i="11" s="1"/>
  <c r="BZ61" i="11"/>
  <c r="CA61" i="11" s="1"/>
  <c r="CB61" i="11" s="1"/>
  <c r="AX95" i="11"/>
  <c r="BC95" i="11" s="1"/>
  <c r="AX74" i="11"/>
  <c r="BC74" i="11" s="1"/>
  <c r="AX116" i="11"/>
  <c r="BC116" i="11" s="1"/>
  <c r="AX108" i="11"/>
  <c r="BC108" i="11" s="1"/>
  <c r="AZ8" i="11"/>
  <c r="AZ72" i="11"/>
  <c r="BP75" i="11"/>
  <c r="BV75" i="11"/>
  <c r="AZ125" i="11"/>
  <c r="AZ68" i="11"/>
  <c r="AX44" i="11"/>
  <c r="BC44" i="11" s="1"/>
  <c r="AZ30" i="11"/>
  <c r="AZ113" i="11"/>
  <c r="AX90" i="11"/>
  <c r="BC90" i="11" s="1"/>
  <c r="AX122" i="11"/>
  <c r="BC122" i="11" s="1"/>
  <c r="AX85" i="11"/>
  <c r="BC85" i="11" s="1"/>
  <c r="AZ22" i="11"/>
  <c r="AX9" i="11"/>
  <c r="BC9" i="11" s="1"/>
  <c r="AY83" i="11"/>
  <c r="BO83" i="11" s="1"/>
  <c r="AX117" i="11"/>
  <c r="BC117" i="11" s="1"/>
  <c r="AZ122" i="11"/>
  <c r="AY81" i="11"/>
  <c r="BO81" i="11" s="1"/>
  <c r="AX50" i="11"/>
  <c r="BC50" i="11" s="1"/>
  <c r="AX78" i="11"/>
  <c r="BC78" i="11" s="1"/>
  <c r="AX100" i="11"/>
  <c r="BC100" i="11" s="1"/>
  <c r="AX81" i="11"/>
  <c r="BC81" i="11" s="1"/>
  <c r="AX73" i="11"/>
  <c r="BC73" i="11" s="1"/>
  <c r="AX17" i="11"/>
  <c r="BC17" i="11" s="1"/>
  <c r="AX68" i="11"/>
  <c r="BC68" i="11" s="1"/>
  <c r="BV45" i="11"/>
  <c r="AX110" i="11"/>
  <c r="BC110" i="11" s="1"/>
  <c r="AX14" i="11"/>
  <c r="BC14" i="11" s="1"/>
  <c r="AX25" i="11"/>
  <c r="BC25" i="11" s="1"/>
  <c r="AX115" i="11"/>
  <c r="BC115" i="11" s="1"/>
  <c r="AX10" i="11"/>
  <c r="BC10" i="11" s="1"/>
  <c r="AX13" i="11"/>
  <c r="BC13" i="11" s="1"/>
  <c r="AZ6" i="11"/>
  <c r="AX125" i="11"/>
  <c r="BC125" i="11" s="1"/>
  <c r="AX63" i="11"/>
  <c r="BC63" i="11" s="1"/>
  <c r="BV109" i="11"/>
  <c r="AZ63" i="11"/>
  <c r="AX76" i="11"/>
  <c r="BC76" i="11" s="1"/>
  <c r="AZ76" i="11"/>
  <c r="AZ50" i="11"/>
  <c r="AZ79" i="11"/>
  <c r="AZ88" i="11"/>
  <c r="AX69" i="11"/>
  <c r="BC69" i="11" s="1"/>
  <c r="BP34" i="11"/>
  <c r="BV34" i="11"/>
  <c r="AZ14" i="11"/>
  <c r="AX123" i="11"/>
  <c r="BC123" i="11" s="1"/>
  <c r="AY107" i="11"/>
  <c r="BO107" i="11" s="1"/>
  <c r="AZ66" i="11"/>
  <c r="AZ123" i="11"/>
  <c r="AX104" i="11"/>
  <c r="BC104" i="11" s="1"/>
  <c r="AY74" i="11"/>
  <c r="BO74" i="11" s="1"/>
  <c r="AY102" i="11"/>
  <c r="BO102" i="11" s="1"/>
  <c r="AX53" i="11"/>
  <c r="BC53" i="11" s="1"/>
  <c r="AZ20" i="11"/>
  <c r="AX34" i="11"/>
  <c r="BC34" i="11" s="1"/>
  <c r="AY63" i="11"/>
  <c r="BO63" i="11" s="1"/>
  <c r="AX56" i="11"/>
  <c r="BC56" i="11" s="1"/>
  <c r="AZ3" i="11"/>
  <c r="AY120" i="11"/>
  <c r="BO120" i="11" s="1"/>
  <c r="AY38" i="11"/>
  <c r="BO38" i="11" s="1"/>
  <c r="AX71" i="11"/>
  <c r="BC71" i="11" s="1"/>
  <c r="AZ90" i="11"/>
  <c r="AX22" i="11"/>
  <c r="BC22" i="11" s="1"/>
  <c r="AY123" i="11"/>
  <c r="BO123" i="11" s="1"/>
  <c r="AY57" i="11"/>
  <c r="BO57" i="11" s="1"/>
  <c r="AY125" i="11"/>
  <c r="BO125" i="11" s="1"/>
  <c r="AY113" i="11"/>
  <c r="BO113" i="11" s="1"/>
  <c r="AY121" i="11"/>
  <c r="BO121" i="11" s="1"/>
  <c r="AY30" i="11"/>
  <c r="BO30" i="11" s="1"/>
  <c r="AY88" i="11"/>
  <c r="BO88" i="11" s="1"/>
  <c r="AY90" i="11"/>
  <c r="BO90" i="11" s="1"/>
  <c r="AY25" i="11"/>
  <c r="BO25" i="11" s="1"/>
  <c r="AY53" i="11"/>
  <c r="BO53" i="11" s="1"/>
  <c r="AY18" i="11"/>
  <c r="BO18" i="11" s="1"/>
  <c r="AY37" i="11"/>
  <c r="BO37" i="11" s="1"/>
  <c r="AY98" i="11"/>
  <c r="BO98" i="11" s="1"/>
  <c r="AY16" i="11"/>
  <c r="BO16" i="11" s="1"/>
  <c r="AZ95" i="11"/>
  <c r="AZ26" i="11"/>
  <c r="AY93" i="11"/>
  <c r="BO93" i="11" s="1"/>
  <c r="AY97" i="11"/>
  <c r="BO97" i="11" s="1"/>
  <c r="AX42" i="11"/>
  <c r="BC42" i="11" s="1"/>
  <c r="AZ33" i="11"/>
  <c r="AZ107" i="11"/>
  <c r="AZ56" i="11"/>
  <c r="AZ10" i="11"/>
  <c r="AX37" i="11"/>
  <c r="BC37" i="11" s="1"/>
  <c r="AX70" i="11"/>
  <c r="BC70" i="11" s="1"/>
  <c r="AY99" i="11"/>
  <c r="BO99" i="11" s="1"/>
  <c r="AY41" i="11"/>
  <c r="BO41" i="11" s="1"/>
  <c r="AY66" i="11"/>
  <c r="BO66" i="11" s="1"/>
  <c r="AZ41" i="11"/>
  <c r="AY79" i="11"/>
  <c r="BO79" i="11" s="1"/>
  <c r="AX26" i="11"/>
  <c r="BC26" i="11" s="1"/>
  <c r="AZ12" i="11"/>
  <c r="AZ55" i="11"/>
  <c r="AZ49" i="11"/>
  <c r="AX36" i="11"/>
  <c r="BC36" i="11" s="1"/>
  <c r="AX4" i="11"/>
  <c r="BC4" i="11" s="1"/>
  <c r="AY31" i="11"/>
  <c r="BO31" i="11" s="1"/>
  <c r="AX79" i="11"/>
  <c r="BC79" i="11" s="1"/>
  <c r="AZ53" i="11"/>
  <c r="AY24" i="11"/>
  <c r="BO24" i="11" s="1"/>
  <c r="AZ96" i="11"/>
  <c r="AZ54" i="11"/>
  <c r="AX77" i="11"/>
  <c r="BC77" i="11" s="1"/>
  <c r="AX31" i="11"/>
  <c r="BC31" i="11" s="1"/>
  <c r="AY56" i="11"/>
  <c r="BO56" i="11" s="1"/>
  <c r="AY12" i="11"/>
  <c r="BO12" i="11" s="1"/>
  <c r="AZ9" i="11"/>
  <c r="AZ111" i="11"/>
  <c r="AY36" i="11"/>
  <c r="BO36" i="11" s="1"/>
  <c r="AX88" i="11"/>
  <c r="BC88" i="11" s="1"/>
  <c r="AY86" i="11"/>
  <c r="BO86" i="11" s="1"/>
  <c r="AY95" i="11"/>
  <c r="BO95" i="11" s="1"/>
  <c r="AZ58" i="11"/>
  <c r="AX52" i="11"/>
  <c r="BC52" i="11" s="1"/>
  <c r="AX98" i="11"/>
  <c r="BC98" i="11" s="1"/>
  <c r="AY73" i="11"/>
  <c r="BO73" i="11" s="1"/>
  <c r="AY4" i="11"/>
  <c r="BO4" i="11" s="1"/>
  <c r="AY126" i="11"/>
  <c r="BO126" i="11" s="1"/>
  <c r="AY35" i="11"/>
  <c r="BO35" i="11" s="1"/>
  <c r="AY26" i="11"/>
  <c r="BO26" i="11" s="1"/>
  <c r="AZ13" i="11"/>
  <c r="AY62" i="11"/>
  <c r="BO62" i="11" s="1"/>
  <c r="AY9" i="11"/>
  <c r="BO9" i="11" s="1"/>
  <c r="AY69" i="11"/>
  <c r="BO69" i="11" s="1"/>
  <c r="AX107" i="11"/>
  <c r="BC107" i="11" s="1"/>
  <c r="AZ62" i="11"/>
  <c r="AZ91" i="11"/>
  <c r="AZ121" i="11"/>
  <c r="AX72" i="11"/>
  <c r="BC72" i="11" s="1"/>
  <c r="AX6" i="11"/>
  <c r="BC6" i="11" s="1"/>
  <c r="AY85" i="11"/>
  <c r="BO85" i="11" s="1"/>
  <c r="AY55" i="11"/>
  <c r="BO55" i="11" s="1"/>
  <c r="AY105" i="11"/>
  <c r="BO105" i="11" s="1"/>
  <c r="AX32" i="11"/>
  <c r="BC32" i="11" s="1"/>
  <c r="AZ47" i="11"/>
  <c r="AY61" i="11"/>
  <c r="BO61" i="11" s="1"/>
  <c r="AX24" i="11"/>
  <c r="BC24" i="11" s="1"/>
  <c r="AZ106" i="11"/>
  <c r="AZ7" i="11"/>
  <c r="AX83" i="11"/>
  <c r="BC83" i="11" s="1"/>
  <c r="AY108" i="11"/>
  <c r="BO108" i="11" s="1"/>
  <c r="AZ83" i="11"/>
  <c r="AY104" i="11"/>
  <c r="BO104" i="11" s="1"/>
  <c r="AX92" i="11"/>
  <c r="BC92" i="11" s="1"/>
  <c r="AZ126" i="11"/>
  <c r="AZ32" i="11"/>
  <c r="AZ93" i="11"/>
  <c r="AX112" i="11"/>
  <c r="BC112" i="11" s="1"/>
  <c r="AX7" i="11"/>
  <c r="BC7" i="11" s="1"/>
  <c r="AY51" i="11"/>
  <c r="BO51" i="11" s="1"/>
  <c r="AY47" i="11"/>
  <c r="BO47" i="11" s="1"/>
  <c r="AX111" i="11"/>
  <c r="BC111" i="11" s="1"/>
  <c r="AZ117" i="11"/>
  <c r="AY71" i="11"/>
  <c r="BO71" i="11" s="1"/>
  <c r="AX102" i="11"/>
  <c r="BC102" i="11" s="1"/>
  <c r="AY106" i="11"/>
  <c r="BO106" i="11" s="1"/>
  <c r="AZ36" i="11"/>
  <c r="AZ37" i="11"/>
  <c r="AX38" i="11"/>
  <c r="BC38" i="11" s="1"/>
  <c r="AX84" i="11"/>
  <c r="BC84" i="11" s="1"/>
  <c r="AZ81" i="11"/>
  <c r="AX113" i="11"/>
  <c r="BC113" i="11" s="1"/>
  <c r="AX27" i="11"/>
  <c r="BC27" i="11" s="1"/>
  <c r="AY29" i="11"/>
  <c r="BO29" i="11" s="1"/>
  <c r="AY48" i="11"/>
  <c r="BO48" i="11" s="1"/>
  <c r="AY72" i="11"/>
  <c r="BO72" i="11" s="1"/>
  <c r="AY68" i="11"/>
  <c r="BO68" i="11" s="1"/>
  <c r="AY115" i="11"/>
  <c r="BO115" i="11" s="1"/>
  <c r="AY27" i="11"/>
  <c r="BO27" i="11" s="1"/>
  <c r="AY17" i="11"/>
  <c r="BO17" i="11" s="1"/>
  <c r="AZ31" i="11"/>
  <c r="AY10" i="11"/>
  <c r="BO10" i="11" s="1"/>
  <c r="AZ34" i="11"/>
  <c r="AZ19" i="11"/>
  <c r="AZ109" i="11"/>
  <c r="AZ29" i="11"/>
  <c r="AX80" i="11"/>
  <c r="BC80" i="11" s="1"/>
  <c r="AY101" i="11"/>
  <c r="BO101" i="11" s="1"/>
  <c r="AY119" i="11"/>
  <c r="BO119" i="11" s="1"/>
  <c r="AX54" i="11"/>
  <c r="BC54" i="11" s="1"/>
  <c r="AZ18" i="11"/>
  <c r="AY19" i="11"/>
  <c r="BO19" i="11" s="1"/>
  <c r="AY64" i="11"/>
  <c r="BO64" i="11" s="1"/>
  <c r="AY42" i="11"/>
  <c r="BO42" i="11" s="1"/>
  <c r="AZ103" i="11"/>
  <c r="AZ17" i="11"/>
  <c r="AY92" i="11"/>
  <c r="BO92" i="11" s="1"/>
  <c r="AX94" i="11"/>
  <c r="BC94" i="11" s="1"/>
  <c r="AX99" i="11"/>
  <c r="BC99" i="11" s="1"/>
  <c r="AZ100" i="11"/>
  <c r="AY43" i="11"/>
  <c r="BO43" i="11" s="1"/>
  <c r="AY3" i="11"/>
  <c r="BO3" i="11" s="1"/>
  <c r="AY65" i="11"/>
  <c r="BO65" i="11" s="1"/>
  <c r="AY20" i="11"/>
  <c r="BO20" i="11" s="1"/>
  <c r="AY111" i="11"/>
  <c r="BO111" i="11" s="1"/>
  <c r="AY94" i="11"/>
  <c r="BO94" i="11" s="1"/>
  <c r="AY96" i="11"/>
  <c r="BO96" i="11" s="1"/>
  <c r="AZ114" i="11"/>
  <c r="AZ25" i="11"/>
  <c r="AX91" i="11"/>
  <c r="BC91" i="11" s="1"/>
  <c r="AY116" i="11"/>
  <c r="BO116" i="11" s="1"/>
  <c r="AZ48" i="11"/>
  <c r="AY122" i="11"/>
  <c r="BO122" i="11" s="1"/>
  <c r="AX58" i="11"/>
  <c r="BC58" i="11" s="1"/>
  <c r="AZ89" i="11"/>
  <c r="AZ59" i="11"/>
  <c r="AZ57" i="11"/>
  <c r="AX40" i="11"/>
  <c r="BC40" i="11" s="1"/>
  <c r="AX12" i="11"/>
  <c r="BC12" i="11" s="1"/>
  <c r="AY118" i="11"/>
  <c r="BO118" i="11" s="1"/>
  <c r="AY39" i="11"/>
  <c r="BO39" i="11" s="1"/>
  <c r="AY33" i="11"/>
  <c r="BO33" i="11" s="1"/>
  <c r="AX118" i="11"/>
  <c r="BC118" i="11" s="1"/>
  <c r="AY50" i="11"/>
  <c r="BO50" i="11" s="1"/>
  <c r="AZ116" i="11"/>
  <c r="AZ74" i="11"/>
  <c r="AX97" i="11"/>
  <c r="BC97" i="11" s="1"/>
  <c r="AX51" i="11"/>
  <c r="BC51" i="11" s="1"/>
  <c r="AY76" i="11"/>
  <c r="BO76" i="11" s="1"/>
  <c r="AY11" i="11"/>
  <c r="BO11" i="11" s="1"/>
  <c r="AX75" i="11"/>
  <c r="BC75" i="11" s="1"/>
  <c r="AZ99" i="11"/>
  <c r="AX19" i="11"/>
  <c r="BC19" i="11" s="1"/>
  <c r="AZ124" i="11"/>
  <c r="AZ82" i="11"/>
  <c r="AX105" i="11"/>
  <c r="BC105" i="11" s="1"/>
  <c r="AX59" i="11"/>
  <c r="BC59" i="11" s="1"/>
  <c r="AY84" i="11"/>
  <c r="BO84" i="11" s="1"/>
  <c r="AY82" i="11"/>
  <c r="BO82" i="11" s="1"/>
  <c r="AZ105" i="11"/>
  <c r="AY23" i="11"/>
  <c r="BO23" i="11" s="1"/>
  <c r="AY100" i="11"/>
  <c r="BO100" i="11" s="1"/>
  <c r="AX120" i="11"/>
  <c r="BC120" i="11" s="1"/>
  <c r="AZ27" i="11"/>
  <c r="AZ4" i="11"/>
  <c r="AX119" i="11"/>
  <c r="BC119" i="11" s="1"/>
  <c r="AX66" i="11"/>
  <c r="BC66" i="11" s="1"/>
  <c r="AY54" i="11"/>
  <c r="BO54" i="11" s="1"/>
  <c r="AY44" i="11"/>
  <c r="BO44" i="11" s="1"/>
  <c r="AZ112" i="11"/>
  <c r="AX3" i="11"/>
  <c r="BC3" i="11" s="1"/>
  <c r="AZ97" i="11"/>
  <c r="AY28" i="11"/>
  <c r="BO28" i="11" s="1"/>
  <c r="AZ84" i="11"/>
  <c r="AZ42" i="11"/>
  <c r="AX65" i="11"/>
  <c r="BC65" i="11" s="1"/>
  <c r="AX126" i="11"/>
  <c r="BC126" i="11" s="1"/>
  <c r="AY91" i="11"/>
  <c r="BO91" i="11" s="1"/>
  <c r="AZ70" i="11"/>
  <c r="AY58" i="11"/>
  <c r="BO58" i="11" s="1"/>
  <c r="AX46" i="11"/>
  <c r="BC46" i="11" s="1"/>
  <c r="AZ24" i="11"/>
  <c r="AZ67" i="11"/>
  <c r="AZ73" i="11"/>
  <c r="AX48" i="11"/>
  <c r="BC48" i="11" s="1"/>
  <c r="AX106" i="11"/>
  <c r="BC106" i="11" s="1"/>
  <c r="AY15" i="11"/>
  <c r="BO15" i="11" s="1"/>
  <c r="AY87" i="11"/>
  <c r="BO87" i="11" s="1"/>
  <c r="AX30" i="11"/>
  <c r="BC30" i="11" s="1"/>
  <c r="AX57" i="11"/>
  <c r="BC57" i="11" s="1"/>
  <c r="AZ40" i="11"/>
  <c r="AY32" i="11"/>
  <c r="BO32" i="11" s="1"/>
  <c r="AY49" i="11"/>
  <c r="BO49" i="11" s="1"/>
  <c r="AZ71" i="11"/>
  <c r="AY59" i="11"/>
  <c r="BO59" i="11" s="1"/>
  <c r="AX21" i="11"/>
  <c r="BC21" i="11" s="1"/>
  <c r="AX11" i="11"/>
  <c r="BC11" i="11" s="1"/>
  <c r="AX35" i="11"/>
  <c r="BC35" i="11" s="1"/>
  <c r="AX114" i="11"/>
  <c r="BC114" i="11" s="1"/>
  <c r="AX2" i="11"/>
  <c r="BC2" i="11" s="1"/>
  <c r="BJ2" i="11" s="1"/>
  <c r="AY2" i="11"/>
  <c r="BO2" i="11" s="1"/>
  <c r="AZ2" i="11"/>
  <c r="BF20" i="12" l="1"/>
  <c r="BE57" i="12"/>
  <c r="BF57" i="12" s="1"/>
  <c r="BE97" i="12"/>
  <c r="BF97" i="12" s="1"/>
  <c r="BE36" i="12"/>
  <c r="BF36" i="12" s="1"/>
  <c r="BN61" i="12"/>
  <c r="BO61" i="12" s="1"/>
  <c r="BE115" i="12"/>
  <c r="BF115" i="12" s="1"/>
  <c r="BN67" i="12"/>
  <c r="BO67" i="12" s="1"/>
  <c r="BE60" i="12"/>
  <c r="BF60" i="12" s="1"/>
  <c r="BE10" i="12"/>
  <c r="BF10" i="12" s="1"/>
  <c r="BE83" i="12"/>
  <c r="BF83" i="12" s="1"/>
  <c r="BE101" i="12"/>
  <c r="BF101" i="12" s="1"/>
  <c r="BN51" i="12"/>
  <c r="BO51" i="12" s="1"/>
  <c r="BE67" i="12"/>
  <c r="BF67" i="12" s="1"/>
  <c r="BE84" i="12"/>
  <c r="BF84" i="12" s="1"/>
  <c r="BN7" i="12"/>
  <c r="BO7" i="12" s="1"/>
  <c r="BN82" i="12"/>
  <c r="BO82" i="12" s="1"/>
  <c r="BE111" i="12"/>
  <c r="BF111" i="12" s="1"/>
  <c r="BE82" i="12"/>
  <c r="BF82" i="12" s="1"/>
  <c r="BN58" i="12"/>
  <c r="BO58" i="12" s="1"/>
  <c r="BE13" i="12"/>
  <c r="BF13" i="12" s="1"/>
  <c r="BN133" i="12"/>
  <c r="BO133" i="12" s="1"/>
  <c r="BN35" i="12"/>
  <c r="BO35" i="12" s="1"/>
  <c r="BN127" i="12"/>
  <c r="BO127" i="12" s="1"/>
  <c r="BE63" i="12"/>
  <c r="BF63" i="12" s="1"/>
  <c r="BN66" i="12"/>
  <c r="BO66" i="12" s="1"/>
  <c r="BN88" i="12"/>
  <c r="BO88" i="12" s="1"/>
  <c r="BE29" i="12"/>
  <c r="BF29" i="12" s="1"/>
  <c r="BN114" i="12"/>
  <c r="BO114" i="12" s="1"/>
  <c r="BN86" i="12"/>
  <c r="BO86" i="12" s="1"/>
  <c r="BE28" i="12"/>
  <c r="BF28" i="12" s="1"/>
  <c r="BE37" i="12"/>
  <c r="BF37" i="12" s="1"/>
  <c r="BN113" i="12"/>
  <c r="BO113" i="12" s="1"/>
  <c r="BN84" i="12"/>
  <c r="BO84" i="12" s="1"/>
  <c r="BN112" i="12"/>
  <c r="BO112" i="12" s="1"/>
  <c r="BE19" i="12"/>
  <c r="BF19" i="12" s="1"/>
  <c r="BE132" i="12"/>
  <c r="BF132" i="12" s="1"/>
  <c r="BE46" i="12"/>
  <c r="BF46" i="12" s="1"/>
  <c r="BE49" i="12"/>
  <c r="BF49" i="12" s="1"/>
  <c r="BN95" i="12"/>
  <c r="BO95" i="12" s="1"/>
  <c r="BN136" i="12"/>
  <c r="BO136" i="12" s="1"/>
  <c r="BE3" i="12"/>
  <c r="BF3" i="12" s="1"/>
  <c r="BN118" i="12"/>
  <c r="BO118" i="12" s="1"/>
  <c r="BN70" i="12"/>
  <c r="BO70" i="12" s="1"/>
  <c r="BN63" i="12"/>
  <c r="BO63" i="12" s="1"/>
  <c r="BN106" i="12"/>
  <c r="BO106" i="12" s="1"/>
  <c r="BE5" i="12"/>
  <c r="BF5" i="12" s="1"/>
  <c r="BN60" i="12"/>
  <c r="BO60" i="12" s="1"/>
  <c r="BE4" i="12"/>
  <c r="BF4" i="12" s="1"/>
  <c r="BE138" i="12"/>
  <c r="BF138" i="12" s="1"/>
  <c r="BN20" i="12"/>
  <c r="BO20" i="12" s="1"/>
  <c r="BE119" i="12"/>
  <c r="BF119" i="12" s="1"/>
  <c r="BN123" i="12"/>
  <c r="BO123" i="12" s="1"/>
  <c r="BE95" i="12"/>
  <c r="BF95" i="12" s="1"/>
  <c r="BN90" i="12"/>
  <c r="BO90" i="12" s="1"/>
  <c r="BE54" i="12"/>
  <c r="BF54" i="12" s="1"/>
  <c r="BE112" i="12"/>
  <c r="BF112" i="12" s="1"/>
  <c r="BE105" i="12"/>
  <c r="BF105" i="12" s="1"/>
  <c r="BN44" i="12"/>
  <c r="BO44" i="12" s="1"/>
  <c r="BE73" i="12"/>
  <c r="BF73" i="12" s="1"/>
  <c r="BE130" i="12"/>
  <c r="BF130" i="12" s="1"/>
  <c r="BN115" i="12"/>
  <c r="BO115" i="12" s="1"/>
  <c r="BE104" i="12"/>
  <c r="BF104" i="12" s="1"/>
  <c r="BN98" i="12"/>
  <c r="BO98" i="12" s="1"/>
  <c r="BE7" i="12"/>
  <c r="BF7" i="12" s="1"/>
  <c r="BN111" i="12"/>
  <c r="BO111" i="12" s="1"/>
  <c r="BE75" i="12"/>
  <c r="BF75" i="12" s="1"/>
  <c r="BN46" i="12"/>
  <c r="BO46" i="12" s="1"/>
  <c r="BN74" i="12"/>
  <c r="BO74" i="12" s="1"/>
  <c r="BN9" i="12"/>
  <c r="BO9" i="12" s="1"/>
  <c r="BN85" i="12"/>
  <c r="BO85" i="12" s="1"/>
  <c r="BE12" i="12"/>
  <c r="BF12" i="12" s="1"/>
  <c r="BE51" i="12"/>
  <c r="BF51" i="12" s="1"/>
  <c r="BN6" i="12"/>
  <c r="BO6" i="12" s="1"/>
  <c r="BN22" i="12"/>
  <c r="BO22" i="12" s="1"/>
  <c r="BN81" i="12"/>
  <c r="BO81" i="12" s="1"/>
  <c r="BN37" i="12"/>
  <c r="BO37" i="12" s="1"/>
  <c r="BN30" i="12"/>
  <c r="BO30" i="12" s="1"/>
  <c r="BE93" i="12"/>
  <c r="BF93" i="12" s="1"/>
  <c r="BN52" i="12"/>
  <c r="BO52" i="12" s="1"/>
  <c r="BN59" i="12"/>
  <c r="BO59" i="12" s="1"/>
  <c r="BN21" i="12"/>
  <c r="BO21" i="12" s="1"/>
  <c r="BE69" i="12"/>
  <c r="BF69" i="12" s="1"/>
  <c r="BN125" i="12"/>
  <c r="BO125" i="12" s="1"/>
  <c r="BN3" i="12"/>
  <c r="BO3" i="12" s="1"/>
  <c r="BN40" i="12"/>
  <c r="BO40" i="12" s="1"/>
  <c r="BN141" i="12"/>
  <c r="BO141" i="12" s="1"/>
  <c r="BN105" i="12"/>
  <c r="BO105" i="12" s="1"/>
  <c r="BN107" i="12"/>
  <c r="BO107" i="12" s="1"/>
  <c r="BE25" i="12"/>
  <c r="BF25" i="12" s="1"/>
  <c r="BE33" i="12"/>
  <c r="BF33" i="12" s="1"/>
  <c r="BN53" i="12"/>
  <c r="BO53" i="12" s="1"/>
  <c r="BN50" i="12"/>
  <c r="BO50" i="12" s="1"/>
  <c r="BE8" i="12"/>
  <c r="BF8" i="12" s="1"/>
  <c r="BN120" i="12"/>
  <c r="BO120" i="12" s="1"/>
  <c r="BE14" i="12"/>
  <c r="BF14" i="12" s="1"/>
  <c r="BE110" i="12"/>
  <c r="BF110" i="12" s="1"/>
  <c r="BE44" i="12"/>
  <c r="BF44" i="12" s="1"/>
  <c r="BE16" i="12"/>
  <c r="BF16" i="12" s="1"/>
  <c r="BE71" i="12"/>
  <c r="BF71" i="12" s="1"/>
  <c r="BN119" i="12"/>
  <c r="BO119" i="12" s="1"/>
  <c r="BN139" i="12"/>
  <c r="BO139" i="12" s="1"/>
  <c r="BN93" i="12"/>
  <c r="BO93" i="12" s="1"/>
  <c r="BN75" i="12"/>
  <c r="BO75" i="12" s="1"/>
  <c r="BE9" i="12"/>
  <c r="BF9" i="12" s="1"/>
  <c r="BN72" i="12"/>
  <c r="BO72" i="12" s="1"/>
  <c r="BN65" i="12"/>
  <c r="BO65" i="12" s="1"/>
  <c r="BN47" i="12"/>
  <c r="BO47" i="12" s="1"/>
  <c r="BN77" i="12"/>
  <c r="BO77" i="12" s="1"/>
  <c r="BN28" i="12"/>
  <c r="BO28" i="12" s="1"/>
  <c r="BN8" i="12"/>
  <c r="BO8" i="12" s="1"/>
  <c r="BE68" i="12"/>
  <c r="BF68" i="12" s="1"/>
  <c r="BN12" i="12"/>
  <c r="BO12" i="12" s="1"/>
  <c r="BE78" i="12"/>
  <c r="BF78" i="12" s="1"/>
  <c r="BN11" i="12"/>
  <c r="BO11" i="12" s="1"/>
  <c r="BE114" i="12"/>
  <c r="BF114" i="12" s="1"/>
  <c r="BN27" i="12"/>
  <c r="BO27" i="12" s="1"/>
  <c r="BN135" i="12"/>
  <c r="BO135" i="12" s="1"/>
  <c r="BN25" i="12"/>
  <c r="BO25" i="12" s="1"/>
  <c r="BN69" i="12"/>
  <c r="BO69" i="12" s="1"/>
  <c r="BE76" i="12"/>
  <c r="BF76" i="12" s="1"/>
  <c r="BE113" i="12"/>
  <c r="BF113" i="12" s="1"/>
  <c r="BE31" i="12"/>
  <c r="BF31" i="12" s="1"/>
  <c r="BE58" i="12"/>
  <c r="BF58" i="12" s="1"/>
  <c r="BN76" i="12"/>
  <c r="BO76" i="12" s="1"/>
  <c r="BN101" i="12"/>
  <c r="BO101" i="12" s="1"/>
  <c r="BN64" i="12"/>
  <c r="BO64" i="12" s="1"/>
  <c r="BN32" i="12"/>
  <c r="BO32" i="12" s="1"/>
  <c r="BE11" i="12"/>
  <c r="BF11" i="12" s="1"/>
  <c r="BE74" i="12"/>
  <c r="BF74" i="12" s="1"/>
  <c r="BN117" i="12"/>
  <c r="BO117" i="12" s="1"/>
  <c r="BN68" i="12"/>
  <c r="BO68" i="12" s="1"/>
  <c r="BN38" i="12"/>
  <c r="BO38" i="12" s="1"/>
  <c r="BE42" i="12"/>
  <c r="BF42" i="12" s="1"/>
  <c r="BN100" i="12"/>
  <c r="BO100" i="12" s="1"/>
  <c r="BE92" i="12"/>
  <c r="BF92" i="12" s="1"/>
  <c r="BN56" i="12"/>
  <c r="BO56" i="12" s="1"/>
  <c r="BN24" i="12"/>
  <c r="BO24" i="12" s="1"/>
  <c r="BE89" i="12"/>
  <c r="BF89" i="12" s="1"/>
  <c r="BN87" i="12"/>
  <c r="BO87" i="12" s="1"/>
  <c r="BN62" i="12"/>
  <c r="BO62" i="12" s="1"/>
  <c r="BN99" i="12"/>
  <c r="BO99" i="12" s="1"/>
  <c r="BN42" i="12"/>
  <c r="BO42" i="12" s="1"/>
  <c r="BN14" i="12"/>
  <c r="BO14" i="12" s="1"/>
  <c r="BN137" i="12"/>
  <c r="BO137" i="12" s="1"/>
  <c r="BE47" i="12"/>
  <c r="BF47" i="12" s="1"/>
  <c r="BN128" i="12"/>
  <c r="BO128" i="12" s="1"/>
  <c r="BN121" i="12"/>
  <c r="BO121" i="12" s="1"/>
  <c r="BE86" i="12"/>
  <c r="BF86" i="12" s="1"/>
  <c r="BN54" i="12"/>
  <c r="BO54" i="12" s="1"/>
  <c r="BN91" i="12"/>
  <c r="BO91" i="12" s="1"/>
  <c r="BN109" i="12"/>
  <c r="BO109" i="12" s="1"/>
  <c r="BN97" i="12"/>
  <c r="BO97" i="12" s="1"/>
  <c r="BN39" i="12"/>
  <c r="BO39" i="12" s="1"/>
  <c r="BE6" i="12"/>
  <c r="BF6" i="12" s="1"/>
  <c r="BN138" i="12"/>
  <c r="BO138" i="12" s="1"/>
  <c r="BE43" i="12"/>
  <c r="BF43" i="12" s="1"/>
  <c r="BN122" i="12"/>
  <c r="BO122" i="12" s="1"/>
  <c r="BE96" i="12"/>
  <c r="BF96" i="12" s="1"/>
  <c r="BE52" i="12"/>
  <c r="BF52" i="12" s="1"/>
  <c r="BE131" i="12"/>
  <c r="BF131" i="12" s="1"/>
  <c r="BE88" i="12"/>
  <c r="BF88" i="12" s="1"/>
  <c r="BE27" i="12"/>
  <c r="BF27" i="12" s="1"/>
  <c r="BN116" i="12"/>
  <c r="BO116" i="12" s="1"/>
  <c r="BN89" i="12"/>
  <c r="BO89" i="12" s="1"/>
  <c r="BE137" i="12"/>
  <c r="BF137" i="12" s="1"/>
  <c r="BE35" i="12"/>
  <c r="BF35" i="12" s="1"/>
  <c r="BE124" i="12"/>
  <c r="BF124" i="12" s="1"/>
  <c r="BN102" i="12"/>
  <c r="BO102" i="12" s="1"/>
  <c r="BN41" i="12"/>
  <c r="BO41" i="12" s="1"/>
  <c r="BE66" i="12"/>
  <c r="BF66" i="12" s="1"/>
  <c r="BE106" i="12"/>
  <c r="BF106" i="12" s="1"/>
  <c r="BN4" i="12"/>
  <c r="BO4" i="12" s="1"/>
  <c r="BE40" i="12"/>
  <c r="BF40" i="12" s="1"/>
  <c r="BN110" i="12"/>
  <c r="BO110" i="12" s="1"/>
  <c r="BN13" i="12"/>
  <c r="BO13" i="12" s="1"/>
  <c r="BE98" i="12"/>
  <c r="BF98" i="12" s="1"/>
  <c r="BN45" i="12"/>
  <c r="BO45" i="12" s="1"/>
  <c r="BN126" i="12"/>
  <c r="BO126" i="12" s="1"/>
  <c r="BE94" i="12"/>
  <c r="BF94" i="12" s="1"/>
  <c r="BN10" i="12"/>
  <c r="BO10" i="12" s="1"/>
  <c r="BE126" i="12"/>
  <c r="BF126" i="12" s="1"/>
  <c r="BN83" i="12"/>
  <c r="BO83" i="12" s="1"/>
  <c r="BE135" i="12"/>
  <c r="BF135" i="12" s="1"/>
  <c r="BE134" i="12"/>
  <c r="BF134" i="12" s="1"/>
  <c r="BE91" i="12"/>
  <c r="BF91" i="12" s="1"/>
  <c r="BN131" i="12"/>
  <c r="BO131" i="12" s="1"/>
  <c r="BN5" i="12"/>
  <c r="BO5" i="12" s="1"/>
  <c r="BN49" i="12"/>
  <c r="BO49" i="12" s="1"/>
  <c r="BN26" i="12"/>
  <c r="BO26" i="12" s="1"/>
  <c r="BN94" i="12"/>
  <c r="BO94" i="12" s="1"/>
  <c r="BE22" i="12"/>
  <c r="BF22" i="12" s="1"/>
  <c r="BE2" i="12"/>
  <c r="BF2" i="12" s="1"/>
  <c r="BZ35" i="11"/>
  <c r="CA35" i="11" s="1"/>
  <c r="CB35" i="11" s="1"/>
  <c r="BV7" i="11"/>
  <c r="BP8" i="11"/>
  <c r="BM142" i="12"/>
  <c r="BT142" i="12"/>
  <c r="BV2" i="12"/>
  <c r="CC142" i="12"/>
  <c r="CD2" i="12"/>
  <c r="BD142" i="12"/>
  <c r="CB142" i="12"/>
  <c r="BP6" i="11"/>
  <c r="CI102" i="11"/>
  <c r="CJ102" i="11" s="1"/>
  <c r="CK102" i="11" s="1"/>
  <c r="CI51" i="11"/>
  <c r="CJ51" i="11" s="1"/>
  <c r="CK51" i="11" s="1"/>
  <c r="BZ92" i="11"/>
  <c r="CA92" i="11" s="1"/>
  <c r="CB92" i="11" s="1"/>
  <c r="CI65" i="11"/>
  <c r="CJ65" i="11" s="1"/>
  <c r="CK65" i="11" s="1"/>
  <c r="BV110" i="11"/>
  <c r="BP70" i="11"/>
  <c r="BV112" i="11"/>
  <c r="CI118" i="11"/>
  <c r="CJ118" i="11" s="1"/>
  <c r="CK118" i="11" s="1"/>
  <c r="BV114" i="11"/>
  <c r="BP40" i="11"/>
  <c r="CI60" i="11"/>
  <c r="CJ60" i="11" s="1"/>
  <c r="CK60" i="11" s="1"/>
  <c r="BP80" i="11"/>
  <c r="BP60" i="11"/>
  <c r="BV117" i="11"/>
  <c r="BP124" i="11"/>
  <c r="BZ64" i="11"/>
  <c r="CA64" i="11" s="1"/>
  <c r="CB64" i="11" s="1"/>
  <c r="BP52" i="11"/>
  <c r="BP78" i="11"/>
  <c r="CI119" i="11"/>
  <c r="CJ119" i="11" s="1"/>
  <c r="CK119" i="11" s="1"/>
  <c r="BZ43" i="11"/>
  <c r="CA43" i="11" s="1"/>
  <c r="CB43" i="11" s="1"/>
  <c r="BZ46" i="11"/>
  <c r="CA46" i="11" s="1"/>
  <c r="CB46" i="11" s="1"/>
  <c r="BV89" i="11"/>
  <c r="CI115" i="11"/>
  <c r="CJ115" i="11" s="1"/>
  <c r="CK115" i="11" s="1"/>
  <c r="BZ98" i="11"/>
  <c r="CA98" i="11" s="1"/>
  <c r="CB98" i="11" s="1"/>
  <c r="BZ77" i="11"/>
  <c r="CA77" i="11" s="1"/>
  <c r="CB77" i="11" s="1"/>
  <c r="BV14" i="11"/>
  <c r="BZ80" i="11"/>
  <c r="CA80" i="11" s="1"/>
  <c r="CB80" i="11" s="1"/>
  <c r="BJ57" i="11"/>
  <c r="BD57" i="11"/>
  <c r="BP84" i="11"/>
  <c r="BV84" i="11"/>
  <c r="BP94" i="11"/>
  <c r="BV94" i="11"/>
  <c r="BV29" i="11"/>
  <c r="BP29" i="11"/>
  <c r="BP55" i="11"/>
  <c r="BV55" i="11"/>
  <c r="CI111" i="11"/>
  <c r="CJ111" i="11" s="1"/>
  <c r="CK111" i="11" s="1"/>
  <c r="BZ111" i="11"/>
  <c r="CA111" i="11" s="1"/>
  <c r="CB111" i="11" s="1"/>
  <c r="BZ26" i="11"/>
  <c r="CA26" i="11" s="1"/>
  <c r="CB26" i="11" s="1"/>
  <c r="CI26" i="11"/>
  <c r="CJ26" i="11" s="1"/>
  <c r="CK26" i="11" s="1"/>
  <c r="BP107" i="11"/>
  <c r="BV107" i="11"/>
  <c r="BJ117" i="11"/>
  <c r="BD117" i="11"/>
  <c r="CI72" i="11"/>
  <c r="CJ72" i="11" s="1"/>
  <c r="CK72" i="11" s="1"/>
  <c r="BZ72" i="11"/>
  <c r="CA72" i="11" s="1"/>
  <c r="CB72" i="11" s="1"/>
  <c r="BJ103" i="11"/>
  <c r="BD103" i="11"/>
  <c r="CI101" i="11"/>
  <c r="CJ101" i="11" s="1"/>
  <c r="CK101" i="11" s="1"/>
  <c r="BZ101" i="11"/>
  <c r="CA101" i="11" s="1"/>
  <c r="CB101" i="11" s="1"/>
  <c r="CI110" i="11"/>
  <c r="CJ110" i="11" s="1"/>
  <c r="CK110" i="11" s="1"/>
  <c r="BZ110" i="11"/>
  <c r="CA110" i="11" s="1"/>
  <c r="CB110" i="11" s="1"/>
  <c r="BD11" i="11"/>
  <c r="BJ11" i="11"/>
  <c r="BX11" i="11"/>
  <c r="BJ59" i="11"/>
  <c r="BD59" i="11"/>
  <c r="BP111" i="11"/>
  <c r="BV111" i="11"/>
  <c r="BX102" i="11"/>
  <c r="BJ102" i="11"/>
  <c r="BD102" i="11"/>
  <c r="BV85" i="11"/>
  <c r="BP85" i="11"/>
  <c r="BJ26" i="11"/>
  <c r="BD26" i="11"/>
  <c r="CI90" i="11"/>
  <c r="CJ90" i="11" s="1"/>
  <c r="CK90" i="11" s="1"/>
  <c r="BZ90" i="11"/>
  <c r="CA90" i="11" s="1"/>
  <c r="CB90" i="11" s="1"/>
  <c r="BP83" i="11"/>
  <c r="BV83" i="11"/>
  <c r="CI8" i="11"/>
  <c r="CJ8" i="11" s="1"/>
  <c r="CK8" i="11" s="1"/>
  <c r="BZ8" i="11"/>
  <c r="CA8" i="11" s="1"/>
  <c r="CB8" i="11" s="1"/>
  <c r="BJ82" i="11"/>
  <c r="BD82" i="11"/>
  <c r="CI120" i="11"/>
  <c r="CJ120" i="11" s="1"/>
  <c r="CK120" i="11" s="1"/>
  <c r="BZ120" i="11"/>
  <c r="CA120" i="11" s="1"/>
  <c r="CB120" i="11" s="1"/>
  <c r="BJ124" i="11"/>
  <c r="BD124" i="11"/>
  <c r="BD21" i="11"/>
  <c r="BJ21" i="11"/>
  <c r="BZ97" i="11"/>
  <c r="CA97" i="11" s="1"/>
  <c r="CB97" i="11" s="1"/>
  <c r="CI97" i="11"/>
  <c r="CJ97" i="11" s="1"/>
  <c r="CK97" i="11" s="1"/>
  <c r="BX51" i="11"/>
  <c r="BJ51" i="11"/>
  <c r="BD51" i="11"/>
  <c r="CI17" i="11"/>
  <c r="CJ17" i="11" s="1"/>
  <c r="CK17" i="11" s="1"/>
  <c r="BZ17" i="11"/>
  <c r="CA17" i="11" s="1"/>
  <c r="CB17" i="11" s="1"/>
  <c r="BV71" i="11"/>
  <c r="BP71" i="11"/>
  <c r="BV62" i="11"/>
  <c r="BP62" i="11"/>
  <c r="BP79" i="11"/>
  <c r="BV79" i="11"/>
  <c r="BJ71" i="11"/>
  <c r="BD71" i="11"/>
  <c r="BJ108" i="11"/>
  <c r="BD108" i="11"/>
  <c r="BV21" i="11"/>
  <c r="BP21" i="11"/>
  <c r="BJ120" i="11"/>
  <c r="BD120" i="11"/>
  <c r="BP116" i="11"/>
  <c r="BV116" i="11"/>
  <c r="BP27" i="11"/>
  <c r="BV27" i="11"/>
  <c r="CI117" i="11"/>
  <c r="CJ117" i="11" s="1"/>
  <c r="CK117" i="11" s="1"/>
  <c r="BZ117" i="11"/>
  <c r="CA117" i="11" s="1"/>
  <c r="CB117" i="11" s="1"/>
  <c r="CI13" i="11"/>
  <c r="CJ13" i="11" s="1"/>
  <c r="CK13" i="11" s="1"/>
  <c r="BZ13" i="11"/>
  <c r="CA13" i="11" s="1"/>
  <c r="CB13" i="11" s="1"/>
  <c r="CI41" i="11"/>
  <c r="CJ41" i="11" s="1"/>
  <c r="CK41" i="11" s="1"/>
  <c r="BZ41" i="11"/>
  <c r="CA41" i="11" s="1"/>
  <c r="CB41" i="11" s="1"/>
  <c r="BP38" i="11"/>
  <c r="BV38" i="11"/>
  <c r="BD125" i="11"/>
  <c r="BJ125" i="11"/>
  <c r="CI22" i="11"/>
  <c r="CJ22" i="11" s="1"/>
  <c r="CK22" i="11" s="1"/>
  <c r="BZ22" i="11"/>
  <c r="CA22" i="11" s="1"/>
  <c r="CB22" i="11" s="1"/>
  <c r="CI52" i="11"/>
  <c r="CJ52" i="11" s="1"/>
  <c r="CK52" i="11" s="1"/>
  <c r="BZ52" i="11"/>
  <c r="CA52" i="11" s="1"/>
  <c r="CB52" i="11" s="1"/>
  <c r="BJ114" i="11"/>
  <c r="BD114" i="11"/>
  <c r="BZ40" i="11"/>
  <c r="CA40" i="11" s="1"/>
  <c r="CB40" i="11" s="1"/>
  <c r="CI40" i="11"/>
  <c r="CJ40" i="11" s="1"/>
  <c r="CK40" i="11" s="1"/>
  <c r="CI67" i="11"/>
  <c r="CJ67" i="11" s="1"/>
  <c r="CK67" i="11" s="1"/>
  <c r="BZ67" i="11"/>
  <c r="CA67" i="11" s="1"/>
  <c r="CB67" i="11" s="1"/>
  <c r="CI42" i="11"/>
  <c r="CJ42" i="11" s="1"/>
  <c r="CK42" i="11" s="1"/>
  <c r="BZ42" i="11"/>
  <c r="CA42" i="11" s="1"/>
  <c r="CB42" i="11" s="1"/>
  <c r="BJ66" i="11"/>
  <c r="BD66" i="11"/>
  <c r="BV82" i="11"/>
  <c r="BP82" i="11"/>
  <c r="BJ75" i="11"/>
  <c r="BD75" i="11"/>
  <c r="BJ118" i="11"/>
  <c r="BD118" i="11"/>
  <c r="BX118" i="11"/>
  <c r="CI89" i="11"/>
  <c r="CJ89" i="11" s="1"/>
  <c r="CK89" i="11" s="1"/>
  <c r="BZ89" i="11"/>
  <c r="CA89" i="11" s="1"/>
  <c r="CB89" i="11" s="1"/>
  <c r="BP96" i="11"/>
  <c r="BV96" i="11"/>
  <c r="BJ99" i="11"/>
  <c r="BD99" i="11"/>
  <c r="BZ18" i="11"/>
  <c r="CA18" i="11" s="1"/>
  <c r="CB18" i="11" s="1"/>
  <c r="CI18" i="11"/>
  <c r="CJ18" i="11" s="1"/>
  <c r="CK18" i="11" s="1"/>
  <c r="CI34" i="11"/>
  <c r="CJ34" i="11" s="1"/>
  <c r="CK34" i="11" s="1"/>
  <c r="BZ34" i="11"/>
  <c r="CA34" i="11" s="1"/>
  <c r="CB34" i="11" s="1"/>
  <c r="BV48" i="11"/>
  <c r="BP48" i="11"/>
  <c r="CI36" i="11"/>
  <c r="CJ36" i="11" s="1"/>
  <c r="CK36" i="11" s="1"/>
  <c r="BZ36" i="11"/>
  <c r="CA36" i="11" s="1"/>
  <c r="CB36" i="11" s="1"/>
  <c r="BD7" i="11"/>
  <c r="BJ7" i="11"/>
  <c r="BP108" i="11"/>
  <c r="BV108" i="11"/>
  <c r="BV105" i="11"/>
  <c r="BP105" i="11"/>
  <c r="BJ107" i="11"/>
  <c r="BD107" i="11"/>
  <c r="BP4" i="11"/>
  <c r="BV4" i="11"/>
  <c r="BP36" i="11"/>
  <c r="BV36" i="11"/>
  <c r="CI96" i="11"/>
  <c r="CJ96" i="11" s="1"/>
  <c r="CK96" i="11" s="1"/>
  <c r="BZ96" i="11"/>
  <c r="CA96" i="11" s="1"/>
  <c r="CB96" i="11" s="1"/>
  <c r="CI55" i="11"/>
  <c r="CJ55" i="11" s="1"/>
  <c r="CK55" i="11" s="1"/>
  <c r="BZ55" i="11"/>
  <c r="CA55" i="11" s="1"/>
  <c r="CB55" i="11" s="1"/>
  <c r="BJ70" i="11"/>
  <c r="BD70" i="11"/>
  <c r="BP93" i="11"/>
  <c r="BV93" i="11"/>
  <c r="BV25" i="11"/>
  <c r="BP25" i="11"/>
  <c r="BP123" i="11"/>
  <c r="BV123" i="11"/>
  <c r="BV63" i="11"/>
  <c r="BP63" i="11"/>
  <c r="CI66" i="11"/>
  <c r="CJ66" i="11" s="1"/>
  <c r="CK66" i="11" s="1"/>
  <c r="BZ66" i="11"/>
  <c r="CA66" i="11" s="1"/>
  <c r="CB66" i="11" s="1"/>
  <c r="BJ69" i="11"/>
  <c r="BD69" i="11"/>
  <c r="CI63" i="11"/>
  <c r="CJ63" i="11" s="1"/>
  <c r="CK63" i="11" s="1"/>
  <c r="BZ63" i="11"/>
  <c r="CA63" i="11" s="1"/>
  <c r="CB63" i="11" s="1"/>
  <c r="BD13" i="11"/>
  <c r="BJ13" i="11"/>
  <c r="BD14" i="11"/>
  <c r="BJ14" i="11"/>
  <c r="CI122" i="11"/>
  <c r="CJ122" i="11" s="1"/>
  <c r="CK122" i="11" s="1"/>
  <c r="BZ122" i="11"/>
  <c r="CA122" i="11" s="1"/>
  <c r="CB122" i="11" s="1"/>
  <c r="CI113" i="11"/>
  <c r="CJ113" i="11" s="1"/>
  <c r="CK113" i="11" s="1"/>
  <c r="BZ113" i="11"/>
  <c r="CA113" i="11" s="1"/>
  <c r="CB113" i="11" s="1"/>
  <c r="BZ21" i="11"/>
  <c r="CA21" i="11" s="1"/>
  <c r="CB21" i="11" s="1"/>
  <c r="CI21" i="11"/>
  <c r="CJ21" i="11" s="1"/>
  <c r="CK21" i="11" s="1"/>
  <c r="CI38" i="11"/>
  <c r="CJ38" i="11" s="1"/>
  <c r="CK38" i="11" s="1"/>
  <c r="BZ38" i="11"/>
  <c r="CA38" i="11" s="1"/>
  <c r="CB38" i="11" s="1"/>
  <c r="BJ43" i="11"/>
  <c r="BD43" i="11"/>
  <c r="CI16" i="11"/>
  <c r="CJ16" i="11" s="1"/>
  <c r="CK16" i="11" s="1"/>
  <c r="BZ16" i="11"/>
  <c r="CA16" i="11" s="1"/>
  <c r="CB16" i="11" s="1"/>
  <c r="CI108" i="11"/>
  <c r="CJ108" i="11" s="1"/>
  <c r="CK108" i="11" s="1"/>
  <c r="BZ108" i="11"/>
  <c r="CA108" i="11" s="1"/>
  <c r="CB108" i="11" s="1"/>
  <c r="BJ87" i="11"/>
  <c r="BD87" i="11"/>
  <c r="BX87" i="11"/>
  <c r="BJ119" i="11"/>
  <c r="BD119" i="11"/>
  <c r="BX119" i="11"/>
  <c r="BJ58" i="11"/>
  <c r="BD58" i="11"/>
  <c r="BP10" i="11"/>
  <c r="BV10" i="11"/>
  <c r="BJ112" i="11"/>
  <c r="BD112" i="11"/>
  <c r="BV73" i="11"/>
  <c r="BP73" i="11"/>
  <c r="CI12" i="11"/>
  <c r="CJ12" i="11" s="1"/>
  <c r="CK12" i="11" s="1"/>
  <c r="BZ12" i="11"/>
  <c r="CA12" i="11" s="1"/>
  <c r="CB12" i="11" s="1"/>
  <c r="BD22" i="11"/>
  <c r="BJ22" i="11"/>
  <c r="BJ110" i="11"/>
  <c r="BD110" i="11"/>
  <c r="BD30" i="11"/>
  <c r="BJ30" i="11"/>
  <c r="CI4" i="11"/>
  <c r="CJ4" i="11" s="1"/>
  <c r="CK4" i="11" s="1"/>
  <c r="BZ4" i="11"/>
  <c r="CA4" i="11" s="1"/>
  <c r="CB4" i="11" s="1"/>
  <c r="BV122" i="11"/>
  <c r="BP122" i="11"/>
  <c r="BJ27" i="11"/>
  <c r="BD27" i="11"/>
  <c r="CI7" i="11"/>
  <c r="CJ7" i="11" s="1"/>
  <c r="CK7" i="11" s="1"/>
  <c r="BZ7" i="11"/>
  <c r="CA7" i="11" s="1"/>
  <c r="CB7" i="11" s="1"/>
  <c r="CI9" i="11"/>
  <c r="CJ9" i="11" s="1"/>
  <c r="CK9" i="11" s="1"/>
  <c r="BZ9" i="11"/>
  <c r="CA9" i="11" s="1"/>
  <c r="CB9" i="11" s="1"/>
  <c r="BP88" i="11"/>
  <c r="BV88" i="11"/>
  <c r="CI79" i="11"/>
  <c r="CJ79" i="11" s="1"/>
  <c r="CK79" i="11" s="1"/>
  <c r="BZ79" i="11"/>
  <c r="CA79" i="11" s="1"/>
  <c r="CB79" i="11" s="1"/>
  <c r="BV87" i="11"/>
  <c r="BP87" i="11"/>
  <c r="BJ105" i="11"/>
  <c r="BD105" i="11"/>
  <c r="CI48" i="11"/>
  <c r="CJ48" i="11" s="1"/>
  <c r="CK48" i="11" s="1"/>
  <c r="BZ48" i="11"/>
  <c r="CA48" i="11" s="1"/>
  <c r="CB48" i="11" s="1"/>
  <c r="BP17" i="11"/>
  <c r="BV17" i="11"/>
  <c r="BD6" i="11"/>
  <c r="BJ6" i="11"/>
  <c r="BJ79" i="11"/>
  <c r="BD79" i="11"/>
  <c r="BP30" i="11"/>
  <c r="BV30" i="11"/>
  <c r="BJ63" i="11"/>
  <c r="BD63" i="11"/>
  <c r="BD64" i="11"/>
  <c r="BJ64" i="11"/>
  <c r="BX64" i="11"/>
  <c r="BJ18" i="11"/>
  <c r="BD18" i="11"/>
  <c r="BZ15" i="11"/>
  <c r="CA15" i="11" s="1"/>
  <c r="CB15" i="11" s="1"/>
  <c r="CI15" i="11"/>
  <c r="CJ15" i="11" s="1"/>
  <c r="CK15" i="11" s="1"/>
  <c r="BV59" i="11"/>
  <c r="BP59" i="11"/>
  <c r="CI70" i="11"/>
  <c r="CJ70" i="11" s="1"/>
  <c r="CK70" i="11" s="1"/>
  <c r="BZ70" i="11"/>
  <c r="CA70" i="11" s="1"/>
  <c r="CB70" i="11" s="1"/>
  <c r="CI82" i="11"/>
  <c r="CJ82" i="11" s="1"/>
  <c r="CK82" i="11" s="1"/>
  <c r="BZ82" i="11"/>
  <c r="CA82" i="11" s="1"/>
  <c r="CB82" i="11" s="1"/>
  <c r="BV65" i="11"/>
  <c r="BP65" i="11"/>
  <c r="CI81" i="11"/>
  <c r="CJ81" i="11" s="1"/>
  <c r="CK81" i="11" s="1"/>
  <c r="BZ81" i="11"/>
  <c r="CA81" i="11" s="1"/>
  <c r="CB81" i="11" s="1"/>
  <c r="BJ72" i="11"/>
  <c r="BD72" i="11"/>
  <c r="BP31" i="11"/>
  <c r="BV31" i="11"/>
  <c r="BP121" i="11"/>
  <c r="BV121" i="11"/>
  <c r="BJ68" i="11"/>
  <c r="BD68" i="11"/>
  <c r="CI69" i="11"/>
  <c r="CJ69" i="11" s="1"/>
  <c r="CK69" i="11" s="1"/>
  <c r="BZ69" i="11"/>
  <c r="CA69" i="11" s="1"/>
  <c r="CB69" i="11" s="1"/>
  <c r="BP91" i="11"/>
  <c r="BV91" i="11"/>
  <c r="BJ40" i="11"/>
  <c r="BD40" i="11"/>
  <c r="BP3" i="11"/>
  <c r="BV3" i="11"/>
  <c r="BP42" i="11"/>
  <c r="BV42" i="11"/>
  <c r="CI29" i="11"/>
  <c r="CJ29" i="11" s="1"/>
  <c r="CK29" i="11" s="1"/>
  <c r="BZ29" i="11"/>
  <c r="CA29" i="11" s="1"/>
  <c r="CB29" i="11" s="1"/>
  <c r="BV115" i="11"/>
  <c r="BP115" i="11"/>
  <c r="BJ84" i="11"/>
  <c r="BD84" i="11"/>
  <c r="BJ111" i="11"/>
  <c r="BD111" i="11"/>
  <c r="BJ92" i="11"/>
  <c r="BD92" i="11"/>
  <c r="BX92" i="11"/>
  <c r="BV61" i="11"/>
  <c r="BP61" i="11"/>
  <c r="CI121" i="11"/>
  <c r="CJ121" i="11" s="1"/>
  <c r="CK121" i="11" s="1"/>
  <c r="BZ121" i="11"/>
  <c r="CA121" i="11" s="1"/>
  <c r="CB121" i="11" s="1"/>
  <c r="BP26" i="11"/>
  <c r="BV26" i="11"/>
  <c r="BP95" i="11"/>
  <c r="BV95" i="11"/>
  <c r="BD31" i="11"/>
  <c r="BJ31" i="11"/>
  <c r="BD4" i="11"/>
  <c r="BJ4" i="11"/>
  <c r="BV66" i="11"/>
  <c r="BP66" i="11"/>
  <c r="BZ33" i="11"/>
  <c r="CA33" i="11" s="1"/>
  <c r="CB33" i="11" s="1"/>
  <c r="CI33" i="11"/>
  <c r="CJ33" i="11" s="1"/>
  <c r="CK33" i="11" s="1"/>
  <c r="BP37" i="11"/>
  <c r="BV37" i="11"/>
  <c r="BP113" i="11"/>
  <c r="BV113" i="11"/>
  <c r="BV120" i="11"/>
  <c r="BP120" i="11"/>
  <c r="BP74" i="11"/>
  <c r="BV74" i="11"/>
  <c r="CI50" i="11"/>
  <c r="CJ50" i="11" s="1"/>
  <c r="CK50" i="11" s="1"/>
  <c r="BZ50" i="11"/>
  <c r="CA50" i="11" s="1"/>
  <c r="CB50" i="11" s="1"/>
  <c r="CI6" i="11"/>
  <c r="CJ6" i="11" s="1"/>
  <c r="CK6" i="11" s="1"/>
  <c r="BZ6" i="11"/>
  <c r="CA6" i="11" s="1"/>
  <c r="CB6" i="11" s="1"/>
  <c r="BD10" i="11"/>
  <c r="BJ10" i="11"/>
  <c r="BD17" i="11"/>
  <c r="BJ17" i="11"/>
  <c r="BJ78" i="11"/>
  <c r="BD78" i="11"/>
  <c r="BX78" i="11"/>
  <c r="BJ85" i="11"/>
  <c r="BD85" i="11"/>
  <c r="CI68" i="11"/>
  <c r="CJ68" i="11" s="1"/>
  <c r="CK68" i="11" s="1"/>
  <c r="BZ68" i="11"/>
  <c r="CA68" i="11" s="1"/>
  <c r="CB68" i="11" s="1"/>
  <c r="BJ74" i="11"/>
  <c r="BD74" i="11"/>
  <c r="CI45" i="11"/>
  <c r="CJ45" i="11" s="1"/>
  <c r="CK45" i="11" s="1"/>
  <c r="BZ45" i="11"/>
  <c r="CA45" i="11" s="1"/>
  <c r="CB45" i="11" s="1"/>
  <c r="CI75" i="11"/>
  <c r="CJ75" i="11" s="1"/>
  <c r="CK75" i="11" s="1"/>
  <c r="BZ75" i="11"/>
  <c r="CA75" i="11" s="1"/>
  <c r="CB75" i="11" s="1"/>
  <c r="CI94" i="11"/>
  <c r="CJ94" i="11" s="1"/>
  <c r="CK94" i="11" s="1"/>
  <c r="BZ94" i="11"/>
  <c r="CA94" i="11" s="1"/>
  <c r="CB94" i="11" s="1"/>
  <c r="BD121" i="11"/>
  <c r="BJ121" i="11"/>
  <c r="CI44" i="11"/>
  <c r="CJ44" i="11" s="1"/>
  <c r="CK44" i="11" s="1"/>
  <c r="BZ44" i="11"/>
  <c r="CA44" i="11" s="1"/>
  <c r="CB44" i="11" s="1"/>
  <c r="BX23" i="11"/>
  <c r="BD23" i="11"/>
  <c r="BJ23" i="11"/>
  <c r="BD41" i="11"/>
  <c r="BJ41" i="11"/>
  <c r="CI24" i="11"/>
  <c r="CJ24" i="11" s="1"/>
  <c r="CK24" i="11" s="1"/>
  <c r="BZ24" i="11"/>
  <c r="CA24" i="11" s="1"/>
  <c r="CB24" i="11" s="1"/>
  <c r="BP11" i="11"/>
  <c r="BV11" i="11"/>
  <c r="BJ94" i="11"/>
  <c r="BD94" i="11"/>
  <c r="BV106" i="11"/>
  <c r="BP106" i="11"/>
  <c r="BP69" i="11"/>
  <c r="BV69" i="11"/>
  <c r="BD37" i="11"/>
  <c r="BJ37" i="11"/>
  <c r="BJ34" i="11"/>
  <c r="BD34" i="11"/>
  <c r="BJ101" i="11"/>
  <c r="BD101" i="11"/>
  <c r="BP28" i="11"/>
  <c r="BV28" i="11"/>
  <c r="BP39" i="11"/>
  <c r="BV39" i="11"/>
  <c r="BP119" i="11"/>
  <c r="BV119" i="11"/>
  <c r="CI93" i="11"/>
  <c r="CJ93" i="11" s="1"/>
  <c r="CK93" i="11" s="1"/>
  <c r="BZ93" i="11"/>
  <c r="CA93" i="11" s="1"/>
  <c r="CB93" i="11" s="1"/>
  <c r="BJ98" i="11"/>
  <c r="BD98" i="11"/>
  <c r="BX98" i="11"/>
  <c r="CI10" i="11"/>
  <c r="CJ10" i="11" s="1"/>
  <c r="CK10" i="11" s="1"/>
  <c r="BZ10" i="11"/>
  <c r="CA10" i="11" s="1"/>
  <c r="CB10" i="11" s="1"/>
  <c r="BJ123" i="11"/>
  <c r="BD123" i="11"/>
  <c r="BJ96" i="11"/>
  <c r="BD96" i="11"/>
  <c r="BV67" i="11"/>
  <c r="BP67" i="11"/>
  <c r="BD89" i="11"/>
  <c r="BJ89" i="11"/>
  <c r="CI27" i="11"/>
  <c r="CJ27" i="11" s="1"/>
  <c r="CK27" i="11" s="1"/>
  <c r="BZ27" i="11"/>
  <c r="CA27" i="11" s="1"/>
  <c r="CB27" i="11" s="1"/>
  <c r="BP20" i="11"/>
  <c r="BV20" i="11"/>
  <c r="BV101" i="11"/>
  <c r="BP101" i="11"/>
  <c r="CI32" i="11"/>
  <c r="CJ32" i="11" s="1"/>
  <c r="CK32" i="11" s="1"/>
  <c r="BZ32" i="11"/>
  <c r="CA32" i="11" s="1"/>
  <c r="CB32" i="11" s="1"/>
  <c r="BJ52" i="11"/>
  <c r="BD52" i="11"/>
  <c r="BV16" i="11"/>
  <c r="BP16" i="11"/>
  <c r="BD8" i="11"/>
  <c r="BJ8" i="11"/>
  <c r="BJ33" i="11"/>
  <c r="BD33" i="11"/>
  <c r="BD3" i="11"/>
  <c r="BJ3" i="11"/>
  <c r="BJ97" i="11"/>
  <c r="BD97" i="11"/>
  <c r="BJ80" i="11"/>
  <c r="BD80" i="11"/>
  <c r="CI126" i="11"/>
  <c r="CJ126" i="11" s="1"/>
  <c r="CK126" i="11" s="1"/>
  <c r="BZ126" i="11"/>
  <c r="CA126" i="11" s="1"/>
  <c r="CB126" i="11" s="1"/>
  <c r="CI58" i="11"/>
  <c r="CJ58" i="11" s="1"/>
  <c r="CK58" i="11" s="1"/>
  <c r="BZ58" i="11"/>
  <c r="CA58" i="11" s="1"/>
  <c r="CB58" i="11" s="1"/>
  <c r="BV98" i="11"/>
  <c r="BP98" i="11"/>
  <c r="BJ44" i="11"/>
  <c r="BD44" i="11"/>
  <c r="BJ116" i="11"/>
  <c r="BD116" i="11"/>
  <c r="CI39" i="11"/>
  <c r="CJ39" i="11" s="1"/>
  <c r="CK39" i="11" s="1"/>
  <c r="BZ39" i="11"/>
  <c r="CA39" i="11" s="1"/>
  <c r="CB39" i="11" s="1"/>
  <c r="CI71" i="11"/>
  <c r="CJ71" i="11" s="1"/>
  <c r="CK71" i="11" s="1"/>
  <c r="BZ71" i="11"/>
  <c r="CA71" i="11" s="1"/>
  <c r="CB71" i="11" s="1"/>
  <c r="BZ112" i="11"/>
  <c r="CA112" i="11" s="1"/>
  <c r="CB112" i="11" s="1"/>
  <c r="CI112" i="11"/>
  <c r="CJ112" i="11" s="1"/>
  <c r="CK112" i="11" s="1"/>
  <c r="BZ74" i="11"/>
  <c r="CA74" i="11" s="1"/>
  <c r="CB74" i="11" s="1"/>
  <c r="CI74" i="11"/>
  <c r="CJ74" i="11" s="1"/>
  <c r="CK74" i="11" s="1"/>
  <c r="BV44" i="11"/>
  <c r="BP44" i="11"/>
  <c r="CI25" i="11"/>
  <c r="CJ25" i="11" s="1"/>
  <c r="CK25" i="11" s="1"/>
  <c r="BZ25" i="11"/>
  <c r="CA25" i="11" s="1"/>
  <c r="CB25" i="11" s="1"/>
  <c r="BD38" i="11"/>
  <c r="BJ38" i="11"/>
  <c r="BP35" i="11"/>
  <c r="BV35" i="11"/>
  <c r="BJ36" i="11"/>
  <c r="BD36" i="11"/>
  <c r="BJ42" i="11"/>
  <c r="BD42" i="11"/>
  <c r="BV125" i="11"/>
  <c r="BP125" i="11"/>
  <c r="BJ104" i="11"/>
  <c r="BD104" i="11"/>
  <c r="CI76" i="11"/>
  <c r="CJ76" i="11" s="1"/>
  <c r="CK76" i="11" s="1"/>
  <c r="BZ76" i="11"/>
  <c r="CA76" i="11" s="1"/>
  <c r="CB76" i="11" s="1"/>
  <c r="BJ115" i="11"/>
  <c r="BD115" i="11"/>
  <c r="BX115" i="11"/>
  <c r="BJ73" i="11"/>
  <c r="BD73" i="11"/>
  <c r="BJ50" i="11"/>
  <c r="BD50" i="11"/>
  <c r="BJ122" i="11"/>
  <c r="BD122" i="11"/>
  <c r="BX122" i="11"/>
  <c r="CI125" i="11"/>
  <c r="CJ125" i="11" s="1"/>
  <c r="CK125" i="11" s="1"/>
  <c r="BZ125" i="11"/>
  <c r="CA125" i="11" s="1"/>
  <c r="CB125" i="11" s="1"/>
  <c r="BJ95" i="11"/>
  <c r="BD95" i="11"/>
  <c r="BD15" i="11"/>
  <c r="BJ15" i="11"/>
  <c r="BD29" i="11"/>
  <c r="BJ29" i="11"/>
  <c r="BJ61" i="11"/>
  <c r="BD61" i="11"/>
  <c r="BX61" i="11"/>
  <c r="CI86" i="11"/>
  <c r="CJ86" i="11" s="1"/>
  <c r="CK86" i="11" s="1"/>
  <c r="BZ86" i="11"/>
  <c r="CA86" i="11" s="1"/>
  <c r="CB86" i="11" s="1"/>
  <c r="BJ60" i="11"/>
  <c r="BD60" i="11"/>
  <c r="BX60" i="11"/>
  <c r="BJ109" i="11"/>
  <c r="BD109" i="11"/>
  <c r="CI85" i="11"/>
  <c r="CJ85" i="11" s="1"/>
  <c r="CK85" i="11" s="1"/>
  <c r="BZ85" i="11"/>
  <c r="CA85" i="11" s="1"/>
  <c r="CB85" i="11" s="1"/>
  <c r="BJ49" i="11"/>
  <c r="BD49" i="11"/>
  <c r="BJ35" i="11"/>
  <c r="BD35" i="11"/>
  <c r="BX35" i="11"/>
  <c r="CI84" i="11"/>
  <c r="CJ84" i="11" s="1"/>
  <c r="CK84" i="11" s="1"/>
  <c r="BZ84" i="11"/>
  <c r="CA84" i="11" s="1"/>
  <c r="CB84" i="11" s="1"/>
  <c r="BP33" i="11"/>
  <c r="BV33" i="11"/>
  <c r="BJ54" i="11"/>
  <c r="BD54" i="11"/>
  <c r="BJ83" i="11"/>
  <c r="BD83" i="11"/>
  <c r="BV24" i="11"/>
  <c r="BP24" i="11"/>
  <c r="BV90" i="11"/>
  <c r="BP90" i="11"/>
  <c r="CI88" i="11"/>
  <c r="CJ88" i="11" s="1"/>
  <c r="CK88" i="11" s="1"/>
  <c r="BZ88" i="11"/>
  <c r="CA88" i="11" s="1"/>
  <c r="CB88" i="11" s="1"/>
  <c r="CI30" i="11"/>
  <c r="CJ30" i="11" s="1"/>
  <c r="CK30" i="11" s="1"/>
  <c r="BZ30" i="11"/>
  <c r="CA30" i="11" s="1"/>
  <c r="CB30" i="11" s="1"/>
  <c r="BD28" i="11"/>
  <c r="BJ28" i="11"/>
  <c r="CI104" i="11"/>
  <c r="CJ104" i="11" s="1"/>
  <c r="CK104" i="11" s="1"/>
  <c r="BZ104" i="11"/>
  <c r="CA104" i="11" s="1"/>
  <c r="CB104" i="11" s="1"/>
  <c r="BJ46" i="11"/>
  <c r="BD46" i="11"/>
  <c r="BX46" i="11"/>
  <c r="BP76" i="11"/>
  <c r="BV76" i="11"/>
  <c r="BV92" i="11"/>
  <c r="BP92" i="11"/>
  <c r="CI31" i="11"/>
  <c r="CJ31" i="11" s="1"/>
  <c r="CK31" i="11" s="1"/>
  <c r="BZ31" i="11"/>
  <c r="CA31" i="11" s="1"/>
  <c r="CB31" i="11" s="1"/>
  <c r="BP9" i="11"/>
  <c r="BV9" i="11"/>
  <c r="CI53" i="11"/>
  <c r="CJ53" i="11" s="1"/>
  <c r="CK53" i="11" s="1"/>
  <c r="BZ53" i="11"/>
  <c r="CA53" i="11" s="1"/>
  <c r="CB53" i="11" s="1"/>
  <c r="CI95" i="11"/>
  <c r="CJ95" i="11" s="1"/>
  <c r="CK95" i="11" s="1"/>
  <c r="BZ95" i="11"/>
  <c r="CA95" i="11" s="1"/>
  <c r="CB95" i="11" s="1"/>
  <c r="CI20" i="11"/>
  <c r="CJ20" i="11" s="1"/>
  <c r="CK20" i="11" s="1"/>
  <c r="BZ20" i="11"/>
  <c r="CA20" i="11" s="1"/>
  <c r="CB20" i="11" s="1"/>
  <c r="BJ100" i="11"/>
  <c r="BD100" i="11"/>
  <c r="BJ45" i="11"/>
  <c r="BD45" i="11"/>
  <c r="BJ47" i="11"/>
  <c r="BD47" i="11"/>
  <c r="BP58" i="11"/>
  <c r="BV58" i="11"/>
  <c r="BV118" i="11"/>
  <c r="BP118" i="11"/>
  <c r="BD113" i="11"/>
  <c r="BJ113" i="11"/>
  <c r="BZ106" i="11"/>
  <c r="CA106" i="11" s="1"/>
  <c r="CB106" i="11" s="1"/>
  <c r="CI106" i="11"/>
  <c r="CJ106" i="11" s="1"/>
  <c r="CK106" i="11" s="1"/>
  <c r="BP12" i="11"/>
  <c r="BV12" i="11"/>
  <c r="CI56" i="11"/>
  <c r="CJ56" i="11" s="1"/>
  <c r="CK56" i="11" s="1"/>
  <c r="BZ56" i="11"/>
  <c r="CA56" i="11" s="1"/>
  <c r="CB56" i="11" s="1"/>
  <c r="BJ53" i="11"/>
  <c r="BD53" i="11"/>
  <c r="CI14" i="11"/>
  <c r="CJ14" i="11" s="1"/>
  <c r="CK14" i="11" s="1"/>
  <c r="BZ14" i="11"/>
  <c r="CA14" i="11" s="1"/>
  <c r="CB14" i="11" s="1"/>
  <c r="BD9" i="11"/>
  <c r="BJ9" i="11"/>
  <c r="CI28" i="11"/>
  <c r="CJ28" i="11" s="1"/>
  <c r="CK28" i="11" s="1"/>
  <c r="BZ28" i="11"/>
  <c r="CA28" i="11" s="1"/>
  <c r="CB28" i="11" s="1"/>
  <c r="BP15" i="11"/>
  <c r="BV15" i="11"/>
  <c r="BD12" i="11"/>
  <c r="BJ12" i="11"/>
  <c r="CI103" i="11"/>
  <c r="CJ103" i="11" s="1"/>
  <c r="CK103" i="11" s="1"/>
  <c r="BZ103" i="11"/>
  <c r="CA103" i="11" s="1"/>
  <c r="CB103" i="11" s="1"/>
  <c r="BD24" i="11"/>
  <c r="BJ24" i="11"/>
  <c r="BV56" i="11"/>
  <c r="BP56" i="11"/>
  <c r="CI107" i="11"/>
  <c r="CJ107" i="11" s="1"/>
  <c r="CK107" i="11" s="1"/>
  <c r="BZ107" i="11"/>
  <c r="CA107" i="11" s="1"/>
  <c r="CB107" i="11" s="1"/>
  <c r="BP102" i="11"/>
  <c r="BV102" i="11"/>
  <c r="BJ67" i="11"/>
  <c r="BD67" i="11"/>
  <c r="BJ106" i="11"/>
  <c r="BD106" i="11"/>
  <c r="BV100" i="11"/>
  <c r="BP100" i="11"/>
  <c r="CI124" i="11"/>
  <c r="CJ124" i="11" s="1"/>
  <c r="CK124" i="11" s="1"/>
  <c r="BZ124" i="11"/>
  <c r="CA124" i="11" s="1"/>
  <c r="CB124" i="11" s="1"/>
  <c r="BJ91" i="11"/>
  <c r="BD91" i="11"/>
  <c r="BP49" i="11"/>
  <c r="BV49" i="11"/>
  <c r="BJ48" i="11"/>
  <c r="BD48" i="11"/>
  <c r="BJ126" i="11"/>
  <c r="BD126" i="11"/>
  <c r="BP23" i="11"/>
  <c r="BV23" i="11"/>
  <c r="BJ19" i="11"/>
  <c r="BD19" i="11"/>
  <c r="CI116" i="11"/>
  <c r="CJ116" i="11" s="1"/>
  <c r="CK116" i="11" s="1"/>
  <c r="BZ116" i="11"/>
  <c r="CA116" i="11" s="1"/>
  <c r="CB116" i="11" s="1"/>
  <c r="CI57" i="11"/>
  <c r="CJ57" i="11" s="1"/>
  <c r="CK57" i="11" s="1"/>
  <c r="BZ57" i="11"/>
  <c r="CA57" i="11" s="1"/>
  <c r="CB57" i="11" s="1"/>
  <c r="BP43" i="11"/>
  <c r="BV43" i="11"/>
  <c r="BP64" i="11"/>
  <c r="BV64" i="11"/>
  <c r="CI109" i="11"/>
  <c r="CJ109" i="11" s="1"/>
  <c r="CK109" i="11" s="1"/>
  <c r="BZ109" i="11"/>
  <c r="CA109" i="11" s="1"/>
  <c r="CB109" i="11" s="1"/>
  <c r="BP68" i="11"/>
  <c r="BV68" i="11"/>
  <c r="BP47" i="11"/>
  <c r="BV47" i="11"/>
  <c r="BP104" i="11"/>
  <c r="BV104" i="11"/>
  <c r="CI47" i="11"/>
  <c r="CJ47" i="11" s="1"/>
  <c r="CK47" i="11" s="1"/>
  <c r="BZ47" i="11"/>
  <c r="CA47" i="11" s="1"/>
  <c r="CB47" i="11" s="1"/>
  <c r="CI91" i="11"/>
  <c r="CJ91" i="11" s="1"/>
  <c r="CK91" i="11" s="1"/>
  <c r="BZ91" i="11"/>
  <c r="CA91" i="11" s="1"/>
  <c r="CB91" i="11" s="1"/>
  <c r="BP86" i="11"/>
  <c r="BV86" i="11"/>
  <c r="BJ77" i="11"/>
  <c r="BD77" i="11"/>
  <c r="BV41" i="11"/>
  <c r="BP41" i="11"/>
  <c r="BP18" i="11"/>
  <c r="BV18" i="11"/>
  <c r="CI3" i="11"/>
  <c r="CJ3" i="11" s="1"/>
  <c r="CK3" i="11" s="1"/>
  <c r="BZ3" i="11"/>
  <c r="CA3" i="11" s="1"/>
  <c r="CB3" i="11" s="1"/>
  <c r="BV32" i="11"/>
  <c r="BP32" i="11"/>
  <c r="BZ73" i="11"/>
  <c r="CA73" i="11" s="1"/>
  <c r="CB73" i="11" s="1"/>
  <c r="CI73" i="11"/>
  <c r="CJ73" i="11" s="1"/>
  <c r="CK73" i="11" s="1"/>
  <c r="BX65" i="11"/>
  <c r="BJ65" i="11"/>
  <c r="BD65" i="11"/>
  <c r="BP54" i="11"/>
  <c r="BV54" i="11"/>
  <c r="CI105" i="11"/>
  <c r="CJ105" i="11" s="1"/>
  <c r="CK105" i="11" s="1"/>
  <c r="BZ105" i="11"/>
  <c r="CA105" i="11" s="1"/>
  <c r="CB105" i="11" s="1"/>
  <c r="CI99" i="11"/>
  <c r="CJ99" i="11" s="1"/>
  <c r="CK99" i="11" s="1"/>
  <c r="BZ99" i="11"/>
  <c r="CA99" i="11" s="1"/>
  <c r="CB99" i="11" s="1"/>
  <c r="BP50" i="11"/>
  <c r="BV50" i="11"/>
  <c r="CI59" i="11"/>
  <c r="CJ59" i="11" s="1"/>
  <c r="CK59" i="11" s="1"/>
  <c r="BZ59" i="11"/>
  <c r="CA59" i="11" s="1"/>
  <c r="CB59" i="11" s="1"/>
  <c r="CI114" i="11"/>
  <c r="CJ114" i="11" s="1"/>
  <c r="CK114" i="11" s="1"/>
  <c r="BZ114" i="11"/>
  <c r="CA114" i="11" s="1"/>
  <c r="CB114" i="11" s="1"/>
  <c r="BZ100" i="11"/>
  <c r="CA100" i="11" s="1"/>
  <c r="CB100" i="11" s="1"/>
  <c r="CI100" i="11"/>
  <c r="CJ100" i="11" s="1"/>
  <c r="CK100" i="11" s="1"/>
  <c r="BV19" i="11"/>
  <c r="BP19" i="11"/>
  <c r="BZ19" i="11"/>
  <c r="CA19" i="11" s="1"/>
  <c r="CB19" i="11" s="1"/>
  <c r="CI19" i="11"/>
  <c r="CJ19" i="11" s="1"/>
  <c r="CK19" i="11" s="1"/>
  <c r="BP72" i="11"/>
  <c r="BV72" i="11"/>
  <c r="BZ37" i="11"/>
  <c r="CA37" i="11" s="1"/>
  <c r="CB37" i="11" s="1"/>
  <c r="CI37" i="11"/>
  <c r="CJ37" i="11" s="1"/>
  <c r="CK37" i="11" s="1"/>
  <c r="BV51" i="11"/>
  <c r="BP51" i="11"/>
  <c r="BZ83" i="11"/>
  <c r="CA83" i="11" s="1"/>
  <c r="CB83" i="11" s="1"/>
  <c r="CI83" i="11"/>
  <c r="CJ83" i="11" s="1"/>
  <c r="CK83" i="11" s="1"/>
  <c r="BD32" i="11"/>
  <c r="BJ32" i="11"/>
  <c r="BZ62" i="11"/>
  <c r="CA62" i="11" s="1"/>
  <c r="CB62" i="11" s="1"/>
  <c r="CI62" i="11"/>
  <c r="CJ62" i="11" s="1"/>
  <c r="CK62" i="11" s="1"/>
  <c r="BP126" i="11"/>
  <c r="BV126" i="11"/>
  <c r="BJ88" i="11"/>
  <c r="BD88" i="11"/>
  <c r="CI54" i="11"/>
  <c r="CJ54" i="11" s="1"/>
  <c r="CK54" i="11" s="1"/>
  <c r="BZ54" i="11"/>
  <c r="CA54" i="11" s="1"/>
  <c r="CB54" i="11" s="1"/>
  <c r="CI49" i="11"/>
  <c r="CJ49" i="11" s="1"/>
  <c r="CK49" i="11" s="1"/>
  <c r="BZ49" i="11"/>
  <c r="CA49" i="11" s="1"/>
  <c r="CB49" i="11" s="1"/>
  <c r="BV99" i="11"/>
  <c r="BP99" i="11"/>
  <c r="BP97" i="11"/>
  <c r="BV97" i="11"/>
  <c r="BP53" i="11"/>
  <c r="BV53" i="11"/>
  <c r="BP57" i="11"/>
  <c r="BV57" i="11"/>
  <c r="BJ56" i="11"/>
  <c r="BD56" i="11"/>
  <c r="CI123" i="11"/>
  <c r="CJ123" i="11" s="1"/>
  <c r="CK123" i="11" s="1"/>
  <c r="BZ123" i="11"/>
  <c r="CA123" i="11" s="1"/>
  <c r="CB123" i="11" s="1"/>
  <c r="BJ76" i="11"/>
  <c r="BD76" i="11"/>
  <c r="BD25" i="11"/>
  <c r="BJ25" i="11"/>
  <c r="BJ81" i="11"/>
  <c r="BD81" i="11"/>
  <c r="BP81" i="11"/>
  <c r="BV81" i="11"/>
  <c r="BJ90" i="11"/>
  <c r="BD90" i="11"/>
  <c r="BJ55" i="11"/>
  <c r="BD55" i="11"/>
  <c r="BJ86" i="11"/>
  <c r="BD86" i="11"/>
  <c r="BJ62" i="11"/>
  <c r="BD62" i="11"/>
  <c r="BJ93" i="11"/>
  <c r="BD93" i="11"/>
  <c r="BJ39" i="11"/>
  <c r="BD39" i="11"/>
  <c r="BD16" i="11"/>
  <c r="BJ16" i="11"/>
  <c r="BZ2" i="11"/>
  <c r="CA2" i="11" s="1"/>
  <c r="CB2" i="11" s="1"/>
  <c r="CI2" i="11"/>
  <c r="BD2" i="11"/>
  <c r="AX127" i="11"/>
  <c r="AZ127" i="11"/>
  <c r="AY127" i="11"/>
  <c r="BP2" i="11"/>
  <c r="BV2" i="11"/>
  <c r="BX43" i="11" l="1"/>
  <c r="BR142" i="12"/>
  <c r="BV142" i="12"/>
  <c r="CD142" i="12"/>
  <c r="CE45" i="12" s="1"/>
  <c r="CF45" i="12" s="1"/>
  <c r="BU142" i="12"/>
  <c r="BX80" i="11"/>
  <c r="BX37" i="11"/>
  <c r="BX42" i="11"/>
  <c r="BX67" i="11"/>
  <c r="BX24" i="11"/>
  <c r="BX77" i="11"/>
  <c r="BX113" i="11"/>
  <c r="BX88" i="11"/>
  <c r="BX52" i="11"/>
  <c r="BX41" i="11"/>
  <c r="BX93" i="11"/>
  <c r="BX120" i="11"/>
  <c r="BX104" i="11"/>
  <c r="BX62" i="11"/>
  <c r="BX33" i="11"/>
  <c r="BX121" i="11"/>
  <c r="BX99" i="11"/>
  <c r="BX21" i="11"/>
  <c r="BX19" i="11"/>
  <c r="BX100" i="11"/>
  <c r="BX94" i="11"/>
  <c r="BX107" i="11"/>
  <c r="BX81" i="11"/>
  <c r="BX44" i="11"/>
  <c r="BX3" i="11"/>
  <c r="BX96" i="11"/>
  <c r="BX68" i="11"/>
  <c r="BX58" i="11"/>
  <c r="BX82" i="11"/>
  <c r="BX16" i="11"/>
  <c r="BX56" i="11"/>
  <c r="BX9" i="11"/>
  <c r="BX83" i="11"/>
  <c r="BX63" i="11"/>
  <c r="BX50" i="11"/>
  <c r="BX110" i="11"/>
  <c r="BX8" i="11"/>
  <c r="BX74" i="11"/>
  <c r="BX76" i="11"/>
  <c r="BX39" i="11"/>
  <c r="BX91" i="11"/>
  <c r="BX34" i="11"/>
  <c r="BX4" i="11"/>
  <c r="BX66" i="11"/>
  <c r="BX103" i="11"/>
  <c r="BX84" i="11"/>
  <c r="BX108" i="11"/>
  <c r="BX95" i="11"/>
  <c r="BX36" i="11"/>
  <c r="BX101" i="11"/>
  <c r="BX32" i="11"/>
  <c r="BX126" i="11"/>
  <c r="BX15" i="11"/>
  <c r="BX69" i="11"/>
  <c r="BX7" i="11"/>
  <c r="BX27" i="11"/>
  <c r="BX47" i="11"/>
  <c r="BX111" i="11"/>
  <c r="BX14" i="11"/>
  <c r="BX12" i="11"/>
  <c r="BX28" i="11"/>
  <c r="BX49" i="11"/>
  <c r="BX29" i="11"/>
  <c r="BX10" i="11"/>
  <c r="BX72" i="11"/>
  <c r="BX30" i="11"/>
  <c r="BX75" i="11"/>
  <c r="BX73" i="11"/>
  <c r="BX25" i="11"/>
  <c r="BX53" i="11"/>
  <c r="BX40" i="11"/>
  <c r="BX114" i="11"/>
  <c r="BX125" i="11"/>
  <c r="BX117" i="11"/>
  <c r="BX109" i="11"/>
  <c r="BX116" i="11"/>
  <c r="BX123" i="11"/>
  <c r="BX17" i="11"/>
  <c r="BX6" i="11"/>
  <c r="BX105" i="11"/>
  <c r="BX112" i="11"/>
  <c r="BX13" i="11"/>
  <c r="BX59" i="11"/>
  <c r="BX57" i="11"/>
  <c r="BX90" i="11"/>
  <c r="BX48" i="11"/>
  <c r="BX86" i="11"/>
  <c r="BX97" i="11"/>
  <c r="BX71" i="11"/>
  <c r="BX38" i="11"/>
  <c r="BX31" i="11"/>
  <c r="BX22" i="11"/>
  <c r="BX79" i="11"/>
  <c r="BX26" i="11"/>
  <c r="BX20" i="11"/>
  <c r="BX55" i="11"/>
  <c r="BX106" i="11"/>
  <c r="BX45" i="11"/>
  <c r="BX54" i="11"/>
  <c r="BX89" i="11"/>
  <c r="BX85" i="11"/>
  <c r="BX18" i="11"/>
  <c r="BX70" i="11"/>
  <c r="BX124" i="11"/>
  <c r="BX2" i="11"/>
  <c r="BZ127" i="11"/>
  <c r="BY128" i="11" s="1"/>
  <c r="BC127" i="11"/>
  <c r="BO127" i="11"/>
  <c r="BW139" i="12" l="1"/>
  <c r="BX139" i="12" s="1"/>
  <c r="BW111" i="12"/>
  <c r="BX111" i="12" s="1"/>
  <c r="BW81" i="12"/>
  <c r="BX81" i="12" s="1"/>
  <c r="BW94" i="12"/>
  <c r="BX94" i="12" s="1"/>
  <c r="BW48" i="12"/>
  <c r="BX48" i="12" s="1"/>
  <c r="CG48" i="12" s="1"/>
  <c r="BW34" i="12"/>
  <c r="BX34" i="12" s="1"/>
  <c r="CG34" i="12" s="1"/>
  <c r="BW140" i="12"/>
  <c r="BX140" i="12" s="1"/>
  <c r="BW26" i="12"/>
  <c r="BX26" i="12" s="1"/>
  <c r="CG26" i="12" s="1"/>
  <c r="BW100" i="12"/>
  <c r="BX100" i="12" s="1"/>
  <c r="BW25" i="12"/>
  <c r="BX25" i="12" s="1"/>
  <c r="BW31" i="12"/>
  <c r="BX31" i="12" s="1"/>
  <c r="BW37" i="12"/>
  <c r="BX37" i="12" s="1"/>
  <c r="BW80" i="12"/>
  <c r="BX80" i="12" s="1"/>
  <c r="BW117" i="12"/>
  <c r="BX117" i="12" s="1"/>
  <c r="CG117" i="12" s="1"/>
  <c r="BW102" i="12"/>
  <c r="BX102" i="12" s="1"/>
  <c r="CG102" i="12" s="1"/>
  <c r="BW95" i="12"/>
  <c r="BX95" i="12" s="1"/>
  <c r="BW18" i="12"/>
  <c r="BX18" i="12" s="1"/>
  <c r="BW10" i="12"/>
  <c r="BX10" i="12" s="1"/>
  <c r="BW103" i="12"/>
  <c r="BX103" i="12" s="1"/>
  <c r="BW126" i="12"/>
  <c r="BX126" i="12" s="1"/>
  <c r="CG126" i="12" s="1"/>
  <c r="BW133" i="12"/>
  <c r="BX133" i="12" s="1"/>
  <c r="CG133" i="12" s="1"/>
  <c r="BW74" i="12"/>
  <c r="BX74" i="12" s="1"/>
  <c r="BW28" i="12"/>
  <c r="BX28" i="12" s="1"/>
  <c r="BW16" i="12"/>
  <c r="BX16" i="12" s="1"/>
  <c r="BW39" i="12"/>
  <c r="BX39" i="12" s="1"/>
  <c r="CG39" i="12" s="1"/>
  <c r="BW136" i="12"/>
  <c r="BX136" i="12" s="1"/>
  <c r="BW5" i="12"/>
  <c r="BX5" i="12" s="1"/>
  <c r="BW71" i="12"/>
  <c r="BX71" i="12" s="1"/>
  <c r="BW92" i="12"/>
  <c r="BX92" i="12" s="1"/>
  <c r="CG92" i="12" s="1"/>
  <c r="BW75" i="12"/>
  <c r="BX75" i="12" s="1"/>
  <c r="CG75" i="12" s="1"/>
  <c r="BW87" i="12"/>
  <c r="BX87" i="12" s="1"/>
  <c r="CG87" i="12" s="1"/>
  <c r="BW99" i="12"/>
  <c r="BX99" i="12" s="1"/>
  <c r="BW53" i="12"/>
  <c r="BX53" i="12" s="1"/>
  <c r="BW138" i="12"/>
  <c r="BX138" i="12" s="1"/>
  <c r="BW141" i="12"/>
  <c r="BX141" i="12" s="1"/>
  <c r="BW90" i="12"/>
  <c r="BX90" i="12" s="1"/>
  <c r="CG90" i="12" s="1"/>
  <c r="BW41" i="12"/>
  <c r="BX41" i="12" s="1"/>
  <c r="CG41" i="12" s="1"/>
  <c r="BW130" i="12"/>
  <c r="BX130" i="12" s="1"/>
  <c r="CG130" i="12" s="1"/>
  <c r="BW124" i="12"/>
  <c r="BX124" i="12" s="1"/>
  <c r="CG124" i="12" s="1"/>
  <c r="BW121" i="12"/>
  <c r="BX121" i="12" s="1"/>
  <c r="BW15" i="12"/>
  <c r="BX15" i="12" s="1"/>
  <c r="BW137" i="12"/>
  <c r="BX137" i="12" s="1"/>
  <c r="BW97" i="12"/>
  <c r="BX97" i="12" s="1"/>
  <c r="BW9" i="12"/>
  <c r="BX9" i="12" s="1"/>
  <c r="CG9" i="12" s="1"/>
  <c r="BW72" i="12"/>
  <c r="BX72" i="12" s="1"/>
  <c r="BW40" i="12"/>
  <c r="BX40" i="12" s="1"/>
  <c r="CG40" i="12" s="1"/>
  <c r="BW20" i="12"/>
  <c r="BX20" i="12" s="1"/>
  <c r="CG20" i="12" s="1"/>
  <c r="BW125" i="12"/>
  <c r="BX125" i="12" s="1"/>
  <c r="CG125" i="12" s="1"/>
  <c r="BW8" i="12"/>
  <c r="BX8" i="12" s="1"/>
  <c r="CG8" i="12" s="1"/>
  <c r="BW46" i="12"/>
  <c r="BX46" i="12" s="1"/>
  <c r="BW54" i="12"/>
  <c r="BX54" i="12" s="1"/>
  <c r="BW21" i="12"/>
  <c r="BX21" i="12" s="1"/>
  <c r="CG21" i="12" s="1"/>
  <c r="BW47" i="12"/>
  <c r="BX47" i="12" s="1"/>
  <c r="CG47" i="12" s="1"/>
  <c r="BW19" i="12"/>
  <c r="BX19" i="12" s="1"/>
  <c r="CG19" i="12" s="1"/>
  <c r="BW35" i="12"/>
  <c r="BX35" i="12" s="1"/>
  <c r="CG35" i="12" s="1"/>
  <c r="BW32" i="12"/>
  <c r="BX32" i="12" s="1"/>
  <c r="BW4" i="12"/>
  <c r="BX4" i="12" s="1"/>
  <c r="BW49" i="12"/>
  <c r="BX49" i="12" s="1"/>
  <c r="BW70" i="12"/>
  <c r="BX70" i="12" s="1"/>
  <c r="CG70" i="12" s="1"/>
  <c r="BW91" i="12"/>
  <c r="BX91" i="12" s="1"/>
  <c r="BW44" i="12"/>
  <c r="BX44" i="12" s="1"/>
  <c r="BW131" i="12"/>
  <c r="BX131" i="12" s="1"/>
  <c r="CG131" i="12" s="1"/>
  <c r="BW86" i="12"/>
  <c r="BX86" i="12" s="1"/>
  <c r="CG86" i="12" s="1"/>
  <c r="BW64" i="12"/>
  <c r="BX64" i="12" s="1"/>
  <c r="BW110" i="12"/>
  <c r="BX110" i="12" s="1"/>
  <c r="BW119" i="12"/>
  <c r="BX119" i="12" s="1"/>
  <c r="CG119" i="12" s="1"/>
  <c r="BW62" i="12"/>
  <c r="BX62" i="12" s="1"/>
  <c r="BW14" i="12"/>
  <c r="BX14" i="12" s="1"/>
  <c r="BW78" i="12"/>
  <c r="BX78" i="12" s="1"/>
  <c r="CG78" i="12" s="1"/>
  <c r="BW63" i="12"/>
  <c r="BX63" i="12" s="1"/>
  <c r="CG63" i="12" s="1"/>
  <c r="BW109" i="12"/>
  <c r="BX109" i="12" s="1"/>
  <c r="BW123" i="12"/>
  <c r="BX123" i="12" s="1"/>
  <c r="BW33" i="12"/>
  <c r="BX33" i="12" s="1"/>
  <c r="BW27" i="12"/>
  <c r="BX27" i="12" s="1"/>
  <c r="CG27" i="12" s="1"/>
  <c r="BW107" i="12"/>
  <c r="BX107" i="12" s="1"/>
  <c r="BW113" i="12"/>
  <c r="BX113" i="12" s="1"/>
  <c r="BW17" i="12"/>
  <c r="BX17" i="12" s="1"/>
  <c r="BW120" i="12"/>
  <c r="BX120" i="12" s="1"/>
  <c r="CG120" i="12" s="1"/>
  <c r="BW50" i="12"/>
  <c r="BX50" i="12" s="1"/>
  <c r="CG50" i="12" s="1"/>
  <c r="BW108" i="12"/>
  <c r="BX108" i="12" s="1"/>
  <c r="BW60" i="12"/>
  <c r="BX60" i="12" s="1"/>
  <c r="CG60" i="12" s="1"/>
  <c r="BW57" i="12"/>
  <c r="BX57" i="12" s="1"/>
  <c r="BW29" i="12"/>
  <c r="BX29" i="12" s="1"/>
  <c r="CG29" i="12" s="1"/>
  <c r="BW61" i="12"/>
  <c r="BX61" i="12" s="1"/>
  <c r="CG61" i="12" s="1"/>
  <c r="BW122" i="12"/>
  <c r="BX122" i="12" s="1"/>
  <c r="CG122" i="12" s="1"/>
  <c r="BW52" i="12"/>
  <c r="BX52" i="12" s="1"/>
  <c r="CG52" i="12" s="1"/>
  <c r="BW23" i="12"/>
  <c r="BX23" i="12" s="1"/>
  <c r="BW59" i="12"/>
  <c r="BX59" i="12" s="1"/>
  <c r="CG59" i="12" s="1"/>
  <c r="BW45" i="12"/>
  <c r="BX45" i="12" s="1"/>
  <c r="BW82" i="12"/>
  <c r="BX82" i="12" s="1"/>
  <c r="BW30" i="12"/>
  <c r="BX30" i="12" s="1"/>
  <c r="BW128" i="12"/>
  <c r="BX128" i="12" s="1"/>
  <c r="CG128" i="12" s="1"/>
  <c r="BW12" i="12"/>
  <c r="BX12" i="12" s="1"/>
  <c r="BW42" i="12"/>
  <c r="BX42" i="12" s="1"/>
  <c r="CG42" i="12" s="1"/>
  <c r="BW101" i="12"/>
  <c r="BX101" i="12" s="1"/>
  <c r="CG101" i="12" s="1"/>
  <c r="BW118" i="12"/>
  <c r="BX118" i="12" s="1"/>
  <c r="BW58" i="12"/>
  <c r="BX58" i="12" s="1"/>
  <c r="CG58" i="12" s="1"/>
  <c r="BW115" i="12"/>
  <c r="BX115" i="12" s="1"/>
  <c r="BW93" i="12"/>
  <c r="BX93" i="12" s="1"/>
  <c r="BW116" i="12"/>
  <c r="BX116" i="12" s="1"/>
  <c r="BW89" i="12"/>
  <c r="BX89" i="12" s="1"/>
  <c r="CG89" i="12" s="1"/>
  <c r="BW85" i="12"/>
  <c r="BX85" i="12" s="1"/>
  <c r="CG85" i="12" s="1"/>
  <c r="BW13" i="12"/>
  <c r="BX13" i="12" s="1"/>
  <c r="BW43" i="12"/>
  <c r="BX43" i="12" s="1"/>
  <c r="BW7" i="12"/>
  <c r="BX7" i="12" s="1"/>
  <c r="CG7" i="12" s="1"/>
  <c r="BW68" i="12"/>
  <c r="BX68" i="12" s="1"/>
  <c r="BW112" i="12"/>
  <c r="BX112" i="12" s="1"/>
  <c r="CG112" i="12" s="1"/>
  <c r="BW129" i="12"/>
  <c r="BX129" i="12" s="1"/>
  <c r="CG129" i="12" s="1"/>
  <c r="BW98" i="12"/>
  <c r="BX98" i="12" s="1"/>
  <c r="CG98" i="12" s="1"/>
  <c r="BW114" i="12"/>
  <c r="BX114" i="12" s="1"/>
  <c r="CG114" i="12" s="1"/>
  <c r="BW66" i="12"/>
  <c r="BX66" i="12" s="1"/>
  <c r="BW6" i="12"/>
  <c r="BX6" i="12" s="1"/>
  <c r="CG6" i="12" s="1"/>
  <c r="BW24" i="12"/>
  <c r="BX24" i="12" s="1"/>
  <c r="BW56" i="12"/>
  <c r="BX56" i="12" s="1"/>
  <c r="BW3" i="12"/>
  <c r="BX3" i="12" s="1"/>
  <c r="BW83" i="12"/>
  <c r="BX83" i="12" s="1"/>
  <c r="BW77" i="12"/>
  <c r="BX77" i="12" s="1"/>
  <c r="BW22" i="12"/>
  <c r="BX22" i="12" s="1"/>
  <c r="CG22" i="12" s="1"/>
  <c r="BW38" i="12"/>
  <c r="BX38" i="12" s="1"/>
  <c r="CG38" i="12" s="1"/>
  <c r="BW84" i="12"/>
  <c r="BX84" i="12" s="1"/>
  <c r="CG84" i="12" s="1"/>
  <c r="BW105" i="12"/>
  <c r="BX105" i="12" s="1"/>
  <c r="BW104" i="12"/>
  <c r="BX104" i="12" s="1"/>
  <c r="BW76" i="12"/>
  <c r="BX76" i="12" s="1"/>
  <c r="CG76" i="12" s="1"/>
  <c r="BW96" i="12"/>
  <c r="BX96" i="12" s="1"/>
  <c r="BW69" i="12"/>
  <c r="BX69" i="12" s="1"/>
  <c r="BW79" i="12"/>
  <c r="BX79" i="12" s="1"/>
  <c r="CG79" i="12" s="1"/>
  <c r="BW73" i="12"/>
  <c r="BX73" i="12" s="1"/>
  <c r="CG73" i="12" s="1"/>
  <c r="BW134" i="12"/>
  <c r="BX134" i="12" s="1"/>
  <c r="BW51" i="12"/>
  <c r="BX51" i="12" s="1"/>
  <c r="CG51" i="12" s="1"/>
  <c r="BW67" i="12"/>
  <c r="BX67" i="12" s="1"/>
  <c r="BW65" i="12"/>
  <c r="BX65" i="12" s="1"/>
  <c r="BW135" i="12"/>
  <c r="BX135" i="12" s="1"/>
  <c r="BW11" i="12"/>
  <c r="BX11" i="12" s="1"/>
  <c r="BW132" i="12"/>
  <c r="BX132" i="12" s="1"/>
  <c r="CG132" i="12" s="1"/>
  <c r="BW127" i="12"/>
  <c r="BX127" i="12" s="1"/>
  <c r="BW106" i="12"/>
  <c r="BX106" i="12" s="1"/>
  <c r="CG106" i="12" s="1"/>
  <c r="BW88" i="12"/>
  <c r="BX88" i="12" s="1"/>
  <c r="BW36" i="12"/>
  <c r="BX36" i="12" s="1"/>
  <c r="BW55" i="12"/>
  <c r="BX55" i="12" s="1"/>
  <c r="CG55" i="12" s="1"/>
  <c r="CE44" i="12"/>
  <c r="CF44" i="12" s="1"/>
  <c r="CE30" i="12"/>
  <c r="CF30" i="12" s="1"/>
  <c r="CE54" i="12"/>
  <c r="CF54" i="12" s="1"/>
  <c r="CE18" i="12"/>
  <c r="CF18" i="12" s="1"/>
  <c r="CE10" i="12"/>
  <c r="CF10" i="12" s="1"/>
  <c r="CE19" i="12"/>
  <c r="CF19" i="12" s="1"/>
  <c r="CE26" i="12"/>
  <c r="CF26" i="12" s="1"/>
  <c r="CE112" i="12"/>
  <c r="CF112" i="12" s="1"/>
  <c r="CE3" i="12"/>
  <c r="CF3" i="12" s="1"/>
  <c r="CE52" i="12"/>
  <c r="CF52" i="12" s="1"/>
  <c r="CE141" i="12"/>
  <c r="CF141" i="12" s="1"/>
  <c r="CE95" i="12"/>
  <c r="CF95" i="12" s="1"/>
  <c r="CE39" i="12"/>
  <c r="CF39" i="12" s="1"/>
  <c r="CE15" i="12"/>
  <c r="CF15" i="12" s="1"/>
  <c r="CE64" i="12"/>
  <c r="CF64" i="12" s="1"/>
  <c r="CE116" i="12"/>
  <c r="CF116" i="12" s="1"/>
  <c r="CE24" i="12"/>
  <c r="CF24" i="12" s="1"/>
  <c r="CE73" i="12"/>
  <c r="CF73" i="12" s="1"/>
  <c r="CE132" i="12"/>
  <c r="CF132" i="12" s="1"/>
  <c r="CE119" i="12"/>
  <c r="CF119" i="12" s="1"/>
  <c r="CE88" i="12"/>
  <c r="CF88" i="12" s="1"/>
  <c r="CE140" i="12"/>
  <c r="CF140" i="12" s="1"/>
  <c r="CE87" i="12"/>
  <c r="CF87" i="12" s="1"/>
  <c r="CE21" i="12"/>
  <c r="CF21" i="12" s="1"/>
  <c r="CE89" i="12"/>
  <c r="CF89" i="12" s="1"/>
  <c r="CE58" i="12"/>
  <c r="CF58" i="12" s="1"/>
  <c r="CE111" i="12"/>
  <c r="CF111" i="12" s="1"/>
  <c r="CE9" i="12"/>
  <c r="CF9" i="12" s="1"/>
  <c r="CE31" i="12"/>
  <c r="CF31" i="12" s="1"/>
  <c r="CE77" i="12"/>
  <c r="CF77" i="12" s="1"/>
  <c r="CE7" i="12"/>
  <c r="CF7" i="12" s="1"/>
  <c r="CE48" i="12"/>
  <c r="CF48" i="12" s="1"/>
  <c r="CE80" i="12"/>
  <c r="CF80" i="12" s="1"/>
  <c r="CE105" i="12"/>
  <c r="CF105" i="12" s="1"/>
  <c r="CE4" i="12"/>
  <c r="CF4" i="12" s="1"/>
  <c r="CE90" i="12"/>
  <c r="CF90" i="12" s="1"/>
  <c r="CE82" i="12"/>
  <c r="CF82" i="12" s="1"/>
  <c r="CE35" i="12"/>
  <c r="CF35" i="12" s="1"/>
  <c r="CE136" i="12"/>
  <c r="CF136" i="12" s="1"/>
  <c r="CE41" i="12"/>
  <c r="CF41" i="12" s="1"/>
  <c r="CE71" i="12"/>
  <c r="CF71" i="12" s="1"/>
  <c r="CE36" i="12"/>
  <c r="CF36" i="12" s="1"/>
  <c r="CE47" i="12"/>
  <c r="CF47" i="12" s="1"/>
  <c r="CE126" i="12"/>
  <c r="CF126" i="12" s="1"/>
  <c r="CE6" i="12"/>
  <c r="CF6" i="12" s="1"/>
  <c r="CE57" i="12"/>
  <c r="CF57" i="12" s="1"/>
  <c r="CE22" i="12"/>
  <c r="CF22" i="12" s="1"/>
  <c r="CE97" i="12"/>
  <c r="CF97" i="12" s="1"/>
  <c r="CE56" i="12"/>
  <c r="CF56" i="12" s="1"/>
  <c r="CE25" i="12"/>
  <c r="CF25" i="12" s="1"/>
  <c r="CE66" i="12"/>
  <c r="CF66" i="12" s="1"/>
  <c r="CE131" i="12"/>
  <c r="CF131" i="12" s="1"/>
  <c r="CE29" i="12"/>
  <c r="CF29" i="12" s="1"/>
  <c r="CE76" i="12"/>
  <c r="CF76" i="12" s="1"/>
  <c r="CE70" i="12"/>
  <c r="CF70" i="12" s="1"/>
  <c r="CE121" i="12"/>
  <c r="CF121" i="12" s="1"/>
  <c r="CE101" i="12"/>
  <c r="CF101" i="12" s="1"/>
  <c r="CE137" i="12"/>
  <c r="CF137" i="12" s="1"/>
  <c r="CE139" i="12"/>
  <c r="CF139" i="12" s="1"/>
  <c r="CE94" i="12"/>
  <c r="CF94" i="12" s="1"/>
  <c r="CE125" i="12"/>
  <c r="CF125" i="12" s="1"/>
  <c r="CE20" i="12"/>
  <c r="CF20" i="12" s="1"/>
  <c r="CE68" i="12"/>
  <c r="CF68" i="12" s="1"/>
  <c r="CE63" i="12"/>
  <c r="CF63" i="12" s="1"/>
  <c r="CE84" i="12"/>
  <c r="CF84" i="12" s="1"/>
  <c r="CE102" i="12"/>
  <c r="CF102" i="12" s="1"/>
  <c r="CE55" i="12"/>
  <c r="CF55" i="12" s="1"/>
  <c r="CE62" i="12"/>
  <c r="CF62" i="12" s="1"/>
  <c r="CE128" i="12"/>
  <c r="CF128" i="12" s="1"/>
  <c r="CE16" i="12"/>
  <c r="CF16" i="12" s="1"/>
  <c r="CE59" i="12"/>
  <c r="CF59" i="12" s="1"/>
  <c r="CE34" i="12"/>
  <c r="CF34" i="12" s="1"/>
  <c r="CE109" i="12"/>
  <c r="CF109" i="12" s="1"/>
  <c r="CE124" i="12"/>
  <c r="CF124" i="12" s="1"/>
  <c r="CE28" i="12"/>
  <c r="CF28" i="12" s="1"/>
  <c r="CE75" i="12"/>
  <c r="CF75" i="12" s="1"/>
  <c r="CE138" i="12"/>
  <c r="CF138" i="12" s="1"/>
  <c r="CE43" i="12"/>
  <c r="CF43" i="12" s="1"/>
  <c r="CE83" i="12"/>
  <c r="CF83" i="12" s="1"/>
  <c r="CE78" i="12"/>
  <c r="CF78" i="12" s="1"/>
  <c r="CE134" i="12"/>
  <c r="CF134" i="12" s="1"/>
  <c r="CE103" i="12"/>
  <c r="CF103" i="12" s="1"/>
  <c r="CE81" i="12"/>
  <c r="CF81" i="12" s="1"/>
  <c r="CE85" i="12"/>
  <c r="CF85" i="12" s="1"/>
  <c r="CE27" i="12"/>
  <c r="CF27" i="12" s="1"/>
  <c r="CE91" i="12"/>
  <c r="CF91" i="12" s="1"/>
  <c r="CE42" i="12"/>
  <c r="CF42" i="12" s="1"/>
  <c r="CE98" i="12"/>
  <c r="CF98" i="12" s="1"/>
  <c r="CE96" i="12"/>
  <c r="CF96" i="12" s="1"/>
  <c r="CE122" i="12"/>
  <c r="CF122" i="12" s="1"/>
  <c r="CE49" i="12"/>
  <c r="CF49" i="12" s="1"/>
  <c r="CE100" i="12"/>
  <c r="CF100" i="12" s="1"/>
  <c r="CE37" i="12"/>
  <c r="CF37" i="12" s="1"/>
  <c r="CE108" i="12"/>
  <c r="CF108" i="12" s="1"/>
  <c r="CE106" i="12"/>
  <c r="CF106" i="12" s="1"/>
  <c r="CE38" i="12"/>
  <c r="CF38" i="12" s="1"/>
  <c r="CE107" i="12"/>
  <c r="CF107" i="12" s="1"/>
  <c r="CE72" i="12"/>
  <c r="CF72" i="12" s="1"/>
  <c r="CE129" i="12"/>
  <c r="CF129" i="12" s="1"/>
  <c r="CE8" i="12"/>
  <c r="CF8" i="12" s="1"/>
  <c r="CE51" i="12"/>
  <c r="CF51" i="12" s="1"/>
  <c r="CE99" i="12"/>
  <c r="CF99" i="12" s="1"/>
  <c r="CE92" i="12"/>
  <c r="CF92" i="12" s="1"/>
  <c r="CE65" i="12"/>
  <c r="CF65" i="12" s="1"/>
  <c r="CE115" i="12"/>
  <c r="CF115" i="12" s="1"/>
  <c r="CE104" i="12"/>
  <c r="CF104" i="12" s="1"/>
  <c r="CE79" i="12"/>
  <c r="CF79" i="12" s="1"/>
  <c r="CE133" i="12"/>
  <c r="CF133" i="12" s="1"/>
  <c r="CE11" i="12"/>
  <c r="CF11" i="12" s="1"/>
  <c r="CE110" i="12"/>
  <c r="CF110" i="12" s="1"/>
  <c r="CE12" i="12"/>
  <c r="CF12" i="12" s="1"/>
  <c r="CE40" i="12"/>
  <c r="CF40" i="12" s="1"/>
  <c r="CE123" i="12"/>
  <c r="CF123" i="12" s="1"/>
  <c r="CE93" i="12"/>
  <c r="CF93" i="12" s="1"/>
  <c r="CE17" i="12"/>
  <c r="CF17" i="12" s="1"/>
  <c r="CE13" i="12"/>
  <c r="CF13" i="12" s="1"/>
  <c r="CE61" i="12"/>
  <c r="CF61" i="12" s="1"/>
  <c r="CE114" i="12"/>
  <c r="CF114" i="12" s="1"/>
  <c r="CE14" i="12"/>
  <c r="CF14" i="12" s="1"/>
  <c r="CE67" i="12"/>
  <c r="CF67" i="12" s="1"/>
  <c r="CE130" i="12"/>
  <c r="CF130" i="12" s="1"/>
  <c r="CE117" i="12"/>
  <c r="CF117" i="12" s="1"/>
  <c r="CE86" i="12"/>
  <c r="CF86" i="12" s="1"/>
  <c r="CE135" i="12"/>
  <c r="CF135" i="12" s="1"/>
  <c r="CE23" i="12"/>
  <c r="CF23" i="12" s="1"/>
  <c r="CE33" i="12"/>
  <c r="CF33" i="12" s="1"/>
  <c r="CE50" i="12"/>
  <c r="CF50" i="12" s="1"/>
  <c r="CE118" i="12"/>
  <c r="CF118" i="12" s="1"/>
  <c r="CE53" i="12"/>
  <c r="CF53" i="12" s="1"/>
  <c r="CE127" i="12"/>
  <c r="CF127" i="12" s="1"/>
  <c r="CE60" i="12"/>
  <c r="CF60" i="12" s="1"/>
  <c r="CE120" i="12"/>
  <c r="CF120" i="12" s="1"/>
  <c r="CG97" i="12"/>
  <c r="CG33" i="12"/>
  <c r="CG82" i="12"/>
  <c r="CG15" i="12"/>
  <c r="CG53" i="12"/>
  <c r="CG111" i="12"/>
  <c r="CG67" i="12"/>
  <c r="CG56" i="12"/>
  <c r="CG141" i="12"/>
  <c r="CG137" i="12"/>
  <c r="CG139" i="12"/>
  <c r="CG68" i="12"/>
  <c r="CG10" i="12"/>
  <c r="CG36" i="12"/>
  <c r="CG24" i="12"/>
  <c r="CG138" i="12"/>
  <c r="CG104" i="12"/>
  <c r="CG57" i="12"/>
  <c r="CG3" i="12"/>
  <c r="CG93" i="12"/>
  <c r="CG4" i="12"/>
  <c r="CG100" i="12"/>
  <c r="CG25" i="12"/>
  <c r="CG103" i="12"/>
  <c r="CG105" i="12"/>
  <c r="CG31" i="12"/>
  <c r="CG110" i="12"/>
  <c r="CG107" i="12"/>
  <c r="CG18" i="12"/>
  <c r="CG115" i="12"/>
  <c r="CG49" i="12"/>
  <c r="CG136" i="12"/>
  <c r="CG88" i="12"/>
  <c r="CE2" i="12"/>
  <c r="CF2" i="12" s="1"/>
  <c r="BW2" i="12"/>
  <c r="BX2" i="12" s="1"/>
  <c r="CA127" i="11"/>
  <c r="BX127" i="11"/>
  <c r="BD127" i="11"/>
  <c r="BP127" i="11"/>
  <c r="BY77" i="12" l="1"/>
  <c r="BZ77" i="12" s="1"/>
  <c r="BY106" i="12"/>
  <c r="BZ106" i="12" s="1"/>
  <c r="BY134" i="12"/>
  <c r="BZ134" i="12" s="1"/>
  <c r="BY84" i="12"/>
  <c r="BZ84" i="12" s="1"/>
  <c r="BY6" i="12"/>
  <c r="BZ6" i="12" s="1"/>
  <c r="BY43" i="12"/>
  <c r="BZ43" i="12" s="1"/>
  <c r="BY118" i="12"/>
  <c r="BZ118" i="12" s="1"/>
  <c r="BY59" i="12"/>
  <c r="BZ59" i="12" s="1"/>
  <c r="BY108" i="12"/>
  <c r="BZ108" i="12" s="1"/>
  <c r="BY123" i="12"/>
  <c r="BZ123" i="12" s="1"/>
  <c r="BY64" i="12"/>
  <c r="BZ64" i="12" s="1"/>
  <c r="BY32" i="12"/>
  <c r="BZ32" i="12" s="1"/>
  <c r="BY125" i="12"/>
  <c r="BZ125" i="12" s="1"/>
  <c r="BY121" i="12"/>
  <c r="BZ121" i="12" s="1"/>
  <c r="BY99" i="12"/>
  <c r="BZ99" i="12" s="1"/>
  <c r="BY16" i="12"/>
  <c r="BZ16" i="12" s="1"/>
  <c r="BY95" i="12"/>
  <c r="BZ95" i="12" s="1"/>
  <c r="BY26" i="12"/>
  <c r="BZ26" i="12" s="1"/>
  <c r="CG118" i="12"/>
  <c r="CH118" i="12" s="1"/>
  <c r="CG16" i="12"/>
  <c r="CH16" i="12" s="1"/>
  <c r="CG95" i="12"/>
  <c r="CH95" i="12" s="1"/>
  <c r="CG108" i="12"/>
  <c r="CH108" i="12" s="1"/>
  <c r="BY127" i="12"/>
  <c r="BZ127" i="12" s="1"/>
  <c r="BY73" i="12"/>
  <c r="BZ73" i="12" s="1"/>
  <c r="BY38" i="12"/>
  <c r="BZ38" i="12" s="1"/>
  <c r="BY66" i="12"/>
  <c r="BZ66" i="12" s="1"/>
  <c r="BY13" i="12"/>
  <c r="BZ13" i="12" s="1"/>
  <c r="BY101" i="12"/>
  <c r="BZ101" i="12" s="1"/>
  <c r="BY23" i="12"/>
  <c r="BZ23" i="12" s="1"/>
  <c r="BY50" i="12"/>
  <c r="BZ50" i="12" s="1"/>
  <c r="BY109" i="12"/>
  <c r="BZ109" i="12" s="1"/>
  <c r="BY86" i="12"/>
  <c r="BZ86" i="12" s="1"/>
  <c r="BY35" i="12"/>
  <c r="BZ35" i="12" s="1"/>
  <c r="BY20" i="12"/>
  <c r="BZ20" i="12" s="1"/>
  <c r="BY124" i="12"/>
  <c r="BZ124" i="12" s="1"/>
  <c r="BY87" i="12"/>
  <c r="BZ87" i="12" s="1"/>
  <c r="BY28" i="12"/>
  <c r="BZ28" i="12" s="1"/>
  <c r="BY102" i="12"/>
  <c r="BZ102" i="12" s="1"/>
  <c r="BY140" i="12"/>
  <c r="BZ140" i="12" s="1"/>
  <c r="CG109" i="12"/>
  <c r="CH109" i="12" s="1"/>
  <c r="CG28" i="12"/>
  <c r="CH28" i="12" s="1"/>
  <c r="CG23" i="12"/>
  <c r="CH23" i="12" s="1"/>
  <c r="CG140" i="12"/>
  <c r="CH140" i="12" s="1"/>
  <c r="CG127" i="12"/>
  <c r="BY132" i="12"/>
  <c r="BZ132" i="12" s="1"/>
  <c r="BY79" i="12"/>
  <c r="BZ79" i="12" s="1"/>
  <c r="BY22" i="12"/>
  <c r="BZ22" i="12" s="1"/>
  <c r="BY114" i="12"/>
  <c r="BZ114" i="12" s="1"/>
  <c r="BY85" i="12"/>
  <c r="BZ85" i="12" s="1"/>
  <c r="BY42" i="12"/>
  <c r="BZ42" i="12" s="1"/>
  <c r="BY52" i="12"/>
  <c r="BZ52" i="12" s="1"/>
  <c r="BY120" i="12"/>
  <c r="BZ120" i="12" s="1"/>
  <c r="BY63" i="12"/>
  <c r="BZ63" i="12" s="1"/>
  <c r="BY131" i="12"/>
  <c r="BZ131" i="12" s="1"/>
  <c r="BY19" i="12"/>
  <c r="BZ19" i="12" s="1"/>
  <c r="BY40" i="12"/>
  <c r="BZ40" i="12" s="1"/>
  <c r="BY130" i="12"/>
  <c r="BZ130" i="12" s="1"/>
  <c r="BY75" i="12"/>
  <c r="BZ75" i="12" s="1"/>
  <c r="BY74" i="12"/>
  <c r="BZ74" i="12" s="1"/>
  <c r="BY117" i="12"/>
  <c r="BZ117" i="12" s="1"/>
  <c r="BY34" i="12"/>
  <c r="BZ34" i="12" s="1"/>
  <c r="BY12" i="12"/>
  <c r="BZ12" i="12" s="1"/>
  <c r="BY44" i="12"/>
  <c r="BZ44" i="12" s="1"/>
  <c r="BY92" i="12"/>
  <c r="BZ92" i="12" s="1"/>
  <c r="BY133" i="12"/>
  <c r="BZ133" i="12" s="1"/>
  <c r="BY80" i="12"/>
  <c r="BZ80" i="12" s="1"/>
  <c r="BY48" i="12"/>
  <c r="BZ48" i="12" s="1"/>
  <c r="BY78" i="12"/>
  <c r="BZ78" i="12" s="1"/>
  <c r="BY11" i="12"/>
  <c r="BZ11" i="12" s="1"/>
  <c r="BY89" i="12"/>
  <c r="BZ89" i="12" s="1"/>
  <c r="BY72" i="12"/>
  <c r="BZ72" i="12" s="1"/>
  <c r="BY135" i="12"/>
  <c r="BZ135" i="12" s="1"/>
  <c r="CG77" i="12"/>
  <c r="CH77" i="12" s="1"/>
  <c r="BY69" i="12"/>
  <c r="BZ69" i="12" s="1"/>
  <c r="BY17" i="12"/>
  <c r="BZ17" i="12" s="1"/>
  <c r="BY47" i="12"/>
  <c r="BZ47" i="12" s="1"/>
  <c r="BY116" i="12"/>
  <c r="BZ116" i="12" s="1"/>
  <c r="BY37" i="12"/>
  <c r="BZ37" i="12" s="1"/>
  <c r="CG43" i="12"/>
  <c r="CH43" i="12" s="1"/>
  <c r="BY36" i="12"/>
  <c r="BZ36" i="12" s="1"/>
  <c r="BY67" i="12"/>
  <c r="BZ67" i="12" s="1"/>
  <c r="BY104" i="12"/>
  <c r="BZ104" i="12" s="1"/>
  <c r="BY56" i="12"/>
  <c r="BZ56" i="12" s="1"/>
  <c r="BY68" i="12"/>
  <c r="BZ68" i="12" s="1"/>
  <c r="BY115" i="12"/>
  <c r="BZ115" i="12" s="1"/>
  <c r="BY82" i="12"/>
  <c r="BZ82" i="12" s="1"/>
  <c r="BY57" i="12"/>
  <c r="BZ57" i="12" s="1"/>
  <c r="BY27" i="12"/>
  <c r="BZ27" i="12" s="1"/>
  <c r="BY119" i="12"/>
  <c r="BZ119" i="12" s="1"/>
  <c r="BY49" i="12"/>
  <c r="BZ49" i="12" s="1"/>
  <c r="BY46" i="12"/>
  <c r="BZ46" i="12" s="1"/>
  <c r="BY137" i="12"/>
  <c r="BZ137" i="12" s="1"/>
  <c r="BY138" i="12"/>
  <c r="BZ138" i="12" s="1"/>
  <c r="BY136" i="12"/>
  <c r="BZ136" i="12" s="1"/>
  <c r="BY10" i="12"/>
  <c r="BZ10" i="12" s="1"/>
  <c r="BY25" i="12"/>
  <c r="BZ25" i="12" s="1"/>
  <c r="BY111" i="12"/>
  <c r="BZ111" i="12" s="1"/>
  <c r="BY98" i="12"/>
  <c r="BZ98" i="12" s="1"/>
  <c r="BY122" i="12"/>
  <c r="BZ122" i="12" s="1"/>
  <c r="BY41" i="12"/>
  <c r="BZ41" i="12" s="1"/>
  <c r="CG80" i="12"/>
  <c r="CH80" i="12" s="1"/>
  <c r="BY96" i="12"/>
  <c r="BZ96" i="12" s="1"/>
  <c r="BY83" i="12"/>
  <c r="BZ83" i="12" s="1"/>
  <c r="BY129" i="12"/>
  <c r="BZ129" i="12" s="1"/>
  <c r="BY128" i="12"/>
  <c r="BZ128" i="12" s="1"/>
  <c r="BY61" i="12"/>
  <c r="BZ61" i="12" s="1"/>
  <c r="BY113" i="12"/>
  <c r="BZ113" i="12" s="1"/>
  <c r="BY14" i="12"/>
  <c r="BZ14" i="12" s="1"/>
  <c r="BY91" i="12"/>
  <c r="BZ91" i="12" s="1"/>
  <c r="BY21" i="12"/>
  <c r="BZ21" i="12" s="1"/>
  <c r="BY9" i="12"/>
  <c r="BZ9" i="12" s="1"/>
  <c r="BY90" i="12"/>
  <c r="BZ90" i="12" s="1"/>
  <c r="BY71" i="12"/>
  <c r="BZ71" i="12" s="1"/>
  <c r="BY126" i="12"/>
  <c r="BZ126" i="12" s="1"/>
  <c r="BY94" i="12"/>
  <c r="BZ94" i="12" s="1"/>
  <c r="CG135" i="12"/>
  <c r="CH135" i="12" s="1"/>
  <c r="CG134" i="12"/>
  <c r="CH134" i="12" s="1"/>
  <c r="CG72" i="12"/>
  <c r="CH72" i="12" s="1"/>
  <c r="CG99" i="12"/>
  <c r="CH99" i="12" s="1"/>
  <c r="CG12" i="12"/>
  <c r="CH12" i="12" s="1"/>
  <c r="CG17" i="12"/>
  <c r="CH17" i="12" s="1"/>
  <c r="CG64" i="12"/>
  <c r="BY55" i="12"/>
  <c r="BZ55" i="12" s="1"/>
  <c r="BY65" i="12"/>
  <c r="BZ65" i="12" s="1"/>
  <c r="BY76" i="12"/>
  <c r="BZ76" i="12" s="1"/>
  <c r="BY3" i="12"/>
  <c r="BZ3" i="12" s="1"/>
  <c r="BY112" i="12"/>
  <c r="BZ112" i="12" s="1"/>
  <c r="BY93" i="12"/>
  <c r="BZ93" i="12" s="1"/>
  <c r="BY30" i="12"/>
  <c r="BZ30" i="12" s="1"/>
  <c r="BY29" i="12"/>
  <c r="BZ29" i="12" s="1"/>
  <c r="BY107" i="12"/>
  <c r="BZ107" i="12" s="1"/>
  <c r="BY62" i="12"/>
  <c r="BZ62" i="12" s="1"/>
  <c r="BY70" i="12"/>
  <c r="BZ70" i="12" s="1"/>
  <c r="BY54" i="12"/>
  <c r="BZ54" i="12" s="1"/>
  <c r="BY97" i="12"/>
  <c r="BZ97" i="12" s="1"/>
  <c r="BY141" i="12"/>
  <c r="BZ141" i="12" s="1"/>
  <c r="BY5" i="12"/>
  <c r="BZ5" i="12" s="1"/>
  <c r="BY103" i="12"/>
  <c r="BZ103" i="12" s="1"/>
  <c r="BY31" i="12"/>
  <c r="BZ31" i="12" s="1"/>
  <c r="BY81" i="12"/>
  <c r="BZ81" i="12"/>
  <c r="CG66" i="12"/>
  <c r="CH66" i="12" s="1"/>
  <c r="CG37" i="12"/>
  <c r="CH37" i="12" s="1"/>
  <c r="CG123" i="12"/>
  <c r="CH123" i="12" s="1"/>
  <c r="CG116" i="12"/>
  <c r="CH116" i="12" s="1"/>
  <c r="CG91" i="12"/>
  <c r="CH91" i="12" s="1"/>
  <c r="CG94" i="12"/>
  <c r="CH94" i="12" s="1"/>
  <c r="CG14" i="12"/>
  <c r="CH14" i="12" s="1"/>
  <c r="CG11" i="12"/>
  <c r="CH11" i="12" s="1"/>
  <c r="CG54" i="12"/>
  <c r="CH54" i="12" s="1"/>
  <c r="CG121" i="12"/>
  <c r="CH121" i="12" s="1"/>
  <c r="CG96" i="12"/>
  <c r="CH96" i="12" s="1"/>
  <c r="CG62" i="12"/>
  <c r="CH62" i="12" s="1"/>
  <c r="CG13" i="12"/>
  <c r="CH13" i="12" s="1"/>
  <c r="CG65" i="12"/>
  <c r="CH65" i="12" s="1"/>
  <c r="CG83" i="12"/>
  <c r="CH83" i="12" s="1"/>
  <c r="CG71" i="12"/>
  <c r="CH71" i="12" s="1"/>
  <c r="CG81" i="12"/>
  <c r="CH81" i="12" s="1"/>
  <c r="BY88" i="12"/>
  <c r="BZ88" i="12" s="1"/>
  <c r="BY51" i="12"/>
  <c r="BZ51" i="12" s="1"/>
  <c r="BY105" i="12"/>
  <c r="BZ105" i="12" s="1"/>
  <c r="BY24" i="12"/>
  <c r="BZ24" i="12" s="1"/>
  <c r="BY7" i="12"/>
  <c r="BZ7" i="12" s="1"/>
  <c r="BY58" i="12"/>
  <c r="BZ58" i="12" s="1"/>
  <c r="BY45" i="12"/>
  <c r="BZ45" i="12" s="1"/>
  <c r="BY60" i="12"/>
  <c r="BZ60" i="12" s="1"/>
  <c r="BY33" i="12"/>
  <c r="BZ33" i="12" s="1"/>
  <c r="BY110" i="12"/>
  <c r="BZ110" i="12" s="1"/>
  <c r="BY4" i="12"/>
  <c r="BZ4" i="12" s="1"/>
  <c r="BY8" i="12"/>
  <c r="BZ8" i="12" s="1"/>
  <c r="BY15" i="12"/>
  <c r="BZ15" i="12" s="1"/>
  <c r="BY53" i="12"/>
  <c r="BZ53" i="12" s="1"/>
  <c r="BY39" i="12"/>
  <c r="BZ39" i="12" s="1"/>
  <c r="BY18" i="12"/>
  <c r="BZ18" i="12" s="1"/>
  <c r="BY100" i="12"/>
  <c r="BZ100" i="12" s="1"/>
  <c r="BY139" i="12"/>
  <c r="BZ139" i="12" s="1"/>
  <c r="CG45" i="12"/>
  <c r="CH45" i="12" s="1"/>
  <c r="CG44" i="12"/>
  <c r="CH44" i="12" s="1"/>
  <c r="CH64" i="12"/>
  <c r="CH8" i="12"/>
  <c r="CH60" i="12"/>
  <c r="CH86" i="12"/>
  <c r="CH129" i="12"/>
  <c r="CH49" i="12"/>
  <c r="CH55" i="12"/>
  <c r="CH82" i="12"/>
  <c r="CH120" i="12"/>
  <c r="CG30" i="12"/>
  <c r="CH30" i="12" s="1"/>
  <c r="CH61" i="12"/>
  <c r="CH27" i="12"/>
  <c r="CH20" i="12"/>
  <c r="CH76" i="12"/>
  <c r="CH57" i="12"/>
  <c r="CH35" i="12"/>
  <c r="CH87" i="12"/>
  <c r="CH26" i="12"/>
  <c r="CH128" i="12"/>
  <c r="CH100" i="12"/>
  <c r="CH75" i="12"/>
  <c r="CH15" i="12"/>
  <c r="CH131" i="12"/>
  <c r="CH88" i="12"/>
  <c r="CH39" i="12"/>
  <c r="CH7" i="12"/>
  <c r="CH114" i="12"/>
  <c r="CH110" i="12"/>
  <c r="CH22" i="12"/>
  <c r="CH136" i="12"/>
  <c r="CH21" i="12"/>
  <c r="CH112" i="12"/>
  <c r="CH10" i="12"/>
  <c r="CH138" i="12"/>
  <c r="CH85" i="12"/>
  <c r="CH29" i="12"/>
  <c r="CH31" i="12"/>
  <c r="CH50" i="12"/>
  <c r="CH92" i="12"/>
  <c r="CH106" i="12"/>
  <c r="CH42" i="12"/>
  <c r="CH59" i="12"/>
  <c r="CH63" i="12"/>
  <c r="CH97" i="12"/>
  <c r="CH41" i="12"/>
  <c r="CH89" i="12"/>
  <c r="CH24" i="12"/>
  <c r="CH3" i="12"/>
  <c r="CH70" i="12"/>
  <c r="CH125" i="12"/>
  <c r="CH127" i="12"/>
  <c r="CH117" i="12"/>
  <c r="CH93" i="12"/>
  <c r="CH104" i="12"/>
  <c r="CH122" i="12"/>
  <c r="CH103" i="12"/>
  <c r="CH124" i="12"/>
  <c r="CH102" i="12"/>
  <c r="CH139" i="12"/>
  <c r="CH47" i="12"/>
  <c r="CH90" i="12"/>
  <c r="CH9" i="12"/>
  <c r="CH119" i="12"/>
  <c r="CH18" i="12"/>
  <c r="CH51" i="12"/>
  <c r="CH133" i="12"/>
  <c r="CH6" i="12"/>
  <c r="CH19" i="12"/>
  <c r="CH79" i="12"/>
  <c r="CH53" i="12"/>
  <c r="CH130" i="12"/>
  <c r="CH115" i="12"/>
  <c r="CH107" i="12"/>
  <c r="CH84" i="12"/>
  <c r="CH137" i="12"/>
  <c r="CH25" i="12"/>
  <c r="CH36" i="12"/>
  <c r="CH4" i="12"/>
  <c r="CH111" i="12"/>
  <c r="CH132" i="12"/>
  <c r="CH141" i="12"/>
  <c r="CH33" i="12"/>
  <c r="CH68" i="12"/>
  <c r="CH48" i="12"/>
  <c r="CH126" i="12"/>
  <c r="CH67" i="12"/>
  <c r="CH40" i="12"/>
  <c r="CH38" i="12"/>
  <c r="CH98" i="12"/>
  <c r="CH78" i="12"/>
  <c r="CH34" i="12"/>
  <c r="CH101" i="12"/>
  <c r="CH56" i="12"/>
  <c r="CH105" i="12"/>
  <c r="CH58" i="12"/>
  <c r="CH73" i="12"/>
  <c r="CH52" i="12"/>
  <c r="BX142" i="12"/>
  <c r="BY2" i="12"/>
  <c r="BZ2" i="12" s="1"/>
  <c r="CG2" i="12"/>
  <c r="CH2" i="12" s="1"/>
  <c r="CF142" i="12"/>
  <c r="BW142" i="12"/>
  <c r="CE142" i="12"/>
  <c r="BQ104" i="11"/>
  <c r="BQ52" i="11"/>
  <c r="BQ96" i="11"/>
  <c r="BQ16" i="11"/>
  <c r="BQ92" i="11"/>
  <c r="BQ36" i="11"/>
  <c r="BQ108" i="11"/>
  <c r="BQ8" i="11"/>
  <c r="BQ19" i="11"/>
  <c r="BQ23" i="11"/>
  <c r="BQ60" i="11"/>
  <c r="BQ68" i="11"/>
  <c r="BQ103" i="11"/>
  <c r="BQ83" i="11"/>
  <c r="BQ4" i="11"/>
  <c r="BQ75" i="11"/>
  <c r="BQ24" i="11"/>
  <c r="BQ44" i="11"/>
  <c r="BQ32" i="11"/>
  <c r="BQ80" i="11"/>
  <c r="BQ112" i="11"/>
  <c r="BQ81" i="11"/>
  <c r="BQ65" i="11"/>
  <c r="BQ21" i="11"/>
  <c r="BQ113" i="11"/>
  <c r="BQ97" i="11"/>
  <c r="BQ31" i="11"/>
  <c r="BQ59" i="11"/>
  <c r="BQ72" i="11"/>
  <c r="BQ115" i="11"/>
  <c r="BQ28" i="11"/>
  <c r="BQ84" i="11"/>
  <c r="BQ76" i="11"/>
  <c r="BQ67" i="11"/>
  <c r="BQ79" i="11"/>
  <c r="BQ99" i="11"/>
  <c r="BQ123" i="11"/>
  <c r="BQ14" i="11"/>
  <c r="BQ25" i="11"/>
  <c r="BQ57" i="11"/>
  <c r="BQ11" i="11"/>
  <c r="BQ71" i="11"/>
  <c r="BQ88" i="11"/>
  <c r="BQ107" i="11"/>
  <c r="BQ120" i="11"/>
  <c r="BQ124" i="11"/>
  <c r="BQ58" i="11"/>
  <c r="BQ26" i="11"/>
  <c r="BQ39" i="11"/>
  <c r="BQ111" i="11"/>
  <c r="BQ91" i="11"/>
  <c r="BQ6" i="11"/>
  <c r="BQ56" i="11"/>
  <c r="BQ89" i="11"/>
  <c r="BQ126" i="11"/>
  <c r="BQ93" i="11"/>
  <c r="BQ125" i="11"/>
  <c r="BQ12" i="11"/>
  <c r="BQ87" i="11"/>
  <c r="BQ27" i="11"/>
  <c r="BQ82" i="11"/>
  <c r="BQ29" i="11"/>
  <c r="BQ18" i="11"/>
  <c r="BQ47" i="11"/>
  <c r="BQ43" i="11"/>
  <c r="BQ33" i="11"/>
  <c r="BQ63" i="11"/>
  <c r="BQ37" i="11"/>
  <c r="BQ13" i="11"/>
  <c r="BQ45" i="11"/>
  <c r="BQ20" i="11"/>
  <c r="BQ22" i="11"/>
  <c r="BQ15" i="11"/>
  <c r="BQ121" i="11"/>
  <c r="BQ40" i="11"/>
  <c r="BQ53" i="11"/>
  <c r="BQ49" i="11"/>
  <c r="BQ116" i="11"/>
  <c r="BQ17" i="11"/>
  <c r="BQ50" i="11"/>
  <c r="BQ98" i="11"/>
  <c r="BQ64" i="11"/>
  <c r="BQ109" i="11"/>
  <c r="BQ62" i="11"/>
  <c r="BQ42" i="11"/>
  <c r="BQ100" i="11"/>
  <c r="BQ48" i="11"/>
  <c r="BQ110" i="11"/>
  <c r="BQ73" i="11"/>
  <c r="BQ30" i="11"/>
  <c r="BQ38" i="11"/>
  <c r="BQ105" i="11"/>
  <c r="BQ117" i="11"/>
  <c r="BQ9" i="11"/>
  <c r="BQ118" i="11"/>
  <c r="BQ3" i="11"/>
  <c r="BQ78" i="11"/>
  <c r="BQ51" i="11"/>
  <c r="BQ41" i="11"/>
  <c r="BQ74" i="11"/>
  <c r="BQ102" i="11"/>
  <c r="BQ119" i="11"/>
  <c r="BQ94" i="11"/>
  <c r="BQ54" i="11"/>
  <c r="BQ106" i="11"/>
  <c r="BQ101" i="11"/>
  <c r="BQ85" i="11"/>
  <c r="BQ7" i="11"/>
  <c r="BQ90" i="11"/>
  <c r="BQ66" i="11"/>
  <c r="BQ69" i="11"/>
  <c r="BQ46" i="11"/>
  <c r="BQ70" i="11"/>
  <c r="BQ10" i="11"/>
  <c r="BQ77" i="11"/>
  <c r="BQ35" i="11"/>
  <c r="BQ86" i="11"/>
  <c r="BQ34" i="11"/>
  <c r="BQ114" i="11"/>
  <c r="BQ61" i="11"/>
  <c r="BQ95" i="11"/>
  <c r="BQ55" i="11"/>
  <c r="BQ122" i="11"/>
  <c r="BE100" i="11"/>
  <c r="BE104" i="11"/>
  <c r="BE120" i="11"/>
  <c r="BE108" i="11"/>
  <c r="BE112" i="11"/>
  <c r="BE107" i="11"/>
  <c r="BE87" i="11"/>
  <c r="BE60" i="11"/>
  <c r="BE50" i="11"/>
  <c r="BE40" i="11"/>
  <c r="BE36" i="11"/>
  <c r="BE28" i="11"/>
  <c r="BE20" i="11"/>
  <c r="BE44" i="11"/>
  <c r="BE117" i="11"/>
  <c r="BE23" i="11"/>
  <c r="BE4" i="11"/>
  <c r="BE68" i="11"/>
  <c r="BE24" i="11"/>
  <c r="BE73" i="11"/>
  <c r="BE6" i="11"/>
  <c r="BE54" i="11"/>
  <c r="BE98" i="11"/>
  <c r="BE16" i="11"/>
  <c r="BE17" i="11"/>
  <c r="BE58" i="11"/>
  <c r="BE35" i="11"/>
  <c r="BE7" i="11"/>
  <c r="BE21" i="11"/>
  <c r="BE8" i="11"/>
  <c r="BE41" i="11"/>
  <c r="BE9" i="11"/>
  <c r="BE37" i="11"/>
  <c r="BE82" i="11"/>
  <c r="BE70" i="11"/>
  <c r="BE114" i="11"/>
  <c r="BE14" i="11"/>
  <c r="BE116" i="11"/>
  <c r="BE32" i="11"/>
  <c r="BE3" i="11"/>
  <c r="BE27" i="11"/>
  <c r="BE62" i="11"/>
  <c r="BE12" i="11"/>
  <c r="BE103" i="11"/>
  <c r="BE13" i="11"/>
  <c r="BE10" i="11"/>
  <c r="BE52" i="11"/>
  <c r="BE25" i="11"/>
  <c r="BE125" i="11"/>
  <c r="BE22" i="11"/>
  <c r="BE43" i="11"/>
  <c r="BE33" i="11"/>
  <c r="BE19" i="11"/>
  <c r="BE30" i="11"/>
  <c r="BE31" i="11"/>
  <c r="BE15" i="11"/>
  <c r="BE124" i="11"/>
  <c r="BE119" i="11"/>
  <c r="BE38" i="11"/>
  <c r="BE29" i="11"/>
  <c r="BE46" i="11"/>
  <c r="BE11" i="11"/>
  <c r="BE80" i="11"/>
  <c r="BE118" i="11"/>
  <c r="BE59" i="11"/>
  <c r="BE90" i="11"/>
  <c r="BE55" i="11"/>
  <c r="BE61" i="11"/>
  <c r="BE89" i="11"/>
  <c r="BE48" i="11"/>
  <c r="BE49" i="11"/>
  <c r="BE81" i="11"/>
  <c r="BE106" i="11"/>
  <c r="BE26" i="11"/>
  <c r="BE42" i="11"/>
  <c r="BE95" i="11"/>
  <c r="BE92" i="11"/>
  <c r="BE72" i="11"/>
  <c r="BE105" i="11"/>
  <c r="BE84" i="11"/>
  <c r="BE121" i="11"/>
  <c r="BE109" i="11"/>
  <c r="BE123" i="11"/>
  <c r="BE93" i="11"/>
  <c r="BE79" i="11"/>
  <c r="BE64" i="11"/>
  <c r="BE57" i="11"/>
  <c r="BE102" i="11"/>
  <c r="BE101" i="11"/>
  <c r="BE67" i="11"/>
  <c r="BE65" i="11"/>
  <c r="BE113" i="11"/>
  <c r="BE83" i="11"/>
  <c r="BE78" i="11"/>
  <c r="BE63" i="11"/>
  <c r="BE110" i="11"/>
  <c r="BE51" i="11"/>
  <c r="BE71" i="11"/>
  <c r="BE76" i="11"/>
  <c r="BE75" i="11"/>
  <c r="BE126" i="11"/>
  <c r="BE18" i="11"/>
  <c r="BE122" i="11"/>
  <c r="BE66" i="11"/>
  <c r="BE86" i="11"/>
  <c r="BE45" i="11"/>
  <c r="BE39" i="11"/>
  <c r="BE74" i="11"/>
  <c r="BE85" i="11"/>
  <c r="BE97" i="11"/>
  <c r="BE47" i="11"/>
  <c r="BE69" i="11"/>
  <c r="BE94" i="11"/>
  <c r="BE88" i="11"/>
  <c r="BE96" i="11"/>
  <c r="BE111" i="11"/>
  <c r="BE56" i="11"/>
  <c r="BE34" i="11"/>
  <c r="BE53" i="11"/>
  <c r="BE91" i="11"/>
  <c r="BE99" i="11"/>
  <c r="BE77" i="11"/>
  <c r="BE115" i="11"/>
  <c r="CB127" i="11"/>
  <c r="BQ2" i="11"/>
  <c r="BE2" i="11"/>
  <c r="BO2" i="12" l="1"/>
  <c r="CC45" i="11"/>
  <c r="CD45" i="11" s="1"/>
  <c r="CN45" i="11" s="1"/>
  <c r="CC50" i="11"/>
  <c r="CD50" i="11" s="1"/>
  <c r="CN50" i="11" s="1"/>
  <c r="CC3" i="11"/>
  <c r="CD3" i="11" s="1"/>
  <c r="CN3" i="11" s="1"/>
  <c r="CC7" i="11"/>
  <c r="CD7" i="11" s="1"/>
  <c r="CN7" i="11" s="1"/>
  <c r="CC41" i="11"/>
  <c r="CD41" i="11" s="1"/>
  <c r="CN41" i="11" s="1"/>
  <c r="CC23" i="11"/>
  <c r="CD23" i="11" s="1"/>
  <c r="CN23" i="11" s="1"/>
  <c r="CC52" i="11"/>
  <c r="CD52" i="11" s="1"/>
  <c r="CN52" i="11" s="1"/>
  <c r="CC19" i="11"/>
  <c r="CD19" i="11" s="1"/>
  <c r="CN19" i="11" s="1"/>
  <c r="CC74" i="11"/>
  <c r="CD74" i="11" s="1"/>
  <c r="CN74" i="11" s="1"/>
  <c r="CC112" i="11"/>
  <c r="CD112" i="11" s="1"/>
  <c r="CN112" i="11" s="1"/>
  <c r="CC64" i="11"/>
  <c r="CD64" i="11" s="1"/>
  <c r="CN64" i="11" s="1"/>
  <c r="CC25" i="11"/>
  <c r="CD25" i="11" s="1"/>
  <c r="CN25" i="11" s="1"/>
  <c r="CC72" i="11"/>
  <c r="CD72" i="11" s="1"/>
  <c r="CN72" i="11" s="1"/>
  <c r="CC42" i="11"/>
  <c r="CD42" i="11" s="1"/>
  <c r="CN42" i="11" s="1"/>
  <c r="CC114" i="11"/>
  <c r="CD114" i="11" s="1"/>
  <c r="CN114" i="11" s="1"/>
  <c r="CC84" i="11"/>
  <c r="CD84" i="11" s="1"/>
  <c r="CN84" i="11" s="1"/>
  <c r="CC21" i="11"/>
  <c r="CD21" i="11" s="1"/>
  <c r="CN21" i="11" s="1"/>
  <c r="CC85" i="11"/>
  <c r="CD85" i="11" s="1"/>
  <c r="CN85" i="11" s="1"/>
  <c r="CC67" i="11"/>
  <c r="CD67" i="11" s="1"/>
  <c r="CN67" i="11" s="1"/>
  <c r="CC48" i="11"/>
  <c r="CD48" i="11" s="1"/>
  <c r="CN48" i="11" s="1"/>
  <c r="CC14" i="11"/>
  <c r="CD14" i="11" s="1"/>
  <c r="CN14" i="11" s="1"/>
  <c r="CC46" i="11"/>
  <c r="CD46" i="11" s="1"/>
  <c r="CN46" i="11" s="1"/>
  <c r="CC34" i="11"/>
  <c r="CD34" i="11" s="1"/>
  <c r="CN34" i="11" s="1"/>
  <c r="CC120" i="11"/>
  <c r="CD120" i="11" s="1"/>
  <c r="CN120" i="11" s="1"/>
  <c r="CC98" i="11"/>
  <c r="CD98" i="11" s="1"/>
  <c r="CN98" i="11" s="1"/>
  <c r="CC39" i="11"/>
  <c r="CD39" i="11" s="1"/>
  <c r="CN39" i="11" s="1"/>
  <c r="CC106" i="11"/>
  <c r="CD106" i="11" s="1"/>
  <c r="CN106" i="11" s="1"/>
  <c r="CC76" i="11"/>
  <c r="CD76" i="11" s="1"/>
  <c r="CN76" i="11" s="1"/>
  <c r="CC119" i="11"/>
  <c r="CD119" i="11" s="1"/>
  <c r="CN119" i="11" s="1"/>
  <c r="CC27" i="11"/>
  <c r="CD27" i="11" s="1"/>
  <c r="CN27" i="11" s="1"/>
  <c r="CC37" i="11"/>
  <c r="CD37" i="11" s="1"/>
  <c r="CN37" i="11" s="1"/>
  <c r="CC17" i="11"/>
  <c r="CD17" i="11" s="1"/>
  <c r="CN17" i="11" s="1"/>
  <c r="CC47" i="11"/>
  <c r="CD47" i="11" s="1"/>
  <c r="CN47" i="11" s="1"/>
  <c r="CC118" i="11"/>
  <c r="CD118" i="11" s="1"/>
  <c r="CN118" i="11" s="1"/>
  <c r="CC99" i="11"/>
  <c r="CD99" i="11" s="1"/>
  <c r="CN99" i="11" s="1"/>
  <c r="CC40" i="11"/>
  <c r="CD40" i="11" s="1"/>
  <c r="CN40" i="11" s="1"/>
  <c r="CC20" i="11"/>
  <c r="CD20" i="11" s="1"/>
  <c r="CN20" i="11" s="1"/>
  <c r="CC107" i="11"/>
  <c r="CD107" i="11" s="1"/>
  <c r="CN107" i="11" s="1"/>
  <c r="CC4" i="11"/>
  <c r="CD4" i="11" s="1"/>
  <c r="CN4" i="11" s="1"/>
  <c r="CC28" i="11"/>
  <c r="CD28" i="11" s="1"/>
  <c r="CN28" i="11" s="1"/>
  <c r="CC56" i="11"/>
  <c r="CD56" i="11" s="1"/>
  <c r="CN56" i="11" s="1"/>
  <c r="CC26" i="11"/>
  <c r="CD26" i="11" s="1"/>
  <c r="CN26" i="11" s="1"/>
  <c r="CC89" i="11"/>
  <c r="CD89" i="11" s="1"/>
  <c r="CN89" i="11" s="1"/>
  <c r="CC49" i="11"/>
  <c r="CD49" i="11" s="1"/>
  <c r="CN49" i="11" s="1"/>
  <c r="CC109" i="11"/>
  <c r="CD109" i="11" s="1"/>
  <c r="CN109" i="11" s="1"/>
  <c r="CC87" i="11"/>
  <c r="CD87" i="11" s="1"/>
  <c r="CN87" i="11" s="1"/>
  <c r="CC30" i="11"/>
  <c r="CD30" i="11" s="1"/>
  <c r="CN30" i="11" s="1"/>
  <c r="CC95" i="11"/>
  <c r="CD95" i="11" s="1"/>
  <c r="CN95" i="11" s="1"/>
  <c r="CC65" i="11"/>
  <c r="CD65" i="11" s="1"/>
  <c r="CN65" i="11" s="1"/>
  <c r="CC88" i="11"/>
  <c r="CD88" i="11" s="1"/>
  <c r="CN88" i="11" s="1"/>
  <c r="CC92" i="11"/>
  <c r="CD92" i="11" s="1"/>
  <c r="CN92" i="11" s="1"/>
  <c r="CC75" i="11"/>
  <c r="CD75" i="11" s="1"/>
  <c r="CN75" i="11" s="1"/>
  <c r="CC100" i="11"/>
  <c r="CD100" i="11" s="1"/>
  <c r="CN100" i="11" s="1"/>
  <c r="CC86" i="11"/>
  <c r="CD86" i="11" s="1"/>
  <c r="CN86" i="11" s="1"/>
  <c r="CC82" i="11"/>
  <c r="CD82" i="11" s="1"/>
  <c r="CN82" i="11" s="1"/>
  <c r="CC113" i="11"/>
  <c r="CD113" i="11" s="1"/>
  <c r="CN113" i="11" s="1"/>
  <c r="CC80" i="11"/>
  <c r="CD80" i="11" s="1"/>
  <c r="CN80" i="11" s="1"/>
  <c r="CC126" i="11"/>
  <c r="CD126" i="11" s="1"/>
  <c r="CN126" i="11" s="1"/>
  <c r="CC6" i="11"/>
  <c r="CD6" i="11" s="1"/>
  <c r="CN6" i="11" s="1"/>
  <c r="CC97" i="11"/>
  <c r="CD97" i="11" s="1"/>
  <c r="CN97" i="11" s="1"/>
  <c r="CC125" i="11"/>
  <c r="CD125" i="11" s="1"/>
  <c r="CN125" i="11" s="1"/>
  <c r="CC58" i="11"/>
  <c r="CD58" i="11" s="1"/>
  <c r="CN58" i="11" s="1"/>
  <c r="CC12" i="11"/>
  <c r="CD12" i="11" s="1"/>
  <c r="CN12" i="11" s="1"/>
  <c r="CC33" i="11"/>
  <c r="CD33" i="11" s="1"/>
  <c r="CN33" i="11" s="1"/>
  <c r="CC29" i="11"/>
  <c r="CD29" i="11" s="1"/>
  <c r="CN29" i="11" s="1"/>
  <c r="CC93" i="11"/>
  <c r="CD93" i="11" s="1"/>
  <c r="CN93" i="11" s="1"/>
  <c r="CC71" i="11"/>
  <c r="CD71" i="11" s="1"/>
  <c r="CN71" i="11" s="1"/>
  <c r="CC116" i="11"/>
  <c r="CD116" i="11" s="1"/>
  <c r="CN116" i="11" s="1"/>
  <c r="CC94" i="11"/>
  <c r="CD94" i="11" s="1"/>
  <c r="CN94" i="11" s="1"/>
  <c r="CC35" i="11"/>
  <c r="CD35" i="11" s="1"/>
  <c r="CN35" i="11" s="1"/>
  <c r="CC102" i="11"/>
  <c r="CD102" i="11" s="1"/>
  <c r="CN102" i="11" s="1"/>
  <c r="CC69" i="11"/>
  <c r="CD69" i="11" s="1"/>
  <c r="CN69" i="11" s="1"/>
  <c r="CC51" i="11"/>
  <c r="CD51" i="11" s="1"/>
  <c r="CN51" i="11" s="1"/>
  <c r="CC96" i="11"/>
  <c r="CD96" i="11" s="1"/>
  <c r="CN96" i="11" s="1"/>
  <c r="CC83" i="11"/>
  <c r="CD83" i="11" s="1"/>
  <c r="CN83" i="11" s="1"/>
  <c r="CC78" i="11"/>
  <c r="CD78" i="11" s="1"/>
  <c r="CN78" i="11" s="1"/>
  <c r="CC91" i="11"/>
  <c r="CD91" i="11" s="1"/>
  <c r="CN91" i="11" s="1"/>
  <c r="CC24" i="11"/>
  <c r="CD24" i="11" s="1"/>
  <c r="CN24" i="11" s="1"/>
  <c r="CC104" i="11"/>
  <c r="CD104" i="11" s="1"/>
  <c r="CN104" i="11" s="1"/>
  <c r="CC121" i="11"/>
  <c r="CD121" i="11" s="1"/>
  <c r="CN121" i="11" s="1"/>
  <c r="CC32" i="11"/>
  <c r="CD32" i="11" s="1"/>
  <c r="CN32" i="11" s="1"/>
  <c r="CC57" i="11"/>
  <c r="CD57" i="11" s="1"/>
  <c r="CN57" i="11" s="1"/>
  <c r="CC122" i="11"/>
  <c r="CD122" i="11" s="1"/>
  <c r="CN122" i="11" s="1"/>
  <c r="CC13" i="11"/>
  <c r="CD13" i="11" s="1"/>
  <c r="CN13" i="11" s="1"/>
  <c r="CC38" i="11"/>
  <c r="CD38" i="11" s="1"/>
  <c r="CN38" i="11" s="1"/>
  <c r="CC105" i="11"/>
  <c r="CD105" i="11" s="1"/>
  <c r="CN105" i="11" s="1"/>
  <c r="CC63" i="11"/>
  <c r="CD63" i="11" s="1"/>
  <c r="CN63" i="11" s="1"/>
  <c r="CC101" i="11"/>
  <c r="CD101" i="11" s="1"/>
  <c r="CN101" i="11" s="1"/>
  <c r="CC53" i="11"/>
  <c r="CD53" i="11" s="1"/>
  <c r="CN53" i="11" s="1"/>
  <c r="CC124" i="11"/>
  <c r="CD124" i="11" s="1"/>
  <c r="CN124" i="11" s="1"/>
  <c r="CC61" i="11"/>
  <c r="CD61" i="11" s="1"/>
  <c r="CN61" i="11" s="1"/>
  <c r="CC73" i="11"/>
  <c r="CD73" i="11" s="1"/>
  <c r="CN73" i="11" s="1"/>
  <c r="CC66" i="11"/>
  <c r="CD66" i="11" s="1"/>
  <c r="CN66" i="11" s="1"/>
  <c r="CC43" i="11"/>
  <c r="CD43" i="11" s="1"/>
  <c r="CN43" i="11" s="1"/>
  <c r="CC115" i="11"/>
  <c r="CD115" i="11" s="1"/>
  <c r="CN115" i="11" s="1"/>
  <c r="CC18" i="11"/>
  <c r="CD18" i="11" s="1"/>
  <c r="CN18" i="11" s="1"/>
  <c r="CC44" i="11"/>
  <c r="CD44" i="11" s="1"/>
  <c r="CN44" i="11" s="1"/>
  <c r="CC9" i="11"/>
  <c r="CD9" i="11" s="1"/>
  <c r="CN9" i="11" s="1"/>
  <c r="CC70" i="11"/>
  <c r="CD70" i="11" s="1"/>
  <c r="CN70" i="11" s="1"/>
  <c r="CC108" i="11"/>
  <c r="CD108" i="11" s="1"/>
  <c r="CN108" i="11" s="1"/>
  <c r="CC60" i="11"/>
  <c r="CD60" i="11" s="1"/>
  <c r="CN60" i="11" s="1"/>
  <c r="CC10" i="11"/>
  <c r="CD10" i="11" s="1"/>
  <c r="CN10" i="11" s="1"/>
  <c r="CC68" i="11"/>
  <c r="CD68" i="11" s="1"/>
  <c r="CN68" i="11" s="1"/>
  <c r="CC110" i="11"/>
  <c r="CD110" i="11" s="1"/>
  <c r="CN110" i="11" s="1"/>
  <c r="CC77" i="11"/>
  <c r="CD77" i="11" s="1"/>
  <c r="CN77" i="11" s="1"/>
  <c r="CC16" i="11"/>
  <c r="CD16" i="11" s="1"/>
  <c r="CN16" i="11" s="1"/>
  <c r="CC81" i="11"/>
  <c r="CD81" i="11" s="1"/>
  <c r="CN81" i="11" s="1"/>
  <c r="CC59" i="11"/>
  <c r="CD59" i="11" s="1"/>
  <c r="CN59" i="11" s="1"/>
  <c r="CC123" i="11"/>
  <c r="CD123" i="11" s="1"/>
  <c r="CN123" i="11" s="1"/>
  <c r="CC54" i="11"/>
  <c r="CD54" i="11" s="1"/>
  <c r="CN54" i="11" s="1"/>
  <c r="CC90" i="11"/>
  <c r="CD90" i="11" s="1"/>
  <c r="CN90" i="11" s="1"/>
  <c r="CC117" i="11"/>
  <c r="CD117" i="11" s="1"/>
  <c r="CN117" i="11" s="1"/>
  <c r="CC62" i="11"/>
  <c r="CD62" i="11" s="1"/>
  <c r="CN62" i="11" s="1"/>
  <c r="CC36" i="11"/>
  <c r="CD36" i="11" s="1"/>
  <c r="CN36" i="11" s="1"/>
  <c r="CC31" i="11"/>
  <c r="CD31" i="11" s="1"/>
  <c r="CN31" i="11" s="1"/>
  <c r="CC103" i="11"/>
  <c r="CD103" i="11" s="1"/>
  <c r="CN103" i="11" s="1"/>
  <c r="CC8" i="11"/>
  <c r="CD8" i="11" s="1"/>
  <c r="CN8" i="11" s="1"/>
  <c r="CC22" i="11"/>
  <c r="CD22" i="11" s="1"/>
  <c r="CN22" i="11" s="1"/>
  <c r="CC111" i="11"/>
  <c r="CD111" i="11" s="1"/>
  <c r="CN111" i="11" s="1"/>
  <c r="CC79" i="11"/>
  <c r="CD79" i="11" s="1"/>
  <c r="CN79" i="11" s="1"/>
  <c r="CC55" i="11"/>
  <c r="CD55" i="11" s="1"/>
  <c r="CN55" i="11" s="1"/>
  <c r="CC11" i="11"/>
  <c r="CD11" i="11" s="1"/>
  <c r="CN11" i="11" s="1"/>
  <c r="CC15" i="11"/>
  <c r="CD15" i="11" s="1"/>
  <c r="CN15" i="11" s="1"/>
  <c r="CC2" i="11"/>
  <c r="CD2" i="11" s="1"/>
  <c r="BQ127" i="11"/>
  <c r="BR46" i="11" s="1"/>
  <c r="BS46" i="11" s="1"/>
  <c r="BE127" i="11"/>
  <c r="BF47" i="11" s="1"/>
  <c r="BG47" i="11" s="1"/>
  <c r="BR12" i="11" l="1"/>
  <c r="BS12" i="11" s="1"/>
  <c r="BT12" i="11" s="1"/>
  <c r="BR88" i="11"/>
  <c r="BS88" i="11" s="1"/>
  <c r="BR113" i="11"/>
  <c r="BS113" i="11" s="1"/>
  <c r="BR85" i="11"/>
  <c r="BS85" i="11" s="1"/>
  <c r="BT85" i="11" s="1"/>
  <c r="BU85" i="11" s="1"/>
  <c r="BR78" i="11"/>
  <c r="BS78" i="11" s="1"/>
  <c r="BT78" i="11" s="1"/>
  <c r="BU78" i="11" s="1"/>
  <c r="BR117" i="11"/>
  <c r="BS117" i="11" s="1"/>
  <c r="BT117" i="11" s="1"/>
  <c r="BU117" i="11" s="1"/>
  <c r="BR106" i="11"/>
  <c r="BS106" i="11" s="1"/>
  <c r="BT106" i="11" s="1"/>
  <c r="BU106" i="11" s="1"/>
  <c r="BR115" i="11"/>
  <c r="BS115" i="11" s="1"/>
  <c r="BT115" i="11" s="1"/>
  <c r="BU115" i="11" s="1"/>
  <c r="BR77" i="11"/>
  <c r="BS77" i="11" s="1"/>
  <c r="BR34" i="11"/>
  <c r="BS34" i="11" s="1"/>
  <c r="BR52" i="11"/>
  <c r="BS52" i="11" s="1"/>
  <c r="BF13" i="11"/>
  <c r="BG13" i="11" s="1"/>
  <c r="BH13" i="11" s="1"/>
  <c r="BI13" i="11" s="1"/>
  <c r="BF26" i="11"/>
  <c r="BG26" i="11" s="1"/>
  <c r="BH26" i="11" s="1"/>
  <c r="BI26" i="11" s="1"/>
  <c r="BF54" i="11"/>
  <c r="BG54" i="11" s="1"/>
  <c r="BH54" i="11" s="1"/>
  <c r="BI54" i="11" s="1"/>
  <c r="BF125" i="11"/>
  <c r="BG125" i="11" s="1"/>
  <c r="BH125" i="11" s="1"/>
  <c r="BI125" i="11" s="1"/>
  <c r="BF109" i="11"/>
  <c r="BG109" i="11" s="1"/>
  <c r="BH109" i="11" s="1"/>
  <c r="BI109" i="11" s="1"/>
  <c r="BF92" i="11"/>
  <c r="BG92" i="11" s="1"/>
  <c r="BH92" i="11" s="1"/>
  <c r="BI92" i="11" s="1"/>
  <c r="BF104" i="11"/>
  <c r="BG104" i="11" s="1"/>
  <c r="BF28" i="11"/>
  <c r="BG28" i="11" s="1"/>
  <c r="BH28" i="11" s="1"/>
  <c r="BI28" i="11" s="1"/>
  <c r="BF97" i="11"/>
  <c r="BG97" i="11" s="1"/>
  <c r="BH97" i="11" s="1"/>
  <c r="BI97" i="11" s="1"/>
  <c r="BF65" i="11"/>
  <c r="BG65" i="11" s="1"/>
  <c r="BH65" i="11" s="1"/>
  <c r="BI65" i="11" s="1"/>
  <c r="BF11" i="11"/>
  <c r="BG11" i="11" s="1"/>
  <c r="BH11" i="11" s="1"/>
  <c r="BF102" i="11"/>
  <c r="BG102" i="11" s="1"/>
  <c r="BF117" i="11"/>
  <c r="BG117" i="11" s="1"/>
  <c r="BH117" i="11" s="1"/>
  <c r="BI117" i="11" s="1"/>
  <c r="BF99" i="11"/>
  <c r="BG99" i="11" s="1"/>
  <c r="BH99" i="11" s="1"/>
  <c r="BI99" i="11" s="1"/>
  <c r="BF72" i="11"/>
  <c r="BG72" i="11" s="1"/>
  <c r="BH72" i="11" s="1"/>
  <c r="BI72" i="11" s="1"/>
  <c r="BF84" i="11"/>
  <c r="BG84" i="11" s="1"/>
  <c r="BH84" i="11" s="1"/>
  <c r="BI84" i="11" s="1"/>
  <c r="BF124" i="11"/>
  <c r="BG124" i="11" s="1"/>
  <c r="BH124" i="11" s="1"/>
  <c r="BI124" i="11" s="1"/>
  <c r="BF85" i="11"/>
  <c r="BG85" i="11" s="1"/>
  <c r="BH85" i="11" s="1"/>
  <c r="BI85" i="11" s="1"/>
  <c r="BF33" i="11"/>
  <c r="BG33" i="11" s="1"/>
  <c r="BH33" i="11" s="1"/>
  <c r="BI33" i="11" s="1"/>
  <c r="BF73" i="11"/>
  <c r="BG73" i="11" s="1"/>
  <c r="BH73" i="11" s="1"/>
  <c r="BF107" i="11"/>
  <c r="BG107" i="11" s="1"/>
  <c r="BH107" i="11" s="1"/>
  <c r="BI107" i="11" s="1"/>
  <c r="BF93" i="11"/>
  <c r="BG93" i="11" s="1"/>
  <c r="BF96" i="11"/>
  <c r="BG96" i="11" s="1"/>
  <c r="BH96" i="11" s="1"/>
  <c r="BI96" i="11" s="1"/>
  <c r="BF103" i="11"/>
  <c r="BG103" i="11" s="1"/>
  <c r="BH103" i="11" s="1"/>
  <c r="BI103" i="11" s="1"/>
  <c r="BF115" i="11"/>
  <c r="BG115" i="11" s="1"/>
  <c r="BH115" i="11" s="1"/>
  <c r="BI115" i="11" s="1"/>
  <c r="BF62" i="11"/>
  <c r="BG62" i="11" s="1"/>
  <c r="BH62" i="11" s="1"/>
  <c r="BI62" i="11" s="1"/>
  <c r="BF24" i="11"/>
  <c r="BG24" i="11" s="1"/>
  <c r="BH24" i="11" s="1"/>
  <c r="BF23" i="11"/>
  <c r="BG23" i="11" s="1"/>
  <c r="BH23" i="11" s="1"/>
  <c r="BI23" i="11" s="1"/>
  <c r="BF100" i="11"/>
  <c r="BG100" i="11" s="1"/>
  <c r="BH100" i="11" s="1"/>
  <c r="BF16" i="11"/>
  <c r="BG16" i="11" s="1"/>
  <c r="BH16" i="11" s="1"/>
  <c r="BF76" i="11"/>
  <c r="BG76" i="11" s="1"/>
  <c r="BH76" i="11" s="1"/>
  <c r="BI76" i="11" s="1"/>
  <c r="BF118" i="11"/>
  <c r="BG118" i="11" s="1"/>
  <c r="BH118" i="11" s="1"/>
  <c r="BI118" i="11" s="1"/>
  <c r="BF27" i="11"/>
  <c r="BG27" i="11" s="1"/>
  <c r="BH27" i="11" s="1"/>
  <c r="BI27" i="11" s="1"/>
  <c r="BF122" i="11"/>
  <c r="BG122" i="11" s="1"/>
  <c r="BH122" i="11" s="1"/>
  <c r="BI122" i="11" s="1"/>
  <c r="BF42" i="11"/>
  <c r="BG42" i="11" s="1"/>
  <c r="BH42" i="11" s="1"/>
  <c r="BI42" i="11" s="1"/>
  <c r="BF34" i="11"/>
  <c r="BG34" i="11" s="1"/>
  <c r="BH34" i="11" s="1"/>
  <c r="BI34" i="11" s="1"/>
  <c r="BF123" i="11"/>
  <c r="BG123" i="11" s="1"/>
  <c r="BH123" i="11" s="1"/>
  <c r="BI123" i="11" s="1"/>
  <c r="BF40" i="11"/>
  <c r="BG40" i="11" s="1"/>
  <c r="BH40" i="11" s="1"/>
  <c r="BI40" i="11" s="1"/>
  <c r="BF87" i="11"/>
  <c r="BG87" i="11" s="1"/>
  <c r="BH87" i="11" s="1"/>
  <c r="BI87" i="11" s="1"/>
  <c r="BF53" i="11"/>
  <c r="BG53" i="11" s="1"/>
  <c r="BH53" i="11" s="1"/>
  <c r="BI53" i="11" s="1"/>
  <c r="BF59" i="11"/>
  <c r="BG59" i="11" s="1"/>
  <c r="BH59" i="11" s="1"/>
  <c r="BI59" i="11" s="1"/>
  <c r="BF39" i="11"/>
  <c r="BG39" i="11" s="1"/>
  <c r="BH39" i="11" s="1"/>
  <c r="BI39" i="11" s="1"/>
  <c r="BF68" i="11"/>
  <c r="BG68" i="11" s="1"/>
  <c r="BH68" i="11" s="1"/>
  <c r="BI68" i="11" s="1"/>
  <c r="BF36" i="11"/>
  <c r="BG36" i="11" s="1"/>
  <c r="BH36" i="11" s="1"/>
  <c r="BI36" i="11" s="1"/>
  <c r="BF60" i="11"/>
  <c r="BG60" i="11" s="1"/>
  <c r="BH60" i="11" s="1"/>
  <c r="BI60" i="11" s="1"/>
  <c r="BF101" i="11"/>
  <c r="BG101" i="11" s="1"/>
  <c r="BH101" i="11" s="1"/>
  <c r="BI101" i="11" s="1"/>
  <c r="BF116" i="11"/>
  <c r="BG116" i="11" s="1"/>
  <c r="BH116" i="11" s="1"/>
  <c r="BI116" i="11" s="1"/>
  <c r="BF74" i="11"/>
  <c r="BG74" i="11" s="1"/>
  <c r="BH74" i="11" s="1"/>
  <c r="BI74" i="11" s="1"/>
  <c r="BF114" i="11"/>
  <c r="BG114" i="11" s="1"/>
  <c r="BH114" i="11" s="1"/>
  <c r="BI114" i="11" s="1"/>
  <c r="BF61" i="11"/>
  <c r="BG61" i="11" s="1"/>
  <c r="BH61" i="11" s="1"/>
  <c r="BI61" i="11" s="1"/>
  <c r="BF51" i="11"/>
  <c r="BG51" i="11" s="1"/>
  <c r="BH51" i="11" s="1"/>
  <c r="BF108" i="11"/>
  <c r="BG108" i="11" s="1"/>
  <c r="BF48" i="11"/>
  <c r="BG48" i="11" s="1"/>
  <c r="BH48" i="11" s="1"/>
  <c r="BI48" i="11" s="1"/>
  <c r="BF22" i="11"/>
  <c r="BG22" i="11" s="1"/>
  <c r="BH22" i="11" s="1"/>
  <c r="BI22" i="11" s="1"/>
  <c r="BF21" i="11"/>
  <c r="BG21" i="11" s="1"/>
  <c r="BH21" i="11" s="1"/>
  <c r="BI21" i="11" s="1"/>
  <c r="BF35" i="11"/>
  <c r="BG35" i="11" s="1"/>
  <c r="BH35" i="11" s="1"/>
  <c r="BI35" i="11" s="1"/>
  <c r="BF19" i="11"/>
  <c r="BG19" i="11" s="1"/>
  <c r="BH19" i="11" s="1"/>
  <c r="BI19" i="11" s="1"/>
  <c r="BF75" i="11"/>
  <c r="BG75" i="11" s="1"/>
  <c r="BH75" i="11" s="1"/>
  <c r="BI75" i="11" s="1"/>
  <c r="BF17" i="11"/>
  <c r="BG17" i="11" s="1"/>
  <c r="BH17" i="11" s="1"/>
  <c r="BF86" i="11"/>
  <c r="BG86" i="11" s="1"/>
  <c r="BH86" i="11" s="1"/>
  <c r="BF7" i="11"/>
  <c r="BG7" i="11" s="1"/>
  <c r="BH7" i="11" s="1"/>
  <c r="BF32" i="11"/>
  <c r="BG32" i="11" s="1"/>
  <c r="BH32" i="11" s="1"/>
  <c r="BI32" i="11" s="1"/>
  <c r="BF119" i="11"/>
  <c r="BG119" i="11" s="1"/>
  <c r="BH119" i="11" s="1"/>
  <c r="BI119" i="11" s="1"/>
  <c r="BF8" i="11"/>
  <c r="BG8" i="11" s="1"/>
  <c r="BH8" i="11" s="1"/>
  <c r="BF70" i="11"/>
  <c r="BG70" i="11" s="1"/>
  <c r="BH70" i="11" s="1"/>
  <c r="BI70" i="11" s="1"/>
  <c r="BF79" i="11"/>
  <c r="BG79" i="11" s="1"/>
  <c r="BH79" i="11" s="1"/>
  <c r="BI79" i="11" s="1"/>
  <c r="BF10" i="11"/>
  <c r="BG10" i="11" s="1"/>
  <c r="BH10" i="11" s="1"/>
  <c r="BI10" i="11" s="1"/>
  <c r="BF37" i="11"/>
  <c r="BG37" i="11" s="1"/>
  <c r="BH37" i="11" s="1"/>
  <c r="BI37" i="11" s="1"/>
  <c r="BF94" i="11"/>
  <c r="BG94" i="11" s="1"/>
  <c r="BH94" i="11" s="1"/>
  <c r="BF29" i="11"/>
  <c r="BG29" i="11" s="1"/>
  <c r="BF49" i="11"/>
  <c r="BG49" i="11" s="1"/>
  <c r="BF90" i="11"/>
  <c r="BG90" i="11" s="1"/>
  <c r="BH90" i="11" s="1"/>
  <c r="BF30" i="11"/>
  <c r="BG30" i="11" s="1"/>
  <c r="BH30" i="11" s="1"/>
  <c r="BI30" i="11" s="1"/>
  <c r="BF12" i="11"/>
  <c r="BG12" i="11" s="1"/>
  <c r="BH12" i="11" s="1"/>
  <c r="BI12" i="11" s="1"/>
  <c r="BF56" i="11"/>
  <c r="BG56" i="11" s="1"/>
  <c r="BH56" i="11" s="1"/>
  <c r="BI56" i="11" s="1"/>
  <c r="BF81" i="11"/>
  <c r="BG81" i="11" s="1"/>
  <c r="BF64" i="11"/>
  <c r="BG64" i="11" s="1"/>
  <c r="BH64" i="11" s="1"/>
  <c r="BI64" i="11" s="1"/>
  <c r="BR33" i="11"/>
  <c r="BS33" i="11" s="1"/>
  <c r="BT33" i="11" s="1"/>
  <c r="BU33" i="11" s="1"/>
  <c r="BR122" i="11"/>
  <c r="BS122" i="11" s="1"/>
  <c r="BR14" i="11"/>
  <c r="BS14" i="11" s="1"/>
  <c r="BT14" i="11" s="1"/>
  <c r="BU14" i="11" s="1"/>
  <c r="BR16" i="11"/>
  <c r="BS16" i="11" s="1"/>
  <c r="BT16" i="11" s="1"/>
  <c r="BU16" i="11" s="1"/>
  <c r="BR59" i="11"/>
  <c r="BS59" i="11" s="1"/>
  <c r="BT59" i="11" s="1"/>
  <c r="BU59" i="11" s="1"/>
  <c r="BR58" i="11"/>
  <c r="BS58" i="11" s="1"/>
  <c r="BR65" i="11"/>
  <c r="BS65" i="11" s="1"/>
  <c r="BT65" i="11" s="1"/>
  <c r="BU65" i="11" s="1"/>
  <c r="BR76" i="11"/>
  <c r="BS76" i="11" s="1"/>
  <c r="BT76" i="11" s="1"/>
  <c r="BU76" i="11" s="1"/>
  <c r="BR4" i="11"/>
  <c r="BS4" i="11" s="1"/>
  <c r="BT4" i="11" s="1"/>
  <c r="BU4" i="11" s="1"/>
  <c r="BR84" i="11"/>
  <c r="BS84" i="11" s="1"/>
  <c r="BR112" i="11"/>
  <c r="BS112" i="11" s="1"/>
  <c r="BT112" i="11" s="1"/>
  <c r="BU112" i="11" s="1"/>
  <c r="BR6" i="11"/>
  <c r="BS6" i="11" s="1"/>
  <c r="BT6" i="11" s="1"/>
  <c r="BU6" i="11" s="1"/>
  <c r="BR48" i="11"/>
  <c r="BS48" i="11" s="1"/>
  <c r="BT48" i="11" s="1"/>
  <c r="BU48" i="11" s="1"/>
  <c r="BR25" i="11"/>
  <c r="BS25" i="11" s="1"/>
  <c r="BT25" i="11" s="1"/>
  <c r="BR11" i="11"/>
  <c r="BS11" i="11" s="1"/>
  <c r="BT11" i="11" s="1"/>
  <c r="BR126" i="11"/>
  <c r="BS126" i="11" s="1"/>
  <c r="BT126" i="11" s="1"/>
  <c r="BU126" i="11" s="1"/>
  <c r="BR47" i="11"/>
  <c r="BS47" i="11" s="1"/>
  <c r="BR72" i="11"/>
  <c r="BS72" i="11" s="1"/>
  <c r="BR73" i="11"/>
  <c r="BS73" i="11" s="1"/>
  <c r="BT73" i="11" s="1"/>
  <c r="BU73" i="11" s="1"/>
  <c r="BR54" i="11"/>
  <c r="BS54" i="11" s="1"/>
  <c r="BR79" i="11"/>
  <c r="BS79" i="11" s="1"/>
  <c r="BR42" i="11"/>
  <c r="BS42" i="11" s="1"/>
  <c r="BT42" i="11" s="1"/>
  <c r="BU42" i="11" s="1"/>
  <c r="CE104" i="11"/>
  <c r="CF104" i="11" s="1"/>
  <c r="CE30" i="11"/>
  <c r="CF30" i="11" s="1"/>
  <c r="CE34" i="11"/>
  <c r="CF34" i="11" s="1"/>
  <c r="CE43" i="11"/>
  <c r="CF43" i="11" s="1"/>
  <c r="CE58" i="11"/>
  <c r="CF58" i="11" s="1"/>
  <c r="CE46" i="11"/>
  <c r="CF46" i="11" s="1"/>
  <c r="CE60" i="11"/>
  <c r="CF60" i="11" s="1"/>
  <c r="CE125" i="11"/>
  <c r="CF125" i="11" s="1"/>
  <c r="CE41" i="11"/>
  <c r="CF41" i="11" s="1"/>
  <c r="CE108" i="11"/>
  <c r="CF108" i="11" s="1"/>
  <c r="CE79" i="11"/>
  <c r="CF79" i="11" s="1"/>
  <c r="CE117" i="11"/>
  <c r="CF117" i="11" s="1"/>
  <c r="CE110" i="11"/>
  <c r="CF110" i="11" s="1"/>
  <c r="CE18" i="11"/>
  <c r="CF18" i="11" s="1"/>
  <c r="CE101" i="11"/>
  <c r="CF101" i="11" s="1"/>
  <c r="CE121" i="11"/>
  <c r="CF121" i="11" s="1"/>
  <c r="CE69" i="11"/>
  <c r="CF69" i="11" s="1"/>
  <c r="CE33" i="11"/>
  <c r="CF33" i="11" s="1"/>
  <c r="CE113" i="11"/>
  <c r="CF113" i="11" s="1"/>
  <c r="CE95" i="11"/>
  <c r="CF95" i="11" s="1"/>
  <c r="CE28" i="11"/>
  <c r="CF28" i="11" s="1"/>
  <c r="CE17" i="11"/>
  <c r="CF17" i="11" s="1"/>
  <c r="CE120" i="11"/>
  <c r="CF120" i="11" s="1"/>
  <c r="CE84" i="11"/>
  <c r="CF84" i="11" s="1"/>
  <c r="CE19" i="11"/>
  <c r="CF19" i="11" s="1"/>
  <c r="CE111" i="11"/>
  <c r="CF111" i="11" s="1"/>
  <c r="CE115" i="11"/>
  <c r="CF115" i="11" s="1"/>
  <c r="CE12" i="11"/>
  <c r="CF12" i="11" s="1"/>
  <c r="CE37" i="11"/>
  <c r="CF37" i="11" s="1"/>
  <c r="CE22" i="11"/>
  <c r="CF22" i="11" s="1"/>
  <c r="CE105" i="11"/>
  <c r="CF105" i="11" s="1"/>
  <c r="CE86" i="11"/>
  <c r="CF86" i="11" s="1"/>
  <c r="CE42" i="11"/>
  <c r="CF42" i="11" s="1"/>
  <c r="CE8" i="11"/>
  <c r="CF8" i="11" s="1"/>
  <c r="CE38" i="11"/>
  <c r="CF38" i="11" s="1"/>
  <c r="CE94" i="11"/>
  <c r="CF94" i="11" s="1"/>
  <c r="CE20" i="11"/>
  <c r="CF20" i="11" s="1"/>
  <c r="CE119" i="11"/>
  <c r="CF119" i="11" s="1"/>
  <c r="CE59" i="11"/>
  <c r="CF59" i="11" s="1"/>
  <c r="CE78" i="11"/>
  <c r="CF78" i="11" s="1"/>
  <c r="CE75" i="11"/>
  <c r="CF75" i="11" s="1"/>
  <c r="CE48" i="11"/>
  <c r="CF48" i="11" s="1"/>
  <c r="CE31" i="11"/>
  <c r="CF31" i="11" s="1"/>
  <c r="CE81" i="11"/>
  <c r="CF81" i="11" s="1"/>
  <c r="CE61" i="11"/>
  <c r="CF61" i="11" s="1"/>
  <c r="CE122" i="11"/>
  <c r="CF122" i="11" s="1"/>
  <c r="CE83" i="11"/>
  <c r="CF83" i="11" s="1"/>
  <c r="CE71" i="11"/>
  <c r="CF71" i="11" s="1"/>
  <c r="CE6" i="11"/>
  <c r="CF6" i="11" s="1"/>
  <c r="CE92" i="11"/>
  <c r="CF92" i="11" s="1"/>
  <c r="CE89" i="11"/>
  <c r="CF89" i="11" s="1"/>
  <c r="CE99" i="11"/>
  <c r="CF99" i="11" s="1"/>
  <c r="CE106" i="11"/>
  <c r="CF106" i="11" s="1"/>
  <c r="CE67" i="11"/>
  <c r="CF67" i="11" s="1"/>
  <c r="CE64" i="11"/>
  <c r="CF64" i="11" s="1"/>
  <c r="CE3" i="11"/>
  <c r="CF3" i="11" s="1"/>
  <c r="CE90" i="11"/>
  <c r="CF90" i="11" s="1"/>
  <c r="CE63" i="11"/>
  <c r="CF63" i="11" s="1"/>
  <c r="CE82" i="11"/>
  <c r="CF82" i="11" s="1"/>
  <c r="CE114" i="11"/>
  <c r="CF114" i="11" s="1"/>
  <c r="CE54" i="11"/>
  <c r="CF54" i="11" s="1"/>
  <c r="CE24" i="11"/>
  <c r="CF24" i="11" s="1"/>
  <c r="CE107" i="11"/>
  <c r="CF107" i="11" s="1"/>
  <c r="CE23" i="11"/>
  <c r="CF23" i="11" s="1"/>
  <c r="CE66" i="11"/>
  <c r="CF66" i="11" s="1"/>
  <c r="CE100" i="11"/>
  <c r="CF100" i="11" s="1"/>
  <c r="CE14" i="11"/>
  <c r="CF14" i="11" s="1"/>
  <c r="CE73" i="11"/>
  <c r="CF73" i="11" s="1"/>
  <c r="CE116" i="11"/>
  <c r="CF116" i="11" s="1"/>
  <c r="CE40" i="11"/>
  <c r="CF40" i="11" s="1"/>
  <c r="CE25" i="11"/>
  <c r="CF25" i="11" s="1"/>
  <c r="CE16" i="11"/>
  <c r="CF16" i="11" s="1"/>
  <c r="CE96" i="11"/>
  <c r="CF96" i="11" s="1"/>
  <c r="CE88" i="11"/>
  <c r="CF88" i="11" s="1"/>
  <c r="CE118" i="11"/>
  <c r="CF118" i="11" s="1"/>
  <c r="CE85" i="11"/>
  <c r="CF85" i="11" s="1"/>
  <c r="CE112" i="11"/>
  <c r="CF112" i="11" s="1"/>
  <c r="CE50" i="11"/>
  <c r="CF50" i="11" s="1"/>
  <c r="CE68" i="11"/>
  <c r="CF68" i="11" s="1"/>
  <c r="CE102" i="11"/>
  <c r="CF102" i="11" s="1"/>
  <c r="CE4" i="11"/>
  <c r="CF4" i="11" s="1"/>
  <c r="CE52" i="11"/>
  <c r="CF52" i="11" s="1"/>
  <c r="CE10" i="11"/>
  <c r="CF10" i="11" s="1"/>
  <c r="CE35" i="11"/>
  <c r="CF35" i="11" s="1"/>
  <c r="CE87" i="11"/>
  <c r="CF87" i="11" s="1"/>
  <c r="CE27" i="11"/>
  <c r="CF27" i="11" s="1"/>
  <c r="CE123" i="11"/>
  <c r="CF123" i="11" s="1"/>
  <c r="CE91" i="11"/>
  <c r="CF91" i="11" s="1"/>
  <c r="CE109" i="11"/>
  <c r="CF109" i="11" s="1"/>
  <c r="CE72" i="11"/>
  <c r="CF72" i="11" s="1"/>
  <c r="CE103" i="11"/>
  <c r="CF103" i="11" s="1"/>
  <c r="CE13" i="11"/>
  <c r="CF13" i="11" s="1"/>
  <c r="CE97" i="11"/>
  <c r="CF97" i="11" s="1"/>
  <c r="CE49" i="11"/>
  <c r="CF49" i="11" s="1"/>
  <c r="CE76" i="11"/>
  <c r="CF76" i="11" s="1"/>
  <c r="CE7" i="11"/>
  <c r="CF7" i="11" s="1"/>
  <c r="CE15" i="11"/>
  <c r="CF15" i="11" s="1"/>
  <c r="CE70" i="11"/>
  <c r="CF70" i="11" s="1"/>
  <c r="CE11" i="11"/>
  <c r="CF11" i="11" s="1"/>
  <c r="CE36" i="11"/>
  <c r="CF36" i="11" s="1"/>
  <c r="CE9" i="11"/>
  <c r="CF9" i="11" s="1"/>
  <c r="CE124" i="11"/>
  <c r="CF124" i="11" s="1"/>
  <c r="CE57" i="11"/>
  <c r="CF57" i="11" s="1"/>
  <c r="CE93" i="11"/>
  <c r="CF93" i="11" s="1"/>
  <c r="CE126" i="11"/>
  <c r="CF126" i="11" s="1"/>
  <c r="CE26" i="11"/>
  <c r="CF26" i="11" s="1"/>
  <c r="CE39" i="11"/>
  <c r="CF39" i="11" s="1"/>
  <c r="CE55" i="11"/>
  <c r="CF55" i="11" s="1"/>
  <c r="CE62" i="11"/>
  <c r="CF62" i="11" s="1"/>
  <c r="CE77" i="11"/>
  <c r="CF77" i="11" s="1"/>
  <c r="CE44" i="11"/>
  <c r="CF44" i="11" s="1"/>
  <c r="CE53" i="11"/>
  <c r="CF53" i="11" s="1"/>
  <c r="CE32" i="11"/>
  <c r="CF32" i="11" s="1"/>
  <c r="CE51" i="11"/>
  <c r="CF51" i="11" s="1"/>
  <c r="CE29" i="11"/>
  <c r="CF29" i="11" s="1"/>
  <c r="CE80" i="11"/>
  <c r="CF80" i="11" s="1"/>
  <c r="CE65" i="11"/>
  <c r="CF65" i="11" s="1"/>
  <c r="CE56" i="11"/>
  <c r="CF56" i="11" s="1"/>
  <c r="CE47" i="11"/>
  <c r="CF47" i="11" s="1"/>
  <c r="CE98" i="11"/>
  <c r="CF98" i="11" s="1"/>
  <c r="CE21" i="11"/>
  <c r="CF21" i="11" s="1"/>
  <c r="CE74" i="11"/>
  <c r="CF74" i="11" s="1"/>
  <c r="CE45" i="11"/>
  <c r="CF45" i="11" s="1"/>
  <c r="BT46" i="11"/>
  <c r="BU46" i="11" s="1"/>
  <c r="BT77" i="11"/>
  <c r="BU77" i="11" s="1"/>
  <c r="BT47" i="11"/>
  <c r="BU47" i="11" s="1"/>
  <c r="BR39" i="11"/>
  <c r="BS39" i="11" s="1"/>
  <c r="BR70" i="11"/>
  <c r="BS70" i="11" s="1"/>
  <c r="BR107" i="11"/>
  <c r="BS107" i="11" s="1"/>
  <c r="BR17" i="11"/>
  <c r="BS17" i="11" s="1"/>
  <c r="BR44" i="11"/>
  <c r="BS44" i="11" s="1"/>
  <c r="BR64" i="11"/>
  <c r="BS64" i="11" s="1"/>
  <c r="BR74" i="11"/>
  <c r="BS74" i="11" s="1"/>
  <c r="BR61" i="11"/>
  <c r="BS61" i="11" s="1"/>
  <c r="BR87" i="11"/>
  <c r="BS87" i="11" s="1"/>
  <c r="BR27" i="11"/>
  <c r="BS27" i="11" s="1"/>
  <c r="BR21" i="11"/>
  <c r="BS21" i="11" s="1"/>
  <c r="BR120" i="11"/>
  <c r="BS120" i="11" s="1"/>
  <c r="BR90" i="11"/>
  <c r="BS90" i="11" s="1"/>
  <c r="BR89" i="11"/>
  <c r="BS89" i="11" s="1"/>
  <c r="BR118" i="11"/>
  <c r="BS118" i="11" s="1"/>
  <c r="BR29" i="11"/>
  <c r="BS29" i="11" s="1"/>
  <c r="BT52" i="11"/>
  <c r="BU52" i="11" s="1"/>
  <c r="BT88" i="11"/>
  <c r="BU88" i="11" s="1"/>
  <c r="BR124" i="11"/>
  <c r="BS124" i="11" s="1"/>
  <c r="BR104" i="11"/>
  <c r="BS104" i="11" s="1"/>
  <c r="BR43" i="11"/>
  <c r="BS43" i="11" s="1"/>
  <c r="BR51" i="11"/>
  <c r="BS51" i="11" s="1"/>
  <c r="BR62" i="11"/>
  <c r="BS62" i="11" s="1"/>
  <c r="BR8" i="11"/>
  <c r="BS8" i="11" s="1"/>
  <c r="BR67" i="11"/>
  <c r="BS67" i="11" s="1"/>
  <c r="BR101" i="11"/>
  <c r="BS101" i="11" s="1"/>
  <c r="BR108" i="11"/>
  <c r="BS108" i="11" s="1"/>
  <c r="BR60" i="11"/>
  <c r="BS60" i="11" s="1"/>
  <c r="BR40" i="11"/>
  <c r="BS40" i="11" s="1"/>
  <c r="BR35" i="11"/>
  <c r="BS35" i="11" s="1"/>
  <c r="BR3" i="11"/>
  <c r="BS3" i="11" s="1"/>
  <c r="BR82" i="11"/>
  <c r="BS82" i="11" s="1"/>
  <c r="BR36" i="11"/>
  <c r="BS36" i="11" s="1"/>
  <c r="BR45" i="11"/>
  <c r="BS45" i="11" s="1"/>
  <c r="BR26" i="11"/>
  <c r="BS26" i="11" s="1"/>
  <c r="BT113" i="11"/>
  <c r="BU113" i="11" s="1"/>
  <c r="BT122" i="11"/>
  <c r="BU122" i="11" s="1"/>
  <c r="BT72" i="11"/>
  <c r="BU72" i="11" s="1"/>
  <c r="BR23" i="11"/>
  <c r="BS23" i="11" s="1"/>
  <c r="BR102" i="11"/>
  <c r="BS102" i="11" s="1"/>
  <c r="BR10" i="11"/>
  <c r="BS10" i="11" s="1"/>
  <c r="BR71" i="11"/>
  <c r="BS71" i="11" s="1"/>
  <c r="BR18" i="11"/>
  <c r="BS18" i="11" s="1"/>
  <c r="BR109" i="11"/>
  <c r="BS109" i="11" s="1"/>
  <c r="BR119" i="11"/>
  <c r="BS119" i="11" s="1"/>
  <c r="BR92" i="11"/>
  <c r="BS92" i="11" s="1"/>
  <c r="BR13" i="11"/>
  <c r="BS13" i="11" s="1"/>
  <c r="BR83" i="11"/>
  <c r="BS83" i="11" s="1"/>
  <c r="BR9" i="11"/>
  <c r="BS9" i="11" s="1"/>
  <c r="BR50" i="11"/>
  <c r="BS50" i="11" s="1"/>
  <c r="BT34" i="11"/>
  <c r="BU34" i="11" s="1"/>
  <c r="BT84" i="11"/>
  <c r="BU84" i="11" s="1"/>
  <c r="BR99" i="11"/>
  <c r="BS99" i="11" s="1"/>
  <c r="BR121" i="11"/>
  <c r="BS121" i="11" s="1"/>
  <c r="BR53" i="11"/>
  <c r="BS53" i="11" s="1"/>
  <c r="BR110" i="11"/>
  <c r="BS110" i="11" s="1"/>
  <c r="BR91" i="11"/>
  <c r="BS91" i="11" s="1"/>
  <c r="BR80" i="11"/>
  <c r="BS80" i="11" s="1"/>
  <c r="BR114" i="11"/>
  <c r="BS114" i="11" s="1"/>
  <c r="BR123" i="11"/>
  <c r="BS123" i="11" s="1"/>
  <c r="BR20" i="11"/>
  <c r="BS20" i="11" s="1"/>
  <c r="BR125" i="11"/>
  <c r="BS125" i="11" s="1"/>
  <c r="BR95" i="11"/>
  <c r="BS95" i="11" s="1"/>
  <c r="BR37" i="11"/>
  <c r="BS37" i="11" s="1"/>
  <c r="BR69" i="11"/>
  <c r="BS69" i="11" s="1"/>
  <c r="BR97" i="11"/>
  <c r="BS97" i="11" s="1"/>
  <c r="BR30" i="11"/>
  <c r="BS30" i="11" s="1"/>
  <c r="BR100" i="11"/>
  <c r="BS100" i="11" s="1"/>
  <c r="BR96" i="11"/>
  <c r="BS96" i="11" s="1"/>
  <c r="BR63" i="11"/>
  <c r="BS63" i="11" s="1"/>
  <c r="BR105" i="11"/>
  <c r="BS105" i="11" s="1"/>
  <c r="BR93" i="11"/>
  <c r="BS93" i="11" s="1"/>
  <c r="BR56" i="11"/>
  <c r="BS56" i="11" s="1"/>
  <c r="BR86" i="11"/>
  <c r="BS86" i="11" s="1"/>
  <c r="BR75" i="11"/>
  <c r="BS75" i="11" s="1"/>
  <c r="BR19" i="11"/>
  <c r="BS19" i="11" s="1"/>
  <c r="BR15" i="11"/>
  <c r="BS15" i="11" s="1"/>
  <c r="BR7" i="11"/>
  <c r="BS7" i="11" s="1"/>
  <c r="BR57" i="11"/>
  <c r="BS57" i="11" s="1"/>
  <c r="BR55" i="11"/>
  <c r="BS55" i="11" s="1"/>
  <c r="BR32" i="11"/>
  <c r="BS32" i="11" s="1"/>
  <c r="BR24" i="11"/>
  <c r="BS24" i="11" s="1"/>
  <c r="BR98" i="11"/>
  <c r="BS98" i="11" s="1"/>
  <c r="BR41" i="11"/>
  <c r="BS41" i="11" s="1"/>
  <c r="BR116" i="11"/>
  <c r="BS116" i="11" s="1"/>
  <c r="BR22" i="11"/>
  <c r="BS22" i="11" s="1"/>
  <c r="BR111" i="11"/>
  <c r="BS111" i="11" s="1"/>
  <c r="BR68" i="11"/>
  <c r="BS68" i="11" s="1"/>
  <c r="BR94" i="11"/>
  <c r="BS94" i="11" s="1"/>
  <c r="BR31" i="11"/>
  <c r="BS31" i="11" s="1"/>
  <c r="BR38" i="11"/>
  <c r="BS38" i="11" s="1"/>
  <c r="BR28" i="11"/>
  <c r="BS28" i="11" s="1"/>
  <c r="BR103" i="11"/>
  <c r="BS103" i="11" s="1"/>
  <c r="BR49" i="11"/>
  <c r="BS49" i="11" s="1"/>
  <c r="BR81" i="11"/>
  <c r="BS81" i="11" s="1"/>
  <c r="BR66" i="11"/>
  <c r="BS66" i="11" s="1"/>
  <c r="BH47" i="11"/>
  <c r="BI47" i="11" s="1"/>
  <c r="BF105" i="11"/>
  <c r="BG105" i="11" s="1"/>
  <c r="BF15" i="11"/>
  <c r="BG15" i="11" s="1"/>
  <c r="BF91" i="11"/>
  <c r="BG91" i="11" s="1"/>
  <c r="BF44" i="11"/>
  <c r="BG44" i="11" s="1"/>
  <c r="BF67" i="11"/>
  <c r="BG67" i="11" s="1"/>
  <c r="BF14" i="11"/>
  <c r="BG14" i="11" s="1"/>
  <c r="BF31" i="11"/>
  <c r="BG31" i="11" s="1"/>
  <c r="BF43" i="11"/>
  <c r="BG43" i="11" s="1"/>
  <c r="BF95" i="11"/>
  <c r="BG95" i="11" s="1"/>
  <c r="BF78" i="11"/>
  <c r="BG78" i="11" s="1"/>
  <c r="BF9" i="11"/>
  <c r="BG9" i="11" s="1"/>
  <c r="BF110" i="11"/>
  <c r="BG110" i="11" s="1"/>
  <c r="BF112" i="11"/>
  <c r="BG112" i="11" s="1"/>
  <c r="BF80" i="11"/>
  <c r="BG80" i="11" s="1"/>
  <c r="BH49" i="11"/>
  <c r="BH104" i="11"/>
  <c r="BI104" i="11" s="1"/>
  <c r="BH29" i="11"/>
  <c r="BI29" i="11" s="1"/>
  <c r="BF50" i="11"/>
  <c r="BG50" i="11" s="1"/>
  <c r="BF106" i="11"/>
  <c r="BG106" i="11" s="1"/>
  <c r="BF71" i="11"/>
  <c r="BG71" i="11" s="1"/>
  <c r="BF113" i="11"/>
  <c r="BG113" i="11" s="1"/>
  <c r="BF18" i="11"/>
  <c r="BG18" i="11" s="1"/>
  <c r="BF58" i="11"/>
  <c r="BG58" i="11" s="1"/>
  <c r="BF45" i="11"/>
  <c r="BG45" i="11" s="1"/>
  <c r="BF89" i="11"/>
  <c r="BG89" i="11" s="1"/>
  <c r="BF63" i="11"/>
  <c r="BG63" i="11" s="1"/>
  <c r="BF38" i="11"/>
  <c r="BG38" i="11" s="1"/>
  <c r="BF111" i="11"/>
  <c r="BG111" i="11" s="1"/>
  <c r="BF41" i="11"/>
  <c r="BG41" i="11" s="1"/>
  <c r="BF3" i="11"/>
  <c r="BG3" i="11" s="1"/>
  <c r="BF66" i="11"/>
  <c r="BG66" i="11" s="1"/>
  <c r="BF46" i="11"/>
  <c r="BG46" i="11" s="1"/>
  <c r="BF57" i="11"/>
  <c r="BG57" i="11" s="1"/>
  <c r="BF4" i="11"/>
  <c r="BG4" i="11" s="1"/>
  <c r="BF121" i="11"/>
  <c r="BG121" i="11" s="1"/>
  <c r="BF88" i="11"/>
  <c r="BG88" i="11" s="1"/>
  <c r="BF6" i="11"/>
  <c r="BG6" i="11" s="1"/>
  <c r="BF98" i="11"/>
  <c r="BG98" i="11" s="1"/>
  <c r="BF82" i="11"/>
  <c r="BG82" i="11" s="1"/>
  <c r="BF77" i="11"/>
  <c r="BG77" i="11" s="1"/>
  <c r="BF126" i="11"/>
  <c r="BG126" i="11" s="1"/>
  <c r="BF120" i="11"/>
  <c r="BG120" i="11" s="1"/>
  <c r="BF55" i="11"/>
  <c r="BG55" i="11" s="1"/>
  <c r="BF20" i="11"/>
  <c r="BG20" i="11" s="1"/>
  <c r="BF52" i="11"/>
  <c r="BG52" i="11" s="1"/>
  <c r="BF25" i="11"/>
  <c r="BG25" i="11" s="1"/>
  <c r="BF69" i="11"/>
  <c r="BG69" i="11" s="1"/>
  <c r="BF83" i="11"/>
  <c r="BG83" i="11" s="1"/>
  <c r="CE2" i="11"/>
  <c r="CF2" i="11" s="1"/>
  <c r="CN2" i="11"/>
  <c r="CC127" i="11"/>
  <c r="CD127" i="11"/>
  <c r="BR2" i="11"/>
  <c r="BS2" i="11" s="1"/>
  <c r="BF2" i="11"/>
  <c r="BG2" i="11" s="1"/>
  <c r="BU12" i="11" l="1"/>
  <c r="BI49" i="11"/>
  <c r="BI24" i="11"/>
  <c r="BI100" i="11"/>
  <c r="BI86" i="11"/>
  <c r="BI17" i="11"/>
  <c r="BI51" i="11"/>
  <c r="BI11" i="11"/>
  <c r="BI90" i="11"/>
  <c r="BI8" i="11"/>
  <c r="BI16" i="11"/>
  <c r="BH102" i="11"/>
  <c r="BI102" i="11" s="1"/>
  <c r="BI94" i="11"/>
  <c r="BI73" i="11"/>
  <c r="BH108" i="11"/>
  <c r="BI108" i="11" s="1"/>
  <c r="BI7" i="11"/>
  <c r="BH93" i="11"/>
  <c r="BI93" i="11" s="1"/>
  <c r="BH81" i="11"/>
  <c r="BI81" i="11" s="1"/>
  <c r="BT54" i="11"/>
  <c r="BU54" i="11" s="1"/>
  <c r="BT79" i="11"/>
  <c r="BU79" i="11" s="1"/>
  <c r="BT58" i="11"/>
  <c r="BU58" i="11" s="1"/>
  <c r="BU11" i="11"/>
  <c r="BU25" i="11"/>
  <c r="BT38" i="11"/>
  <c r="BU38" i="11" s="1"/>
  <c r="BT114" i="11"/>
  <c r="BU114" i="11" s="1"/>
  <c r="BT9" i="11"/>
  <c r="BU9" i="11" s="1"/>
  <c r="BT24" i="11"/>
  <c r="BU24" i="11" s="1"/>
  <c r="BT74" i="11"/>
  <c r="BU74" i="11" s="1"/>
  <c r="BT32" i="11"/>
  <c r="BU32" i="11" s="1"/>
  <c r="BT13" i="11"/>
  <c r="BU13" i="11" s="1"/>
  <c r="BT66" i="11"/>
  <c r="BU66" i="11" s="1"/>
  <c r="BT111" i="11"/>
  <c r="BU111" i="11" s="1"/>
  <c r="BT105" i="11"/>
  <c r="BU105" i="11" s="1"/>
  <c r="BT53" i="11"/>
  <c r="BU53" i="11" s="1"/>
  <c r="BT119" i="11"/>
  <c r="BU119" i="11" s="1"/>
  <c r="BT60" i="11"/>
  <c r="BU60" i="11" s="1"/>
  <c r="BT104" i="11"/>
  <c r="BU104" i="11" s="1"/>
  <c r="BT120" i="11"/>
  <c r="BU120" i="11" s="1"/>
  <c r="BT17" i="11"/>
  <c r="BU17" i="11" s="1"/>
  <c r="BT98" i="11"/>
  <c r="BU98" i="11" s="1"/>
  <c r="BT82" i="11"/>
  <c r="BU82" i="11" s="1"/>
  <c r="BT97" i="11"/>
  <c r="BU97" i="11" s="1"/>
  <c r="BT83" i="11"/>
  <c r="BU83" i="11" s="1"/>
  <c r="BT3" i="11"/>
  <c r="BU3" i="11" s="1"/>
  <c r="BT118" i="11"/>
  <c r="BU118" i="11" s="1"/>
  <c r="BT69" i="11"/>
  <c r="BU69" i="11" s="1"/>
  <c r="BT35" i="11"/>
  <c r="BU35" i="11" s="1"/>
  <c r="BT89" i="11"/>
  <c r="BU89" i="11" s="1"/>
  <c r="BT93" i="11"/>
  <c r="BU93" i="11" s="1"/>
  <c r="BT44" i="11"/>
  <c r="BU44" i="11" s="1"/>
  <c r="BT49" i="11"/>
  <c r="BU49" i="11" s="1"/>
  <c r="BT22" i="11"/>
  <c r="BU22" i="11" s="1"/>
  <c r="BT7" i="11"/>
  <c r="BU7" i="11" s="1"/>
  <c r="BT63" i="11"/>
  <c r="BU63" i="11" s="1"/>
  <c r="BT125" i="11"/>
  <c r="BU125" i="11" s="1"/>
  <c r="BT121" i="11"/>
  <c r="BU121" i="11" s="1"/>
  <c r="BT109" i="11"/>
  <c r="BU109" i="11" s="1"/>
  <c r="BT26" i="11"/>
  <c r="BU26" i="11" s="1"/>
  <c r="BT108" i="11"/>
  <c r="BU108" i="11" s="1"/>
  <c r="BT124" i="11"/>
  <c r="BU124" i="11" s="1"/>
  <c r="BT21" i="11"/>
  <c r="BU21" i="11" s="1"/>
  <c r="BT107" i="11"/>
  <c r="BU107" i="11" s="1"/>
  <c r="BT75" i="11"/>
  <c r="BU75" i="11" s="1"/>
  <c r="BT61" i="11"/>
  <c r="BU61" i="11" s="1"/>
  <c r="BT86" i="11"/>
  <c r="BU86" i="11" s="1"/>
  <c r="BT56" i="11"/>
  <c r="BU56" i="11" s="1"/>
  <c r="BT68" i="11"/>
  <c r="BU68" i="11" s="1"/>
  <c r="BT37" i="11"/>
  <c r="BU37" i="11" s="1"/>
  <c r="BT92" i="11"/>
  <c r="BU92" i="11" s="1"/>
  <c r="BT90" i="11"/>
  <c r="BU90" i="11" s="1"/>
  <c r="BT103" i="11"/>
  <c r="BU103" i="11" s="1"/>
  <c r="BT116" i="11"/>
  <c r="BU116" i="11" s="1"/>
  <c r="BT96" i="11"/>
  <c r="BU96" i="11" s="1"/>
  <c r="BT20" i="11"/>
  <c r="BU20" i="11" s="1"/>
  <c r="BT99" i="11"/>
  <c r="BU99" i="11" s="1"/>
  <c r="BT18" i="11"/>
  <c r="BU18" i="11" s="1"/>
  <c r="BT45" i="11"/>
  <c r="BU45" i="11" s="1"/>
  <c r="BT101" i="11"/>
  <c r="BU101" i="11" s="1"/>
  <c r="BT27" i="11"/>
  <c r="BU27" i="11" s="1"/>
  <c r="BT70" i="11"/>
  <c r="BU70" i="11" s="1"/>
  <c r="BT30" i="11"/>
  <c r="BU30" i="11" s="1"/>
  <c r="BT10" i="11"/>
  <c r="BU10" i="11" s="1"/>
  <c r="BT8" i="11"/>
  <c r="BU8" i="11" s="1"/>
  <c r="BT29" i="11"/>
  <c r="BU29" i="11" s="1"/>
  <c r="BT31" i="11"/>
  <c r="BU31" i="11" s="1"/>
  <c r="BT80" i="11"/>
  <c r="BU80" i="11" s="1"/>
  <c r="BT102" i="11"/>
  <c r="BU102" i="11" s="1"/>
  <c r="BT62" i="11"/>
  <c r="BU62" i="11" s="1"/>
  <c r="BT94" i="11"/>
  <c r="BU94" i="11" s="1"/>
  <c r="BT91" i="11"/>
  <c r="BU91" i="11" s="1"/>
  <c r="BT23" i="11"/>
  <c r="BU23" i="11"/>
  <c r="BT51" i="11"/>
  <c r="BU51" i="11" s="1"/>
  <c r="BT64" i="11"/>
  <c r="BU64" i="11" s="1"/>
  <c r="BT55" i="11"/>
  <c r="BU55" i="11" s="1"/>
  <c r="BT110" i="11"/>
  <c r="BU110" i="11" s="1"/>
  <c r="BT40" i="11"/>
  <c r="BU40" i="11" s="1"/>
  <c r="BT43" i="11"/>
  <c r="BU43" i="11" s="1"/>
  <c r="BT81" i="11"/>
  <c r="BU81" i="11" s="1"/>
  <c r="BT57" i="11"/>
  <c r="BU57" i="11" s="1"/>
  <c r="BT95" i="11"/>
  <c r="BU95" i="11" s="1"/>
  <c r="BT15" i="11"/>
  <c r="BU15" i="11" s="1"/>
  <c r="BT28" i="11"/>
  <c r="BU28" i="11" s="1"/>
  <c r="BT41" i="11"/>
  <c r="BU41" i="11" s="1"/>
  <c r="BT19" i="11"/>
  <c r="BU19" i="11"/>
  <c r="BT100" i="11"/>
  <c r="BU100" i="11" s="1"/>
  <c r="BT123" i="11"/>
  <c r="BU123" i="11" s="1"/>
  <c r="BT50" i="11"/>
  <c r="BU50" i="11" s="1"/>
  <c r="BT71" i="11"/>
  <c r="BU71" i="11" s="1"/>
  <c r="BT36" i="11"/>
  <c r="BU36" i="11" s="1"/>
  <c r="BT67" i="11"/>
  <c r="BU67" i="11" s="1"/>
  <c r="BT87" i="11"/>
  <c r="BU87" i="11" s="1"/>
  <c r="BT39" i="11"/>
  <c r="BU39" i="11" s="1"/>
  <c r="BH25" i="11"/>
  <c r="BI25" i="11" s="1"/>
  <c r="BH3" i="11"/>
  <c r="BI3" i="11" s="1"/>
  <c r="BH67" i="11"/>
  <c r="BI67" i="11" s="1"/>
  <c r="BH52" i="11"/>
  <c r="BI52" i="11" s="1"/>
  <c r="BH41" i="11"/>
  <c r="BI41" i="11" s="1"/>
  <c r="BH88" i="11"/>
  <c r="BI88" i="11" s="1"/>
  <c r="BH111" i="11"/>
  <c r="BI111" i="11" s="1"/>
  <c r="BH9" i="11"/>
  <c r="BI9" i="11" s="1"/>
  <c r="BH121" i="11"/>
  <c r="BI121" i="11" s="1"/>
  <c r="BH69" i="11"/>
  <c r="BI69" i="11" s="1"/>
  <c r="BH82" i="11"/>
  <c r="BI82" i="11" s="1"/>
  <c r="BH66" i="11"/>
  <c r="BI66" i="11" s="1"/>
  <c r="BH58" i="11"/>
  <c r="BI58" i="11" s="1"/>
  <c r="BH80" i="11"/>
  <c r="BI80" i="11" s="1"/>
  <c r="BH14" i="11"/>
  <c r="BI14" i="11" s="1"/>
  <c r="BH44" i="11"/>
  <c r="BI44" i="11" s="1"/>
  <c r="BH98" i="11"/>
  <c r="BI98" i="11" s="1"/>
  <c r="BH112" i="11"/>
  <c r="BI112" i="11" s="1"/>
  <c r="BH120" i="11"/>
  <c r="BI120" i="11" s="1"/>
  <c r="BH4" i="11"/>
  <c r="BI4" i="11" s="1"/>
  <c r="BH63" i="11"/>
  <c r="BI63" i="11" s="1"/>
  <c r="BH50" i="11"/>
  <c r="BI50" i="11" s="1"/>
  <c r="BH95" i="11"/>
  <c r="BI95" i="11" s="1"/>
  <c r="BH113" i="11"/>
  <c r="BI113" i="11" s="1"/>
  <c r="BH71" i="11"/>
  <c r="BI71" i="11" s="1"/>
  <c r="BH55" i="11"/>
  <c r="BI55" i="11" s="1"/>
  <c r="BH126" i="11"/>
  <c r="BI126" i="11" s="1"/>
  <c r="BH57" i="11"/>
  <c r="BI57" i="11" s="1"/>
  <c r="BH89" i="11"/>
  <c r="BI89" i="11" s="1"/>
  <c r="BH43" i="11"/>
  <c r="BI43" i="11" s="1"/>
  <c r="BH18" i="11"/>
  <c r="BI18" i="11" s="1"/>
  <c r="BH91" i="11"/>
  <c r="BI91" i="11" s="1"/>
  <c r="BH6" i="11"/>
  <c r="BI6" i="11" s="1"/>
  <c r="BH110" i="11"/>
  <c r="BI110" i="11" s="1"/>
  <c r="BH15" i="11"/>
  <c r="BI15" i="11" s="1"/>
  <c r="BH20" i="11"/>
  <c r="BI20" i="11" s="1"/>
  <c r="BH105" i="11"/>
  <c r="BI105" i="11" s="1"/>
  <c r="BH38" i="11"/>
  <c r="BI38" i="11" s="1"/>
  <c r="BH106" i="11"/>
  <c r="BI106" i="11"/>
  <c r="BH78" i="11"/>
  <c r="BI78" i="11" s="1"/>
  <c r="BH83" i="11"/>
  <c r="BI83" i="11" s="1"/>
  <c r="BH77" i="11"/>
  <c r="BI77" i="11" s="1"/>
  <c r="BH46" i="11"/>
  <c r="BI46" i="11" s="1"/>
  <c r="BH45" i="11"/>
  <c r="BI45" i="11" s="1"/>
  <c r="BH31" i="11"/>
  <c r="BI31" i="11" s="1"/>
  <c r="BT2" i="11"/>
  <c r="BU2" i="11" s="1"/>
  <c r="BH2" i="11"/>
  <c r="BI2" i="11" s="1"/>
  <c r="CJ2" i="11" s="1"/>
  <c r="CK2" i="11" s="1"/>
  <c r="BS127" i="11"/>
  <c r="BR127" i="11"/>
  <c r="BG127" i="11"/>
  <c r="CJ127" i="11" l="1"/>
  <c r="CI127" i="11"/>
  <c r="CK127" i="11" l="1"/>
  <c r="CL37" i="11" l="1"/>
  <c r="CM37" i="11" s="1"/>
  <c r="CO37" i="11" s="1"/>
  <c r="CL31" i="11"/>
  <c r="CM31" i="11" s="1"/>
  <c r="CO31" i="11" s="1"/>
  <c r="CL7" i="11"/>
  <c r="CM7" i="11" s="1"/>
  <c r="CO7" i="11" s="1"/>
  <c r="CL4" i="11"/>
  <c r="CM4" i="11" s="1"/>
  <c r="CO4" i="11" s="1"/>
  <c r="CL30" i="11"/>
  <c r="CM30" i="11" s="1"/>
  <c r="CO30" i="11" s="1"/>
  <c r="CL29" i="11"/>
  <c r="CM29" i="11" s="1"/>
  <c r="CO29" i="11" s="1"/>
  <c r="CL8" i="11"/>
  <c r="CM8" i="11" s="1"/>
  <c r="CO8" i="11" s="1"/>
  <c r="CL39" i="11"/>
  <c r="CM39" i="11" s="1"/>
  <c r="CO39" i="11" s="1"/>
  <c r="CL9" i="11"/>
  <c r="CM9" i="11" s="1"/>
  <c r="CO9" i="11" s="1"/>
  <c r="CL49" i="11"/>
  <c r="CM49" i="11" s="1"/>
  <c r="CO49" i="11" s="1"/>
  <c r="CL94" i="11"/>
  <c r="CM94" i="11" s="1"/>
  <c r="CO94" i="11" s="1"/>
  <c r="CL24" i="11"/>
  <c r="CM24" i="11" s="1"/>
  <c r="CO24" i="11" s="1"/>
  <c r="CL73" i="11"/>
  <c r="CM73" i="11" s="1"/>
  <c r="CO73" i="11" s="1"/>
  <c r="CL108" i="11"/>
  <c r="CM108" i="11" s="1"/>
  <c r="CO108" i="11" s="1"/>
  <c r="CL77" i="11"/>
  <c r="CM77" i="11" s="1"/>
  <c r="CO77" i="11" s="1"/>
  <c r="CL105" i="11"/>
  <c r="CM105" i="11" s="1"/>
  <c r="CO105" i="11" s="1"/>
  <c r="CL112" i="11"/>
  <c r="CM112" i="11" s="1"/>
  <c r="CO112" i="11" s="1"/>
  <c r="CL63" i="11"/>
  <c r="CM63" i="11" s="1"/>
  <c r="CO63" i="11" s="1"/>
  <c r="CL95" i="11"/>
  <c r="CM95" i="11" s="1"/>
  <c r="CO95" i="11" s="1"/>
  <c r="CL12" i="11"/>
  <c r="CM12" i="11" s="1"/>
  <c r="CO12" i="11" s="1"/>
  <c r="CL83" i="11"/>
  <c r="CM83" i="11" s="1"/>
  <c r="CO83" i="11" s="1"/>
  <c r="CL16" i="11"/>
  <c r="CM16" i="11" s="1"/>
  <c r="CO16" i="11" s="1"/>
  <c r="CL80" i="11"/>
  <c r="CM80" i="11" s="1"/>
  <c r="CO80" i="11" s="1"/>
  <c r="CL84" i="11"/>
  <c r="CM84" i="11" s="1"/>
  <c r="CO84" i="11" s="1"/>
  <c r="CL110" i="11"/>
  <c r="CM110" i="11" s="1"/>
  <c r="CO110" i="11" s="1"/>
  <c r="CL65" i="11"/>
  <c r="CM65" i="11" s="1"/>
  <c r="CO65" i="11" s="1"/>
  <c r="CL97" i="11"/>
  <c r="CM97" i="11" s="1"/>
  <c r="CO97" i="11" s="1"/>
  <c r="CL85" i="11"/>
  <c r="CM85" i="11" s="1"/>
  <c r="CO85" i="11" s="1"/>
  <c r="CL32" i="11"/>
  <c r="CM32" i="11" s="1"/>
  <c r="CO32" i="11" s="1"/>
  <c r="CL28" i="11"/>
  <c r="CM28" i="11" s="1"/>
  <c r="CO28" i="11" s="1"/>
  <c r="CL113" i="11"/>
  <c r="CM113" i="11" s="1"/>
  <c r="CO113" i="11" s="1"/>
  <c r="CL55" i="11"/>
  <c r="CM55" i="11" s="1"/>
  <c r="CO55" i="11" s="1"/>
  <c r="CL87" i="11"/>
  <c r="CM87" i="11" s="1"/>
  <c r="CO87" i="11" s="1"/>
  <c r="CL124" i="11"/>
  <c r="CM124" i="11" s="1"/>
  <c r="CO124" i="11" s="1"/>
  <c r="CL93" i="11"/>
  <c r="CM93" i="11" s="1"/>
  <c r="CO93" i="11" s="1"/>
  <c r="CL51" i="11"/>
  <c r="CM51" i="11" s="1"/>
  <c r="CO51" i="11" s="1"/>
  <c r="CL74" i="11"/>
  <c r="CM74" i="11" s="1"/>
  <c r="CO74" i="11" s="1"/>
  <c r="CL50" i="11"/>
  <c r="CM50" i="11" s="1"/>
  <c r="CO50" i="11" s="1"/>
  <c r="CL15" i="11"/>
  <c r="CM15" i="11" s="1"/>
  <c r="CO15" i="11" s="1"/>
  <c r="CL64" i="11"/>
  <c r="CM64" i="11" s="1"/>
  <c r="CO64" i="11" s="1"/>
  <c r="CL20" i="11"/>
  <c r="CM20" i="11" s="1"/>
  <c r="CO20" i="11" s="1"/>
  <c r="CL81" i="11"/>
  <c r="CM81" i="11" s="1"/>
  <c r="CO81" i="11" s="1"/>
  <c r="CL123" i="11"/>
  <c r="CM123" i="11" s="1"/>
  <c r="CO123" i="11" s="1"/>
  <c r="CL25" i="11"/>
  <c r="CM25" i="11" s="1"/>
  <c r="CO25" i="11" s="1"/>
  <c r="CL46" i="11"/>
  <c r="CM46" i="11" s="1"/>
  <c r="CO46" i="11" s="1"/>
  <c r="CL118" i="11"/>
  <c r="CM118" i="11" s="1"/>
  <c r="CO118" i="11" s="1"/>
  <c r="CL106" i="11"/>
  <c r="CM106" i="11" s="1"/>
  <c r="CO106" i="11" s="1"/>
  <c r="CL35" i="11"/>
  <c r="CM35" i="11" s="1"/>
  <c r="CO35" i="11" s="1"/>
  <c r="CL115" i="11"/>
  <c r="CM115" i="11" s="1"/>
  <c r="CO115" i="11" s="1"/>
  <c r="CL114" i="11"/>
  <c r="CM114" i="11" s="1"/>
  <c r="CO114" i="11" s="1"/>
  <c r="CL19" i="11"/>
  <c r="CM19" i="11" s="1"/>
  <c r="CO19" i="11" s="1"/>
  <c r="CL107" i="11"/>
  <c r="CM107" i="11" s="1"/>
  <c r="CO107" i="11" s="1"/>
  <c r="CL21" i="11"/>
  <c r="CM21" i="11" s="1"/>
  <c r="CO21" i="11" s="1"/>
  <c r="CL61" i="11"/>
  <c r="CM61" i="11" s="1"/>
  <c r="CO61" i="11" s="1"/>
  <c r="CL70" i="11"/>
  <c r="CM70" i="11" s="1"/>
  <c r="CO70" i="11" s="1"/>
  <c r="CL116" i="11"/>
  <c r="CM116" i="11" s="1"/>
  <c r="CO116" i="11" s="1"/>
  <c r="CL33" i="11"/>
  <c r="CM33" i="11" s="1"/>
  <c r="CO33" i="11" s="1"/>
  <c r="CL14" i="11"/>
  <c r="CM14" i="11" s="1"/>
  <c r="CO14" i="11" s="1"/>
  <c r="CL38" i="11"/>
  <c r="CM38" i="11" s="1"/>
  <c r="CO38" i="11" s="1"/>
  <c r="CL18" i="11"/>
  <c r="CM18" i="11" s="1"/>
  <c r="CO18" i="11" s="1"/>
  <c r="CL111" i="11"/>
  <c r="CM111" i="11" s="1"/>
  <c r="CO111" i="11" s="1"/>
  <c r="CL41" i="11"/>
  <c r="CM41" i="11" s="1"/>
  <c r="CO41" i="11" s="1"/>
  <c r="CL82" i="11"/>
  <c r="CM82" i="11" s="1"/>
  <c r="CO82" i="11" s="1"/>
  <c r="CL117" i="11"/>
  <c r="CM117" i="11" s="1"/>
  <c r="CO117" i="11" s="1"/>
  <c r="CL91" i="11"/>
  <c r="CM91" i="11" s="1"/>
  <c r="CO91" i="11" s="1"/>
  <c r="CL126" i="11"/>
  <c r="CM126" i="11" s="1"/>
  <c r="CO126" i="11" s="1"/>
  <c r="CL119" i="11"/>
  <c r="CM119" i="11" s="1"/>
  <c r="CO119" i="11" s="1"/>
  <c r="CL72" i="11"/>
  <c r="CM72" i="11" s="1"/>
  <c r="CO72" i="11" s="1"/>
  <c r="CL104" i="11"/>
  <c r="CM104" i="11" s="1"/>
  <c r="CO104" i="11" s="1"/>
  <c r="CL36" i="11"/>
  <c r="CM36" i="11" s="1"/>
  <c r="CO36" i="11" s="1"/>
  <c r="CL92" i="11"/>
  <c r="CM92" i="11" s="1"/>
  <c r="CO92" i="11" s="1"/>
  <c r="CL121" i="11"/>
  <c r="CM121" i="11" s="1"/>
  <c r="CO121" i="11" s="1"/>
  <c r="CL40" i="11"/>
  <c r="CM40" i="11" s="1"/>
  <c r="CO40" i="11" s="1"/>
  <c r="CL96" i="11"/>
  <c r="CM96" i="11" s="1"/>
  <c r="CO96" i="11" s="1"/>
  <c r="CL42" i="11"/>
  <c r="CM42" i="11" s="1"/>
  <c r="CO42" i="11" s="1"/>
  <c r="CL67" i="11"/>
  <c r="CM67" i="11" s="1"/>
  <c r="CO67" i="11" s="1"/>
  <c r="CL69" i="11"/>
  <c r="CM69" i="11" s="1"/>
  <c r="CO69" i="11" s="1"/>
  <c r="CL53" i="11"/>
  <c r="CM53" i="11" s="1"/>
  <c r="CO53" i="11" s="1"/>
  <c r="CL6" i="11"/>
  <c r="CM6" i="11" s="1"/>
  <c r="CO6" i="11" s="1"/>
  <c r="CL99" i="11"/>
  <c r="CM99" i="11" s="1"/>
  <c r="CO99" i="11" s="1"/>
  <c r="CL10" i="11"/>
  <c r="CM10" i="11" s="1"/>
  <c r="CO10" i="11" s="1"/>
  <c r="CL48" i="11"/>
  <c r="CM48" i="11" s="1"/>
  <c r="CO48" i="11" s="1"/>
  <c r="CL23" i="11"/>
  <c r="CM23" i="11" s="1"/>
  <c r="CO23" i="11" s="1"/>
  <c r="CL44" i="11"/>
  <c r="CM44" i="11" s="1"/>
  <c r="CO44" i="11" s="1"/>
  <c r="CL120" i="11"/>
  <c r="CM120" i="11" s="1"/>
  <c r="CO120" i="11" s="1"/>
  <c r="CL57" i="11"/>
  <c r="CM57" i="11" s="1"/>
  <c r="CO57" i="11" s="1"/>
  <c r="CL89" i="11"/>
  <c r="CM89" i="11" s="1"/>
  <c r="CO89" i="11" s="1"/>
  <c r="CL59" i="11"/>
  <c r="CM59" i="11" s="1"/>
  <c r="CO59" i="11" s="1"/>
  <c r="CL100" i="11"/>
  <c r="CM100" i="11" s="1"/>
  <c r="CO100" i="11" s="1"/>
  <c r="CL54" i="11"/>
  <c r="CM54" i="11" s="1"/>
  <c r="CO54" i="11" s="1"/>
  <c r="CL26" i="11"/>
  <c r="CM26" i="11" s="1"/>
  <c r="CO26" i="11" s="1"/>
  <c r="CL79" i="11"/>
  <c r="CM79" i="11" s="1"/>
  <c r="CO79" i="11" s="1"/>
  <c r="CL109" i="11"/>
  <c r="CM109" i="11" s="1"/>
  <c r="CO109" i="11" s="1"/>
  <c r="CL60" i="11"/>
  <c r="CM60" i="11" s="1"/>
  <c r="CO60" i="11" s="1"/>
  <c r="CL101" i="11"/>
  <c r="CM101" i="11" s="1"/>
  <c r="CO101" i="11" s="1"/>
  <c r="CL122" i="11"/>
  <c r="CM122" i="11" s="1"/>
  <c r="CO122" i="11" s="1"/>
  <c r="CL52" i="11"/>
  <c r="CM52" i="11" s="1"/>
  <c r="CO52" i="11" s="1"/>
  <c r="CL17" i="11"/>
  <c r="CM17" i="11" s="1"/>
  <c r="CO17" i="11" s="1"/>
  <c r="CL34" i="11"/>
  <c r="CM34" i="11" s="1"/>
  <c r="CO34" i="11" s="1"/>
  <c r="CL13" i="11"/>
  <c r="CM13" i="11" s="1"/>
  <c r="CO13" i="11" s="1"/>
  <c r="CL62" i="11"/>
  <c r="CM62" i="11" s="1"/>
  <c r="CO62" i="11" s="1"/>
  <c r="CL3" i="11"/>
  <c r="CM3" i="11" s="1"/>
  <c r="CO3" i="11" s="1"/>
  <c r="CL66" i="11"/>
  <c r="CM66" i="11" s="1"/>
  <c r="CO66" i="11" s="1"/>
  <c r="CL98" i="11"/>
  <c r="CM98" i="11" s="1"/>
  <c r="CO98" i="11" s="1"/>
  <c r="CL68" i="11"/>
  <c r="CM68" i="11" s="1"/>
  <c r="CO68" i="11" s="1"/>
  <c r="CL27" i="11"/>
  <c r="CM27" i="11" s="1"/>
  <c r="CO27" i="11" s="1"/>
  <c r="CL86" i="11"/>
  <c r="CM86" i="11" s="1"/>
  <c r="CO86" i="11" s="1"/>
  <c r="CL56" i="11"/>
  <c r="CM56" i="11" s="1"/>
  <c r="CO56" i="11" s="1"/>
  <c r="CL88" i="11"/>
  <c r="CM88" i="11" s="1"/>
  <c r="CO88" i="11" s="1"/>
  <c r="CL22" i="11"/>
  <c r="CM22" i="11" s="1"/>
  <c r="CO22" i="11" s="1"/>
  <c r="CL45" i="11"/>
  <c r="CM45" i="11" s="1"/>
  <c r="CO45" i="11" s="1"/>
  <c r="CL47" i="11"/>
  <c r="CM47" i="11" s="1"/>
  <c r="CO47" i="11" s="1"/>
  <c r="CL78" i="11"/>
  <c r="CM78" i="11" s="1"/>
  <c r="CO78" i="11" s="1"/>
  <c r="CL11" i="11"/>
  <c r="CM11" i="11" s="1"/>
  <c r="CO11" i="11" s="1"/>
  <c r="CL71" i="11"/>
  <c r="CM71" i="11" s="1"/>
  <c r="CO71" i="11" s="1"/>
  <c r="CL103" i="11"/>
  <c r="CM103" i="11" s="1"/>
  <c r="CO103" i="11" s="1"/>
  <c r="CL75" i="11"/>
  <c r="CM75" i="11" s="1"/>
  <c r="CO75" i="11" s="1"/>
  <c r="CL43" i="11"/>
  <c r="CM43" i="11" s="1"/>
  <c r="CO43" i="11" s="1"/>
  <c r="CL102" i="11"/>
  <c r="CM102" i="11" s="1"/>
  <c r="CO102" i="11" s="1"/>
  <c r="CL58" i="11"/>
  <c r="CM58" i="11" s="1"/>
  <c r="CO58" i="11" s="1"/>
  <c r="CL90" i="11"/>
  <c r="CM90" i="11" s="1"/>
  <c r="CO90" i="11" s="1"/>
  <c r="CL125" i="11"/>
  <c r="CM125" i="11" s="1"/>
  <c r="CO125" i="11" s="1"/>
  <c r="CL76" i="11"/>
  <c r="CM76" i="11" s="1"/>
  <c r="CO76" i="11" s="1"/>
  <c r="CL2" i="11"/>
  <c r="CM2" i="11" l="1"/>
  <c r="CL127" i="11"/>
  <c r="CO2" i="11" l="1"/>
  <c r="CM127" i="11"/>
</calcChain>
</file>

<file path=xl/sharedStrings.xml><?xml version="1.0" encoding="utf-8"?>
<sst xmlns="http://schemas.openxmlformats.org/spreadsheetml/2006/main" count="682" uniqueCount="295">
  <si>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</si>
  <si>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</si>
  <si>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</si>
  <si>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</si>
  <si>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</si>
  <si>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</si>
  <si>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</si>
  <si>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</si>
  <si>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</si>
  <si>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</si>
  <si>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</si>
  <si>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</si>
  <si>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</si>
  <si>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</si>
  <si>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</si>
  <si>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</si>
  <si>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</si>
  <si>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</si>
  <si>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</si>
  <si>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</si>
  <si>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</si>
  <si>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</si>
  <si>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</si>
  <si>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</si>
  <si>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</si>
  <si>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</si>
  <si>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</si>
  <si>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</si>
  <si>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</si>
  <si>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</si>
  <si>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</si>
  <si>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</si>
  <si>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</si>
  <si>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</si>
  <si>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</si>
  <si>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</si>
  <si>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</si>
  <si>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</si>
  <si>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</si>
  <si>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</si>
  <si>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</si>
  <si>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</si>
  <si>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</si>
  <si>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</si>
  <si>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</si>
  <si>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</si>
  <si>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</si>
  <si>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</si>
  <si>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</si>
  <si>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</si>
  <si>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</si>
  <si>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</si>
  <si>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</si>
  <si>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</si>
  <si>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</si>
  <si>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</si>
  <si>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</si>
  <si>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</si>
  <si>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</si>
  <si>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</si>
  <si>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</si>
  <si>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</si>
  <si>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</si>
  <si>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</si>
  <si>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</si>
  <si>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</si>
  <si>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</si>
  <si>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</si>
  <si>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</si>
  <si>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</si>
  <si>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</si>
  <si>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</si>
  <si>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</si>
  <si>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</si>
  <si>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</si>
  <si>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</si>
  <si>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</si>
  <si>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</si>
  <si>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</si>
  <si>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</si>
  <si>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</si>
  <si>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</si>
  <si>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</si>
  <si>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</si>
  <si>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</si>
  <si>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</si>
  <si>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</si>
  <si>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</si>
  <si>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</si>
  <si>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</si>
  <si>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</si>
  <si>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</si>
  <si>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</si>
  <si>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</si>
  <si>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</si>
  <si>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</si>
  <si>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</si>
  <si>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</si>
  <si>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</si>
  <si>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</si>
  <si>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</si>
  <si>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</si>
  <si>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</si>
  <si>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</si>
  <si>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</si>
  <si>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</si>
  <si>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</si>
  <si>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</si>
  <si>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</si>
  <si>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</si>
  <si>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</si>
  <si>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</si>
  <si>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</si>
  <si>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</si>
  <si>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</si>
  <si>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</si>
  <si>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</si>
  <si>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</si>
  <si>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</si>
  <si>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</si>
  <si>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</si>
  <si>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</si>
  <si>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</si>
  <si>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</si>
  <si>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</si>
  <si>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</si>
  <si>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</si>
  <si>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</si>
  <si>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</si>
  <si>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</si>
  <si>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</si>
  <si>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</si>
  <si>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</si>
  <si>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</si>
  <si>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</si>
  <si>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</si>
  <si>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</si>
  <si>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</si>
  <si>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</si>
  <si>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</si>
  <si>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</si>
  <si>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</si>
  <si>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</si>
  <si>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</si>
  <si>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</si>
  <si>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</si>
  <si>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</si>
  <si>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</si>
  <si>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</si>
  <si>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</si>
  <si>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</si>
  <si>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</si>
  <si>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</si>
  <si>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</si>
  <si>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</si>
  <si>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</si>
  <si>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</si>
  <si>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</si>
  <si>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</si>
  <si>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</si>
  <si>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</si>
  <si>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</si>
  <si>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</si>
  <si>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</si>
  <si>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</si>
  <si>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</si>
  <si>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</si>
  <si>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</si>
  <si>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</si>
  <si>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</si>
  <si>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</si>
  <si>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</si>
  <si>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</si>
  <si>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</si>
  <si>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</si>
  <si>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</si>
  <si>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</si>
  <si>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</si>
  <si>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</si>
  <si>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</si>
  <si>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</si>
  <si>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</si>
  <si>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</si>
  <si>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</si>
  <si>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</si>
  <si>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</si>
  <si>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</si>
  <si>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</si>
  <si>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</si>
  <si>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</si>
  <si>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</si>
  <si>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</si>
  <si>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</si>
  <si>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</si>
  <si>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</si>
  <si>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</si>
  <si>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</si>
  <si>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</si>
  <si>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</si>
  <si>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</si>
  <si>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</si>
  <si>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</si>
  <si>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</si>
  <si>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</si>
  <si>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</si>
  <si>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</si>
  <si>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</si>
  <si>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</si>
  <si>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</si>
  <si>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</si>
  <si>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</si>
  <si>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</si>
  <si>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</si>
  <si>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</si>
  <si>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</si>
  <si>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</si>
  <si>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</si>
  <si>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KREF</t>
  </si>
  <si>
    <t>CIZN</t>
  </si>
  <si>
    <t>LFMD</t>
  </si>
  <si>
    <t>PETV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</si>
  <si>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</si>
  <si>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</si>
  <si>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</si>
  <si>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</si>
  <si>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</si>
  <si>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</si>
  <si>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</si>
  <si>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</si>
  <si>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</si>
  <si>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</si>
  <si>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</si>
  <si>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</si>
  <si>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</si>
  <si>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</si>
  <si>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</si>
  <si>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</si>
  <si>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</si>
  <si>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</si>
  <si>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</si>
  <si>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</si>
  <si>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DMTotal</t>
  </si>
  <si>
    <t>DMInvested</t>
  </si>
  <si>
    <t>Link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</si>
  <si>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</si>
  <si>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</si>
  <si>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</si>
  <si>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</si>
  <si>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</si>
  <si>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</si>
  <si>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</si>
  <si>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</si>
  <si>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</si>
  <si>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</si>
  <si>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NAN</t>
  </si>
  <si>
    <t>RMD</t>
  </si>
  <si>
    <t>Owned</t>
  </si>
  <si>
    <t>FKWL</t>
  </si>
  <si>
    <t>CEF</t>
  </si>
  <si>
    <t>CENN</t>
  </si>
  <si>
    <t>MIY</t>
  </si>
  <si>
    <t>RVYL</t>
  </si>
  <si>
    <t>ACN</t>
  </si>
  <si>
    <t>TSCO</t>
  </si>
  <si>
    <t>Cash</t>
  </si>
  <si>
    <t>CGAU</t>
  </si>
  <si>
    <t>HNRG</t>
  </si>
  <si>
    <t>MGF</t>
  </si>
  <si>
    <t>MIN</t>
  </si>
  <si>
    <t>MMU</t>
  </si>
  <si>
    <t>MUE</t>
  </si>
  <si>
    <t>NXN</t>
  </si>
  <si>
    <t>NXP</t>
  </si>
  <si>
    <t>ABST</t>
  </si>
  <si>
    <t>AGI</t>
  </si>
  <si>
    <t>GCBC</t>
  </si>
  <si>
    <t>IDR</t>
  </si>
  <si>
    <t>MTA</t>
  </si>
  <si>
    <t>MA</t>
  </si>
  <si>
    <t>NET</t>
  </si>
  <si>
    <t>SBUX</t>
  </si>
  <si>
    <t>ZEST</t>
  </si>
  <si>
    <t>CVE</t>
  </si>
  <si>
    <t>FSI</t>
  </si>
  <si>
    <t>HBM</t>
  </si>
  <si>
    <t>PACB</t>
  </si>
  <si>
    <t>FNV</t>
  </si>
  <si>
    <t>MNP</t>
  </si>
  <si>
    <t>settled</t>
  </si>
  <si>
    <t>total</t>
  </si>
  <si>
    <t>DIS</t>
  </si>
  <si>
    <t>FTNT</t>
  </si>
  <si>
    <t>MASI</t>
  </si>
  <si>
    <t>SAM</t>
  </si>
  <si>
    <t>MICT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</si>
</sst>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8DB4E2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6" fillId="0" borderId="0" xfId="0" applyNumberFormat="1" applyFont="1" applyBorder="1"/>
    <xf numFmtId="1" fontId="0" fillId="7" borderId="0" xfId="0" applyNumberFormat="1" applyFill="1"/>
    <xf numFmtId="1" fontId="7" fillId="16" borderId="0" xfId="0" applyNumberFormat="1" applyFont="1" applyFill="1"/>
    <xf numFmtId="2" fontId="6" fillId="0" borderId="0" xfId="0" applyNumberFormat="1" applyFont="1" applyBorder="1"/>
    <xf numFmtId="2" fontId="6" fillId="15" borderId="0" xfId="0" applyNumberFormat="1" applyFont="1" applyFill="1"/>
    <xf numFmtId="2" fontId="6" fillId="0" borderId="0" xfId="0" applyNumberFormat="1" applyFont="1"/>
    <xf numFmtId="2" fontId="6" fillId="17" borderId="0" xfId="0" applyNumberFormat="1" applyFont="1" applyFill="1"/>
    <xf numFmtId="0" fontId="0" fillId="7" borderId="0" xfId="0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J2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baseColWidth="10" defaultRowHeight="16" x14ac:dyDescent="0.2"/>
  <sheetData>
    <row r="1" spans="1:88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103</v>
      </c>
      <c r="BF1" s="59" t="s">
        <v>104</v>
      </c>
      <c r="BG1" s="60" t="s">
        <v>105</v>
      </c>
      <c r="BH1" s="41" t="s">
        <v>4</v>
      </c>
      <c r="BI1" s="40" t="s">
        <v>5</v>
      </c>
      <c r="BJ1" s="40" t="s">
        <v>6</v>
      </c>
      <c r="BK1" s="40" t="s">
        <v>3</v>
      </c>
      <c r="BL1" s="41" t="s">
        <v>16</v>
      </c>
      <c r="BM1" s="40" t="s">
        <v>10</v>
      </c>
      <c r="BN1" s="40" t="s">
        <v>109</v>
      </c>
      <c r="BO1" s="40" t="s">
        <v>110</v>
      </c>
      <c r="BP1" s="40" t="s">
        <v>111</v>
      </c>
      <c r="BQ1" s="40" t="s">
        <v>21</v>
      </c>
      <c r="BR1" s="68" t="s">
        <v>35</v>
      </c>
      <c r="BS1" s="40" t="s">
        <v>65</v>
      </c>
      <c r="BT1" s="41" t="s">
        <v>66</v>
      </c>
      <c r="BU1" s="41" t="s">
        <v>67</v>
      </c>
      <c r="BV1" s="41" t="s">
        <v>84</v>
      </c>
      <c r="BW1" s="41" t="s">
        <v>85</v>
      </c>
      <c r="BX1" s="41" t="s">
        <v>86</v>
      </c>
      <c r="BY1" s="41" t="s">
        <v>87</v>
      </c>
      <c r="BZ1" s="41" t="s">
        <v>88</v>
      </c>
      <c r="CA1" s="40" t="s">
        <v>244</v>
      </c>
      <c r="CB1" s="41" t="s">
        <v>234</v>
      </c>
      <c r="CC1" s="41" t="s">
        <v>235</v>
      </c>
      <c r="CD1" s="41" t="s">
        <v>236</v>
      </c>
      <c r="CE1" s="41" t="s">
        <v>237</v>
      </c>
      <c r="CF1" s="41" t="s">
        <v>238</v>
      </c>
      <c r="CG1" s="41" t="s">
        <v>239</v>
      </c>
      <c r="CH1" s="41" t="s">
        <v>240</v>
      </c>
      <c r="CI1" s="41" t="s">
        <v>250</v>
      </c>
      <c r="CJ1" s="41" t="s">
        <v>256</v>
      </c>
    </row>
    <row r="2" spans="1:88" x14ac:dyDescent="0.2">
      <c r="A2" s="33" t="s">
        <v>182</v>
      </c>
      <c r="B2">
        <v>1</v>
      </c>
      <c r="C2">
        <v>1</v>
      </c>
      <c r="D2">
        <v>0.496805111821086</v>
      </c>
      <c r="E2">
        <v>0.503194888178913</v>
      </c>
      <c r="F2">
        <v>0.89872915011914201</v>
      </c>
      <c r="G2">
        <v>0.89872915011914201</v>
      </c>
      <c r="H2">
        <v>0.20969089390142001</v>
      </c>
      <c r="I2">
        <v>0.28613199665831202</v>
      </c>
      <c r="J2">
        <v>0.244947492645015</v>
      </c>
      <c r="K2">
        <v>0.46919233997228599</v>
      </c>
      <c r="L2">
        <v>0.87631569957661604</v>
      </c>
      <c r="M2">
        <v>-1.4892610774303301</v>
      </c>
      <c r="N2" s="21">
        <v>0</v>
      </c>
      <c r="O2">
        <v>1.0112265587343801</v>
      </c>
      <c r="P2">
        <v>0.99072360453767705</v>
      </c>
      <c r="Q2">
        <v>1.01294415642409</v>
      </c>
      <c r="R2">
        <v>0.98446258466576297</v>
      </c>
      <c r="S2">
        <v>151.07000732421801</v>
      </c>
      <c r="T2" s="27">
        <f>IF(C2,P2,R2)</f>
        <v>0.99072360453767705</v>
      </c>
      <c r="U2" s="27">
        <f>IF(D2 = 0,O2,Q2)</f>
        <v>1.01294415642409</v>
      </c>
      <c r="V2" s="39">
        <f>S2*T2^(1-N2)</f>
        <v>149.66862219378254</v>
      </c>
      <c r="W2" s="38">
        <f>S2*U2^(N2+1)</f>
        <v>153.02548113001112</v>
      </c>
      <c r="X2" s="44">
        <f>0.5 * (D2-MAX($D$3:$D$141))/(MIN($D$3:$D$141)-MAX($D$3:$D$141)) + 0.75</f>
        <v>1.0019015883507798</v>
      </c>
      <c r="Y2" s="44">
        <f>AVERAGE(D2, F2, G2, H2, I2, J2, K2)</f>
        <v>0.50060373360520038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PERCENTILE($L$2:$L$141, 0.05)</f>
        <v>-4.4318681538856361E-2</v>
      </c>
      <c r="AG2" s="22">
        <f>PERCENTILE($L$2:$L$141, 0.95)</f>
        <v>0.96039612543034902</v>
      </c>
      <c r="AH2" s="22">
        <f>MIN(MAX(L2,AF2), AG2)</f>
        <v>0.87631569957661604</v>
      </c>
      <c r="AI2" s="22">
        <f>AH2-$AH$142+1</f>
        <v>1.9206343811154722</v>
      </c>
      <c r="AJ2" s="22">
        <f>PERCENTILE($M$2:$M$141, 0.02)</f>
        <v>-2.1836572052201673</v>
      </c>
      <c r="AK2" s="22">
        <f>PERCENTILE($M$2:$M$141, 0.98)</f>
        <v>1.2382392151731634</v>
      </c>
      <c r="AL2" s="22">
        <f>MIN(MAX(M2,AJ2), AK2)</f>
        <v>-1.4892610774303301</v>
      </c>
      <c r="AM2" s="22">
        <f>AL2-$AL$142 + 1</f>
        <v>1.6943961277898372</v>
      </c>
      <c r="AN2" s="46">
        <v>1</v>
      </c>
      <c r="AO2" s="51">
        <v>1</v>
      </c>
      <c r="AP2" s="51">
        <v>1</v>
      </c>
      <c r="AQ2" s="21">
        <v>1</v>
      </c>
      <c r="AR2" s="17">
        <f>(AI2^4)*AB2*AE2*AN2</f>
        <v>13.607514177214995</v>
      </c>
      <c r="AS2" s="17">
        <f>(AM2^4) *Z2*AC2*AO2*(M2 &gt; 0)</f>
        <v>0</v>
      </c>
      <c r="AT2" s="17">
        <f>(AM2^4)*AA2*AP2*AQ2</f>
        <v>8.2425160423185027</v>
      </c>
      <c r="AU2" s="17">
        <f>MIN(AR2, 0.05*AR$142)</f>
        <v>13.607514177214995</v>
      </c>
      <c r="AV2" s="17">
        <f>MIN(AS2, 0.05*AS$142)</f>
        <v>0</v>
      </c>
      <c r="AW2" s="17">
        <f>MIN(AT2, 0.05*AT$142)</f>
        <v>8.2425160423185027</v>
      </c>
      <c r="AX2" s="14">
        <f>AU2/$AU$142</f>
        <v>2.3142039542823338E-2</v>
      </c>
      <c r="AY2" s="14">
        <f>AV2/$AV$142</f>
        <v>0</v>
      </c>
      <c r="AZ2" s="67">
        <f>AW2/$AW$142</f>
        <v>9.005063436838196E-4</v>
      </c>
      <c r="BA2" s="21">
        <f>N2</f>
        <v>0</v>
      </c>
      <c r="BB2" s="66">
        <v>2870</v>
      </c>
      <c r="BC2" s="15">
        <f>$D$148*AX2</f>
        <v>2831.7918680852576</v>
      </c>
      <c r="BD2" s="19">
        <f>BC2-BB2</f>
        <v>-38.208131914742353</v>
      </c>
      <c r="BE2" s="63">
        <f>(IF(BD2 &gt; 0, V2, W2))</f>
        <v>153.02548113001112</v>
      </c>
      <c r="BF2" s="46">
        <f>BD2/BE2</f>
        <v>-0.24968476905019862</v>
      </c>
      <c r="BG2" s="64">
        <f>BB2/BC2</f>
        <v>1.013492563611526</v>
      </c>
      <c r="BH2" s="66">
        <v>0</v>
      </c>
      <c r="BI2" s="66">
        <v>604</v>
      </c>
      <c r="BJ2" s="66">
        <v>0</v>
      </c>
      <c r="BK2" s="10">
        <f>SUM(BH2:BJ2)</f>
        <v>604</v>
      </c>
      <c r="BL2" s="15">
        <f>AY2*$D$147</f>
        <v>0</v>
      </c>
      <c r="BM2" s="9">
        <f>BL2-BK2</f>
        <v>-604</v>
      </c>
      <c r="BN2" s="48">
        <f>IF(BM2&gt;0,V2,W2)</f>
        <v>153.02548113001112</v>
      </c>
      <c r="BO2" s="46">
        <f>BM2/BN2</f>
        <v>-3.9470550625933924</v>
      </c>
      <c r="BP2" s="64" t="e">
        <f>BK2/BL2</f>
        <v>#DIV/0!</v>
      </c>
      <c r="BQ2" s="16">
        <f>BB2+BK2+BS2</f>
        <v>3474</v>
      </c>
      <c r="BR2" s="69">
        <f>BC2+BL2+BT2</f>
        <v>2840.406562022109</v>
      </c>
      <c r="BS2" s="66">
        <v>0</v>
      </c>
      <c r="BT2" s="15">
        <f>AZ2*$D$150</f>
        <v>8.6146939368512605</v>
      </c>
      <c r="BU2" s="37">
        <f>BT2-BS2</f>
        <v>8.6146939368512605</v>
      </c>
      <c r="BV2" s="54">
        <f>BU2*(BU2&lt;&gt;0)</f>
        <v>8.6146939368512605</v>
      </c>
      <c r="BW2" s="26">
        <f>BV2/$BV$142</f>
        <v>1.6678981484707284E-2</v>
      </c>
      <c r="BX2" s="47">
        <f>BW2 * $BU$142</f>
        <v>8.6146939368512605</v>
      </c>
      <c r="BY2" s="48">
        <f>IF(BX2&gt;0, V2, W2)</f>
        <v>149.66862219378254</v>
      </c>
      <c r="BZ2" s="65">
        <f>BX2/BY2</f>
        <v>5.7558450198715923E-2</v>
      </c>
      <c r="CA2" s="66">
        <v>0</v>
      </c>
      <c r="CB2" s="15">
        <f>AZ2*$CA$145</f>
        <v>7.9585399895260451</v>
      </c>
      <c r="CC2" s="37">
        <f>CB2-CA2</f>
        <v>7.9585399895260451</v>
      </c>
      <c r="CD2" s="54">
        <f>CC2*(CC2&lt;&gt;0)</f>
        <v>7.9585399895260451</v>
      </c>
      <c r="CE2" s="26">
        <f>CD2/$CD$142</f>
        <v>1.3787447690096527E-3</v>
      </c>
      <c r="CF2" s="47">
        <f>CE2 * $CC$142</f>
        <v>7.9585399895260451</v>
      </c>
      <c r="CG2" s="48">
        <f>IF(BX2&gt;0,V2,W2)</f>
        <v>149.66862219378254</v>
      </c>
      <c r="CH2" s="65">
        <f>CF2/CG2</f>
        <v>5.3174405382190086E-2</v>
      </c>
      <c r="CI2" s="70">
        <f>N2</f>
        <v>0</v>
      </c>
      <c r="CJ2" s="1">
        <f>BQ2+BS2</f>
        <v>3474</v>
      </c>
    </row>
    <row r="3" spans="1:88" x14ac:dyDescent="0.2">
      <c r="A3" s="25" t="s">
        <v>183</v>
      </c>
      <c r="B3">
        <v>1</v>
      </c>
      <c r="C3">
        <v>1</v>
      </c>
      <c r="D3">
        <v>0.95686900958466403</v>
      </c>
      <c r="E3">
        <v>4.3130990415335399E-2</v>
      </c>
      <c r="F3">
        <v>0.52184273232724299</v>
      </c>
      <c r="G3">
        <v>0.52184273232724299</v>
      </c>
      <c r="H3">
        <v>0.89933166248955698</v>
      </c>
      <c r="I3">
        <v>0.82330827067669099</v>
      </c>
      <c r="J3">
        <v>0.86048079339928996</v>
      </c>
      <c r="K3">
        <v>0.67010122246015902</v>
      </c>
      <c r="L3">
        <v>0.935599743156458</v>
      </c>
      <c r="M3">
        <v>-0.65230409193302297</v>
      </c>
      <c r="N3" s="21">
        <v>0</v>
      </c>
      <c r="O3">
        <v>1.00134555123116</v>
      </c>
      <c r="P3">
        <v>0.99607105259753204</v>
      </c>
      <c r="Q3">
        <v>1.0201730685458099</v>
      </c>
      <c r="R3">
        <v>0.99458403552986596</v>
      </c>
      <c r="S3">
        <v>377.77999877929602</v>
      </c>
      <c r="T3" s="27">
        <f>IF(C3,P3,R3)</f>
        <v>0.99607105259753204</v>
      </c>
      <c r="U3" s="27">
        <f>IF(D3 = 0,O3,Q3)</f>
        <v>1.0201730685458099</v>
      </c>
      <c r="V3" s="39">
        <f>S3*T3^(1-N3)</f>
        <v>376.29572103438778</v>
      </c>
      <c r="W3" s="38">
        <f>S3*U3^(N3+1)</f>
        <v>385.40098058990674</v>
      </c>
      <c r="X3" s="44">
        <f>0.5 * (D3-MAX($D$3:$D$141))/(MIN($D$3:$D$141)-MAX($D$3:$D$141)) + 0.75</f>
        <v>0.76825103145978568</v>
      </c>
      <c r="Y3" s="44">
        <f>AVERAGE(D3, F3, G3, H3, I3, J3, K3)</f>
        <v>0.75053948903783529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PERCENTILE($L$2:$L$141, 0.05)</f>
        <v>-4.4318681538856361E-2</v>
      </c>
      <c r="AG3" s="22">
        <f>PERCENTILE($L$2:$L$141, 0.95)</f>
        <v>0.96039612543034902</v>
      </c>
      <c r="AH3" s="22">
        <f>MIN(MAX(L3,AF3), AG3)</f>
        <v>0.935599743156458</v>
      </c>
      <c r="AI3" s="22">
        <f>AH3-$AH$142+1</f>
        <v>1.9799184246953143</v>
      </c>
      <c r="AJ3" s="22">
        <f>PERCENTILE($M$2:$M$141, 0.02)</f>
        <v>-2.1836572052201673</v>
      </c>
      <c r="AK3" s="22">
        <f>PERCENTILE($M$2:$M$141, 0.98)</f>
        <v>1.2382392151731634</v>
      </c>
      <c r="AL3" s="22">
        <f>MIN(MAX(M3,AJ3), AK3)</f>
        <v>-0.65230409193302297</v>
      </c>
      <c r="AM3" s="22">
        <f>AL3-$AL$142 + 1</f>
        <v>2.5313531132871443</v>
      </c>
      <c r="AN3" s="46">
        <v>1</v>
      </c>
      <c r="AO3" s="51">
        <v>1</v>
      </c>
      <c r="AP3" s="51">
        <v>1</v>
      </c>
      <c r="AQ3" s="21">
        <v>1</v>
      </c>
      <c r="AR3" s="17">
        <f>(AI3^4)*AB3*AE3*AN3</f>
        <v>15.367003438556265</v>
      </c>
      <c r="AS3" s="17">
        <f>(AM3^4) *Z3*AC3*AO3*(M3 &gt; 0)</f>
        <v>0</v>
      </c>
      <c r="AT3" s="17">
        <f>(AM3^4)*AA3*AP3*AQ3</f>
        <v>41.059241917657332</v>
      </c>
      <c r="AU3" s="17">
        <f>MIN(AR3, 0.05*AR$142)</f>
        <v>15.367003438556265</v>
      </c>
      <c r="AV3" s="17">
        <f>MIN(AS3, 0.05*AS$142)</f>
        <v>0</v>
      </c>
      <c r="AW3" s="17">
        <f>MIN(AT3, 0.05*AT$142)</f>
        <v>41.059241917657332</v>
      </c>
      <c r="AX3" s="14">
        <f>AU3/$AU$142</f>
        <v>2.6134369334352269E-2</v>
      </c>
      <c r="AY3" s="14">
        <f>AV3/$AV$142</f>
        <v>0</v>
      </c>
      <c r="AZ3" s="67">
        <f>AW3/$AW$142</f>
        <v>4.4857792964997055E-3</v>
      </c>
      <c r="BA3" s="21">
        <f>N3</f>
        <v>0</v>
      </c>
      <c r="BB3" s="66">
        <v>2267</v>
      </c>
      <c r="BC3" s="15">
        <f>$D$148*AX3</f>
        <v>3197.9503976565493</v>
      </c>
      <c r="BD3" s="19">
        <f>BC3-BB3</f>
        <v>930.95039765654928</v>
      </c>
      <c r="BE3" s="63">
        <f>(IF(BD3 &gt; 0, V3, W3))</f>
        <v>376.29572103438778</v>
      </c>
      <c r="BF3" s="46">
        <f>BD3/BE3</f>
        <v>2.4739861380764263</v>
      </c>
      <c r="BG3" s="64">
        <f>BB3/BC3</f>
        <v>0.70889154555406875</v>
      </c>
      <c r="BH3" s="66">
        <v>1511</v>
      </c>
      <c r="BI3" s="66">
        <v>0</v>
      </c>
      <c r="BJ3" s="66">
        <v>0</v>
      </c>
      <c r="BK3" s="10">
        <f>SUM(BH3:BJ3)</f>
        <v>1511</v>
      </c>
      <c r="BL3" s="15">
        <f>AY3*$D$147</f>
        <v>0</v>
      </c>
      <c r="BM3" s="9">
        <f>BL3-BK3</f>
        <v>-1511</v>
      </c>
      <c r="BN3" s="48">
        <f>IF(BM3&gt;0,V3,W3)</f>
        <v>385.40098058990674</v>
      </c>
      <c r="BO3" s="46">
        <f>BM3/BN3</f>
        <v>-3.9205919966451988</v>
      </c>
      <c r="BP3" s="64" t="e">
        <f>BK3/BL3</f>
        <v>#DIV/0!</v>
      </c>
      <c r="BQ3" s="16">
        <f>BB3+BK3+BS3</f>
        <v>3778</v>
      </c>
      <c r="BR3" s="69">
        <f>BC3+BL3+BT3</f>
        <v>3240.8636052965139</v>
      </c>
      <c r="BS3" s="66">
        <v>0</v>
      </c>
      <c r="BT3" s="15">
        <f>AZ3*$D$150</f>
        <v>42.913207639964433</v>
      </c>
      <c r="BU3" s="37">
        <f>BT3-BS3</f>
        <v>42.913207639964433</v>
      </c>
      <c r="BV3" s="54">
        <f>BU3*(BU3&lt;&gt;0)</f>
        <v>42.913207639964433</v>
      </c>
      <c r="BW3" s="26">
        <f>BV3/$BV$142</f>
        <v>8.3084622729844501E-2</v>
      </c>
      <c r="BX3" s="47">
        <f>BW3 * $BU$142</f>
        <v>42.913207639964433</v>
      </c>
      <c r="BY3" s="48">
        <f>IF(BX3&gt;0, V3, W3)</f>
        <v>376.29572103438778</v>
      </c>
      <c r="BZ3" s="65">
        <f>BX3/BY3</f>
        <v>0.11404117889515626</v>
      </c>
      <c r="CA3" s="66">
        <v>0</v>
      </c>
      <c r="CB3" s="15">
        <f>AZ3*$CA$145</f>
        <v>39.644644555569926</v>
      </c>
      <c r="CC3" s="37">
        <f>CB3-CA3</f>
        <v>39.644644555569926</v>
      </c>
      <c r="CD3" s="54">
        <f>CC3*(CC3&lt;&gt;0)</f>
        <v>39.644644555569926</v>
      </c>
      <c r="CE3" s="26">
        <f>CD3/$CD$142</f>
        <v>6.8680745931006121E-3</v>
      </c>
      <c r="CF3" s="47">
        <f>CE3 * $CC$142</f>
        <v>39.644644555569926</v>
      </c>
      <c r="CG3" s="48">
        <f>IF(BX3&gt;0,V3,W3)</f>
        <v>376.29572103438778</v>
      </c>
      <c r="CH3" s="65">
        <f>CF3/CG3</f>
        <v>0.10535502356123523</v>
      </c>
      <c r="CI3" s="70">
        <f>N3</f>
        <v>0</v>
      </c>
      <c r="CJ3" s="1">
        <f>BQ3+BS3</f>
        <v>3778</v>
      </c>
    </row>
    <row r="4" spans="1:88" x14ac:dyDescent="0.2">
      <c r="A4" s="25" t="s">
        <v>184</v>
      </c>
      <c r="B4">
        <v>0</v>
      </c>
      <c r="C4">
        <v>0</v>
      </c>
      <c r="D4">
        <v>0.225469728601252</v>
      </c>
      <c r="E4">
        <v>0.77453027139874697</v>
      </c>
      <c r="F4">
        <v>0.23123732251521201</v>
      </c>
      <c r="G4">
        <v>0.23123732251521201</v>
      </c>
      <c r="H4">
        <v>0.620596205962059</v>
      </c>
      <c r="I4">
        <v>0.181571815718157</v>
      </c>
      <c r="J4">
        <v>0.33568255829627203</v>
      </c>
      <c r="K4">
        <v>0.27860785343469202</v>
      </c>
      <c r="L4">
        <v>-6.4467291030633395E-2</v>
      </c>
      <c r="M4">
        <v>-1.76448989678666</v>
      </c>
      <c r="N4" s="21">
        <v>0</v>
      </c>
      <c r="O4">
        <v>1.0006026346330701</v>
      </c>
      <c r="P4">
        <v>0.98860293661893595</v>
      </c>
      <c r="Q4">
        <v>1.0230099363379801</v>
      </c>
      <c r="R4">
        <v>0.97985829080350995</v>
      </c>
      <c r="S4">
        <v>96.629997253417898</v>
      </c>
      <c r="T4" s="27">
        <f>IF(C4,P4,R4)</f>
        <v>0.97985829080350995</v>
      </c>
      <c r="U4" s="27">
        <f>IF(D4 = 0,O4,Q4)</f>
        <v>1.0230099363379801</v>
      </c>
      <c r="V4" s="39">
        <f>S4*T4^(1-N4)</f>
        <v>94.683703949081917</v>
      </c>
      <c r="W4" s="38">
        <f>S4*U4^(N4+1)</f>
        <v>98.85344733855824</v>
      </c>
      <c r="X4" s="44">
        <f>0.5 * (D4-MAX($D$3:$D$141))/(MIN($D$3:$D$141)-MAX($D$3:$D$141)) + 0.75</f>
        <v>1.1397034539214728</v>
      </c>
      <c r="Y4" s="44">
        <f>AVERAGE(D4, F4, G4, H4, I4, J4, K4)</f>
        <v>0.30062897243469372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PERCENTILE($L$2:$L$141, 0.05)</f>
        <v>-4.4318681538856361E-2</v>
      </c>
      <c r="AG4" s="22">
        <f>PERCENTILE($L$2:$L$141, 0.95)</f>
        <v>0.96039612543034902</v>
      </c>
      <c r="AH4" s="22">
        <f>MIN(MAX(L4,AF4), AG4)</f>
        <v>-4.4318681538856361E-2</v>
      </c>
      <c r="AI4" s="22">
        <f>AH4-$AH$142+1</f>
        <v>1</v>
      </c>
      <c r="AJ4" s="22">
        <f>PERCENTILE($M$2:$M$141, 0.02)</f>
        <v>-2.1836572052201673</v>
      </c>
      <c r="AK4" s="22">
        <f>PERCENTILE($M$2:$M$141, 0.98)</f>
        <v>1.2382392151731634</v>
      </c>
      <c r="AL4" s="22">
        <f>MIN(MAX(M4,AJ4), AK4)</f>
        <v>-1.76448989678666</v>
      </c>
      <c r="AM4" s="22">
        <f>AL4-$AL$142 + 1</f>
        <v>1.4191673084335072</v>
      </c>
      <c r="AN4" s="46">
        <v>1</v>
      </c>
      <c r="AO4" s="51">
        <v>1</v>
      </c>
      <c r="AP4" s="51">
        <v>1</v>
      </c>
      <c r="AQ4" s="21">
        <v>2</v>
      </c>
      <c r="AR4" s="17">
        <f>(AI4^4)*AB4*AE4*AN4</f>
        <v>1</v>
      </c>
      <c r="AS4" s="17">
        <f>(AM4^4) *Z4*AC4*AO4*(M4 &gt; 0)</f>
        <v>0</v>
      </c>
      <c r="AT4" s="17">
        <f>(AM4^4)*AA4*AP4*AQ4</f>
        <v>8.1126808047438708</v>
      </c>
      <c r="AU4" s="17">
        <f>MIN(AR4, 0.05*AR$142)</f>
        <v>1</v>
      </c>
      <c r="AV4" s="17">
        <f>MIN(AS4, 0.05*AS$142)</f>
        <v>0</v>
      </c>
      <c r="AW4" s="17">
        <f>MIN(AT4, 0.05*AT$142)</f>
        <v>8.1126808047438708</v>
      </c>
      <c r="AX4" s="14">
        <f>AU4/$AU$142</f>
        <v>1.7006809062579088E-3</v>
      </c>
      <c r="AY4" s="14">
        <f>AV4/$AV$142</f>
        <v>0</v>
      </c>
      <c r="AZ4" s="67">
        <f>AW4/$AW$142</f>
        <v>8.8632166336662316E-4</v>
      </c>
      <c r="BA4" s="21">
        <f>N4</f>
        <v>0</v>
      </c>
      <c r="BB4" s="66">
        <v>193</v>
      </c>
      <c r="BC4" s="15">
        <f>$D$148*AX4</f>
        <v>208.10500957088337</v>
      </c>
      <c r="BD4" s="19">
        <f>BC4-BB4</f>
        <v>15.105009570883368</v>
      </c>
      <c r="BE4" s="63">
        <f>(IF(BD4 &gt; 0, V4, W4))</f>
        <v>94.683703949081917</v>
      </c>
      <c r="BF4" s="46">
        <f>BD4/BE4</f>
        <v>0.15953124921059694</v>
      </c>
      <c r="BG4" s="64">
        <f>BB4/BC4</f>
        <v>0.92741640577499695</v>
      </c>
      <c r="BH4" s="66">
        <v>0</v>
      </c>
      <c r="BI4" s="66">
        <v>483</v>
      </c>
      <c r="BJ4" s="66">
        <v>0</v>
      </c>
      <c r="BK4" s="10">
        <f>SUM(BH4:BJ4)</f>
        <v>483</v>
      </c>
      <c r="BL4" s="15">
        <f>AY4*$D$147</f>
        <v>0</v>
      </c>
      <c r="BM4" s="9">
        <f>BL4-BK4</f>
        <v>-483</v>
      </c>
      <c r="BN4" s="48">
        <f>IF(BM4&gt;0,V4,W4)</f>
        <v>98.85344733855824</v>
      </c>
      <c r="BO4" s="46">
        <f>BM4/BN4</f>
        <v>-4.8860208015386393</v>
      </c>
      <c r="BP4" s="64" t="e">
        <f>BK4/BL4</f>
        <v>#DIV/0!</v>
      </c>
      <c r="BQ4" s="16">
        <f>BB4+BK4+BS4</f>
        <v>676</v>
      </c>
      <c r="BR4" s="69">
        <f>BC4+BL4+BT4</f>
        <v>216.58400576348018</v>
      </c>
      <c r="BS4" s="66">
        <v>0</v>
      </c>
      <c r="BT4" s="15">
        <f>AZ4*$D$150</f>
        <v>8.4789961925968012</v>
      </c>
      <c r="BU4" s="37">
        <f>BT4-BS4</f>
        <v>8.4789961925968012</v>
      </c>
      <c r="BV4" s="54">
        <f>BU4*(BU4&lt;&gt;0)</f>
        <v>8.4789961925968012</v>
      </c>
      <c r="BW4" s="26">
        <f>BV4/$BV$142</f>
        <v>1.6416255939200101E-2</v>
      </c>
      <c r="BX4" s="47">
        <f>BW4 * $BU$142</f>
        <v>8.4789961925968012</v>
      </c>
      <c r="BY4" s="48">
        <f>IF(BX4&gt;0, V4, W4)</f>
        <v>94.683703949081917</v>
      </c>
      <c r="BZ4" s="65">
        <f>BX4/BY4</f>
        <v>8.9550744626092721E-2</v>
      </c>
      <c r="CA4" s="66">
        <v>0</v>
      </c>
      <c r="CB4" s="15">
        <f>AZ4*$CA$145</f>
        <v>7.833177912584711</v>
      </c>
      <c r="CC4" s="37">
        <f>CB4-CA4</f>
        <v>7.833177912584711</v>
      </c>
      <c r="CD4" s="54">
        <f>CC4*(CC4&lt;&gt;0)</f>
        <v>7.833177912584711</v>
      </c>
      <c r="CE4" s="26">
        <f>CD4/$CD$142</f>
        <v>1.3570269277922281E-3</v>
      </c>
      <c r="CF4" s="47">
        <f>CE4 * $CC$142</f>
        <v>7.833177912584711</v>
      </c>
      <c r="CG4" s="48">
        <f>IF(BX4&gt;0,V4,W4)</f>
        <v>94.683703949081917</v>
      </c>
      <c r="CH4" s="65">
        <f>CF4/CG4</f>
        <v>8.2729948089030836E-2</v>
      </c>
      <c r="CI4" s="70">
        <f>N4</f>
        <v>0</v>
      </c>
      <c r="CJ4" s="1">
        <f>BQ4+BS4</f>
        <v>676</v>
      </c>
    </row>
    <row r="5" spans="1:88" x14ac:dyDescent="0.2">
      <c r="A5" s="25" t="s">
        <v>273</v>
      </c>
      <c r="C5">
        <v>0</v>
      </c>
      <c r="D5">
        <v>0.43889776357827398</v>
      </c>
      <c r="E5">
        <v>0.56110223642172496</v>
      </c>
      <c r="F5">
        <v>0.95631453534551203</v>
      </c>
      <c r="G5">
        <v>0.95631453534551203</v>
      </c>
      <c r="H5">
        <v>0.27401837928153699</v>
      </c>
      <c r="I5">
        <v>0.797827903091061</v>
      </c>
      <c r="J5">
        <v>0.46756765173672898</v>
      </c>
      <c r="K5">
        <v>0.66868657950732202</v>
      </c>
      <c r="L5">
        <v>0.474661163784317</v>
      </c>
      <c r="M5">
        <v>-0.21501816364621201</v>
      </c>
      <c r="N5" s="21">
        <v>0</v>
      </c>
      <c r="O5">
        <v>1.0056461115870501</v>
      </c>
      <c r="P5">
        <v>0.99462166433047305</v>
      </c>
      <c r="Q5">
        <v>1.00238596563617</v>
      </c>
      <c r="R5">
        <v>0.99544779257660798</v>
      </c>
      <c r="S5">
        <v>10.199999809265099</v>
      </c>
      <c r="T5" s="27">
        <f>IF(C5,P5,R5)</f>
        <v>0.99544779257660798</v>
      </c>
      <c r="U5" s="27">
        <f>IF(D5 = 0,O5,Q5)</f>
        <v>1.00238596563617</v>
      </c>
      <c r="V5" s="39">
        <f>S5*T5^(1-N5)</f>
        <v>10.153567294414765</v>
      </c>
      <c r="W5" s="38">
        <f>S5*U5^(N5+1)</f>
        <v>10.224336658298947</v>
      </c>
      <c r="X5" s="44">
        <f>0.5 * (D5-MAX($D$3:$D$141))/(MIN($D$3:$D$141)-MAX($D$3:$D$141)) + 0.75</f>
        <v>1.0313107296261224</v>
      </c>
      <c r="Y5" s="44">
        <f>AVERAGE(D5, F5, G5, H5, I5, J5, K5)</f>
        <v>0.6513753354122781</v>
      </c>
      <c r="Z5" s="22">
        <f>AI5^N5</f>
        <v>1</v>
      </c>
      <c r="AA5" s="22">
        <f>(Z5+AB5)/2</f>
        <v>1</v>
      </c>
      <c r="AB5" s="22">
        <f>AM5^N5</f>
        <v>1</v>
      </c>
      <c r="AC5" s="22">
        <v>1</v>
      </c>
      <c r="AD5" s="22">
        <v>1</v>
      </c>
      <c r="AE5" s="22">
        <v>1</v>
      </c>
      <c r="AF5" s="22">
        <f>PERCENTILE($L$2:$L$141, 0.05)</f>
        <v>-4.4318681538856361E-2</v>
      </c>
      <c r="AG5" s="22">
        <f>PERCENTILE($L$2:$L$141, 0.95)</f>
        <v>0.96039612543034902</v>
      </c>
      <c r="AH5" s="22">
        <f>MIN(MAX(L5,AF5), AG5)</f>
        <v>0.474661163784317</v>
      </c>
      <c r="AI5" s="22">
        <f>AH5-$AH$142+1</f>
        <v>1.5189798453231733</v>
      </c>
      <c r="AJ5" s="22">
        <f>PERCENTILE($M$2:$M$141, 0.02)</f>
        <v>-2.1836572052201673</v>
      </c>
      <c r="AK5" s="22">
        <f>PERCENTILE($M$2:$M$141, 0.98)</f>
        <v>1.2382392151731634</v>
      </c>
      <c r="AL5" s="22">
        <f>MIN(MAX(M5,AJ5), AK5)</f>
        <v>-0.21501816364621201</v>
      </c>
      <c r="AM5" s="22">
        <f>AL5-$AL$142 + 1</f>
        <v>2.9686390415739554</v>
      </c>
      <c r="AN5" s="46">
        <v>0</v>
      </c>
      <c r="AO5" s="75">
        <v>0.26</v>
      </c>
      <c r="AP5" s="51">
        <v>0.52</v>
      </c>
      <c r="AQ5" s="50">
        <v>1</v>
      </c>
      <c r="AR5" s="17">
        <f>(AI5^4)*AB5*AE5*AN5</f>
        <v>0</v>
      </c>
      <c r="AS5" s="17">
        <f>(AM5^4) *Z5*AC5*AO5*(M5 &gt; 0)</f>
        <v>0</v>
      </c>
      <c r="AT5" s="17">
        <f>(AM5^4)*AA5*AP5*AQ5</f>
        <v>40.386193565179987</v>
      </c>
      <c r="AU5" s="17">
        <f>MIN(AR5, 0.05*AR$142)</f>
        <v>0</v>
      </c>
      <c r="AV5" s="17">
        <f>MIN(AS5, 0.05*AS$142)</f>
        <v>0</v>
      </c>
      <c r="AW5" s="17">
        <f>MIN(AT5, 0.05*AT$142)</f>
        <v>40.386193565179987</v>
      </c>
      <c r="AX5" s="14">
        <f>AU5/$AU$142</f>
        <v>0</v>
      </c>
      <c r="AY5" s="14">
        <f>AV5/$AV$142</f>
        <v>0</v>
      </c>
      <c r="AZ5" s="67">
        <f>AW5/$AW$142</f>
        <v>4.4122478277224472E-3</v>
      </c>
      <c r="BA5" s="21">
        <f>N5</f>
        <v>0</v>
      </c>
      <c r="BB5" s="66">
        <v>0</v>
      </c>
      <c r="BC5" s="15">
        <f>$D$148*AX5</f>
        <v>0</v>
      </c>
      <c r="BD5" s="19">
        <f>BC5-BB5</f>
        <v>0</v>
      </c>
      <c r="BE5" s="63">
        <f>(IF(BD5 &gt; 0, V5, W5))</f>
        <v>10.224336658298947</v>
      </c>
      <c r="BF5" s="46">
        <f>BD5/BE5</f>
        <v>0</v>
      </c>
      <c r="BG5" s="64" t="e">
        <f>BB5/BC5</f>
        <v>#DIV/0!</v>
      </c>
      <c r="BH5" s="66">
        <v>0</v>
      </c>
      <c r="BI5" s="66">
        <v>0</v>
      </c>
      <c r="BJ5" s="66">
        <v>0</v>
      </c>
      <c r="BK5" s="10">
        <f>SUM(BH5:BJ5)</f>
        <v>0</v>
      </c>
      <c r="BL5" s="15">
        <f>AY5*$D$147</f>
        <v>0</v>
      </c>
      <c r="BM5" s="9">
        <f>BL5-BK5</f>
        <v>0</v>
      </c>
      <c r="BN5" s="48">
        <f>IF(BM5&gt;0,V5,W5)</f>
        <v>10.224336658298947</v>
      </c>
      <c r="BO5" s="46">
        <f>BM5/BN5</f>
        <v>0</v>
      </c>
      <c r="BP5" s="64" t="e">
        <f>BK5/BL5</f>
        <v>#DIV/0!</v>
      </c>
      <c r="BQ5" s="16">
        <f>BB5+BK5+BS5</f>
        <v>0</v>
      </c>
      <c r="BR5" s="69">
        <f>BC5+BL5+BT5</f>
        <v>42.209768843906794</v>
      </c>
      <c r="BS5" s="66">
        <v>0</v>
      </c>
      <c r="BT5" s="15">
        <f>AZ5*$D$150</f>
        <v>42.209768843906794</v>
      </c>
      <c r="BU5" s="37">
        <f>BT5-BS5</f>
        <v>42.209768843906794</v>
      </c>
      <c r="BV5" s="54">
        <f>BU5*(BU5&lt;&gt;0)</f>
        <v>42.209768843906794</v>
      </c>
      <c r="BW5" s="26">
        <f>BV5/$BV$142</f>
        <v>8.1722688952385367E-2</v>
      </c>
      <c r="BX5" s="47">
        <f>BW5 * $BU$142</f>
        <v>42.209768843906794</v>
      </c>
      <c r="BY5" s="48">
        <f>IF(BX5&gt;0, V5, W5)</f>
        <v>10.153567294414765</v>
      </c>
      <c r="BZ5" s="65">
        <f>BX5/BY5</f>
        <v>4.1571368584049644</v>
      </c>
      <c r="CA5" s="66">
        <v>0</v>
      </c>
      <c r="CB5" s="15"/>
      <c r="CC5" s="37"/>
      <c r="CD5" s="54"/>
      <c r="CE5" s="26"/>
      <c r="CF5" s="47"/>
      <c r="CG5" s="48"/>
      <c r="CH5" s="65"/>
      <c r="CI5" s="70"/>
      <c r="CJ5" s="1"/>
    </row>
    <row r="6" spans="1:88" x14ac:dyDescent="0.2">
      <c r="A6" s="25" t="s">
        <v>262</v>
      </c>
      <c r="B6">
        <v>1</v>
      </c>
      <c r="C6">
        <v>1</v>
      </c>
      <c r="D6">
        <v>0.71445686900958405</v>
      </c>
      <c r="E6">
        <v>0.28554313099041501</v>
      </c>
      <c r="F6">
        <v>0.98927720413026199</v>
      </c>
      <c r="G6">
        <v>0.98927720413026199</v>
      </c>
      <c r="H6">
        <v>0.236006683375104</v>
      </c>
      <c r="I6">
        <v>0.58103592314118602</v>
      </c>
      <c r="J6">
        <v>0.37030846755420399</v>
      </c>
      <c r="K6">
        <v>0.60525839560288996</v>
      </c>
      <c r="L6">
        <v>0.81369845176645905</v>
      </c>
      <c r="M6">
        <v>-1.52435983917442</v>
      </c>
      <c r="N6" s="21">
        <v>0</v>
      </c>
      <c r="O6">
        <v>1.00541561038088</v>
      </c>
      <c r="P6">
        <v>0.98800004620994597</v>
      </c>
      <c r="Q6">
        <v>1.0148896931899301</v>
      </c>
      <c r="R6">
        <v>0.99383049774685395</v>
      </c>
      <c r="S6">
        <v>294.52999877929602</v>
      </c>
      <c r="T6" s="27">
        <f>IF(C6,P6,R6)</f>
        <v>0.98800004620994597</v>
      </c>
      <c r="U6" s="27">
        <f>IF(D6 = 0,O6,Q6)</f>
        <v>1.0148896931899301</v>
      </c>
      <c r="V6" s="39">
        <f>S6*T6^(1-N6)</f>
        <v>290.99565240415978</v>
      </c>
      <c r="W6" s="38">
        <f>S6*U6^(N6+1)</f>
        <v>298.91546009635022</v>
      </c>
      <c r="X6" s="44">
        <f>0.5 * (D6-MAX($D$3:$D$141))/(MIN($D$3:$D$141)-MAX($D$3:$D$141)) + 0.75</f>
        <v>0.8913637814882871</v>
      </c>
      <c r="Y6" s="44">
        <f>AVERAGE(D6, F6, G6, H6, I6, J6, K6)</f>
        <v>0.64080296384907032</v>
      </c>
      <c r="Z6" s="22">
        <f>AI6^N6</f>
        <v>1</v>
      </c>
      <c r="AA6" s="22">
        <f>(Z6+AB6)/2</f>
        <v>1</v>
      </c>
      <c r="AB6" s="22">
        <f>AM6^N6</f>
        <v>1</v>
      </c>
      <c r="AC6" s="22">
        <v>1</v>
      </c>
      <c r="AD6" s="22">
        <v>1</v>
      </c>
      <c r="AE6" s="22">
        <v>1</v>
      </c>
      <c r="AF6" s="22">
        <f>PERCENTILE($L$2:$L$141, 0.05)</f>
        <v>-4.4318681538856361E-2</v>
      </c>
      <c r="AG6" s="22">
        <f>PERCENTILE($L$2:$L$141, 0.95)</f>
        <v>0.96039612543034902</v>
      </c>
      <c r="AH6" s="22">
        <f>MIN(MAX(L6,AF6), AG6)</f>
        <v>0.81369845176645905</v>
      </c>
      <c r="AI6" s="22">
        <f>AH6-$AH$142+1</f>
        <v>1.8580171333053155</v>
      </c>
      <c r="AJ6" s="22">
        <f>PERCENTILE($M$2:$M$141, 0.02)</f>
        <v>-2.1836572052201673</v>
      </c>
      <c r="AK6" s="22">
        <f>PERCENTILE($M$2:$M$141, 0.98)</f>
        <v>1.2382392151731634</v>
      </c>
      <c r="AL6" s="22">
        <f>MIN(MAX(M6,AJ6), AK6)</f>
        <v>-1.52435983917442</v>
      </c>
      <c r="AM6" s="22">
        <f>AL6-$AL$142 + 1</f>
        <v>1.6592973660457473</v>
      </c>
      <c r="AN6" s="46">
        <v>1</v>
      </c>
      <c r="AO6" s="74">
        <v>1</v>
      </c>
      <c r="AP6" s="51">
        <v>1</v>
      </c>
      <c r="AQ6" s="21">
        <v>1</v>
      </c>
      <c r="AR6" s="17">
        <f>(AI6^4)*AB6*AE6*AN6</f>
        <v>11.917875869330294</v>
      </c>
      <c r="AS6" s="17">
        <f>(AM6^4) *Z6*AC6*AO6*(M6 &gt; 0)</f>
        <v>0</v>
      </c>
      <c r="AT6" s="17">
        <f>(AM6^4)*AA6*AP6*AQ6</f>
        <v>7.580483297498259</v>
      </c>
      <c r="AU6" s="17">
        <f>MIN(AR6, 0.05*AR$142)</f>
        <v>11.917875869330294</v>
      </c>
      <c r="AV6" s="17">
        <f>MIN(AS6, 0.05*AS$142)</f>
        <v>0</v>
      </c>
      <c r="AW6" s="17">
        <f>MIN(AT6, 0.05*AT$142)</f>
        <v>7.580483297498259</v>
      </c>
      <c r="AX6" s="14">
        <f>AU6/$AU$142</f>
        <v>2.0268503934121905E-2</v>
      </c>
      <c r="AY6" s="14">
        <f>AV6/$AV$142</f>
        <v>0</v>
      </c>
      <c r="AZ6" s="67">
        <f>AW6/$AW$142</f>
        <v>8.2817834536677321E-4</v>
      </c>
      <c r="BA6" s="21">
        <f>N6</f>
        <v>0</v>
      </c>
      <c r="BB6" s="66">
        <v>295</v>
      </c>
      <c r="BC6" s="15">
        <f>$D$148*AX6</f>
        <v>2480.1696718515809</v>
      </c>
      <c r="BD6" s="19">
        <f>BC6-BB6</f>
        <v>2185.1696718515809</v>
      </c>
      <c r="BE6" s="63">
        <f>(IF(BD6 &gt; 0, V6, W6))</f>
        <v>290.99565240415978</v>
      </c>
      <c r="BF6" s="46">
        <f>BD6/BE6</f>
        <v>7.5092863202527482</v>
      </c>
      <c r="BG6" s="64">
        <f>BB6/BC6</f>
        <v>0.11894347525819333</v>
      </c>
      <c r="BH6" s="66">
        <v>0</v>
      </c>
      <c r="BI6" s="66">
        <v>0</v>
      </c>
      <c r="BJ6" s="66">
        <v>0</v>
      </c>
      <c r="BK6" s="10">
        <f>SUM(BH6:BJ6)</f>
        <v>0</v>
      </c>
      <c r="BL6" s="15">
        <f>AY6*$D$147</f>
        <v>0</v>
      </c>
      <c r="BM6" s="9">
        <f>BL6-BK6</f>
        <v>0</v>
      </c>
      <c r="BN6" s="48">
        <f>IF(BM6&gt;0,V6,W6)</f>
        <v>298.91546009635022</v>
      </c>
      <c r="BO6" s="46">
        <f>BM6/BN6</f>
        <v>0</v>
      </c>
      <c r="BP6" s="64" t="e">
        <f>BK6/BL6</f>
        <v>#DIV/0!</v>
      </c>
      <c r="BQ6" s="16">
        <f>BB6+BK6+BS6</f>
        <v>295</v>
      </c>
      <c r="BR6" s="69">
        <f>BC6+BL6+BT6</f>
        <v>2488.092439992532</v>
      </c>
      <c r="BS6" s="66">
        <v>0</v>
      </c>
      <c r="BT6" s="15">
        <f>AZ6*$D$150</f>
        <v>7.922768140951236</v>
      </c>
      <c r="BU6" s="37">
        <f>BT6-BS6</f>
        <v>7.922768140951236</v>
      </c>
      <c r="BV6" s="54">
        <f>BU6*(BU6&lt;&gt;0)</f>
        <v>7.922768140951236</v>
      </c>
      <c r="BW6" s="26">
        <f>BV6/$BV$142</f>
        <v>1.5339338123816618E-2</v>
      </c>
      <c r="BX6" s="47">
        <f>BW6 * $BU$142</f>
        <v>7.922768140951236</v>
      </c>
      <c r="BY6" s="48">
        <f>IF(BX6&gt;0, V6, W6)</f>
        <v>290.99565240415978</v>
      </c>
      <c r="BZ6" s="65">
        <f>BX6/BY6</f>
        <v>2.7226414125072269E-2</v>
      </c>
      <c r="CA6" s="66">
        <v>0</v>
      </c>
      <c r="CB6" s="15">
        <f>AZ6*$CA$145</f>
        <v>7.3193159895997368</v>
      </c>
      <c r="CC6" s="37">
        <f>CB6-CA6</f>
        <v>7.3193159895997368</v>
      </c>
      <c r="CD6" s="54">
        <f>CC6*(CC6&lt;&gt;0)</f>
        <v>7.3193159895997368</v>
      </c>
      <c r="CE6" s="26">
        <f>CD6/$CD$142</f>
        <v>1.2680050168335365E-3</v>
      </c>
      <c r="CF6" s="47">
        <f>CE6 * $CC$142</f>
        <v>7.3193159895997368</v>
      </c>
      <c r="CG6" s="48">
        <f>IF(BX6&gt;0,V6,W6)</f>
        <v>290.99565240415978</v>
      </c>
      <c r="CH6" s="65">
        <f>CF6/CG6</f>
        <v>2.5152664409686925E-2</v>
      </c>
      <c r="CI6" s="70">
        <f>N6</f>
        <v>0</v>
      </c>
      <c r="CJ6" s="1">
        <f>BQ6+BS6</f>
        <v>295</v>
      </c>
    </row>
    <row r="7" spans="1:88" x14ac:dyDescent="0.2">
      <c r="A7" s="25" t="s">
        <v>185</v>
      </c>
      <c r="B7">
        <v>1</v>
      </c>
      <c r="C7">
        <v>1</v>
      </c>
      <c r="D7">
        <v>0.55710862619808299</v>
      </c>
      <c r="E7">
        <v>0.44289137380191601</v>
      </c>
      <c r="F7">
        <v>0.90150913423351797</v>
      </c>
      <c r="G7">
        <v>0.90150913423351797</v>
      </c>
      <c r="H7">
        <v>6.9757727652464394E-2</v>
      </c>
      <c r="I7">
        <v>0.46992481203007502</v>
      </c>
      <c r="J7">
        <v>0.18105492828069999</v>
      </c>
      <c r="K7">
        <v>0.40400825689959102</v>
      </c>
      <c r="L7">
        <v>0.893568825223511</v>
      </c>
      <c r="M7">
        <v>-1.88891269047614</v>
      </c>
      <c r="N7" s="21">
        <v>0</v>
      </c>
      <c r="O7">
        <v>1.01155477931358</v>
      </c>
      <c r="P7">
        <v>0.99583757128855899</v>
      </c>
      <c r="Q7">
        <v>1.0098260787265501</v>
      </c>
      <c r="R7">
        <v>0.97636742740639204</v>
      </c>
      <c r="S7">
        <v>335.77999877929602</v>
      </c>
      <c r="T7" s="27">
        <f>IF(C7,P7,R7)</f>
        <v>0.99583757128855899</v>
      </c>
      <c r="U7" s="27">
        <f>IF(D7 = 0,O7,Q7)</f>
        <v>1.0098260787265501</v>
      </c>
      <c r="V7" s="39">
        <f>S7*T7^(1-N7)</f>
        <v>334.38233847164946</v>
      </c>
      <c r="W7" s="38">
        <f>S7*U7^(N7+1)</f>
        <v>339.07939948210225</v>
      </c>
      <c r="X7" s="44">
        <f>0.5 * (D7-MAX($D$3:$D$141))/(MIN($D$3:$D$141)-MAX($D$3:$D$141)) + 0.75</f>
        <v>0.9712755170916304</v>
      </c>
      <c r="Y7" s="44">
        <f>AVERAGE(D7, F7, G7, H7, I7, J7, K7)</f>
        <v>0.49783894564684994</v>
      </c>
      <c r="Z7" s="22">
        <f>AI7^N7</f>
        <v>1</v>
      </c>
      <c r="AA7" s="22">
        <f>(Z7+AB7)/2</f>
        <v>1</v>
      </c>
      <c r="AB7" s="22">
        <f>AM7^N7</f>
        <v>1</v>
      </c>
      <c r="AC7" s="22">
        <v>1</v>
      </c>
      <c r="AD7" s="22">
        <v>1</v>
      </c>
      <c r="AE7" s="22">
        <v>1</v>
      </c>
      <c r="AF7" s="22">
        <f>PERCENTILE($L$2:$L$141, 0.05)</f>
        <v>-4.4318681538856361E-2</v>
      </c>
      <c r="AG7" s="22">
        <f>PERCENTILE($L$2:$L$141, 0.95)</f>
        <v>0.96039612543034902</v>
      </c>
      <c r="AH7" s="22">
        <f>MIN(MAX(L7,AF7), AG7)</f>
        <v>0.893568825223511</v>
      </c>
      <c r="AI7" s="22">
        <f>AH7-$AH$142+1</f>
        <v>1.9378875067623673</v>
      </c>
      <c r="AJ7" s="22">
        <f>PERCENTILE($M$2:$M$141, 0.02)</f>
        <v>-2.1836572052201673</v>
      </c>
      <c r="AK7" s="22">
        <f>PERCENTILE($M$2:$M$141, 0.98)</f>
        <v>1.2382392151731634</v>
      </c>
      <c r="AL7" s="22">
        <f>MIN(MAX(M7,AJ7), AK7)</f>
        <v>-1.88891269047614</v>
      </c>
      <c r="AM7" s="22">
        <f>AL7-$AL$142 + 1</f>
        <v>1.2947445147440273</v>
      </c>
      <c r="AN7" s="46">
        <v>1</v>
      </c>
      <c r="AO7" s="51">
        <v>1</v>
      </c>
      <c r="AP7" s="51">
        <v>1</v>
      </c>
      <c r="AQ7" s="21">
        <v>1</v>
      </c>
      <c r="AR7" s="17">
        <f>(AI7^4)*AB7*AE7*AN7</f>
        <v>14.103089162836055</v>
      </c>
      <c r="AS7" s="17">
        <f>(AM7^4) *Z7*AC7*AO7*(M7 &gt; 0)</f>
        <v>0</v>
      </c>
      <c r="AT7" s="17">
        <f>(AM7^4)*AA7*AP7*AQ7</f>
        <v>2.8101941095864418</v>
      </c>
      <c r="AU7" s="17">
        <f>MIN(AR7, 0.05*AR$142)</f>
        <v>14.103089162836055</v>
      </c>
      <c r="AV7" s="17">
        <f>MIN(AS7, 0.05*AS$142)</f>
        <v>0</v>
      </c>
      <c r="AW7" s="17">
        <f>MIN(AT7, 0.05*AT$142)</f>
        <v>2.8101941095864418</v>
      </c>
      <c r="AX7" s="14">
        <f>AU7/$AU$142</f>
        <v>2.3984854458488112E-2</v>
      </c>
      <c r="AY7" s="14">
        <f>AV7/$AV$142</f>
        <v>0</v>
      </c>
      <c r="AZ7" s="67">
        <f>AW7/$AW$142</f>
        <v>3.0701761569804271E-4</v>
      </c>
      <c r="BA7" s="21">
        <f>N7</f>
        <v>0</v>
      </c>
      <c r="BB7" s="66">
        <v>1679</v>
      </c>
      <c r="BC7" s="15">
        <f>$D$148*AX7</f>
        <v>2934.9235052110189</v>
      </c>
      <c r="BD7" s="19">
        <f>BC7-BB7</f>
        <v>1255.9235052110189</v>
      </c>
      <c r="BE7" s="63">
        <f>(IF(BD7 &gt; 0, V7, W7))</f>
        <v>334.38233847164946</v>
      </c>
      <c r="BF7" s="46">
        <f>BD7/BE7</f>
        <v>3.7559504815697737</v>
      </c>
      <c r="BG7" s="64">
        <f>BB7/BC7</f>
        <v>0.57207623879085767</v>
      </c>
      <c r="BH7" s="66">
        <v>0</v>
      </c>
      <c r="BI7" s="66">
        <v>0</v>
      </c>
      <c r="BJ7" s="66">
        <v>0</v>
      </c>
      <c r="BK7" s="10">
        <f>SUM(BH7:BJ7)</f>
        <v>0</v>
      </c>
      <c r="BL7" s="15">
        <f>AY7*$D$147</f>
        <v>0</v>
      </c>
      <c r="BM7" s="9">
        <f>BL7-BK7</f>
        <v>0</v>
      </c>
      <c r="BN7" s="48">
        <f>IF(BM7&gt;0,V7,W7)</f>
        <v>339.07939948210225</v>
      </c>
      <c r="BO7" s="46">
        <f>BM7/BN7</f>
        <v>0</v>
      </c>
      <c r="BP7" s="64" t="e">
        <f>BK7/BL7</f>
        <v>#DIV/0!</v>
      </c>
      <c r="BQ7" s="16">
        <f>BB7+BK7+BS7</f>
        <v>1679</v>
      </c>
      <c r="BR7" s="69">
        <f>BC7+BL7+BT7</f>
        <v>2937.8605892315941</v>
      </c>
      <c r="BS7" s="66">
        <v>0</v>
      </c>
      <c r="BT7" s="15">
        <f>AZ7*$D$150</f>
        <v>2.9370840205753255</v>
      </c>
      <c r="BU7" s="37">
        <f>BT7-BS7</f>
        <v>2.9370840205753255</v>
      </c>
      <c r="BV7" s="54">
        <f>BU7*(BU7&lt;&gt;0)</f>
        <v>2.9370840205753255</v>
      </c>
      <c r="BW7" s="26">
        <f>BV7/$BV$142</f>
        <v>5.6865131085679435E-3</v>
      </c>
      <c r="BX7" s="47">
        <f>BW7 * $BU$142</f>
        <v>2.9370840205753255</v>
      </c>
      <c r="BY7" s="48">
        <f>IF(BX7&gt;0, V7, W7)</f>
        <v>334.38233847164946</v>
      </c>
      <c r="BZ7" s="65">
        <f>BX7/BY7</f>
        <v>8.7836099059530482E-3</v>
      </c>
      <c r="CA7" s="66">
        <v>0</v>
      </c>
      <c r="CB7" s="15">
        <f>AZ7*$CA$145</f>
        <v>2.7133756348969471</v>
      </c>
      <c r="CC7" s="37">
        <f>CB7-CA7</f>
        <v>2.7133756348969471</v>
      </c>
      <c r="CD7" s="54">
        <f>CC7*(CC7&lt;&gt;0)</f>
        <v>2.7133756348969471</v>
      </c>
      <c r="CE7" s="26">
        <f>CD7/$CD$142</f>
        <v>4.7006768426066572E-4</v>
      </c>
      <c r="CF7" s="47">
        <f>CE7 * $CC$142</f>
        <v>2.7133756348969471</v>
      </c>
      <c r="CG7" s="48">
        <f>IF(BX7&gt;0,V7,W7)</f>
        <v>334.38233847164946</v>
      </c>
      <c r="CH7" s="65">
        <f>CF7/CG7</f>
        <v>8.1145901643576192E-3</v>
      </c>
      <c r="CI7" s="70">
        <f>N7</f>
        <v>0</v>
      </c>
      <c r="CJ7" s="1">
        <f>BQ7+BS7</f>
        <v>1679</v>
      </c>
    </row>
    <row r="8" spans="1:88" x14ac:dyDescent="0.2">
      <c r="A8" s="25" t="s">
        <v>186</v>
      </c>
      <c r="B8">
        <v>1</v>
      </c>
      <c r="C8">
        <v>1</v>
      </c>
      <c r="D8">
        <v>0.571245186136071</v>
      </c>
      <c r="E8">
        <v>0.428754813863928</v>
      </c>
      <c r="F8">
        <v>0.72005044136191598</v>
      </c>
      <c r="G8">
        <v>0.72005044136191598</v>
      </c>
      <c r="H8">
        <v>0.33931240657697997</v>
      </c>
      <c r="I8">
        <v>0.39461883408071702</v>
      </c>
      <c r="J8">
        <v>0.36592221341772901</v>
      </c>
      <c r="K8">
        <v>0.51330541715002898</v>
      </c>
      <c r="L8">
        <v>0.81125337180160795</v>
      </c>
      <c r="M8">
        <v>-4.6293259041837401E-3</v>
      </c>
      <c r="N8" s="21">
        <v>0</v>
      </c>
      <c r="O8">
        <v>1.04094149795444</v>
      </c>
      <c r="P8">
        <v>0.95788667676286798</v>
      </c>
      <c r="Q8">
        <v>1.0306340161466701</v>
      </c>
      <c r="R8">
        <v>0.97266688276065805</v>
      </c>
      <c r="S8">
        <v>15.369999885559</v>
      </c>
      <c r="T8" s="27">
        <f>IF(C8,P8,R8)</f>
        <v>0.95788667676286798</v>
      </c>
      <c r="U8" s="27">
        <f>IF(D8 = 0,O8,Q8)</f>
        <v>1.0306340161466701</v>
      </c>
      <c r="V8" s="39">
        <f>S8*T8^(1-N8)</f>
        <v>14.722718112223772</v>
      </c>
      <c r="W8" s="38">
        <f>S8*U8^(N8+1)</f>
        <v>15.840844710227531</v>
      </c>
      <c r="X8" s="44">
        <f>0.5 * (D8-MAX($D$3:$D$141))/(MIN($D$3:$D$141)-MAX($D$3:$D$141)) + 0.75</f>
        <v>0.96409604676568184</v>
      </c>
      <c r="Y8" s="44">
        <f>AVERAGE(D8, F8, G8, H8, I8, J8, K8)</f>
        <v>0.5177864200121941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PERCENTILE($L$2:$L$141, 0.05)</f>
        <v>-4.4318681538856361E-2</v>
      </c>
      <c r="AG8" s="22">
        <f>PERCENTILE($L$2:$L$141, 0.95)</f>
        <v>0.96039612543034902</v>
      </c>
      <c r="AH8" s="22">
        <f>MIN(MAX(L8,AF8), AG8)</f>
        <v>0.81125337180160795</v>
      </c>
      <c r="AI8" s="22">
        <f>AH8-$AH$142+1</f>
        <v>1.8555720533404643</v>
      </c>
      <c r="AJ8" s="22">
        <f>PERCENTILE($M$2:$M$141, 0.02)</f>
        <v>-2.1836572052201673</v>
      </c>
      <c r="AK8" s="22">
        <f>PERCENTILE($M$2:$M$141, 0.98)</f>
        <v>1.2382392151731634</v>
      </c>
      <c r="AL8" s="22">
        <f>MIN(MAX(M8,AJ8), AK8)</f>
        <v>-4.6293259041837401E-3</v>
      </c>
      <c r="AM8" s="22">
        <f>AL8-$AL$142 + 1</f>
        <v>3.1790278793159836</v>
      </c>
      <c r="AN8" s="46">
        <v>1</v>
      </c>
      <c r="AO8" s="51">
        <v>1</v>
      </c>
      <c r="AP8" s="51">
        <v>1</v>
      </c>
      <c r="AQ8" s="21">
        <v>1</v>
      </c>
      <c r="AR8" s="17">
        <f>(AI8^4)*AB8*AE8*AN8</f>
        <v>11.855265706220365</v>
      </c>
      <c r="AS8" s="17">
        <f>(AM8^4) *Z8*AC8*AO8*(M8 &gt; 0)</f>
        <v>0</v>
      </c>
      <c r="AT8" s="17">
        <f>(AM8^4)*AA8*AP8*AQ8</f>
        <v>102.13564746758519</v>
      </c>
      <c r="AU8" s="17">
        <f>MIN(AR8, 0.05*AR$142)</f>
        <v>11.855265706220365</v>
      </c>
      <c r="AV8" s="17">
        <f>MIN(AS8, 0.05*AS$142)</f>
        <v>0</v>
      </c>
      <c r="AW8" s="17">
        <f>MIN(AT8, 0.05*AT$142)</f>
        <v>102.13564746758519</v>
      </c>
      <c r="AX8" s="14">
        <f>AU8/$AU$142</f>
        <v>2.0162024025183158E-2</v>
      </c>
      <c r="AY8" s="14">
        <f>AV8/$AV$142</f>
        <v>0</v>
      </c>
      <c r="AZ8" s="67">
        <f>AW8/$AW$142</f>
        <v>1.1158461565449836E-2</v>
      </c>
      <c r="BA8" s="21">
        <f>N8</f>
        <v>0</v>
      </c>
      <c r="BB8" s="66">
        <v>3151</v>
      </c>
      <c r="BC8" s="15">
        <f>$D$148*AX8</f>
        <v>2467.1401832583547</v>
      </c>
      <c r="BD8" s="19">
        <f>BC8-BB8</f>
        <v>-683.85981674164532</v>
      </c>
      <c r="BE8" s="63">
        <f>(IF(BD8 &gt; 0, V8, W8))</f>
        <v>15.840844710227531</v>
      </c>
      <c r="BF8" s="46">
        <f>BD8/BE8</f>
        <v>-43.170666037784969</v>
      </c>
      <c r="BG8" s="64">
        <f>BB8/BC8</f>
        <v>1.277187255666385</v>
      </c>
      <c r="BH8" s="66">
        <v>200</v>
      </c>
      <c r="BI8" s="66">
        <v>3658</v>
      </c>
      <c r="BJ8" s="66">
        <v>108</v>
      </c>
      <c r="BK8" s="10">
        <f>SUM(BH8:BJ8)</f>
        <v>3966</v>
      </c>
      <c r="BL8" s="15">
        <f>AY8*$D$147</f>
        <v>0</v>
      </c>
      <c r="BM8" s="9">
        <f>BL8-BK8</f>
        <v>-3966</v>
      </c>
      <c r="BN8" s="48">
        <f>IF(BM8&gt;0,V8,W8)</f>
        <v>15.840844710227531</v>
      </c>
      <c r="BO8" s="46">
        <f>BM8/BN8</f>
        <v>-250.36543647444381</v>
      </c>
      <c r="BP8" s="64" t="e">
        <f>BK8/BL8</f>
        <v>#DIV/0!</v>
      </c>
      <c r="BQ8" s="16">
        <f>BB8+BK8+BS8</f>
        <v>7117</v>
      </c>
      <c r="BR8" s="69">
        <f>BC8+BL8+BT8</f>
        <v>2573.8876058242304</v>
      </c>
      <c r="BS8" s="66">
        <v>0</v>
      </c>
      <c r="BT8" s="15">
        <f>AZ8*$D$150</f>
        <v>106.74742256587585</v>
      </c>
      <c r="BU8" s="37">
        <f>BT8-BS8</f>
        <v>106.74742256587585</v>
      </c>
      <c r="BV8" s="54">
        <f>BU8*(BU8&lt;&gt;0)</f>
        <v>106.74742256587585</v>
      </c>
      <c r="BW8" s="26">
        <f>BV8/$BV$142</f>
        <v>0.20667458386423326</v>
      </c>
      <c r="BX8" s="47">
        <f>BW8 * $BU$142</f>
        <v>106.74742256587585</v>
      </c>
      <c r="BY8" s="48">
        <f>IF(BX8&gt;0, V8, W8)</f>
        <v>14.722718112223772</v>
      </c>
      <c r="BZ8" s="65">
        <f>BX8/BY8</f>
        <v>7.2505241051410945</v>
      </c>
      <c r="CA8" s="66">
        <v>0</v>
      </c>
      <c r="CB8" s="15">
        <f>AZ8*$CA$145</f>
        <v>98.616809546210831</v>
      </c>
      <c r="CC8" s="37">
        <f>CB8-CA8</f>
        <v>98.616809546210831</v>
      </c>
      <c r="CD8" s="54">
        <f>CC8*(CC8&lt;&gt;0)</f>
        <v>98.616809546210831</v>
      </c>
      <c r="CE8" s="26">
        <f>CD8/$CD$142</f>
        <v>1.7084466557584846E-2</v>
      </c>
      <c r="CF8" s="47">
        <f>CE8 * $CC$142</f>
        <v>98.616809546210831</v>
      </c>
      <c r="CG8" s="48">
        <f>IF(BX8&gt;0,V8,W8)</f>
        <v>14.722718112223772</v>
      </c>
      <c r="CH8" s="65">
        <f>CF8/CG8</f>
        <v>6.6982746524456411</v>
      </c>
      <c r="CI8" s="70">
        <f>N8</f>
        <v>0</v>
      </c>
      <c r="CJ8" s="1">
        <f>BQ8+BS8</f>
        <v>7117</v>
      </c>
    </row>
    <row r="9" spans="1:88" x14ac:dyDescent="0.2">
      <c r="A9" s="25" t="s">
        <v>274</v>
      </c>
      <c r="B9">
        <v>1</v>
      </c>
      <c r="C9">
        <v>1</v>
      </c>
      <c r="D9">
        <v>0.99241214057507898</v>
      </c>
      <c r="E9">
        <v>7.5878594249201197E-3</v>
      </c>
      <c r="F9">
        <v>0.99086576648133395</v>
      </c>
      <c r="G9">
        <v>0.99086576648133395</v>
      </c>
      <c r="H9">
        <v>0.98266499582289002</v>
      </c>
      <c r="I9">
        <v>0.80576441102756802</v>
      </c>
      <c r="J9">
        <v>0.88982946770526705</v>
      </c>
      <c r="K9">
        <v>0.93898964720355504</v>
      </c>
      <c r="L9">
        <v>0.172929403514927</v>
      </c>
      <c r="M9">
        <v>0.687557175794554</v>
      </c>
      <c r="N9" s="21">
        <v>-3</v>
      </c>
      <c r="O9">
        <v>1.01147672078942</v>
      </c>
      <c r="P9">
        <v>0.99218229198527097</v>
      </c>
      <c r="Q9">
        <v>1.0272597088305599</v>
      </c>
      <c r="R9">
        <v>0.98520407565269696</v>
      </c>
      <c r="S9">
        <v>9.75</v>
      </c>
      <c r="T9" s="27">
        <f>IF(C9,P9,R9)</f>
        <v>0.99218229198527097</v>
      </c>
      <c r="U9" s="27">
        <f>IF(D9 = 0,O9,Q9)</f>
        <v>1.0272597088305599</v>
      </c>
      <c r="V9" s="39">
        <f>S9*T9^(1-N9)</f>
        <v>9.4486661086574131</v>
      </c>
      <c r="W9" s="38">
        <f>S9*U9^(N9+1)</f>
        <v>9.239407174303027</v>
      </c>
      <c r="X9" s="44">
        <f>0.5 * (D9-MAX($D$3:$D$141))/(MIN($D$3:$D$141)-MAX($D$3:$D$141)) + 0.75</f>
        <v>0.75019990336664488</v>
      </c>
      <c r="Y9" s="44">
        <f>AVERAGE(D9, F9, G9, H9, I9, J9, K9)</f>
        <v>0.94162745647100388</v>
      </c>
      <c r="Z9" s="22">
        <f>AI9^N9</f>
        <v>0.55445039857595813</v>
      </c>
      <c r="AA9" s="22">
        <f>(Z9+AB9)/2</f>
        <v>0.28584363282858533</v>
      </c>
      <c r="AB9" s="22">
        <f>AM9^N9</f>
        <v>1.7236867081212498E-2</v>
      </c>
      <c r="AC9" s="22">
        <v>1</v>
      </c>
      <c r="AD9" s="22">
        <v>1</v>
      </c>
      <c r="AE9" s="22">
        <v>1</v>
      </c>
      <c r="AF9" s="22">
        <f>PERCENTILE($L$2:$L$141, 0.05)</f>
        <v>-4.4318681538856361E-2</v>
      </c>
      <c r="AG9" s="22">
        <f>PERCENTILE($L$2:$L$141, 0.95)</f>
        <v>0.96039612543034902</v>
      </c>
      <c r="AH9" s="22">
        <f>MIN(MAX(L9,AF9), AG9)</f>
        <v>0.172929403514927</v>
      </c>
      <c r="AI9" s="22">
        <f>AH9-$AH$142+1</f>
        <v>1.2172480850537832</v>
      </c>
      <c r="AJ9" s="22">
        <f>PERCENTILE($M$2:$M$141, 0.02)</f>
        <v>-2.1836572052201673</v>
      </c>
      <c r="AK9" s="22">
        <f>PERCENTILE($M$2:$M$141, 0.98)</f>
        <v>1.2382392151731634</v>
      </c>
      <c r="AL9" s="22">
        <f>MIN(MAX(M9,AJ9), AK9)</f>
        <v>0.687557175794554</v>
      </c>
      <c r="AM9" s="22">
        <f>AL9-$AL$142 + 1</f>
        <v>3.8712143810147213</v>
      </c>
      <c r="AN9" s="46">
        <v>0</v>
      </c>
      <c r="AO9" s="75">
        <v>0.26</v>
      </c>
      <c r="AP9" s="51">
        <v>0.52</v>
      </c>
      <c r="AQ9" s="50">
        <v>1</v>
      </c>
      <c r="AR9" s="17">
        <f>(AI9^4)*AB9*AE9*AN9</f>
        <v>0</v>
      </c>
      <c r="AS9" s="17">
        <f>(AM9^4) *Z9*AC9*AO9*(M9 &gt; 0)</f>
        <v>32.376130190455605</v>
      </c>
      <c r="AT9" s="17">
        <f>(AM9^4)*AA9*AP9*AQ9</f>
        <v>33.382645929519434</v>
      </c>
      <c r="AU9" s="17">
        <f>MIN(AR9, 0.05*AR$142)</f>
        <v>0</v>
      </c>
      <c r="AV9" s="17">
        <f>MIN(AS9, 0.05*AS$142)</f>
        <v>32.376130190455605</v>
      </c>
      <c r="AW9" s="17">
        <f>MIN(AT9, 0.05*AT$142)</f>
        <v>33.382645929519434</v>
      </c>
      <c r="AX9" s="14">
        <f>AU9/$AU$142</f>
        <v>0</v>
      </c>
      <c r="AY9" s="14">
        <f>AV9/$AV$142</f>
        <v>9.8160412718208932E-3</v>
      </c>
      <c r="AZ9" s="67">
        <f>AW9/$AW$142</f>
        <v>3.647100505979395E-3</v>
      </c>
      <c r="BA9" s="21">
        <f>N9</f>
        <v>-3</v>
      </c>
      <c r="BB9" s="66">
        <v>0</v>
      </c>
      <c r="BC9" s="15">
        <f>$D$148*AX9</f>
        <v>0</v>
      </c>
      <c r="BD9" s="19">
        <f>BC9-BB9</f>
        <v>0</v>
      </c>
      <c r="BE9" s="63">
        <f>(IF(BD9 &gt; 0, V9, W9))</f>
        <v>9.239407174303027</v>
      </c>
      <c r="BF9" s="46">
        <f>BD9/BE9</f>
        <v>0</v>
      </c>
      <c r="BG9" s="64" t="e">
        <f>BB9/BC9</f>
        <v>#DIV/0!</v>
      </c>
      <c r="BH9" s="66">
        <v>0</v>
      </c>
      <c r="BI9" s="66">
        <v>692</v>
      </c>
      <c r="BJ9" s="66">
        <v>0</v>
      </c>
      <c r="BK9" s="10">
        <f>SUM(BH9:BJ9)</f>
        <v>692</v>
      </c>
      <c r="BL9" s="15">
        <f>AY9*$D$147</f>
        <v>1740.4346701063942</v>
      </c>
      <c r="BM9" s="9">
        <f>BL9-BK9</f>
        <v>1048.4346701063942</v>
      </c>
      <c r="BN9" s="48">
        <f>IF(BM9&gt;0,V9,W9)</f>
        <v>9.4486661086574131</v>
      </c>
      <c r="BO9" s="46">
        <f>BM9/BN9</f>
        <v>110.96113017960893</v>
      </c>
      <c r="BP9" s="64">
        <f>BK9/BL9</f>
        <v>0.3976018243521301</v>
      </c>
      <c r="BQ9" s="16">
        <f>BB9+BK9+BS9</f>
        <v>838</v>
      </c>
      <c r="BR9" s="69">
        <f>BC9+BL9+BT9</f>
        <v>1775.3246570968461</v>
      </c>
      <c r="BS9" s="66">
        <v>146</v>
      </c>
      <c r="BT9" s="15">
        <f>AZ9*$D$150</f>
        <v>34.889986990451881</v>
      </c>
      <c r="BU9" s="37">
        <f>BT9-BS9</f>
        <v>-111.11001300954811</v>
      </c>
      <c r="BV9" s="54">
        <f>BU9*(BU9&lt;&gt;0)</f>
        <v>-111.11001300954811</v>
      </c>
      <c r="BW9" s="26">
        <f>BV9/$BV$142</f>
        <v>-0.21512103196427643</v>
      </c>
      <c r="BX9" s="47">
        <f>BW9 * $BU$142</f>
        <v>-111.11001300954811</v>
      </c>
      <c r="BY9" s="48">
        <f>IF(BX9&gt;0, V9, W9)</f>
        <v>9.239407174303027</v>
      </c>
      <c r="BZ9" s="65">
        <f>BX9/BY9</f>
        <v>-12.025664732968073</v>
      </c>
      <c r="CA9" s="66">
        <v>0</v>
      </c>
      <c r="CB9" s="15">
        <f>AZ9*$CA$145</f>
        <v>32.232527206769994</v>
      </c>
      <c r="CC9" s="37">
        <f>CB9-CA9</f>
        <v>32.232527206769994</v>
      </c>
      <c r="CD9" s="54">
        <f>CC9*(CC9&lt;&gt;0)</f>
        <v>32.232527206769994</v>
      </c>
      <c r="CE9" s="26">
        <f>CD9/$CD$142</f>
        <v>5.5839925836625717E-3</v>
      </c>
      <c r="CF9" s="47">
        <f>CE9 * $CC$142</f>
        <v>32.232527206769994</v>
      </c>
      <c r="CG9" s="48">
        <f>IF(BX9&gt;0,V9,W9)</f>
        <v>9.239407174303027</v>
      </c>
      <c r="CH9" s="65">
        <f>CF9/CG9</f>
        <v>3.4885925686245609</v>
      </c>
      <c r="CI9" s="70">
        <f>N9</f>
        <v>-3</v>
      </c>
      <c r="CJ9" s="1">
        <f>BQ9+BS9</f>
        <v>984</v>
      </c>
    </row>
    <row r="10" spans="1:88" x14ac:dyDescent="0.2">
      <c r="A10" s="25" t="s">
        <v>145</v>
      </c>
      <c r="B10">
        <v>1</v>
      </c>
      <c r="C10">
        <v>1</v>
      </c>
      <c r="D10">
        <v>0.82747603833865802</v>
      </c>
      <c r="E10">
        <v>0.17252396166134101</v>
      </c>
      <c r="F10">
        <v>0.94201747418586101</v>
      </c>
      <c r="G10">
        <v>0.94201747418586101</v>
      </c>
      <c r="H10">
        <v>0.20050125313283201</v>
      </c>
      <c r="I10">
        <v>0.5</v>
      </c>
      <c r="J10">
        <v>0.316623793430651</v>
      </c>
      <c r="K10">
        <v>0.54613656364931995</v>
      </c>
      <c r="L10">
        <v>0.92129586900270199</v>
      </c>
      <c r="M10">
        <v>-2.06025089685967</v>
      </c>
      <c r="N10" s="21">
        <v>0</v>
      </c>
      <c r="O10">
        <v>1.02346494168072</v>
      </c>
      <c r="P10">
        <v>0.98059856683228397</v>
      </c>
      <c r="Q10">
        <v>1.01421727453836</v>
      </c>
      <c r="R10">
        <v>0.98105782931374597</v>
      </c>
      <c r="S10">
        <v>76.400001525878906</v>
      </c>
      <c r="T10" s="27">
        <f>IF(C10,P10,R10)</f>
        <v>0.98059856683228397</v>
      </c>
      <c r="U10" s="27">
        <f>IF(D10 = 0,O10,Q10)</f>
        <v>1.01421727453836</v>
      </c>
      <c r="V10" s="39">
        <f>S10*T10^(1-N10)</f>
        <v>74.917732002261161</v>
      </c>
      <c r="W10" s="38">
        <f>S10*U10^(N10+1)</f>
        <v>77.486201322303444</v>
      </c>
      <c r="X10" s="44">
        <f>0.5 * (D10-MAX($D$3:$D$141))/(MIN($D$3:$D$141)-MAX($D$3:$D$141)) + 0.75</f>
        <v>0.83396525058537763</v>
      </c>
      <c r="Y10" s="44">
        <f>AVERAGE(D10, F10, G10, H10, I10, J10, K10)</f>
        <v>0.61068179956045476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v>1</v>
      </c>
      <c r="AD10" s="22">
        <v>1</v>
      </c>
      <c r="AE10" s="22">
        <v>1</v>
      </c>
      <c r="AF10" s="22">
        <f>PERCENTILE($L$2:$L$141, 0.05)</f>
        <v>-4.4318681538856361E-2</v>
      </c>
      <c r="AG10" s="22">
        <f>PERCENTILE($L$2:$L$141, 0.95)</f>
        <v>0.96039612543034902</v>
      </c>
      <c r="AH10" s="22">
        <f>MIN(MAX(L10,AF10), AG10)</f>
        <v>0.92129586900270199</v>
      </c>
      <c r="AI10" s="22">
        <f>AH10-$AH$142+1</f>
        <v>1.9656145505415583</v>
      </c>
      <c r="AJ10" s="22">
        <f>PERCENTILE($M$2:$M$141, 0.02)</f>
        <v>-2.1836572052201673</v>
      </c>
      <c r="AK10" s="22">
        <f>PERCENTILE($M$2:$M$141, 0.98)</f>
        <v>1.2382392151731634</v>
      </c>
      <c r="AL10" s="22">
        <f>MIN(MAX(M10,AJ10), AK10)</f>
        <v>-2.06025089685967</v>
      </c>
      <c r="AM10" s="22">
        <f>AL10-$AL$142 + 1</f>
        <v>1.1234063083604973</v>
      </c>
      <c r="AN10" s="46">
        <v>1</v>
      </c>
      <c r="AO10" s="51">
        <v>1</v>
      </c>
      <c r="AP10" s="51">
        <v>1</v>
      </c>
      <c r="AQ10" s="21">
        <v>1</v>
      </c>
      <c r="AR10" s="17">
        <f>(AI10^4)*AB10*AE10*AN10</f>
        <v>14.927718386927928</v>
      </c>
      <c r="AS10" s="17">
        <f>(AM10^4) *Z10*AC10*AO10*(M10 &gt; 0)</f>
        <v>0</v>
      </c>
      <c r="AT10" s="17">
        <f>(AM10^4)*AA10*AP10*AQ10</f>
        <v>1.5927493375100403</v>
      </c>
      <c r="AU10" s="17">
        <f>MIN(AR10, 0.05*AR$142)</f>
        <v>14.927718386927928</v>
      </c>
      <c r="AV10" s="17">
        <f>MIN(AS10, 0.05*AS$142)</f>
        <v>0</v>
      </c>
      <c r="AW10" s="17">
        <f>MIN(AT10, 0.05*AT$142)</f>
        <v>1.5927493375100403</v>
      </c>
      <c r="AX10" s="14">
        <f>AU10/$AU$142</f>
        <v>2.5387285634643438E-2</v>
      </c>
      <c r="AY10" s="14">
        <f>AV10/$AV$142</f>
        <v>0</v>
      </c>
      <c r="AZ10" s="67">
        <f>AW10/$AW$142</f>
        <v>1.7401008077656704E-4</v>
      </c>
      <c r="BA10" s="21">
        <f>N10</f>
        <v>0</v>
      </c>
      <c r="BB10" s="66">
        <v>3362</v>
      </c>
      <c r="BC10" s="15">
        <f>$D$148*AX10</f>
        <v>3106.5329777830884</v>
      </c>
      <c r="BD10" s="19">
        <f>BC10-BB10</f>
        <v>-255.46702221691157</v>
      </c>
      <c r="BE10" s="63">
        <f>(IF(BD10 &gt; 0, V10, W10))</f>
        <v>77.486201322303444</v>
      </c>
      <c r="BF10" s="46">
        <f>BD10/BE10</f>
        <v>-3.2969356847717681</v>
      </c>
      <c r="BG10" s="64">
        <f>BB10/BC10</f>
        <v>1.0822354129326579</v>
      </c>
      <c r="BH10" s="66">
        <v>1375</v>
      </c>
      <c r="BI10" s="66">
        <v>0</v>
      </c>
      <c r="BJ10" s="66">
        <v>306</v>
      </c>
      <c r="BK10" s="10">
        <f>SUM(BH10:BJ10)</f>
        <v>1681</v>
      </c>
      <c r="BL10" s="15">
        <f>AY10*$D$147</f>
        <v>0</v>
      </c>
      <c r="BM10" s="9">
        <f>BL10-BK10</f>
        <v>-1681</v>
      </c>
      <c r="BN10" s="48">
        <f>IF(BM10&gt;0,V10,W10)</f>
        <v>77.486201322303444</v>
      </c>
      <c r="BO10" s="46">
        <f>BM10/BN10</f>
        <v>-21.694185175085426</v>
      </c>
      <c r="BP10" s="64" t="e">
        <f>BK10/BL10</f>
        <v>#DIV/0!</v>
      </c>
      <c r="BQ10" s="16">
        <f>BB10+BK10+BS10</f>
        <v>5043</v>
      </c>
      <c r="BR10" s="69">
        <f>BC10+BL10+BT10</f>
        <v>3108.1976452208373</v>
      </c>
      <c r="BS10" s="66">
        <v>0</v>
      </c>
      <c r="BT10" s="15">
        <f>AZ10*$D$150</f>
        <v>1.6646674377490287</v>
      </c>
      <c r="BU10" s="37">
        <f>BT10-BS10</f>
        <v>1.6646674377490287</v>
      </c>
      <c r="BV10" s="54">
        <f>BU10*(BU10&lt;&gt;0)</f>
        <v>1.6646674377490287</v>
      </c>
      <c r="BW10" s="26">
        <f>BV10/$BV$142</f>
        <v>3.2229766461743243E-3</v>
      </c>
      <c r="BX10" s="47">
        <f>BW10 * $BU$142</f>
        <v>1.6646674377490287</v>
      </c>
      <c r="BY10" s="48">
        <f>IF(BX10&gt;0, V10, W10)</f>
        <v>74.917732002261161</v>
      </c>
      <c r="BZ10" s="65">
        <f>BX10/BY10</f>
        <v>2.2219939035244499E-2</v>
      </c>
      <c r="CA10" s="66">
        <v>0</v>
      </c>
      <c r="CB10" s="15">
        <f>AZ10*$CA$145</f>
        <v>1.5378749923911832</v>
      </c>
      <c r="CC10" s="37">
        <f>CB10-CA10</f>
        <v>1.5378749923911832</v>
      </c>
      <c r="CD10" s="54">
        <f>CC10*(CC10&lt;&gt;0)</f>
        <v>1.5378749923911832</v>
      </c>
      <c r="CE10" s="26">
        <f>CD10/$CD$142</f>
        <v>2.6642287453987844E-4</v>
      </c>
      <c r="CF10" s="47">
        <f>CE10 * $CC$142</f>
        <v>1.537874992391183</v>
      </c>
      <c r="CG10" s="48">
        <f>IF(BX10&gt;0,V10,W10)</f>
        <v>74.917732002261161</v>
      </c>
      <c r="CH10" s="65">
        <f>CF10/CG10</f>
        <v>2.0527516667813262E-2</v>
      </c>
      <c r="CI10" s="70">
        <f>N10</f>
        <v>0</v>
      </c>
      <c r="CJ10" s="1">
        <f>BQ10+BS10</f>
        <v>5043</v>
      </c>
    </row>
    <row r="11" spans="1:88" x14ac:dyDescent="0.2">
      <c r="A11" s="25" t="s">
        <v>198</v>
      </c>
      <c r="B11">
        <v>0</v>
      </c>
      <c r="C11">
        <v>0</v>
      </c>
      <c r="D11">
        <v>9.3450479233226802E-2</v>
      </c>
      <c r="E11">
        <v>0.90654952076677298</v>
      </c>
      <c r="F11">
        <v>7.5119236883942703E-2</v>
      </c>
      <c r="G11">
        <v>7.5119236883942703E-2</v>
      </c>
      <c r="H11">
        <v>0.123224728487886</v>
      </c>
      <c r="I11">
        <v>5.0960735171261401E-2</v>
      </c>
      <c r="J11">
        <v>7.9244070787799506E-2</v>
      </c>
      <c r="K11">
        <v>7.7154093379137298E-2</v>
      </c>
      <c r="L11">
        <v>0.539855606195765</v>
      </c>
      <c r="M11">
        <v>0.63010704702989295</v>
      </c>
      <c r="N11" s="21">
        <v>0</v>
      </c>
      <c r="O11">
        <v>0.99645146970869203</v>
      </c>
      <c r="P11">
        <v>0.99163153256273495</v>
      </c>
      <c r="Q11">
        <v>1.0181399871115</v>
      </c>
      <c r="R11">
        <v>0.99136785452730902</v>
      </c>
      <c r="S11">
        <v>29.020000457763601</v>
      </c>
      <c r="T11" s="27">
        <f>IF(C11,P11,R11)</f>
        <v>0.99136785452730902</v>
      </c>
      <c r="U11" s="27">
        <f>IF(D11 = 0,O11,Q11)</f>
        <v>1.0181399871115</v>
      </c>
      <c r="V11" s="39">
        <f>S11*T11^(1-N11)</f>
        <v>28.769495592194627</v>
      </c>
      <c r="W11" s="38">
        <f>S11*U11^(N11+1)</f>
        <v>29.546422892043157</v>
      </c>
      <c r="X11" s="44">
        <f>0.5 * (D11-MAX($D$3:$D$141))/(MIN($D$3:$D$141)-MAX($D$3:$D$141)) + 0.75</f>
        <v>1.2067514689583356</v>
      </c>
      <c r="Y11" s="44">
        <f>AVERAGE(D11, F11, G11, H11, I11, J11, K11)</f>
        <v>8.2038940118170908E-2</v>
      </c>
      <c r="Z11" s="22">
        <f>AI11^N11</f>
        <v>1</v>
      </c>
      <c r="AA11" s="22">
        <f>(Z11+AB11)/2</f>
        <v>1</v>
      </c>
      <c r="AB11" s="22">
        <f>AM11^N11</f>
        <v>1</v>
      </c>
      <c r="AC11" s="22">
        <v>1</v>
      </c>
      <c r="AD11" s="22">
        <v>1</v>
      </c>
      <c r="AE11" s="22">
        <v>1</v>
      </c>
      <c r="AF11" s="22">
        <f>PERCENTILE($L$2:$L$141, 0.05)</f>
        <v>-4.4318681538856361E-2</v>
      </c>
      <c r="AG11" s="22">
        <f>PERCENTILE($L$2:$L$141, 0.95)</f>
        <v>0.96039612543034902</v>
      </c>
      <c r="AH11" s="22">
        <f>MIN(MAX(L11,AF11), AG11)</f>
        <v>0.539855606195765</v>
      </c>
      <c r="AI11" s="22">
        <f>AH11-$AH$142+1</f>
        <v>1.5841742877346214</v>
      </c>
      <c r="AJ11" s="22">
        <f>PERCENTILE($M$2:$M$141, 0.02)</f>
        <v>-2.1836572052201673</v>
      </c>
      <c r="AK11" s="22">
        <f>PERCENTILE($M$2:$M$141, 0.98)</f>
        <v>1.2382392151731634</v>
      </c>
      <c r="AL11" s="22">
        <f>MIN(MAX(M11,AJ11), AK11)</f>
        <v>0.63010704702989295</v>
      </c>
      <c r="AM11" s="22">
        <f>AL11-$AL$142 + 1</f>
        <v>3.8137642522500603</v>
      </c>
      <c r="AN11" s="46">
        <v>0</v>
      </c>
      <c r="AO11" s="75">
        <v>0.26</v>
      </c>
      <c r="AP11" s="51">
        <v>0.52</v>
      </c>
      <c r="AQ11" s="50">
        <v>1</v>
      </c>
      <c r="AR11" s="17">
        <f>(AI11^4)*AB11*AE11*AN11</f>
        <v>0</v>
      </c>
      <c r="AS11" s="17">
        <f>(AM11^4) *Z11*AC11*AO11*(M11 &gt; 0)</f>
        <v>55.003296977414848</v>
      </c>
      <c r="AT11" s="17">
        <f>(AM11^4)*AA11*AP11*AQ11</f>
        <v>110.0065939548297</v>
      </c>
      <c r="AU11" s="17">
        <f>MIN(AR11, 0.05*AR$142)</f>
        <v>0</v>
      </c>
      <c r="AV11" s="17">
        <f>MIN(AS11, 0.05*AS$142)</f>
        <v>55.003296977414848</v>
      </c>
      <c r="AW11" s="17">
        <f>MIN(AT11, 0.05*AT$142)</f>
        <v>110.0065939548297</v>
      </c>
      <c r="AX11" s="14">
        <f>AU11/$AU$142</f>
        <v>0</v>
      </c>
      <c r="AY11" s="14">
        <f>AV11/$AV$142</f>
        <v>1.667631770815188E-2</v>
      </c>
      <c r="AZ11" s="67">
        <f>AW11/$AW$142</f>
        <v>1.2018373418356081E-2</v>
      </c>
      <c r="BA11" s="21">
        <f>N11</f>
        <v>0</v>
      </c>
      <c r="BB11" s="66">
        <v>0</v>
      </c>
      <c r="BC11" s="15">
        <f>$D$148*AX11</f>
        <v>0</v>
      </c>
      <c r="BD11" s="19">
        <f>BC11-BB11</f>
        <v>0</v>
      </c>
      <c r="BE11" s="63">
        <f>(IF(BD11 &gt; 0, V11, W11))</f>
        <v>29.546422892043157</v>
      </c>
      <c r="BF11" s="46">
        <f>BD11/BE11</f>
        <v>0</v>
      </c>
      <c r="BG11" s="64" t="e">
        <f>BB11/BC11</f>
        <v>#DIV/0!</v>
      </c>
      <c r="BH11" s="66">
        <v>0</v>
      </c>
      <c r="BI11" s="66">
        <v>580</v>
      </c>
      <c r="BJ11" s="66">
        <v>0</v>
      </c>
      <c r="BK11" s="10">
        <f>SUM(BH11:BJ11)</f>
        <v>580</v>
      </c>
      <c r="BL11" s="15">
        <f>AY11*$D$147</f>
        <v>2956.7970126915252</v>
      </c>
      <c r="BM11" s="9">
        <f>BL11-BK11</f>
        <v>2376.7970126915252</v>
      </c>
      <c r="BN11" s="48">
        <f>IF(BM11&gt;0,V11,W11)</f>
        <v>28.769495592194627</v>
      </c>
      <c r="BO11" s="46">
        <f>BM11/BN11</f>
        <v>82.615178464803094</v>
      </c>
      <c r="BP11" s="64">
        <f>BK11/BL11</f>
        <v>0.19615820684018997</v>
      </c>
      <c r="BQ11" s="16">
        <f>BB11+BK11+BS11</f>
        <v>696</v>
      </c>
      <c r="BR11" s="69">
        <f>BC11+BL11+BT11</f>
        <v>3071.7707819982288</v>
      </c>
      <c r="BS11" s="66">
        <v>116</v>
      </c>
      <c r="BT11" s="15">
        <f>AZ11*$D$150</f>
        <v>114.97376930670345</v>
      </c>
      <c r="BU11" s="37">
        <f>BT11-BS11</f>
        <v>-1.0262306932965544</v>
      </c>
      <c r="BV11" s="54">
        <f>BU11*(BU11&lt;&gt;0)</f>
        <v>-1.0262306932965544</v>
      </c>
      <c r="BW11" s="26">
        <f>BV11/$BV$142</f>
        <v>-1.9868938882798845E-3</v>
      </c>
      <c r="BX11" s="47">
        <f>BW11 * $BU$142</f>
        <v>-1.0262306932965544</v>
      </c>
      <c r="BY11" s="48">
        <f>IF(BX11&gt;0, V11, W11)</f>
        <v>29.546422892043157</v>
      </c>
      <c r="BZ11" s="65">
        <f>BX11/BY11</f>
        <v>-3.4732823565350034E-2</v>
      </c>
      <c r="CA11" s="66">
        <v>0</v>
      </c>
      <c r="CB11" s="15">
        <f>AZ11*$CA$145</f>
        <v>106.2165815154183</v>
      </c>
      <c r="CC11" s="37">
        <f>CB11-CA11</f>
        <v>106.2165815154183</v>
      </c>
      <c r="CD11" s="54">
        <f>CC11*(CC11&lt;&gt;0)</f>
        <v>106.2165815154183</v>
      </c>
      <c r="CE11" s="26">
        <f>CD11/$CD$142</f>
        <v>1.840105802561804E-2</v>
      </c>
      <c r="CF11" s="47">
        <f>CE11 * $CC$142</f>
        <v>106.2165815154183</v>
      </c>
      <c r="CG11" s="48">
        <f>IF(BX11&gt;0,V11,W11)</f>
        <v>29.546422892043157</v>
      </c>
      <c r="CH11" s="65">
        <f>CF11/CG11</f>
        <v>3.5949049366656967</v>
      </c>
      <c r="CI11" s="70">
        <f>N11</f>
        <v>0</v>
      </c>
      <c r="CJ11" s="1">
        <f>BQ11+BS11</f>
        <v>812</v>
      </c>
    </row>
    <row r="12" spans="1:88" x14ac:dyDescent="0.2">
      <c r="A12" s="25" t="s">
        <v>223</v>
      </c>
      <c r="B12">
        <v>1</v>
      </c>
      <c r="C12">
        <v>1</v>
      </c>
      <c r="D12">
        <v>0.777555910543131</v>
      </c>
      <c r="E12">
        <v>0.222444089456869</v>
      </c>
      <c r="F12">
        <v>0.96783161239078597</v>
      </c>
      <c r="G12">
        <v>0.96783161239078597</v>
      </c>
      <c r="H12">
        <v>0.77192982456140302</v>
      </c>
      <c r="I12">
        <v>0.87343358395989901</v>
      </c>
      <c r="J12">
        <v>0.82111475034382497</v>
      </c>
      <c r="K12">
        <v>0.89145993335826501</v>
      </c>
      <c r="L12">
        <v>0.69537493540553297</v>
      </c>
      <c r="M12">
        <v>-1.01200223122543</v>
      </c>
      <c r="N12" s="21">
        <v>0</v>
      </c>
      <c r="O12">
        <v>1.0117487950559401</v>
      </c>
      <c r="P12">
        <v>0.99433000804545701</v>
      </c>
      <c r="Q12">
        <v>1.00500806712853</v>
      </c>
      <c r="R12">
        <v>0.99778247517032803</v>
      </c>
      <c r="S12">
        <v>283.39999389648398</v>
      </c>
      <c r="T12" s="27">
        <f>IF(C12,P12,R12)</f>
        <v>0.99433000804545701</v>
      </c>
      <c r="U12" s="27">
        <f>IF(D12 = 0,O12,Q12)</f>
        <v>1.00500806712853</v>
      </c>
      <c r="V12" s="39">
        <f>S12*T12^(1-N12)</f>
        <v>281.79311821117341</v>
      </c>
      <c r="W12" s="38">
        <f>S12*U12^(N12+1)</f>
        <v>284.81928009014257</v>
      </c>
      <c r="X12" s="44">
        <f>0.5 * (D12-MAX($D$3:$D$141))/(MIN($D$3:$D$141)-MAX($D$3:$D$141)) + 0.75</f>
        <v>0.85931795858136217</v>
      </c>
      <c r="Y12" s="44">
        <f>AVERAGE(D12, F12, G12, H12, I12, J12, K12)</f>
        <v>0.8673081753640135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PERCENTILE($L$2:$L$141, 0.05)</f>
        <v>-4.4318681538856361E-2</v>
      </c>
      <c r="AG12" s="22">
        <f>PERCENTILE($L$2:$L$141, 0.95)</f>
        <v>0.96039612543034902</v>
      </c>
      <c r="AH12" s="22">
        <f>MIN(MAX(L12,AF12), AG12)</f>
        <v>0.69537493540553297</v>
      </c>
      <c r="AI12" s="22">
        <f>AH12-$AH$142+1</f>
        <v>1.7396936169443893</v>
      </c>
      <c r="AJ12" s="22">
        <f>PERCENTILE($M$2:$M$141, 0.02)</f>
        <v>-2.1836572052201673</v>
      </c>
      <c r="AK12" s="22">
        <f>PERCENTILE($M$2:$M$141, 0.98)</f>
        <v>1.2382392151731634</v>
      </c>
      <c r="AL12" s="22">
        <f>MIN(MAX(M12,AJ12), AK12)</f>
        <v>-1.01200223122543</v>
      </c>
      <c r="AM12" s="22">
        <f>AL12-$AL$142 + 1</f>
        <v>2.1716549739947375</v>
      </c>
      <c r="AN12" s="46">
        <v>1</v>
      </c>
      <c r="AO12" s="74">
        <v>1</v>
      </c>
      <c r="AP12" s="51">
        <v>1</v>
      </c>
      <c r="AQ12" s="21">
        <v>1</v>
      </c>
      <c r="AR12" s="17">
        <f>(AI12^4)*AB12*AE12*AN12</f>
        <v>9.1599073318545834</v>
      </c>
      <c r="AS12" s="17">
        <f>(AM12^4) *Z12*AC12*AO12*(M12 &gt; 0)</f>
        <v>0</v>
      </c>
      <c r="AT12" s="17">
        <f>(AM12^4)*AA12*AP12*AQ12</f>
        <v>22.241460802830165</v>
      </c>
      <c r="AU12" s="17">
        <f>MIN(AR12, 0.05*AR$142)</f>
        <v>9.1599073318545834</v>
      </c>
      <c r="AV12" s="17">
        <f>MIN(AS12, 0.05*AS$142)</f>
        <v>0</v>
      </c>
      <c r="AW12" s="17">
        <f>MIN(AT12, 0.05*AT$142)</f>
        <v>22.241460802830165</v>
      </c>
      <c r="AX12" s="14">
        <f>AU12/$AU$142</f>
        <v>1.5578079502376916E-2</v>
      </c>
      <c r="AY12" s="14">
        <f>AV12/$AV$142</f>
        <v>0</v>
      </c>
      <c r="AZ12" s="67">
        <f>AW12/$AW$142</f>
        <v>2.4299105325259192E-3</v>
      </c>
      <c r="BA12" s="21">
        <f>N12</f>
        <v>0</v>
      </c>
      <c r="BB12" s="66">
        <v>0</v>
      </c>
      <c r="BC12" s="15">
        <f>$D$148*AX12</f>
        <v>1906.222602964003</v>
      </c>
      <c r="BD12" s="19">
        <f>BC12-BB12</f>
        <v>1906.222602964003</v>
      </c>
      <c r="BE12" s="63">
        <f>(IF(BD12 &gt; 0, V12, W12))</f>
        <v>281.79311821117341</v>
      </c>
      <c r="BF12" s="46">
        <f>BD12/BE12</f>
        <v>6.7646173017450897</v>
      </c>
      <c r="BG12" s="64">
        <f>BB12/BC12</f>
        <v>0</v>
      </c>
      <c r="BH12" s="66">
        <v>0</v>
      </c>
      <c r="BI12" s="66">
        <v>0</v>
      </c>
      <c r="BJ12" s="66">
        <v>0</v>
      </c>
      <c r="BK12" s="10">
        <f>SUM(BH12:BJ12)</f>
        <v>0</v>
      </c>
      <c r="BL12" s="15">
        <f>AY12*$D$147</f>
        <v>0</v>
      </c>
      <c r="BM12" s="9">
        <f>BL12-BK12</f>
        <v>0</v>
      </c>
      <c r="BN12" s="48">
        <f>IF(BM12&gt;0,V12,W12)</f>
        <v>284.81928009014257</v>
      </c>
      <c r="BO12" s="46">
        <f>BM12/BN12</f>
        <v>0</v>
      </c>
      <c r="BP12" s="64" t="e">
        <f>BK12/BL12</f>
        <v>#DIV/0!</v>
      </c>
      <c r="BQ12" s="16">
        <f>BB12+BK12+BS12</f>
        <v>0</v>
      </c>
      <c r="BR12" s="69">
        <f>BC12+BL12+BT12</f>
        <v>1929.4683420734123</v>
      </c>
      <c r="BS12" s="66">
        <v>0</v>
      </c>
      <c r="BT12" s="15">
        <f>AZ12*$D$150</f>
        <v>23.245739109409207</v>
      </c>
      <c r="BU12" s="37">
        <f>BT12-BS12</f>
        <v>23.245739109409207</v>
      </c>
      <c r="BV12" s="54">
        <f>BU12*(BU12&lt;&gt;0)</f>
        <v>23.245739109409207</v>
      </c>
      <c r="BW12" s="26">
        <f>BV12/$BV$142</f>
        <v>4.5006271267007444E-2</v>
      </c>
      <c r="BX12" s="47">
        <f>BW12 * $BU$142</f>
        <v>23.245739109409207</v>
      </c>
      <c r="BY12" s="48">
        <f>IF(BX12&gt;0, V12, W12)</f>
        <v>281.79311821117341</v>
      </c>
      <c r="BZ12" s="65">
        <f>BX12/BY12</f>
        <v>8.2492217187465328E-2</v>
      </c>
      <c r="CA12" s="66">
        <v>0</v>
      </c>
      <c r="CB12" s="15">
        <f>AZ12*$CA$145</f>
        <v>21.475184799884197</v>
      </c>
      <c r="CC12" s="37">
        <f>CB12-CA12</f>
        <v>21.475184799884197</v>
      </c>
      <c r="CD12" s="54">
        <f>CC12*(CC12&lt;&gt;0)</f>
        <v>21.475184799884197</v>
      </c>
      <c r="CE12" s="26">
        <f>CD12/$CD$142</f>
        <v>3.7203807162272278E-3</v>
      </c>
      <c r="CF12" s="47">
        <f>CE12 * $CC$142</f>
        <v>21.475184799884197</v>
      </c>
      <c r="CG12" s="48">
        <f>IF(BX12&gt;0,V12,W12)</f>
        <v>281.79311821117341</v>
      </c>
      <c r="CH12" s="65">
        <f>CF12/CG12</f>
        <v>7.6209046325222435E-2</v>
      </c>
      <c r="CI12" s="70">
        <f>N12</f>
        <v>0</v>
      </c>
      <c r="CJ12" s="1">
        <f>BQ12+BS12</f>
        <v>0</v>
      </c>
    </row>
    <row r="13" spans="1:88" x14ac:dyDescent="0.2">
      <c r="A13" s="25" t="s">
        <v>146</v>
      </c>
      <c r="B13">
        <v>1</v>
      </c>
      <c r="C13">
        <v>1</v>
      </c>
      <c r="D13">
        <v>0.85438677078548397</v>
      </c>
      <c r="E13">
        <v>0.145613229214515</v>
      </c>
      <c r="F13">
        <v>0.98585120949338201</v>
      </c>
      <c r="G13">
        <v>0.98585120949338201</v>
      </c>
      <c r="H13">
        <v>0.60328979196903698</v>
      </c>
      <c r="I13">
        <v>0.72036768263183304</v>
      </c>
      <c r="J13">
        <v>0.65923476045804497</v>
      </c>
      <c r="K13">
        <v>0.80616833598054605</v>
      </c>
      <c r="L13">
        <v>0.69876882858079403</v>
      </c>
      <c r="M13">
        <v>1.24320660248069</v>
      </c>
      <c r="N13" s="21">
        <v>0</v>
      </c>
      <c r="O13">
        <v>1.0016617169136699</v>
      </c>
      <c r="P13">
        <v>0.99245776839425104</v>
      </c>
      <c r="Q13">
        <v>1.0305008422077999</v>
      </c>
      <c r="R13">
        <v>0.98870642715759505</v>
      </c>
      <c r="S13">
        <v>33.880001068115199</v>
      </c>
      <c r="T13" s="27">
        <f>IF(C13,P13,R13)</f>
        <v>0.99245776839425104</v>
      </c>
      <c r="U13" s="27">
        <f>IF(D13 = 0,O13,Q13)</f>
        <v>1.0305008422077999</v>
      </c>
      <c r="V13" s="39">
        <f>S13*T13^(1-N13)</f>
        <v>33.624470253256455</v>
      </c>
      <c r="W13" s="38">
        <f>S13*U13^(N13+1)</f>
        <v>34.913369634693872</v>
      </c>
      <c r="X13" s="44">
        <f>0.5 * (D13-MAX($D$3:$D$141))/(MIN($D$3:$D$141)-MAX($D$3:$D$141)) + 0.75</f>
        <v>0.82029821943359493</v>
      </c>
      <c r="Y13" s="44">
        <f>AVERAGE(D13, F13, G13, H13, I13, J13, K13)</f>
        <v>0.80216425154452986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v>1</v>
      </c>
      <c r="AD13" s="22">
        <v>1</v>
      </c>
      <c r="AE13" s="22">
        <v>1</v>
      </c>
      <c r="AF13" s="22">
        <f>PERCENTILE($L$2:$L$141, 0.05)</f>
        <v>-4.4318681538856361E-2</v>
      </c>
      <c r="AG13" s="22">
        <f>PERCENTILE($L$2:$L$141, 0.95)</f>
        <v>0.96039612543034902</v>
      </c>
      <c r="AH13" s="22">
        <f>MIN(MAX(L13,AF13), AG13)</f>
        <v>0.69876882858079403</v>
      </c>
      <c r="AI13" s="22">
        <f>AH13-$AH$142+1</f>
        <v>1.7430875101196504</v>
      </c>
      <c r="AJ13" s="22">
        <f>PERCENTILE($M$2:$M$141, 0.02)</f>
        <v>-2.1836572052201673</v>
      </c>
      <c r="AK13" s="22">
        <f>PERCENTILE($M$2:$M$141, 0.98)</f>
        <v>1.2382392151731634</v>
      </c>
      <c r="AL13" s="22">
        <f>MIN(MAX(M13,AJ13), AK13)</f>
        <v>1.2382392151731634</v>
      </c>
      <c r="AM13" s="22">
        <f>AL13-$AL$142 + 1</f>
        <v>4.4218964203933311</v>
      </c>
      <c r="AN13" s="46">
        <v>0</v>
      </c>
      <c r="AO13" s="75">
        <v>0.26</v>
      </c>
      <c r="AP13" s="51">
        <v>0.52</v>
      </c>
      <c r="AQ13" s="50">
        <v>1</v>
      </c>
      <c r="AR13" s="17">
        <f>(AI13^4)*AB13*AE13*AN13</f>
        <v>0</v>
      </c>
      <c r="AS13" s="17">
        <f>(AM13^4) *Z13*AC13*AO13*(M13 &gt; 0)</f>
        <v>99.404858016359981</v>
      </c>
      <c r="AT13" s="17">
        <f>(AM13^4)*AA13*AP13*AQ13</f>
        <v>198.80971603271996</v>
      </c>
      <c r="AU13" s="17">
        <f>MIN(AR13, 0.05*AR$142)</f>
        <v>0</v>
      </c>
      <c r="AV13" s="17">
        <f>MIN(AS13, 0.05*AS$142)</f>
        <v>99.404858016359981</v>
      </c>
      <c r="AW13" s="17">
        <f>MIN(AT13, 0.05*AT$142)</f>
        <v>198.80971603271996</v>
      </c>
      <c r="AX13" s="14">
        <f>AU13/$AU$142</f>
        <v>0</v>
      </c>
      <c r="AY13" s="14">
        <f>AV13/$AV$142</f>
        <v>3.0138320520953971E-2</v>
      </c>
      <c r="AZ13" s="67">
        <f>AW13/$AW$142</f>
        <v>2.1720238038273162E-2</v>
      </c>
      <c r="BA13" s="21">
        <f>N13</f>
        <v>0</v>
      </c>
      <c r="BB13" s="66">
        <v>0</v>
      </c>
      <c r="BC13" s="15">
        <f>$D$148*AX13</f>
        <v>0</v>
      </c>
      <c r="BD13" s="19">
        <f>BC13-BB13</f>
        <v>0</v>
      </c>
      <c r="BE13" s="63">
        <f>(IF(BD13 &gt; 0, V13, W13))</f>
        <v>34.913369634693872</v>
      </c>
      <c r="BF13" s="46">
        <f>BD13/BE13</f>
        <v>0</v>
      </c>
      <c r="BG13" s="64" t="e">
        <f>BB13/BC13</f>
        <v>#DIV/0!</v>
      </c>
      <c r="BH13" s="66">
        <v>0</v>
      </c>
      <c r="BI13" s="66">
        <v>1863</v>
      </c>
      <c r="BJ13" s="66">
        <v>0</v>
      </c>
      <c r="BK13" s="10">
        <f>SUM(BH13:BJ13)</f>
        <v>1863</v>
      </c>
      <c r="BL13" s="15">
        <f>AY13*$D$147</f>
        <v>5343.6794407158213</v>
      </c>
      <c r="BM13" s="9">
        <f>BL13-BK13</f>
        <v>3480.6794407158213</v>
      </c>
      <c r="BN13" s="48">
        <f>IF(BM13&gt;0,V13,W13)</f>
        <v>33.624470253256455</v>
      </c>
      <c r="BO13" s="46">
        <f>BM13/BN13</f>
        <v>103.51626105927201</v>
      </c>
      <c r="BP13" s="64">
        <f>BK13/BL13</f>
        <v>0.34863618236621596</v>
      </c>
      <c r="BQ13" s="16">
        <f>BB13+BK13+BS13</f>
        <v>2100</v>
      </c>
      <c r="BR13" s="69">
        <f>BC13+BL13+BT13</f>
        <v>5551.4660979089613</v>
      </c>
      <c r="BS13" s="66">
        <v>237</v>
      </c>
      <c r="BT13" s="15">
        <f>AZ13*$D$150</f>
        <v>207.7866571931402</v>
      </c>
      <c r="BU13" s="37">
        <f>BT13-BS13</f>
        <v>-29.213342806859799</v>
      </c>
      <c r="BV13" s="54">
        <f>BU13*(BU13&lt;&gt;0)</f>
        <v>-29.213342806859799</v>
      </c>
      <c r="BW13" s="26">
        <f>BV13/$BV$142</f>
        <v>-5.6560199045227438E-2</v>
      </c>
      <c r="BX13" s="47">
        <f>BW13 * $BU$142</f>
        <v>-29.213342806859799</v>
      </c>
      <c r="BY13" s="48">
        <f>IF(BX13&gt;0, V13, W13)</f>
        <v>34.913369634693872</v>
      </c>
      <c r="BZ13" s="65">
        <f>BX13/BY13</f>
        <v>-0.83673799213668909</v>
      </c>
      <c r="CA13" s="66">
        <v>0</v>
      </c>
      <c r="CB13" s="15">
        <f>AZ13*$CA$145</f>
        <v>191.96020574655248</v>
      </c>
      <c r="CC13" s="37">
        <f>CB13-CA13</f>
        <v>191.96020574655248</v>
      </c>
      <c r="CD13" s="54">
        <f>CC13*(CC13&lt;&gt;0)</f>
        <v>191.96020574655248</v>
      </c>
      <c r="CE13" s="26">
        <f>CD13/$CD$142</f>
        <v>3.3255362149262432E-2</v>
      </c>
      <c r="CF13" s="47">
        <f>CE13 * $CC$142</f>
        <v>191.96020574655248</v>
      </c>
      <c r="CG13" s="48">
        <f>IF(BX13&gt;0,V13,W13)</f>
        <v>34.913369634693872</v>
      </c>
      <c r="CH13" s="65">
        <f>CF13/CG13</f>
        <v>5.4981861606334066</v>
      </c>
      <c r="CI13" s="70">
        <f>N13</f>
        <v>0</v>
      </c>
      <c r="CJ13" s="1">
        <f>BQ13+BS13</f>
        <v>2337</v>
      </c>
    </row>
    <row r="14" spans="1:88" x14ac:dyDescent="0.2">
      <c r="A14" s="25" t="s">
        <v>147</v>
      </c>
      <c r="B14">
        <v>0</v>
      </c>
      <c r="C14">
        <v>0</v>
      </c>
      <c r="D14">
        <v>0.13498402555910499</v>
      </c>
      <c r="E14">
        <v>0.86501597444089395</v>
      </c>
      <c r="F14">
        <v>0.128276409849086</v>
      </c>
      <c r="G14">
        <v>0.128276409849086</v>
      </c>
      <c r="H14">
        <v>1.5873015873015799E-2</v>
      </c>
      <c r="I14">
        <v>0.19548872180451099</v>
      </c>
      <c r="J14">
        <v>5.5704538272914397E-2</v>
      </c>
      <c r="K14">
        <v>8.4531521824408803E-2</v>
      </c>
      <c r="L14">
        <v>0.79202418552902099</v>
      </c>
      <c r="M14">
        <v>-2.4283540251428501</v>
      </c>
      <c r="N14" s="21">
        <v>1</v>
      </c>
      <c r="O14">
        <v>1.0058301948625501</v>
      </c>
      <c r="P14">
        <v>0.98194609984634995</v>
      </c>
      <c r="Q14">
        <v>1.02878828363859</v>
      </c>
      <c r="R14">
        <v>0.98235754772984796</v>
      </c>
      <c r="S14">
        <v>94.129997253417898</v>
      </c>
      <c r="T14" s="27">
        <f>IF(C14,P14,R14)</f>
        <v>0.98235754772984796</v>
      </c>
      <c r="U14" s="27">
        <f>IF(D14 = 0,O14,Q14)</f>
        <v>1.02878828363859</v>
      </c>
      <c r="V14" s="39">
        <f>S14*T14^(1-N14)</f>
        <v>94.129997253417898</v>
      </c>
      <c r="W14" s="38">
        <f>S14*U14^(N14+1)</f>
        <v>99.627691046126003</v>
      </c>
      <c r="X14" s="44">
        <f>0.5 * (D14-MAX($D$3:$D$141))/(MIN($D$3:$D$141)-MAX($D$3:$D$141)) + 0.75</f>
        <v>1.1856580159056764</v>
      </c>
      <c r="Y14" s="44">
        <f>AVERAGE(D14, F14, G14, H14, I14, J14, K14)</f>
        <v>0.10616209186173244</v>
      </c>
      <c r="Z14" s="22">
        <f>AI14^N14</f>
        <v>1.8363428670678772</v>
      </c>
      <c r="AA14" s="22">
        <f>(Z14+AB14)/2</f>
        <v>1.4181714335339386</v>
      </c>
      <c r="AB14" s="22">
        <f>AM14^N14</f>
        <v>1</v>
      </c>
      <c r="AC14" s="22">
        <v>1</v>
      </c>
      <c r="AD14" s="22">
        <v>1</v>
      </c>
      <c r="AE14" s="22">
        <v>1</v>
      </c>
      <c r="AF14" s="22">
        <f>PERCENTILE($L$2:$L$141, 0.05)</f>
        <v>-4.4318681538856361E-2</v>
      </c>
      <c r="AG14" s="22">
        <f>PERCENTILE($L$2:$L$141, 0.95)</f>
        <v>0.96039612543034902</v>
      </c>
      <c r="AH14" s="22">
        <f>MIN(MAX(L14,AF14), AG14)</f>
        <v>0.79202418552902099</v>
      </c>
      <c r="AI14" s="22">
        <f>AH14-$AH$142+1</f>
        <v>1.8363428670678772</v>
      </c>
      <c r="AJ14" s="22">
        <f>PERCENTILE($M$2:$M$141, 0.02)</f>
        <v>-2.1836572052201673</v>
      </c>
      <c r="AK14" s="22">
        <f>PERCENTILE($M$2:$M$141, 0.98)</f>
        <v>1.2382392151731634</v>
      </c>
      <c r="AL14" s="22">
        <f>MIN(MAX(M14,AJ14), AK14)</f>
        <v>-2.1836572052201673</v>
      </c>
      <c r="AM14" s="22">
        <f>AL14-$AL$142 + 1</f>
        <v>1</v>
      </c>
      <c r="AN14" s="46">
        <v>0</v>
      </c>
      <c r="AO14" s="51">
        <v>1</v>
      </c>
      <c r="AP14" s="51">
        <v>1</v>
      </c>
      <c r="AQ14" s="21">
        <v>2</v>
      </c>
      <c r="AR14" s="17">
        <f>(AI14^4)*AB14*AE14*AN14</f>
        <v>0</v>
      </c>
      <c r="AS14" s="17">
        <f>(AM14^4) *Z14*AC14*AO14*(M14 &gt; 0)</f>
        <v>0</v>
      </c>
      <c r="AT14" s="17">
        <f>(AM14^4)*AA14*AP14*AQ14</f>
        <v>2.8363428670678772</v>
      </c>
      <c r="AU14" s="17">
        <f>MIN(AR14, 0.05*AR$142)</f>
        <v>0</v>
      </c>
      <c r="AV14" s="17">
        <f>MIN(AS14, 0.05*AS$142)</f>
        <v>0</v>
      </c>
      <c r="AW14" s="17">
        <f>MIN(AT14, 0.05*AT$142)</f>
        <v>2.8363428670678772</v>
      </c>
      <c r="AX14" s="14">
        <f>AU14/$AU$142</f>
        <v>0</v>
      </c>
      <c r="AY14" s="14">
        <f>AV14/$AV$142</f>
        <v>0</v>
      </c>
      <c r="AZ14" s="67">
        <f>AW14/$AW$142</f>
        <v>3.0987440382809756E-4</v>
      </c>
      <c r="BA14" s="21">
        <f>N14</f>
        <v>1</v>
      </c>
      <c r="BB14" s="66">
        <v>3012</v>
      </c>
      <c r="BC14" s="15">
        <f>$D$148*AX14</f>
        <v>0</v>
      </c>
      <c r="BD14" s="19">
        <f>BC14-BB14</f>
        <v>-3012</v>
      </c>
      <c r="BE14" s="63">
        <f>(IF(BD14 &gt; 0, V14, W14))</f>
        <v>99.627691046126003</v>
      </c>
      <c r="BF14" s="46">
        <f>BD14/BE14</f>
        <v>-30.232558522363956</v>
      </c>
      <c r="BG14" s="64" t="e">
        <f>BB14/BC14</f>
        <v>#DIV/0!</v>
      </c>
      <c r="BH14" s="66">
        <v>0</v>
      </c>
      <c r="BI14" s="66">
        <v>4801</v>
      </c>
      <c r="BJ14" s="66">
        <v>0</v>
      </c>
      <c r="BK14" s="10">
        <f>SUM(BH14:BJ14)</f>
        <v>4801</v>
      </c>
      <c r="BL14" s="15">
        <f>AY14*$D$147</f>
        <v>0</v>
      </c>
      <c r="BM14" s="9">
        <f>BL14-BK14</f>
        <v>-4801</v>
      </c>
      <c r="BN14" s="48">
        <f>IF(BM14&gt;0,V14,W14)</f>
        <v>99.627691046126003</v>
      </c>
      <c r="BO14" s="46">
        <f>BM14/BN14</f>
        <v>-48.189413501284648</v>
      </c>
      <c r="BP14" s="64" t="e">
        <f>BK14/BL14</f>
        <v>#DIV/0!</v>
      </c>
      <c r="BQ14" s="16">
        <f>BB14+BK14+BS14</f>
        <v>7813</v>
      </c>
      <c r="BR14" s="69">
        <f>BC14+BL14+BT14</f>
        <v>2.9644134842214953</v>
      </c>
      <c r="BS14" s="66">
        <v>0</v>
      </c>
      <c r="BT14" s="15">
        <f>AZ14*$D$150</f>
        <v>2.9644134842214953</v>
      </c>
      <c r="BU14" s="37">
        <f>BT14-BS14</f>
        <v>2.9644134842214953</v>
      </c>
      <c r="BV14" s="54">
        <f>BU14*(BU14&lt;&gt;0)</f>
        <v>2.9644134842214953</v>
      </c>
      <c r="BW14" s="26">
        <f>BV14/$BV$142</f>
        <v>5.7394259133039943E-3</v>
      </c>
      <c r="BX14" s="47">
        <f>BW14 * $BU$142</f>
        <v>2.9644134842214953</v>
      </c>
      <c r="BY14" s="48">
        <f>IF(BX14&gt;0, V14, W14)</f>
        <v>94.129997253417898</v>
      </c>
      <c r="BZ14" s="65">
        <f>BX14/BY14</f>
        <v>3.1492760764038549E-2</v>
      </c>
      <c r="CA14" s="66">
        <v>0</v>
      </c>
      <c r="CB14" s="15">
        <f>AZ14*$CA$145</f>
        <v>2.7386234998721521</v>
      </c>
      <c r="CC14" s="37">
        <f>CB14-CA14</f>
        <v>2.7386234998721521</v>
      </c>
      <c r="CD14" s="54">
        <f>CC14*(CC14&lt;&gt;0)</f>
        <v>2.7386234998721521</v>
      </c>
      <c r="CE14" s="26">
        <f>CD14/$CD$142</f>
        <v>4.7444164755155055E-4</v>
      </c>
      <c r="CF14" s="47">
        <f>CE14 * $CC$142</f>
        <v>2.7386234998721521</v>
      </c>
      <c r="CG14" s="48">
        <f>IF(BX14&gt;0,V14,W14)</f>
        <v>94.129997253417898</v>
      </c>
      <c r="CH14" s="65">
        <f>CF14/CG14</f>
        <v>2.9094056940203637E-2</v>
      </c>
      <c r="CI14" s="70">
        <f>N14</f>
        <v>1</v>
      </c>
      <c r="CJ14" s="1">
        <f>BQ14+BS14</f>
        <v>7813</v>
      </c>
    </row>
    <row r="15" spans="1:88" x14ac:dyDescent="0.2">
      <c r="A15" s="25" t="s">
        <v>187</v>
      </c>
      <c r="B15">
        <v>1</v>
      </c>
      <c r="C15">
        <v>1</v>
      </c>
      <c r="D15">
        <v>0.82783018867924496</v>
      </c>
      <c r="E15">
        <v>0.17216981132075401</v>
      </c>
      <c r="F15">
        <v>0.92502343017806898</v>
      </c>
      <c r="G15">
        <v>0.92502343017806898</v>
      </c>
      <c r="H15">
        <v>0.95348258706467603</v>
      </c>
      <c r="I15">
        <v>0.81641791044776102</v>
      </c>
      <c r="J15">
        <v>0.88229261664125203</v>
      </c>
      <c r="K15">
        <v>0.90340541434412203</v>
      </c>
      <c r="L15">
        <v>0.84000545201013299</v>
      </c>
      <c r="M15">
        <v>-2.1230859831805899</v>
      </c>
      <c r="N15" s="21">
        <v>0</v>
      </c>
      <c r="O15">
        <v>1.0220333195793401</v>
      </c>
      <c r="P15">
        <v>0.98238210914882795</v>
      </c>
      <c r="Q15">
        <v>1.01819641792888</v>
      </c>
      <c r="R15">
        <v>0.99127071323702598</v>
      </c>
      <c r="S15">
        <v>137.19000244140599</v>
      </c>
      <c r="T15" s="27">
        <f>IF(C15,P15,R15)</f>
        <v>0.98238210914882795</v>
      </c>
      <c r="U15" s="27">
        <f>IF(D15 = 0,O15,Q15)</f>
        <v>1.01819641792888</v>
      </c>
      <c r="V15" s="39">
        <f>S15*T15^(1-N15)</f>
        <v>134.77300395252126</v>
      </c>
      <c r="W15" s="38">
        <f>S15*U15^(N15+1)</f>
        <v>139.68636906149391</v>
      </c>
      <c r="X15" s="44">
        <f>0.5 * (D15-MAX($D$3:$D$141))/(MIN($D$3:$D$141)-MAX($D$3:$D$141)) + 0.75</f>
        <v>0.83378538986450057</v>
      </c>
      <c r="Y15" s="44">
        <f>AVERAGE(D15, F15, G15, H15, I15, J15, K15)</f>
        <v>0.89049651107617056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v>1</v>
      </c>
      <c r="AD15" s="22">
        <v>1</v>
      </c>
      <c r="AE15" s="22">
        <v>1</v>
      </c>
      <c r="AF15" s="22">
        <f>PERCENTILE($L$2:$L$141, 0.05)</f>
        <v>-4.4318681538856361E-2</v>
      </c>
      <c r="AG15" s="22">
        <f>PERCENTILE($L$2:$L$141, 0.95)</f>
        <v>0.96039612543034902</v>
      </c>
      <c r="AH15" s="22">
        <f>MIN(MAX(L15,AF15), AG15)</f>
        <v>0.84000545201013299</v>
      </c>
      <c r="AI15" s="22">
        <f>AH15-$AH$142+1</f>
        <v>1.8843241335489893</v>
      </c>
      <c r="AJ15" s="22">
        <f>PERCENTILE($M$2:$M$141, 0.02)</f>
        <v>-2.1836572052201673</v>
      </c>
      <c r="AK15" s="22">
        <f>PERCENTILE($M$2:$M$141, 0.98)</f>
        <v>1.2382392151731634</v>
      </c>
      <c r="AL15" s="22">
        <f>MIN(MAX(M15,AJ15), AK15)</f>
        <v>-2.1230859831805899</v>
      </c>
      <c r="AM15" s="22">
        <f>AL15-$AL$142 + 1</f>
        <v>1.0605712220395773</v>
      </c>
      <c r="AN15" s="46">
        <v>1</v>
      </c>
      <c r="AO15" s="51">
        <v>1</v>
      </c>
      <c r="AP15" s="51">
        <v>1</v>
      </c>
      <c r="AQ15" s="21">
        <v>1</v>
      </c>
      <c r="AR15" s="17">
        <f>(AI15^4)*AB15*AE15*AN15</f>
        <v>12.607310284878885</v>
      </c>
      <c r="AS15" s="17">
        <f>(AM15^4) *Z15*AC15*AO15*(M15 &gt; 0)</f>
        <v>0</v>
      </c>
      <c r="AT15" s="17">
        <f>(AM15^4)*AA15*AP15*AQ15</f>
        <v>1.2652004988929428</v>
      </c>
      <c r="AU15" s="17">
        <f>MIN(AR15, 0.05*AR$142)</f>
        <v>12.607310284878885</v>
      </c>
      <c r="AV15" s="17">
        <f>MIN(AS15, 0.05*AS$142)</f>
        <v>0</v>
      </c>
      <c r="AW15" s="17">
        <f>MIN(AT15, 0.05*AT$142)</f>
        <v>1.2652004988929428</v>
      </c>
      <c r="AX15" s="14">
        <f>AU15/$AU$142</f>
        <v>2.1441011880762476E-2</v>
      </c>
      <c r="AY15" s="14">
        <f>AV15/$AV$142</f>
        <v>0</v>
      </c>
      <c r="AZ15" s="67">
        <f>AW15/$AW$142</f>
        <v>1.3822491450857444E-4</v>
      </c>
      <c r="BA15" s="21">
        <f>N15</f>
        <v>0</v>
      </c>
      <c r="BB15" s="66">
        <v>3155</v>
      </c>
      <c r="BC15" s="15">
        <f>$D$148*AX15</f>
        <v>2623.6444274978167</v>
      </c>
      <c r="BD15" s="19">
        <f>BC15-BB15</f>
        <v>-531.35557250218335</v>
      </c>
      <c r="BE15" s="63">
        <f>(IF(BD15 &gt; 0, V15, W15))</f>
        <v>139.68636906149391</v>
      </c>
      <c r="BF15" s="46">
        <f>BD15/BE15</f>
        <v>-3.8039185646544049</v>
      </c>
      <c r="BG15" s="64">
        <f>BB15/BC15</f>
        <v>1.2025257565137895</v>
      </c>
      <c r="BH15" s="66">
        <v>0</v>
      </c>
      <c r="BI15" s="66">
        <v>0</v>
      </c>
      <c r="BJ15" s="66">
        <v>0</v>
      </c>
      <c r="BK15" s="10">
        <f>SUM(BH15:BJ15)</f>
        <v>0</v>
      </c>
      <c r="BL15" s="15">
        <f>AY15*$D$147</f>
        <v>0</v>
      </c>
      <c r="BM15" s="9">
        <f>BL15-BK15</f>
        <v>0</v>
      </c>
      <c r="BN15" s="48">
        <f>IF(BM15&gt;0,V15,W15)</f>
        <v>139.68636906149391</v>
      </c>
      <c r="BO15" s="46">
        <f>BM15/BN15</f>
        <v>0</v>
      </c>
      <c r="BP15" s="64" t="e">
        <f>BK15/BL15</f>
        <v>#DIV/0!</v>
      </c>
      <c r="BQ15" s="16">
        <f>BB15+BK15+BS15</f>
        <v>3155</v>
      </c>
      <c r="BR15" s="69">
        <f>BC15+BL15+BT15</f>
        <v>2624.9667561424631</v>
      </c>
      <c r="BS15" s="66">
        <v>0</v>
      </c>
      <c r="BT15" s="15">
        <f>AZ15*$D$150</f>
        <v>1.3223286446462774</v>
      </c>
      <c r="BU15" s="37">
        <f>BT15-BS15</f>
        <v>1.3223286446462774</v>
      </c>
      <c r="BV15" s="54">
        <f>BU15*(BU15&lt;&gt;0)</f>
        <v>1.3223286446462774</v>
      </c>
      <c r="BW15" s="26">
        <f>BV15/$BV$142</f>
        <v>2.5601716256462444E-3</v>
      </c>
      <c r="BX15" s="47">
        <f>BW15 * $BU$142</f>
        <v>1.3223286446462774</v>
      </c>
      <c r="BY15" s="48">
        <f>IF(BX15&gt;0, V15, W15)</f>
        <v>134.77300395252126</v>
      </c>
      <c r="BZ15" s="65">
        <f>BX15/BY15</f>
        <v>9.8115246070505056E-3</v>
      </c>
      <c r="CA15" s="66">
        <v>0</v>
      </c>
      <c r="CB15" s="15">
        <f>AZ15*$CA$145</f>
        <v>1.2216110606896047</v>
      </c>
      <c r="CC15" s="37">
        <f>CB15-CA15</f>
        <v>1.2216110606896047</v>
      </c>
      <c r="CD15" s="54">
        <f>CC15*(CC15&lt;&gt;0)</f>
        <v>1.2216110606896047</v>
      </c>
      <c r="CE15" s="26">
        <f>CD15/$CD$142</f>
        <v>2.1163302086899864E-4</v>
      </c>
      <c r="CF15" s="47">
        <f>CE15 * $CC$142</f>
        <v>1.2216110606896047</v>
      </c>
      <c r="CG15" s="48">
        <f>IF(BX15&gt;0,V15,W15)</f>
        <v>134.77300395252126</v>
      </c>
      <c r="CH15" s="65">
        <f>CF15/CG15</f>
        <v>9.0642118589265991E-3</v>
      </c>
      <c r="CI15" s="70">
        <f>N15</f>
        <v>0</v>
      </c>
      <c r="CJ15" s="1">
        <f>BQ15+BS15</f>
        <v>3155</v>
      </c>
    </row>
    <row r="16" spans="1:88" x14ac:dyDescent="0.2">
      <c r="A16" s="25" t="s">
        <v>199</v>
      </c>
      <c r="B16">
        <v>1</v>
      </c>
      <c r="C16">
        <v>1</v>
      </c>
      <c r="D16">
        <v>0.50479233226836995</v>
      </c>
      <c r="E16">
        <v>0.495207667731629</v>
      </c>
      <c r="F16">
        <v>0.59849086576648103</v>
      </c>
      <c r="G16">
        <v>0.59849086576648103</v>
      </c>
      <c r="H16">
        <v>0.51921470342522902</v>
      </c>
      <c r="I16">
        <v>0.18170426065162901</v>
      </c>
      <c r="J16">
        <v>0.30715390898592798</v>
      </c>
      <c r="K16">
        <v>0.42875261971508399</v>
      </c>
      <c r="L16">
        <v>0.47928775003362301</v>
      </c>
      <c r="M16">
        <v>0.82436676358482097</v>
      </c>
      <c r="N16" s="21">
        <v>0</v>
      </c>
      <c r="O16">
        <v>0.99275368745442505</v>
      </c>
      <c r="P16">
        <v>1.0000225134990799</v>
      </c>
      <c r="Q16">
        <v>0.99425969272915304</v>
      </c>
      <c r="R16">
        <v>0.99591155607404203</v>
      </c>
      <c r="S16">
        <v>4.1100001335143999</v>
      </c>
      <c r="T16" s="27">
        <f>IF(C16,P16,R16)</f>
        <v>1.0000225134990799</v>
      </c>
      <c r="U16" s="27">
        <f>IF(D16 = 0,O16,Q16)</f>
        <v>0.99425969272915304</v>
      </c>
      <c r="V16" s="39">
        <f>S16*T16^(1-N16)</f>
        <v>4.1100926639986239</v>
      </c>
      <c r="W16" s="38">
        <f>S16*U16^(N16+1)</f>
        <v>4.0864074698648052</v>
      </c>
      <c r="X16" s="44">
        <f>0.5 * (D16-MAX($D$3:$D$141))/(MIN($D$3:$D$141)-MAX($D$3:$D$141)) + 0.75</f>
        <v>0.99784515507142257</v>
      </c>
      <c r="Y16" s="44">
        <f>AVERAGE(D16, F16, G16, H16, I16, J16, K16)</f>
        <v>0.44837136522560028</v>
      </c>
      <c r="Z16" s="22">
        <f>AI16^N16</f>
        <v>1</v>
      </c>
      <c r="AA16" s="22">
        <f>(Z16+AB16)/2</f>
        <v>1</v>
      </c>
      <c r="AB16" s="22">
        <f>AM16^N16</f>
        <v>1</v>
      </c>
      <c r="AC16" s="22">
        <v>1</v>
      </c>
      <c r="AD16" s="22">
        <v>1</v>
      </c>
      <c r="AE16" s="22">
        <v>1</v>
      </c>
      <c r="AF16" s="22">
        <f>PERCENTILE($L$2:$L$141, 0.05)</f>
        <v>-4.4318681538856361E-2</v>
      </c>
      <c r="AG16" s="22">
        <f>PERCENTILE($L$2:$L$141, 0.95)</f>
        <v>0.96039612543034902</v>
      </c>
      <c r="AH16" s="22">
        <f>MIN(MAX(L16,AF16), AG16)</f>
        <v>0.47928775003362301</v>
      </c>
      <c r="AI16" s="22">
        <f>AH16-$AH$142+1</f>
        <v>1.5236064315724793</v>
      </c>
      <c r="AJ16" s="22">
        <f>PERCENTILE($M$2:$M$141, 0.02)</f>
        <v>-2.1836572052201673</v>
      </c>
      <c r="AK16" s="22">
        <f>PERCENTILE($M$2:$M$141, 0.98)</f>
        <v>1.2382392151731634</v>
      </c>
      <c r="AL16" s="22">
        <f>MIN(MAX(M16,AJ16), AK16)</f>
        <v>0.82436676358482097</v>
      </c>
      <c r="AM16" s="22">
        <f>AL16-$AL$142 + 1</f>
        <v>4.0080239688049879</v>
      </c>
      <c r="AN16" s="46">
        <v>0</v>
      </c>
      <c r="AO16" s="75">
        <v>0.26</v>
      </c>
      <c r="AP16" s="51">
        <v>0.52</v>
      </c>
      <c r="AQ16" s="50">
        <v>1</v>
      </c>
      <c r="AR16" s="17">
        <f>(AI16^4)*AB16*AE16*AN16</f>
        <v>0</v>
      </c>
      <c r="AS16" s="17">
        <f>(AM16^4) *Z16*AC16*AO16*(M16 &gt; 0)</f>
        <v>67.095684540381129</v>
      </c>
      <c r="AT16" s="17">
        <f>(AM16^4)*AA16*AP16*AQ16</f>
        <v>134.19136908076226</v>
      </c>
      <c r="AU16" s="17">
        <f>MIN(AR16, 0.05*AR$142)</f>
        <v>0</v>
      </c>
      <c r="AV16" s="17">
        <f>MIN(AS16, 0.05*AS$142)</f>
        <v>67.095684540381129</v>
      </c>
      <c r="AW16" s="17">
        <f>MIN(AT16, 0.05*AT$142)</f>
        <v>134.19136908076226</v>
      </c>
      <c r="AX16" s="14">
        <f>AU16/$AU$142</f>
        <v>0</v>
      </c>
      <c r="AY16" s="14">
        <f>AV16/$AV$142</f>
        <v>2.0342579694827573E-2</v>
      </c>
      <c r="AZ16" s="67">
        <f>AW16/$AW$142</f>
        <v>1.4660593744001081E-2</v>
      </c>
      <c r="BA16" s="21">
        <f>N16</f>
        <v>0</v>
      </c>
      <c r="BB16" s="66">
        <v>0</v>
      </c>
      <c r="BC16" s="15">
        <f>$D$148*AX16</f>
        <v>0</v>
      </c>
      <c r="BD16" s="19">
        <f>BC16-BB16</f>
        <v>0</v>
      </c>
      <c r="BE16" s="63">
        <f>(IF(BD16 &gt; 0, V16, W16))</f>
        <v>4.0864074698648052</v>
      </c>
      <c r="BF16" s="46">
        <f>BD16/BE16</f>
        <v>0</v>
      </c>
      <c r="BG16" s="64" t="e">
        <f>BB16/BC16</f>
        <v>#DIV/0!</v>
      </c>
      <c r="BH16" s="66">
        <v>0</v>
      </c>
      <c r="BI16" s="66">
        <v>1134</v>
      </c>
      <c r="BJ16" s="66">
        <v>0</v>
      </c>
      <c r="BK16" s="10">
        <f>SUM(BH16:BJ16)</f>
        <v>1134</v>
      </c>
      <c r="BL16" s="15">
        <f>AY16*$D$147</f>
        <v>3606.8441441783571</v>
      </c>
      <c r="BM16" s="9">
        <f>BL16-BK16</f>
        <v>2472.8441441783571</v>
      </c>
      <c r="BN16" s="48">
        <f>IF(BM16&gt;0,V16,W16)</f>
        <v>4.1100926639986239</v>
      </c>
      <c r="BO16" s="46">
        <f>BM16/BN16</f>
        <v>601.65167706281795</v>
      </c>
      <c r="BP16" s="64">
        <f>BK16/BL16</f>
        <v>0.31440227375234325</v>
      </c>
      <c r="BQ16" s="16">
        <f>BB16+BK16+BS16</f>
        <v>1282</v>
      </c>
      <c r="BR16" s="69">
        <f>BC16+BL16+BT16</f>
        <v>3747.0947142303435</v>
      </c>
      <c r="BS16" s="66">
        <v>148</v>
      </c>
      <c r="BT16" s="15">
        <f>AZ16*$D$150</f>
        <v>140.25057005198633</v>
      </c>
      <c r="BU16" s="37">
        <f>BT16-BS16</f>
        <v>-7.7494299480136704</v>
      </c>
      <c r="BV16" s="54">
        <f>BU16*(BU16&lt;&gt;0)</f>
        <v>-7.7494299480136704</v>
      </c>
      <c r="BW16" s="26">
        <f>BV16/$BV$142</f>
        <v>-1.5003736588603517E-2</v>
      </c>
      <c r="BX16" s="47">
        <f>BW16 * $BU$142</f>
        <v>-7.7494299480136704</v>
      </c>
      <c r="BY16" s="48">
        <f>IF(BX16&gt;0, V16, W16)</f>
        <v>4.0864074698648052</v>
      </c>
      <c r="BZ16" s="65">
        <f>BX16/BY16</f>
        <v>-1.8963918809276386</v>
      </c>
      <c r="CA16" s="66">
        <v>0</v>
      </c>
      <c r="CB16" s="15">
        <f>AZ16*$CA$145</f>
        <v>129.56812842041995</v>
      </c>
      <c r="CC16" s="37">
        <f>CB16-CA16</f>
        <v>129.56812842041995</v>
      </c>
      <c r="CD16" s="54">
        <f>CC16*(CC16&lt;&gt;0)</f>
        <v>129.56812842041995</v>
      </c>
      <c r="CE16" s="26">
        <f>CD16/$CD$142</f>
        <v>2.2446501434324456E-2</v>
      </c>
      <c r="CF16" s="47">
        <f>CE16 * $CC$142</f>
        <v>129.56812842041995</v>
      </c>
      <c r="CG16" s="48">
        <f>IF(BX16&gt;0,V16,W16)</f>
        <v>4.0864074698648052</v>
      </c>
      <c r="CH16" s="65">
        <f>CF16/CG16</f>
        <v>31.707099543038616</v>
      </c>
      <c r="CI16" s="70">
        <f>N16</f>
        <v>0</v>
      </c>
      <c r="CJ16" s="1">
        <f>BQ16+BS16</f>
        <v>1430</v>
      </c>
    </row>
    <row r="17" spans="1:88" x14ac:dyDescent="0.2">
      <c r="A17" s="25" t="s">
        <v>188</v>
      </c>
      <c r="B17">
        <v>1</v>
      </c>
      <c r="C17">
        <v>1</v>
      </c>
      <c r="D17">
        <v>0.89337060702875404</v>
      </c>
      <c r="E17">
        <v>0.106629392971245</v>
      </c>
      <c r="F17">
        <v>0.997617156473391</v>
      </c>
      <c r="G17">
        <v>0.997617156473391</v>
      </c>
      <c r="H17">
        <v>0.94340016708437702</v>
      </c>
      <c r="I17">
        <v>0.93400167084377606</v>
      </c>
      <c r="J17">
        <v>0.93868915639369399</v>
      </c>
      <c r="K17">
        <v>0.96770471064983599</v>
      </c>
      <c r="L17">
        <v>0.92775907348661202</v>
      </c>
      <c r="M17">
        <v>-1.31468383269269</v>
      </c>
      <c r="N17" s="21">
        <v>-2</v>
      </c>
      <c r="O17">
        <v>1.0251559227006499</v>
      </c>
      <c r="P17">
        <v>0.97384572655768797</v>
      </c>
      <c r="Q17">
        <v>1.02754207093864</v>
      </c>
      <c r="R17">
        <v>0.97786632076003399</v>
      </c>
      <c r="S17">
        <v>603.84997558593705</v>
      </c>
      <c r="T17" s="27">
        <f>IF(C17,P17,R17)</f>
        <v>0.97384572655768797</v>
      </c>
      <c r="U17" s="27">
        <f>IF(D17 = 0,O17,Q17)</f>
        <v>1.02754207093864</v>
      </c>
      <c r="V17" s="39">
        <f>S17*T17^(1-N17)</f>
        <v>557.69858364842401</v>
      </c>
      <c r="W17" s="38">
        <f>S17*U17^(N17+1)</f>
        <v>587.6644788220998</v>
      </c>
      <c r="X17" s="44">
        <f>0.5 * (D17-MAX($D$3:$D$141))/(MIN($D$3:$D$141)-MAX($D$3:$D$141)) + 0.75</f>
        <v>0.80049967603067784</v>
      </c>
      <c r="Y17" s="44">
        <f>AVERAGE(D17, F17, G17, H17, I17, J17, K17)</f>
        <v>0.95320008927817412</v>
      </c>
      <c r="Z17" s="22">
        <f>AI17^N17</f>
        <v>0.25712951545048995</v>
      </c>
      <c r="AA17" s="22">
        <f>(Z17+AB17)/2</f>
        <v>0.27170566855450662</v>
      </c>
      <c r="AB17" s="22">
        <f>AM17^N17</f>
        <v>0.28628182165852323</v>
      </c>
      <c r="AC17" s="22">
        <v>1</v>
      </c>
      <c r="AD17" s="22">
        <v>1</v>
      </c>
      <c r="AE17" s="22">
        <v>1</v>
      </c>
      <c r="AF17" s="22">
        <f>PERCENTILE($L$2:$L$141, 0.05)</f>
        <v>-4.4318681538856361E-2</v>
      </c>
      <c r="AG17" s="22">
        <f>PERCENTILE($L$2:$L$141, 0.95)</f>
        <v>0.96039612543034902</v>
      </c>
      <c r="AH17" s="22">
        <f>MIN(MAX(L17,AF17), AG17)</f>
        <v>0.92775907348661202</v>
      </c>
      <c r="AI17" s="22">
        <f>AH17-$AH$142+1</f>
        <v>1.9720777550254684</v>
      </c>
      <c r="AJ17" s="22">
        <f>PERCENTILE($M$2:$M$141, 0.02)</f>
        <v>-2.1836572052201673</v>
      </c>
      <c r="AK17" s="22">
        <f>PERCENTILE($M$2:$M$141, 0.98)</f>
        <v>1.2382392151731634</v>
      </c>
      <c r="AL17" s="22">
        <f>MIN(MAX(M17,AJ17), AK17)</f>
        <v>-1.31468383269269</v>
      </c>
      <c r="AM17" s="22">
        <f>AL17-$AL$142 + 1</f>
        <v>1.8689733725274773</v>
      </c>
      <c r="AN17" s="46">
        <v>1</v>
      </c>
      <c r="AO17" s="51">
        <v>1</v>
      </c>
      <c r="AP17" s="51">
        <v>1</v>
      </c>
      <c r="AQ17" s="21">
        <v>1</v>
      </c>
      <c r="AR17" s="17">
        <f>(AI17^4)*AB17*AE17*AN17</f>
        <v>4.3300200686273662</v>
      </c>
      <c r="AS17" s="17">
        <f>(AM17^4) *Z17*AC17*AO17*(M17 &gt; 0)</f>
        <v>0</v>
      </c>
      <c r="AT17" s="17">
        <f>(AM17^4)*AA17*AP17*AQ17</f>
        <v>3.3152108497624959</v>
      </c>
      <c r="AU17" s="17">
        <f>MIN(AR17, 0.05*AR$142)</f>
        <v>4.3300200686273662</v>
      </c>
      <c r="AV17" s="17">
        <f>MIN(AS17, 0.05*AS$142)</f>
        <v>0</v>
      </c>
      <c r="AW17" s="17">
        <f>MIN(AT17, 0.05*AT$142)</f>
        <v>3.3152108497624959</v>
      </c>
      <c r="AX17" s="14">
        <f>AU17/$AU$142</f>
        <v>7.3639824544281217E-3</v>
      </c>
      <c r="AY17" s="14">
        <f>AV17/$AV$142</f>
        <v>0</v>
      </c>
      <c r="AZ17" s="67">
        <f>AW17/$AW$142</f>
        <v>3.621913970847198E-4</v>
      </c>
      <c r="BA17" s="21">
        <f>N17</f>
        <v>-2</v>
      </c>
      <c r="BB17" s="66">
        <v>1208</v>
      </c>
      <c r="BC17" s="15">
        <f>$D$148*AX17</f>
        <v>901.09886782381523</v>
      </c>
      <c r="BD17" s="19">
        <f>BC17-BB17</f>
        <v>-306.90113217618477</v>
      </c>
      <c r="BE17" s="63">
        <f>(IF(BD17 &gt; 0, V17, W17))</f>
        <v>587.6644788220998</v>
      </c>
      <c r="BF17" s="46">
        <f>BD17/BE17</f>
        <v>-0.52223869782180787</v>
      </c>
      <c r="BG17" s="64">
        <f>BB17/BC17</f>
        <v>1.3405854153577637</v>
      </c>
      <c r="BH17" s="66">
        <v>0</v>
      </c>
      <c r="BI17" s="66">
        <v>0</v>
      </c>
      <c r="BJ17" s="66">
        <v>0</v>
      </c>
      <c r="BK17" s="10">
        <f>SUM(BH17:BJ17)</f>
        <v>0</v>
      </c>
      <c r="BL17" s="15">
        <f>AY17*$D$147</f>
        <v>0</v>
      </c>
      <c r="BM17" s="9">
        <f>BL17-BK17</f>
        <v>0</v>
      </c>
      <c r="BN17" s="48">
        <f>IF(BM17&gt;0,V17,W17)</f>
        <v>587.6644788220998</v>
      </c>
      <c r="BO17" s="46">
        <f>BM17/BN17</f>
        <v>0</v>
      </c>
      <c r="BP17" s="64" t="e">
        <f>BK17/BL17</f>
        <v>#DIV/0!</v>
      </c>
      <c r="BQ17" s="16">
        <f>BB17+BK17+BS17</f>
        <v>1208</v>
      </c>
      <c r="BR17" s="69">
        <f>BC17+BL17+BT17</f>
        <v>904.56377182402616</v>
      </c>
      <c r="BS17" s="66">
        <v>0</v>
      </c>
      <c r="BT17" s="15">
        <f>AZ17*$D$150</f>
        <v>3.4649040002109719</v>
      </c>
      <c r="BU17" s="37">
        <f>BT17-BS17</f>
        <v>3.4649040002109719</v>
      </c>
      <c r="BV17" s="54">
        <f>BU17*(BU17&lt;&gt;0)</f>
        <v>3.4649040002109719</v>
      </c>
      <c r="BW17" s="26">
        <f>BV17/$BV$142</f>
        <v>6.7084298164782046E-3</v>
      </c>
      <c r="BX17" s="47">
        <f>BW17 * $BU$142</f>
        <v>3.4649040002109719</v>
      </c>
      <c r="BY17" s="48">
        <f>IF(BX17&gt;0, V17, W17)</f>
        <v>557.69858364842401</v>
      </c>
      <c r="BZ17" s="65">
        <f>BX17/BY17</f>
        <v>6.2128613946691768E-3</v>
      </c>
      <c r="CA17" s="66">
        <v>0</v>
      </c>
      <c r="CB17" s="15">
        <f>AZ17*$CA$145</f>
        <v>3.2009932387251911</v>
      </c>
      <c r="CC17" s="37">
        <f>CB17-CA17</f>
        <v>3.2009932387251911</v>
      </c>
      <c r="CD17" s="54">
        <f>CC17*(CC17&lt;&gt;0)</f>
        <v>3.2009932387251911</v>
      </c>
      <c r="CE17" s="26">
        <f>CD17/$CD$142</f>
        <v>5.5454300529191058E-4</v>
      </c>
      <c r="CF17" s="47">
        <f>CE17 * $CC$142</f>
        <v>3.2009932387251911</v>
      </c>
      <c r="CG17" s="48">
        <f>IF(BX17&gt;0,V17,W17)</f>
        <v>557.69858364842401</v>
      </c>
      <c r="CH17" s="65">
        <f>CF17/CG17</f>
        <v>5.7396474234962611E-3</v>
      </c>
      <c r="CI17" s="70">
        <f>N17</f>
        <v>-2</v>
      </c>
      <c r="CJ17" s="1">
        <f>BQ17+BS17</f>
        <v>1208</v>
      </c>
    </row>
    <row r="18" spans="1:88" x14ac:dyDescent="0.2">
      <c r="A18" s="25" t="s">
        <v>189</v>
      </c>
      <c r="B18">
        <v>1</v>
      </c>
      <c r="C18">
        <v>1</v>
      </c>
      <c r="D18">
        <v>0.97084664536741205</v>
      </c>
      <c r="E18">
        <v>2.9153354632587801E-2</v>
      </c>
      <c r="F18">
        <v>0.932486100079428</v>
      </c>
      <c r="G18">
        <v>0.932486100079428</v>
      </c>
      <c r="H18">
        <v>0.82456140350877105</v>
      </c>
      <c r="I18">
        <v>0.95029239766081797</v>
      </c>
      <c r="J18">
        <v>0.88519739784915796</v>
      </c>
      <c r="K18">
        <v>0.90853413217160905</v>
      </c>
      <c r="L18">
        <v>0.86504365329759503</v>
      </c>
      <c r="M18">
        <v>-0.85670026937606203</v>
      </c>
      <c r="N18" s="21">
        <v>0</v>
      </c>
      <c r="O18">
        <v>1.0110200851192801</v>
      </c>
      <c r="P18">
        <v>0.99455929489818995</v>
      </c>
      <c r="Q18">
        <v>1.02241258675393</v>
      </c>
      <c r="R18">
        <v>0.991470219922584</v>
      </c>
      <c r="S18">
        <v>187.75</v>
      </c>
      <c r="T18" s="27">
        <f>IF(C18,P18,R18)</f>
        <v>0.99455929489818995</v>
      </c>
      <c r="U18" s="27">
        <f>IF(D18 = 0,O18,Q18)</f>
        <v>1.02241258675393</v>
      </c>
      <c r="V18" s="39">
        <f>S18*T18^(1-N18)</f>
        <v>186.72850761713516</v>
      </c>
      <c r="W18" s="38">
        <f>S18*U18^(N18+1)</f>
        <v>191.95796316305035</v>
      </c>
      <c r="X18" s="44">
        <f>0.5 * (D18-MAX($D$3:$D$141))/(MIN($D$3:$D$141)-MAX($D$3:$D$141)) + 0.75</f>
        <v>0.76115227322090984</v>
      </c>
      <c r="Y18" s="44">
        <f>AVERAGE(D18, F18, G18, H18, I18, J18, K18)</f>
        <v>0.91491488238808916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v>1</v>
      </c>
      <c r="AD18" s="22">
        <v>1</v>
      </c>
      <c r="AE18" s="22">
        <v>1</v>
      </c>
      <c r="AF18" s="22">
        <f>PERCENTILE($L$2:$L$141, 0.05)</f>
        <v>-4.4318681538856361E-2</v>
      </c>
      <c r="AG18" s="22">
        <f>PERCENTILE($L$2:$L$141, 0.95)</f>
        <v>0.96039612543034902</v>
      </c>
      <c r="AH18" s="22">
        <f>MIN(MAX(L18,AF18), AG18)</f>
        <v>0.86504365329759503</v>
      </c>
      <c r="AI18" s="22">
        <f>AH18-$AH$142+1</f>
        <v>1.9093623348364512</v>
      </c>
      <c r="AJ18" s="22">
        <f>PERCENTILE($M$2:$M$141, 0.02)</f>
        <v>-2.1836572052201673</v>
      </c>
      <c r="AK18" s="22">
        <f>PERCENTILE($M$2:$M$141, 0.98)</f>
        <v>1.2382392151731634</v>
      </c>
      <c r="AL18" s="22">
        <f>MIN(MAX(M18,AJ18), AK18)</f>
        <v>-0.85670026937606203</v>
      </c>
      <c r="AM18" s="22">
        <f>AL18-$AL$142 + 1</f>
        <v>2.3269569358441053</v>
      </c>
      <c r="AN18" s="46">
        <v>1</v>
      </c>
      <c r="AO18" s="51">
        <v>1</v>
      </c>
      <c r="AP18" s="51">
        <v>1</v>
      </c>
      <c r="AQ18" s="21">
        <v>1</v>
      </c>
      <c r="AR18" s="17">
        <f>(AI18^4)*AB18*AE18*AN18</f>
        <v>13.290869833889838</v>
      </c>
      <c r="AS18" s="17">
        <f>(AM18^4) *Z18*AC18*AO18*(M18 &gt; 0)</f>
        <v>0</v>
      </c>
      <c r="AT18" s="17">
        <f>(AM18^4)*AA18*AP18*AQ18</f>
        <v>29.319285608854589</v>
      </c>
      <c r="AU18" s="17">
        <f>MIN(AR18, 0.05*AR$142)</f>
        <v>13.290869833889838</v>
      </c>
      <c r="AV18" s="17">
        <f>MIN(AS18, 0.05*AS$142)</f>
        <v>0</v>
      </c>
      <c r="AW18" s="17">
        <f>MIN(AT18, 0.05*AT$142)</f>
        <v>29.319285608854589</v>
      </c>
      <c r="AX18" s="14">
        <f>AU18/$AU$142</f>
        <v>2.2603528554055671E-2</v>
      </c>
      <c r="AY18" s="14">
        <f>AV18/$AV$142</f>
        <v>0</v>
      </c>
      <c r="AZ18" s="67">
        <f>AW18/$AW$142</f>
        <v>3.2031727384572626E-3</v>
      </c>
      <c r="BA18" s="21">
        <f>N18</f>
        <v>0</v>
      </c>
      <c r="BB18" s="66">
        <v>188</v>
      </c>
      <c r="BC18" s="15">
        <f>$D$148*AX18</f>
        <v>2765.89659398701</v>
      </c>
      <c r="BD18" s="19">
        <f>BC18-BB18</f>
        <v>2577.89659398701</v>
      </c>
      <c r="BE18" s="63">
        <f>(IF(BD18 &gt; 0, V18, W18))</f>
        <v>186.72850761713516</v>
      </c>
      <c r="BF18" s="46">
        <f>BD18/BE18</f>
        <v>13.805586660997065</v>
      </c>
      <c r="BG18" s="64">
        <f>BB18/BC18</f>
        <v>6.797072616839954E-2</v>
      </c>
      <c r="BH18" s="66">
        <v>0</v>
      </c>
      <c r="BI18" s="66">
        <v>0</v>
      </c>
      <c r="BJ18" s="66">
        <v>0</v>
      </c>
      <c r="BK18" s="10">
        <f>SUM(BH18:BJ18)</f>
        <v>0</v>
      </c>
      <c r="BL18" s="15">
        <f>AY18*$D$147</f>
        <v>0</v>
      </c>
      <c r="BM18" s="9">
        <f>BL18-BK18</f>
        <v>0</v>
      </c>
      <c r="BN18" s="48">
        <f>IF(BM18&gt;0,V18,W18)</f>
        <v>191.95796316305035</v>
      </c>
      <c r="BO18" s="46">
        <f>BM18/BN18</f>
        <v>0</v>
      </c>
      <c r="BP18" s="64" t="e">
        <f>BK18/BL18</f>
        <v>#DIV/0!</v>
      </c>
      <c r="BQ18" s="16">
        <f>BB18+BK18+BS18</f>
        <v>188</v>
      </c>
      <c r="BR18" s="69">
        <f>BC18+BL18+BT18</f>
        <v>2796.5397459894612</v>
      </c>
      <c r="BS18" s="66">
        <v>0</v>
      </c>
      <c r="BT18" s="15">
        <f>AZ18*$D$150</f>
        <v>30.643152002451401</v>
      </c>
      <c r="BU18" s="37">
        <f>BT18-BS18</f>
        <v>30.643152002451401</v>
      </c>
      <c r="BV18" s="54">
        <f>BU18*(BU18&lt;&gt;0)</f>
        <v>30.643152002451401</v>
      </c>
      <c r="BW18" s="26">
        <f>BV18/$BV$142</f>
        <v>5.9328464670767828E-2</v>
      </c>
      <c r="BX18" s="47">
        <f>BW18 * $BU$142</f>
        <v>30.643152002451401</v>
      </c>
      <c r="BY18" s="48">
        <f>IF(BX18&gt;0, V18, W18)</f>
        <v>186.72850761713516</v>
      </c>
      <c r="BZ18" s="65">
        <f>BX18/BY18</f>
        <v>0.16410537626788932</v>
      </c>
      <c r="CA18" s="66">
        <v>0</v>
      </c>
      <c r="CB18" s="15">
        <f>AZ18*$CA$145</f>
        <v>28.30916018657452</v>
      </c>
      <c r="CC18" s="37">
        <f>CB18-CA18</f>
        <v>28.30916018657452</v>
      </c>
      <c r="CD18" s="54">
        <f>CC18*(CC18&lt;&gt;0)</f>
        <v>28.30916018657452</v>
      </c>
      <c r="CE18" s="26">
        <f>CD18/$CD$142</f>
        <v>4.9043048817576347E-3</v>
      </c>
      <c r="CF18" s="47">
        <f>CE18 * $CC$142</f>
        <v>28.309160186574516</v>
      </c>
      <c r="CG18" s="48">
        <f>IF(BX18&gt;0,V18,W18)</f>
        <v>186.72850761713516</v>
      </c>
      <c r="CH18" s="65">
        <f>CF18/CG18</f>
        <v>0.15160598961471441</v>
      </c>
      <c r="CI18" s="70">
        <f>N18</f>
        <v>0</v>
      </c>
      <c r="CJ18" s="1">
        <f>BQ18+BS18</f>
        <v>188</v>
      </c>
    </row>
    <row r="19" spans="1:88" x14ac:dyDescent="0.2">
      <c r="A19" s="25" t="s">
        <v>148</v>
      </c>
      <c r="B19">
        <v>1</v>
      </c>
      <c r="C19">
        <v>1</v>
      </c>
      <c r="D19">
        <v>0.79166666666666596</v>
      </c>
      <c r="E19">
        <v>0.20833333333333301</v>
      </c>
      <c r="F19">
        <v>0.75165562913907202</v>
      </c>
      <c r="G19">
        <v>0.75165562913907202</v>
      </c>
      <c r="H19">
        <v>0.97191011235955005</v>
      </c>
      <c r="I19">
        <v>0.213483146067415</v>
      </c>
      <c r="J19">
        <v>0.45550678203650502</v>
      </c>
      <c r="K19">
        <v>0.58513608402555695</v>
      </c>
      <c r="L19">
        <v>0.42918264062211697</v>
      </c>
      <c r="M19">
        <v>-0.36662378051480499</v>
      </c>
      <c r="N19" s="21">
        <v>0</v>
      </c>
      <c r="O19">
        <v>1.00425672601905</v>
      </c>
      <c r="P19">
        <v>0.98652898770135999</v>
      </c>
      <c r="Q19">
        <v>1.0132152017518501</v>
      </c>
      <c r="R19">
        <v>0.98698960464033703</v>
      </c>
      <c r="S19">
        <v>36.139999389648402</v>
      </c>
      <c r="T19" s="27">
        <f>IF(C19,P19,R19)</f>
        <v>0.98652898770135999</v>
      </c>
      <c r="U19" s="27">
        <f>IF(D19 = 0,O19,Q19)</f>
        <v>1.0132152017518501</v>
      </c>
      <c r="V19" s="39">
        <f>S19*T19^(1-N19)</f>
        <v>35.653157013397603</v>
      </c>
      <c r="W19" s="38">
        <f>S19*U19^(N19+1)</f>
        <v>36.617596772894345</v>
      </c>
      <c r="X19" s="44">
        <f>0.5 * (D19-MAX($D$3:$D$141))/(MIN($D$3:$D$141)-MAX($D$3:$D$141)) + 0.75</f>
        <v>0.85215159312116429</v>
      </c>
      <c r="Y19" s="44">
        <f>AVERAGE(D19, F19, G19, H19, I19, J19, K19)</f>
        <v>0.64585914991911952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PERCENTILE($L$2:$L$141, 0.05)</f>
        <v>-4.4318681538856361E-2</v>
      </c>
      <c r="AG19" s="22">
        <f>PERCENTILE($L$2:$L$141, 0.95)</f>
        <v>0.96039612543034902</v>
      </c>
      <c r="AH19" s="22">
        <f>MIN(MAX(L19,AF19), AG19)</f>
        <v>0.42918264062211697</v>
      </c>
      <c r="AI19" s="22">
        <f>AH19-$AH$142+1</f>
        <v>1.4735013221609734</v>
      </c>
      <c r="AJ19" s="22">
        <f>PERCENTILE($M$2:$M$141, 0.02)</f>
        <v>-2.1836572052201673</v>
      </c>
      <c r="AK19" s="22">
        <f>PERCENTILE($M$2:$M$141, 0.98)</f>
        <v>1.2382392151731634</v>
      </c>
      <c r="AL19" s="22">
        <f>MIN(MAX(M19,AJ19), AK19)</f>
        <v>-0.36662378051480499</v>
      </c>
      <c r="AM19" s="22">
        <f>AL19-$AL$142 + 1</f>
        <v>2.8170334247053623</v>
      </c>
      <c r="AN19" s="46">
        <v>1</v>
      </c>
      <c r="AO19" s="51">
        <v>1</v>
      </c>
      <c r="AP19" s="51">
        <v>1</v>
      </c>
      <c r="AQ19" s="21">
        <v>1</v>
      </c>
      <c r="AR19" s="17">
        <f>(AI19^4)*AB19*AE19*AN19</f>
        <v>4.7141361302091553</v>
      </c>
      <c r="AS19" s="17">
        <f>(AM19^4) *Z19*AC19*AO19*(M19 &gt; 0)</f>
        <v>0</v>
      </c>
      <c r="AT19" s="17">
        <f>(AM19^4)*AA19*AP19*AQ19</f>
        <v>62.974974462204457</v>
      </c>
      <c r="AU19" s="17">
        <f>MIN(AR19, 0.05*AR$142)</f>
        <v>4.7141361302091553</v>
      </c>
      <c r="AV19" s="17">
        <f>MIN(AS19, 0.05*AS$142)</f>
        <v>0</v>
      </c>
      <c r="AW19" s="17">
        <f>MIN(AT19, 0.05*AT$142)</f>
        <v>62.974974462204457</v>
      </c>
      <c r="AX19" s="14">
        <f>AU19/$AU$142</f>
        <v>8.0172413061472565E-3</v>
      </c>
      <c r="AY19" s="14">
        <f>AV19/$AV$142</f>
        <v>0</v>
      </c>
      <c r="AZ19" s="67">
        <f>AW19/$AW$142</f>
        <v>6.8801035636917142E-3</v>
      </c>
      <c r="BA19" s="21">
        <f>N19</f>
        <v>0</v>
      </c>
      <c r="BB19" s="66">
        <v>1012</v>
      </c>
      <c r="BC19" s="15">
        <f>$D$148*AX19</f>
        <v>981.03534449562335</v>
      </c>
      <c r="BD19" s="19">
        <f>BC19-BB19</f>
        <v>-30.964655504376651</v>
      </c>
      <c r="BE19" s="63">
        <f>(IF(BD19 &gt; 0, V19, W19))</f>
        <v>36.617596772894345</v>
      </c>
      <c r="BF19" s="46">
        <f>BD19/BE19</f>
        <v>-0.84562227544375046</v>
      </c>
      <c r="BG19" s="64">
        <f>BB19/BC19</f>
        <v>1.031563241506142</v>
      </c>
      <c r="BH19" s="66">
        <v>795</v>
      </c>
      <c r="BI19" s="66">
        <v>651</v>
      </c>
      <c r="BJ19" s="66">
        <v>72</v>
      </c>
      <c r="BK19" s="10">
        <f>SUM(BH19:BJ19)</f>
        <v>1518</v>
      </c>
      <c r="BL19" s="15">
        <f>AY19*$D$147</f>
        <v>0</v>
      </c>
      <c r="BM19" s="9">
        <f>BL19-BK19</f>
        <v>-1518</v>
      </c>
      <c r="BN19" s="48">
        <f>IF(BM19&gt;0,V19,W19)</f>
        <v>36.617596772894345</v>
      </c>
      <c r="BO19" s="46">
        <f>BM19/BN19</f>
        <v>-41.455478616326836</v>
      </c>
      <c r="BP19" s="64" t="e">
        <f>BK19/BL19</f>
        <v>#DIV/0!</v>
      </c>
      <c r="BQ19" s="16">
        <f>BB19+BK19+BS19</f>
        <v>2566</v>
      </c>
      <c r="BR19" s="69">
        <f>BC19+BL19+BT19</f>
        <v>1046.8538552376801</v>
      </c>
      <c r="BS19" s="66">
        <v>36</v>
      </c>
      <c r="BT19" s="15">
        <f>AZ19*$D$150</f>
        <v>65.818510742056787</v>
      </c>
      <c r="BU19" s="37">
        <f>BT19-BS19</f>
        <v>29.818510742056787</v>
      </c>
      <c r="BV19" s="54">
        <f>BU19*(BU19&lt;&gt;0)</f>
        <v>29.818510742056787</v>
      </c>
      <c r="BW19" s="26">
        <f>BV19/$BV$142</f>
        <v>5.773186978133004E-2</v>
      </c>
      <c r="BX19" s="47">
        <f>BW19 * $BU$142</f>
        <v>29.818510742056787</v>
      </c>
      <c r="BY19" s="48">
        <f>IF(BX19&gt;0, V19, W19)</f>
        <v>35.653157013397603</v>
      </c>
      <c r="BZ19" s="65">
        <f>BX19/BY19</f>
        <v>0.83634980012714455</v>
      </c>
      <c r="CA19" s="66">
        <v>0</v>
      </c>
      <c r="CB19" s="15">
        <f>AZ19*$CA$145</f>
        <v>60.805323280372818</v>
      </c>
      <c r="CC19" s="37">
        <f>CB19-CA19</f>
        <v>60.805323280372818</v>
      </c>
      <c r="CD19" s="54">
        <f>CC19*(CC19&lt;&gt;0)</f>
        <v>60.805323280372818</v>
      </c>
      <c r="CE19" s="26">
        <f>CD19/$CD$142</f>
        <v>1.0533969988350527E-2</v>
      </c>
      <c r="CF19" s="47">
        <f>CE19 * $CC$142</f>
        <v>60.805323280372818</v>
      </c>
      <c r="CG19" s="48">
        <f>IF(BX19&gt;0,V19,W19)</f>
        <v>35.653157013397603</v>
      </c>
      <c r="CH19" s="65">
        <f>CF19/CG19</f>
        <v>1.7054681372963307</v>
      </c>
      <c r="CI19" s="70">
        <f>N19</f>
        <v>0</v>
      </c>
      <c r="CJ19" s="1">
        <f>BQ19+BS19</f>
        <v>2602</v>
      </c>
    </row>
    <row r="20" spans="1:88" x14ac:dyDescent="0.2">
      <c r="A20" s="25" t="s">
        <v>251</v>
      </c>
      <c r="B20">
        <v>1</v>
      </c>
      <c r="C20">
        <v>1</v>
      </c>
      <c r="D20">
        <v>0.30311501597444002</v>
      </c>
      <c r="E20">
        <v>0.69688498402555898</v>
      </c>
      <c r="F20">
        <v>0.235504368546465</v>
      </c>
      <c r="G20">
        <v>0.235504368546465</v>
      </c>
      <c r="H20">
        <v>0.23684210526315699</v>
      </c>
      <c r="I20">
        <v>0.240183792815371</v>
      </c>
      <c r="J20">
        <v>0.23850709662499001</v>
      </c>
      <c r="K20">
        <v>0.23700097718051499</v>
      </c>
      <c r="L20">
        <v>0.420473254346172</v>
      </c>
      <c r="M20">
        <v>1.23478719184446</v>
      </c>
      <c r="N20" s="21">
        <v>0</v>
      </c>
      <c r="O20">
        <v>1</v>
      </c>
      <c r="P20">
        <v>0.98118192673169702</v>
      </c>
      <c r="Q20">
        <v>1.0388081025109399</v>
      </c>
      <c r="R20">
        <v>0.992582395395325</v>
      </c>
      <c r="S20">
        <v>0.855000019073486</v>
      </c>
      <c r="T20" s="27">
        <f>IF(C20,P20,R20)</f>
        <v>0.98118192673169702</v>
      </c>
      <c r="U20" s="27">
        <f>IF(D20 = 0,O20,Q20)</f>
        <v>1.0388081025109399</v>
      </c>
      <c r="V20" s="39">
        <f>S20*T20^(1-N20)</f>
        <v>0.83891056607016068</v>
      </c>
      <c r="W20" s="38">
        <f>S20*U20^(N20+1)</f>
        <v>0.88818094746054543</v>
      </c>
      <c r="X20" s="44">
        <f>0.5 * (D20-MAX($D$3:$D$141))/(MIN($D$3:$D$141)-MAX($D$3:$D$141)) + 0.75</f>
        <v>1.1002700953752007</v>
      </c>
      <c r="Y20" s="44">
        <f>AVERAGE(D20, F20, G20, H20, I20, J20, K20)</f>
        <v>0.24666538927877188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PERCENTILE($L$2:$L$141, 0.05)</f>
        <v>-4.4318681538856361E-2</v>
      </c>
      <c r="AG20" s="22">
        <f>PERCENTILE($L$2:$L$141, 0.95)</f>
        <v>0.96039612543034902</v>
      </c>
      <c r="AH20" s="22">
        <f>MIN(MAX(L20,AF20), AG20)</f>
        <v>0.420473254346172</v>
      </c>
      <c r="AI20" s="22">
        <f>AH20-$AH$142+1</f>
        <v>1.4647919358850283</v>
      </c>
      <c r="AJ20" s="22">
        <f>PERCENTILE($M$2:$M$141, 0.02)</f>
        <v>-2.1836572052201673</v>
      </c>
      <c r="AK20" s="22">
        <f>PERCENTILE($M$2:$M$141, 0.98)</f>
        <v>1.2382392151731634</v>
      </c>
      <c r="AL20" s="22">
        <f>MIN(MAX(M20,AJ20), AK20)</f>
        <v>1.23478719184446</v>
      </c>
      <c r="AM20" s="22">
        <f>AL20-$AL$142 + 1</f>
        <v>4.4184443970646274</v>
      </c>
      <c r="AN20" s="46">
        <v>0</v>
      </c>
      <c r="AO20" s="75">
        <v>0.26</v>
      </c>
      <c r="AP20" s="51">
        <v>0.52</v>
      </c>
      <c r="AQ20" s="50">
        <v>1</v>
      </c>
      <c r="AR20" s="17">
        <f>(AI20^4)*AB20*AE20*AN20</f>
        <v>0</v>
      </c>
      <c r="AS20" s="17">
        <f>(AM20^4) *Z20*AC20*AO20*(M20 &gt; 0)</f>
        <v>99.094813420443288</v>
      </c>
      <c r="AT20" s="17">
        <f>(AM20^4)*AA20*AP20*AQ20</f>
        <v>198.18962684088658</v>
      </c>
      <c r="AU20" s="17">
        <f>MIN(AR20, 0.05*AR$142)</f>
        <v>0</v>
      </c>
      <c r="AV20" s="17">
        <f>MIN(AS20, 0.05*AS$142)</f>
        <v>99.094813420443288</v>
      </c>
      <c r="AW20" s="17">
        <f>MIN(AT20, 0.05*AT$142)</f>
        <v>198.18962684088658</v>
      </c>
      <c r="AX20" s="14">
        <f>AU20/$AU$142</f>
        <v>0</v>
      </c>
      <c r="AY20" s="14">
        <f>AV20/$AV$142</f>
        <v>3.004431884343043E-2</v>
      </c>
      <c r="AZ20" s="67">
        <f>AW20/$AW$142</f>
        <v>2.165249243146708E-2</v>
      </c>
      <c r="BA20" s="21">
        <f>N20</f>
        <v>0</v>
      </c>
      <c r="BB20" s="66">
        <v>0</v>
      </c>
      <c r="BC20" s="15">
        <f>$D$148*AX20</f>
        <v>0</v>
      </c>
      <c r="BD20" s="19">
        <f>BC20-BB20</f>
        <v>0</v>
      </c>
      <c r="BE20" s="63">
        <f>(IF(BD20 &gt; 0, V20, W20))</f>
        <v>0.88818094746054543</v>
      </c>
      <c r="BF20" s="46">
        <f>BD20/BE20</f>
        <v>0</v>
      </c>
      <c r="BG20" s="64" t="e">
        <f>BB20/BC20</f>
        <v>#DIV/0!</v>
      </c>
      <c r="BH20" s="66">
        <v>0</v>
      </c>
      <c r="BI20" s="66">
        <v>1748</v>
      </c>
      <c r="BJ20" s="66">
        <v>123</v>
      </c>
      <c r="BK20" s="10">
        <f>SUM(BH20:BJ20)</f>
        <v>1871</v>
      </c>
      <c r="BL20" s="15">
        <f>AY20*$D$147</f>
        <v>5327.0124591822587</v>
      </c>
      <c r="BM20" s="9">
        <f>BL20-BK20</f>
        <v>3456.0124591822587</v>
      </c>
      <c r="BN20" s="48">
        <f>IF(BM20&gt;0,V20,W20)</f>
        <v>0.83891056607016068</v>
      </c>
      <c r="BO20" s="46">
        <f>BM20/BN20</f>
        <v>4119.6434983192494</v>
      </c>
      <c r="BP20" s="64">
        <f>BK20/BL20</f>
        <v>0.35122876365249095</v>
      </c>
      <c r="BQ20" s="16">
        <f>BB20+BK20+BS20</f>
        <v>2079</v>
      </c>
      <c r="BR20" s="69">
        <f>BC20+BL20+BT20</f>
        <v>5534.1510280278881</v>
      </c>
      <c r="BS20" s="66">
        <v>208</v>
      </c>
      <c r="BT20" s="15">
        <f>AZ20*$D$150</f>
        <v>207.13856884562981</v>
      </c>
      <c r="BU20" s="37">
        <f>BT20-BS20</f>
        <v>-0.86143115437019446</v>
      </c>
      <c r="BV20" s="54">
        <f>BU20*(BU20&lt;&gt;0)</f>
        <v>-0.86143115437019446</v>
      </c>
      <c r="BW20" s="26">
        <f>BV20/$BV$142</f>
        <v>-1.667824113011035E-3</v>
      </c>
      <c r="BX20" s="47">
        <f>BW20 * $BU$142</f>
        <v>-0.86143115437019446</v>
      </c>
      <c r="BY20" s="48">
        <f>IF(BX20&gt;0, V20, W20)</f>
        <v>0.88818094746054543</v>
      </c>
      <c r="BZ20" s="65">
        <f>BX20/BY20</f>
        <v>-0.96988249616608757</v>
      </c>
      <c r="CA20" s="66">
        <v>0</v>
      </c>
      <c r="CB20" s="15">
        <f>AZ20*$CA$145</f>
        <v>191.36148023544135</v>
      </c>
      <c r="CC20" s="37">
        <f>CB20-CA20</f>
        <v>191.36148023544135</v>
      </c>
      <c r="CD20" s="54">
        <f>CC20*(CC20&lt;&gt;0)</f>
        <v>191.36148023544135</v>
      </c>
      <c r="CE20" s="26">
        <f>CD20/$CD$142</f>
        <v>3.3151638392442277E-2</v>
      </c>
      <c r="CF20" s="47">
        <f>CE20 * $CC$142</f>
        <v>191.36148023544135</v>
      </c>
      <c r="CG20" s="48">
        <f>IF(BX20&gt;0,V20,W20)</f>
        <v>0.88818094746054543</v>
      </c>
      <c r="CH20" s="65">
        <f>CF20/CG20</f>
        <v>215.45325958924823</v>
      </c>
      <c r="CI20" s="70">
        <f>N20</f>
        <v>0</v>
      </c>
      <c r="CJ20" s="1">
        <f>BQ20+BS20</f>
        <v>2287</v>
      </c>
    </row>
    <row r="21" spans="1:88" x14ac:dyDescent="0.2">
      <c r="A21" s="32" t="s">
        <v>149</v>
      </c>
      <c r="B21">
        <v>1</v>
      </c>
      <c r="C21">
        <v>1</v>
      </c>
      <c r="D21">
        <v>0.36230248306997698</v>
      </c>
      <c r="E21">
        <v>0.63769751693002197</v>
      </c>
      <c r="F21">
        <v>0.24888888888888799</v>
      </c>
      <c r="G21">
        <v>0.24888888888888799</v>
      </c>
      <c r="H21">
        <v>6.9587628865979301E-2</v>
      </c>
      <c r="I21">
        <v>0.31829896907216398</v>
      </c>
      <c r="J21">
        <v>0.148827653775155</v>
      </c>
      <c r="K21">
        <v>0.192461812794223</v>
      </c>
      <c r="L21">
        <v>-0.133949499633224</v>
      </c>
      <c r="M21">
        <v>-0.58722477230478498</v>
      </c>
      <c r="N21" s="21">
        <v>0</v>
      </c>
      <c r="O21">
        <v>0.98775769790892098</v>
      </c>
      <c r="P21">
        <v>0.98847921912973902</v>
      </c>
      <c r="Q21">
        <v>1.00903646203374</v>
      </c>
      <c r="R21">
        <v>0.98844706438653696</v>
      </c>
      <c r="S21">
        <v>12.829999923706</v>
      </c>
      <c r="T21" s="27">
        <f>IF(C21,P21,R21)</f>
        <v>0.98847921912973902</v>
      </c>
      <c r="U21" s="27">
        <f>IF(D21 = 0,O21,Q21)</f>
        <v>1.00903646203374</v>
      </c>
      <c r="V21" s="39">
        <f>S21*T21^(1-N21)</f>
        <v>12.682188306019517</v>
      </c>
      <c r="W21" s="38">
        <f>S21*U21^(N21+1)</f>
        <v>12.945937730909456</v>
      </c>
      <c r="X21" s="44">
        <f>0.5 * (D21-MAX($D$3:$D$141))/(MIN($D$3:$D$141)-MAX($D$3:$D$141)) + 0.75</f>
        <v>1.0702108259670493</v>
      </c>
      <c r="Y21" s="44">
        <f>AVERAGE(D21, F21, G21, H21, I21, J21, K21)</f>
        <v>0.22703661790789634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PERCENTILE($L$2:$L$141, 0.05)</f>
        <v>-4.4318681538856361E-2</v>
      </c>
      <c r="AG21" s="22">
        <f>PERCENTILE($L$2:$L$141, 0.95)</f>
        <v>0.96039612543034902</v>
      </c>
      <c r="AH21" s="22">
        <f>MIN(MAX(L21,AF21), AG21)</f>
        <v>-4.4318681538856361E-2</v>
      </c>
      <c r="AI21" s="22">
        <f>AH21-$AH$142+1</f>
        <v>1</v>
      </c>
      <c r="AJ21" s="22">
        <f>PERCENTILE($M$2:$M$141, 0.02)</f>
        <v>-2.1836572052201673</v>
      </c>
      <c r="AK21" s="22">
        <f>PERCENTILE($M$2:$M$141, 0.98)</f>
        <v>1.2382392151731634</v>
      </c>
      <c r="AL21" s="22">
        <f>MIN(MAX(M21,AJ21), AK21)</f>
        <v>-0.58722477230478498</v>
      </c>
      <c r="AM21" s="22">
        <f>AL21-$AL$142 + 1</f>
        <v>2.5964324329153823</v>
      </c>
      <c r="AN21" s="46">
        <v>1</v>
      </c>
      <c r="AO21" s="51">
        <v>1</v>
      </c>
      <c r="AP21" s="51">
        <v>1</v>
      </c>
      <c r="AQ21" s="21">
        <v>1</v>
      </c>
      <c r="AR21" s="17">
        <f>(AI21^4)*AB21*AE21*AN21</f>
        <v>1</v>
      </c>
      <c r="AS21" s="17">
        <f>(AM21^4) *Z21*AC21*AO21*(M21 &gt; 0)</f>
        <v>0</v>
      </c>
      <c r="AT21" s="17">
        <f>(AM21^4)*AA21*AP21*AQ21</f>
        <v>45.44730152043482</v>
      </c>
      <c r="AU21" s="17">
        <f>MIN(AR21, 0.05*AR$142)</f>
        <v>1</v>
      </c>
      <c r="AV21" s="17">
        <f>MIN(AS21, 0.05*AS$142)</f>
        <v>0</v>
      </c>
      <c r="AW21" s="17">
        <f>MIN(AT21, 0.05*AT$142)</f>
        <v>45.44730152043482</v>
      </c>
      <c r="AX21" s="14">
        <f>AU21/$AU$142</f>
        <v>1.7006809062579088E-3</v>
      </c>
      <c r="AY21" s="14">
        <f>AV21/$AV$142</f>
        <v>0</v>
      </c>
      <c r="AZ21" s="67">
        <f>AW21/$AW$142</f>
        <v>4.9651809122777356E-3</v>
      </c>
      <c r="BA21" s="21">
        <f>N21</f>
        <v>0</v>
      </c>
      <c r="BB21" s="66">
        <v>257</v>
      </c>
      <c r="BC21" s="15">
        <f>$D$148*AX21</f>
        <v>208.10500957088337</v>
      </c>
      <c r="BD21" s="19">
        <f>BC21-BB21</f>
        <v>-48.894990429116632</v>
      </c>
      <c r="BE21" s="63">
        <f>(IF(BD21 &gt; 0, V21, W21))</f>
        <v>12.945937730909456</v>
      </c>
      <c r="BF21" s="46">
        <f>BD21/BE21</f>
        <v>-3.7768596949432216</v>
      </c>
      <c r="BG21" s="64">
        <f>BB21/BC21</f>
        <v>1.2349534522496073</v>
      </c>
      <c r="BH21" s="66">
        <v>51</v>
      </c>
      <c r="BI21" s="66">
        <v>282</v>
      </c>
      <c r="BJ21" s="66">
        <v>0</v>
      </c>
      <c r="BK21" s="10">
        <f>SUM(BH21:BJ21)</f>
        <v>333</v>
      </c>
      <c r="BL21" s="15">
        <f>AY21*$D$147</f>
        <v>0</v>
      </c>
      <c r="BM21" s="9">
        <f>BL21-BK21</f>
        <v>-333</v>
      </c>
      <c r="BN21" s="48">
        <f>IF(BM21&gt;0,V21,W21)</f>
        <v>12.945937730909456</v>
      </c>
      <c r="BO21" s="46">
        <f>BM21/BN21</f>
        <v>-25.722354527083503</v>
      </c>
      <c r="BP21" s="64" t="e">
        <f>BK21/BL21</f>
        <v>#DIV/0!</v>
      </c>
      <c r="BQ21" s="16">
        <f>BB21+BK21+BS21</f>
        <v>603</v>
      </c>
      <c r="BR21" s="69">
        <f>BC21+BL21+BT21</f>
        <v>255.60441276818833</v>
      </c>
      <c r="BS21" s="66">
        <v>13</v>
      </c>
      <c r="BT21" s="15">
        <f>AZ21*$D$150</f>
        <v>47.499403197304957</v>
      </c>
      <c r="BU21" s="37">
        <f>BT21-BS21</f>
        <v>34.499403197304957</v>
      </c>
      <c r="BV21" s="54">
        <f>BU21*(BU21&lt;&gt;0)</f>
        <v>34.499403197304957</v>
      </c>
      <c r="BW21" s="26">
        <f>BV21/$BV$142</f>
        <v>6.6794585086747654E-2</v>
      </c>
      <c r="BX21" s="47">
        <f>BW21 * $BU$142</f>
        <v>34.499403197304957</v>
      </c>
      <c r="BY21" s="48">
        <f>IF(BX21&gt;0, V21, W21)</f>
        <v>12.682188306019517</v>
      </c>
      <c r="BZ21" s="65">
        <f>BX21/BY21</f>
        <v>2.7203036546090429</v>
      </c>
      <c r="CA21" s="66">
        <v>0</v>
      </c>
      <c r="CB21" s="15">
        <f>AZ21*$CA$145</f>
        <v>43.88152412557379</v>
      </c>
      <c r="CC21" s="37">
        <f>CB21-CA21</f>
        <v>43.88152412557379</v>
      </c>
      <c r="CD21" s="54">
        <f>CC21*(CC21&lt;&gt;0)</f>
        <v>43.88152412557379</v>
      </c>
      <c r="CE21" s="26">
        <f>CD21/$CD$142</f>
        <v>7.6020754967531141E-3</v>
      </c>
      <c r="CF21" s="47">
        <f>CE21 * $CC$142</f>
        <v>43.88152412557379</v>
      </c>
      <c r="CG21" s="48">
        <f>IF(BX21&gt;0,V21,W21)</f>
        <v>12.682188306019517</v>
      </c>
      <c r="CH21" s="65">
        <f>CF21/CG21</f>
        <v>3.4600908823239687</v>
      </c>
      <c r="CI21" s="70">
        <f>N21</f>
        <v>0</v>
      </c>
      <c r="CJ21" s="1">
        <f>BQ21+BS21</f>
        <v>616</v>
      </c>
    </row>
    <row r="22" spans="1:88" x14ac:dyDescent="0.2">
      <c r="A22" s="32" t="s">
        <v>200</v>
      </c>
      <c r="B22">
        <v>1</v>
      </c>
      <c r="C22">
        <v>1</v>
      </c>
      <c r="D22">
        <v>0.94628594249201203</v>
      </c>
      <c r="E22">
        <v>5.3714057507987099E-2</v>
      </c>
      <c r="F22">
        <v>0.76767275615567898</v>
      </c>
      <c r="G22">
        <v>0.76767275615567898</v>
      </c>
      <c r="H22">
        <v>0.66938178780283997</v>
      </c>
      <c r="I22">
        <v>0.74540517961570596</v>
      </c>
      <c r="J22">
        <v>0.70637146868249001</v>
      </c>
      <c r="K22">
        <v>0.736384500266825</v>
      </c>
      <c r="L22">
        <v>0.55426225042404098</v>
      </c>
      <c r="M22">
        <v>0.80585359120286504</v>
      </c>
      <c r="N22" s="21">
        <v>0</v>
      </c>
      <c r="O22">
        <v>1.0071826353631901</v>
      </c>
      <c r="P22">
        <v>1.0106938963557199</v>
      </c>
      <c r="Q22">
        <v>1.0021606358428501</v>
      </c>
      <c r="R22">
        <v>0.99426230068842303</v>
      </c>
      <c r="S22">
        <v>8.1999998092651296</v>
      </c>
      <c r="T22" s="27">
        <f>IF(C22,P22,R22)</f>
        <v>1.0106938963557199</v>
      </c>
      <c r="U22" s="27">
        <f>IF(D22 = 0,O22,Q22)</f>
        <v>1.0021606358428501</v>
      </c>
      <c r="V22" s="39">
        <f>S22*T22^(1-N22)</f>
        <v>8.2876897573423349</v>
      </c>
      <c r="W22" s="38">
        <f>S22*U22^(N22+1)</f>
        <v>8.2177170227643916</v>
      </c>
      <c r="X22" s="44">
        <f>0.5 * (D22-MAX($D$3:$D$141))/(MIN($D$3:$D$141)-MAX($D$3:$D$141)) + 0.75</f>
        <v>0.77362580555493454</v>
      </c>
      <c r="Y22" s="44">
        <f>AVERAGE(D22, F22, G22, H22, I22, J22, K22)</f>
        <v>0.76273919873874718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PERCENTILE($L$2:$L$141, 0.05)</f>
        <v>-4.4318681538856361E-2</v>
      </c>
      <c r="AG22" s="22">
        <f>PERCENTILE($L$2:$L$141, 0.95)</f>
        <v>0.96039612543034902</v>
      </c>
      <c r="AH22" s="22">
        <f>MIN(MAX(L22,AF22), AG22)</f>
        <v>0.55426225042404098</v>
      </c>
      <c r="AI22" s="22">
        <f>AH22-$AH$142+1</f>
        <v>1.5985809319628972</v>
      </c>
      <c r="AJ22" s="22">
        <f>PERCENTILE($M$2:$M$141, 0.02)</f>
        <v>-2.1836572052201673</v>
      </c>
      <c r="AK22" s="22">
        <f>PERCENTILE($M$2:$M$141, 0.98)</f>
        <v>1.2382392151731634</v>
      </c>
      <c r="AL22" s="22">
        <f>MIN(MAX(M22,AJ22), AK22)</f>
        <v>0.80585359120286504</v>
      </c>
      <c r="AM22" s="22">
        <f>AL22-$AL$142 + 1</f>
        <v>3.9895107964230325</v>
      </c>
      <c r="AN22" s="46">
        <v>0</v>
      </c>
      <c r="AO22" s="75">
        <v>0.26</v>
      </c>
      <c r="AP22" s="51">
        <v>0.52</v>
      </c>
      <c r="AQ22" s="50">
        <v>1</v>
      </c>
      <c r="AR22" s="17">
        <f>(AI22^4)*AB22*AE22*AN22</f>
        <v>0</v>
      </c>
      <c r="AS22" s="17">
        <f>(AM22^4) *Z22*AC22*AO22*(M22 &gt; 0)</f>
        <v>65.864579996040433</v>
      </c>
      <c r="AT22" s="17">
        <f>(AM22^4)*AA22*AP22*AQ22</f>
        <v>131.72915999208087</v>
      </c>
      <c r="AU22" s="17">
        <f>MIN(AR22, 0.05*AR$142)</f>
        <v>0</v>
      </c>
      <c r="AV22" s="17">
        <f>MIN(AS22, 0.05*AS$142)</f>
        <v>65.864579996040433</v>
      </c>
      <c r="AW22" s="17">
        <f>MIN(AT22, 0.05*AT$142)</f>
        <v>131.72915999208087</v>
      </c>
      <c r="AX22" s="14">
        <f>AU22/$AU$142</f>
        <v>0</v>
      </c>
      <c r="AY22" s="14">
        <f>AV22/$AV$142</f>
        <v>1.9969324060318882E-2</v>
      </c>
      <c r="AZ22" s="67">
        <f>AW22/$AW$142</f>
        <v>1.4391593975914507E-2</v>
      </c>
      <c r="BA22" s="21">
        <f>N22</f>
        <v>0</v>
      </c>
      <c r="BB22" s="66">
        <v>0</v>
      </c>
      <c r="BC22" s="15">
        <f>$D$148*AX22</f>
        <v>0</v>
      </c>
      <c r="BD22" s="19">
        <f>BC22-BB22</f>
        <v>0</v>
      </c>
      <c r="BE22" s="63">
        <f>(IF(BD22 &gt; 0, V22, W22))</f>
        <v>8.2177170227643916</v>
      </c>
      <c r="BF22" s="46">
        <f>BD22/BE22</f>
        <v>0</v>
      </c>
      <c r="BG22" s="64" t="e">
        <f>BB22/BC22</f>
        <v>#DIV/0!</v>
      </c>
      <c r="BH22" s="66">
        <v>0</v>
      </c>
      <c r="BI22" s="66">
        <v>779</v>
      </c>
      <c r="BJ22" s="66">
        <v>0</v>
      </c>
      <c r="BK22" s="10">
        <f>SUM(BH22:BJ22)</f>
        <v>779</v>
      </c>
      <c r="BL22" s="15">
        <f>AY22*$D$147</f>
        <v>3540.6639979134484</v>
      </c>
      <c r="BM22" s="9">
        <f>BL22-BK22</f>
        <v>2761.6639979134484</v>
      </c>
      <c r="BN22" s="48">
        <f>IF(BM22&gt;0,V22,W22)</f>
        <v>8.2876897573423349</v>
      </c>
      <c r="BO22" s="46">
        <f>BM22/BN22</f>
        <v>333.22482848332976</v>
      </c>
      <c r="BP22" s="64">
        <f>BK22/BL22</f>
        <v>0.22001522891160333</v>
      </c>
      <c r="BQ22" s="16">
        <f>BB22+BK22+BS22</f>
        <v>927</v>
      </c>
      <c r="BR22" s="69">
        <f>BC22+BL22+BT22</f>
        <v>3678.3411816840344</v>
      </c>
      <c r="BS22" s="66">
        <v>148</v>
      </c>
      <c r="BT22" s="15">
        <f>AZ22*$D$150</f>
        <v>137.67718377058614</v>
      </c>
      <c r="BU22" s="37">
        <f>BT22-BS22</f>
        <v>-10.32281622941386</v>
      </c>
      <c r="BV22" s="54">
        <f>BU22*(BU22&lt;&gt;0)</f>
        <v>-10.32281622941386</v>
      </c>
      <c r="BW22" s="26">
        <f>BV22/$BV$142</f>
        <v>-1.9986091441266063E-2</v>
      </c>
      <c r="BX22" s="47">
        <f>BW22 * $BU$142</f>
        <v>-10.32281622941386</v>
      </c>
      <c r="BY22" s="48">
        <f>IF(BX22&gt;0, V22, W22)</f>
        <v>8.2177170227643916</v>
      </c>
      <c r="BZ22" s="65">
        <f>BX22/BY22</f>
        <v>-1.2561659401045335</v>
      </c>
      <c r="CA22" s="66">
        <v>0</v>
      </c>
      <c r="CB22" s="15">
        <f>AZ22*$CA$145</f>
        <v>127.19074882003602</v>
      </c>
      <c r="CC22" s="37">
        <f>CB22-CA22</f>
        <v>127.19074882003602</v>
      </c>
      <c r="CD22" s="54">
        <f>CC22*(CC22&lt;&gt;0)</f>
        <v>127.19074882003602</v>
      </c>
      <c r="CE22" s="26">
        <f>CD22/$CD$142</f>
        <v>2.2034642011328102E-2</v>
      </c>
      <c r="CF22" s="47">
        <f>CE22 * $CC$142</f>
        <v>127.19074882003602</v>
      </c>
      <c r="CG22" s="48">
        <f>IF(BX22&gt;0,V22,W22)</f>
        <v>8.2177170227643916</v>
      </c>
      <c r="CH22" s="65">
        <f>CF22/CG22</f>
        <v>15.477625777049427</v>
      </c>
      <c r="CI22" s="70">
        <f>N22</f>
        <v>0</v>
      </c>
      <c r="CJ22" s="1">
        <f>BQ22+BS22</f>
        <v>1075</v>
      </c>
    </row>
    <row r="23" spans="1:88" x14ac:dyDescent="0.2">
      <c r="A23" s="32" t="s">
        <v>258</v>
      </c>
      <c r="B23">
        <v>1</v>
      </c>
      <c r="C23">
        <v>1</v>
      </c>
      <c r="D23">
        <v>0.86661341853035101</v>
      </c>
      <c r="E23">
        <v>0.13338658146964799</v>
      </c>
      <c r="F23">
        <v>0.93923749007148505</v>
      </c>
      <c r="G23">
        <v>0.93923749007148505</v>
      </c>
      <c r="H23">
        <v>0.67773600668337497</v>
      </c>
      <c r="I23">
        <v>0.72034252297410195</v>
      </c>
      <c r="J23">
        <v>0.69871458047238</v>
      </c>
      <c r="K23">
        <v>0.81009809828145496</v>
      </c>
      <c r="L23">
        <v>-4.0412631389724701E-2</v>
      </c>
      <c r="M23">
        <v>0.45326151225199901</v>
      </c>
      <c r="N23" s="21">
        <v>0</v>
      </c>
      <c r="O23">
        <v>1.00860402488565</v>
      </c>
      <c r="P23">
        <v>0.98950337967398805</v>
      </c>
      <c r="Q23">
        <v>1.01693313143202</v>
      </c>
      <c r="R23">
        <v>0.99286850515426095</v>
      </c>
      <c r="S23">
        <v>17.079999923706001</v>
      </c>
      <c r="T23" s="27">
        <f>IF(C23,P23,R23)</f>
        <v>0.98950337967398805</v>
      </c>
      <c r="U23" s="27">
        <f>IF(D23 = 0,O23,Q23)</f>
        <v>1.01693313143202</v>
      </c>
      <c r="V23" s="39">
        <f>S23*T23^(1-N23)</f>
        <v>16.900717649338546</v>
      </c>
      <c r="W23" s="38">
        <f>S23*U23^(N23+1)</f>
        <v>17.369217807273007</v>
      </c>
      <c r="X23" s="44">
        <f>0.5 * (D23-MAX($D$3:$D$141))/(MIN($D$3:$D$141)-MAX($D$3:$D$141)) + 0.75</f>
        <v>0.81408872751652583</v>
      </c>
      <c r="Y23" s="44">
        <f>AVERAGE(D23, F23, G23, H23, I23, J23, K23)</f>
        <v>0.8074256581549476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PERCENTILE($L$2:$L$141, 0.05)</f>
        <v>-4.4318681538856361E-2</v>
      </c>
      <c r="AG23" s="22">
        <f>PERCENTILE($L$2:$L$141, 0.95)</f>
        <v>0.96039612543034902</v>
      </c>
      <c r="AH23" s="22">
        <f>MIN(MAX(L23,AF23), AG23)</f>
        <v>-4.0412631389724701E-2</v>
      </c>
      <c r="AI23" s="22">
        <f>AH23-$AH$142+1</f>
        <v>1.0039060501491317</v>
      </c>
      <c r="AJ23" s="22">
        <f>PERCENTILE($M$2:$M$141, 0.02)</f>
        <v>-2.1836572052201673</v>
      </c>
      <c r="AK23" s="22">
        <f>PERCENTILE($M$2:$M$141, 0.98)</f>
        <v>1.2382392151731634</v>
      </c>
      <c r="AL23" s="22">
        <f>MIN(MAX(M23,AJ23), AK23)</f>
        <v>0.45326151225199901</v>
      </c>
      <c r="AM23" s="22">
        <f>AL23-$AL$142 + 1</f>
        <v>3.6369187174721662</v>
      </c>
      <c r="AN23" s="46">
        <v>0</v>
      </c>
      <c r="AO23" s="75">
        <v>0.26</v>
      </c>
      <c r="AP23" s="51">
        <v>0.52</v>
      </c>
      <c r="AQ23" s="50">
        <v>1</v>
      </c>
      <c r="AR23" s="17">
        <f>(AI23^4)*AB23*AE23*AN23</f>
        <v>0</v>
      </c>
      <c r="AS23" s="17">
        <f>(AM23^4) *Z23*AC23*AO23*(M23 &gt; 0)</f>
        <v>45.48914017140649</v>
      </c>
      <c r="AT23" s="17">
        <f>(AM23^4)*AA23*AP23*AQ23</f>
        <v>90.97828034281298</v>
      </c>
      <c r="AU23" s="17">
        <f>MIN(AR23, 0.05*AR$142)</f>
        <v>0</v>
      </c>
      <c r="AV23" s="17">
        <f>MIN(AS23, 0.05*AS$142)</f>
        <v>45.48914017140649</v>
      </c>
      <c r="AW23" s="17">
        <f>MIN(AT23, 0.05*AT$142)</f>
        <v>90.97828034281298</v>
      </c>
      <c r="AX23" s="14">
        <f>AU23/$AU$142</f>
        <v>0</v>
      </c>
      <c r="AY23" s="14">
        <f>AV23/$AV$142</f>
        <v>1.3791743321868827E-2</v>
      </c>
      <c r="AZ23" s="67">
        <f>AW23/$AW$142</f>
        <v>9.9395036861952262E-3</v>
      </c>
      <c r="BA23" s="21">
        <f>N23</f>
        <v>0</v>
      </c>
      <c r="BB23" s="66">
        <v>0</v>
      </c>
      <c r="BC23" s="15">
        <f>$D$148*AX23</f>
        <v>0</v>
      </c>
      <c r="BD23" s="19">
        <f>BC23-BB23</f>
        <v>0</v>
      </c>
      <c r="BE23" s="63">
        <f>(IF(BD23 &gt; 0, V23, W23))</f>
        <v>17.369217807273007</v>
      </c>
      <c r="BF23" s="46">
        <f>BD23/BE23</f>
        <v>0</v>
      </c>
      <c r="BG23" s="64" t="e">
        <f>BB23/BC23</f>
        <v>#DIV/0!</v>
      </c>
      <c r="BH23" s="66">
        <v>0</v>
      </c>
      <c r="BI23" s="66">
        <v>85</v>
      </c>
      <c r="BJ23" s="66">
        <v>0</v>
      </c>
      <c r="BK23" s="10">
        <f>SUM(BH23:BJ23)</f>
        <v>85</v>
      </c>
      <c r="BL23" s="15">
        <f>AY23*$D$147</f>
        <v>2445.3471184454506</v>
      </c>
      <c r="BM23" s="9">
        <f>BL23-BK23</f>
        <v>2360.3471184454506</v>
      </c>
      <c r="BN23" s="48">
        <f>IF(BM23&gt;0,V23,W23)</f>
        <v>16.900717649338546</v>
      </c>
      <c r="BO23" s="46">
        <f>BM23/BN23</f>
        <v>139.65957939885641</v>
      </c>
      <c r="BP23" s="64">
        <f>BK23/BL23</f>
        <v>3.4759891288577455E-2</v>
      </c>
      <c r="BQ23" s="16">
        <f>BB23+BK23+BS23</f>
        <v>153</v>
      </c>
      <c r="BR23" s="69">
        <f>BC23+BL23+BT23</f>
        <v>2540.4333804594371</v>
      </c>
      <c r="BS23" s="66">
        <v>68</v>
      </c>
      <c r="BT23" s="15">
        <f>AZ23*$D$150</f>
        <v>95.086262013986627</v>
      </c>
      <c r="BU23" s="37">
        <f>BT23-BS23</f>
        <v>27.086262013986627</v>
      </c>
      <c r="BV23" s="54">
        <f>BU23*(BU23&lt;&gt;0)</f>
        <v>27.086262013986627</v>
      </c>
      <c r="BW23" s="26">
        <f>BV23/$BV$142</f>
        <v>5.2441940007718853E-2</v>
      </c>
      <c r="BX23" s="47">
        <f>BW23 * $BU$142</f>
        <v>27.086262013986627</v>
      </c>
      <c r="BY23" s="48">
        <f>IF(BX23&gt;0, V23, W23)</f>
        <v>16.900717649338546</v>
      </c>
      <c r="BZ23" s="65">
        <f>BX23/BY23</f>
        <v>1.6026693407925621</v>
      </c>
      <c r="CA23" s="66">
        <v>0</v>
      </c>
      <c r="CB23" s="15">
        <f>AZ23*$CA$145</f>
        <v>87.843842653040483</v>
      </c>
      <c r="CC23" s="37">
        <f>CB23-CA23</f>
        <v>87.843842653040483</v>
      </c>
      <c r="CD23" s="54">
        <f>CC23*(CC23&lt;&gt;0)</f>
        <v>87.843842653040483</v>
      </c>
      <c r="CE23" s="26">
        <f>CD23/$CD$142</f>
        <v>1.5218147889811543E-2</v>
      </c>
      <c r="CF23" s="47">
        <f>CE23 * $CC$142</f>
        <v>87.843842653040483</v>
      </c>
      <c r="CG23" s="48">
        <f>IF(BX23&gt;0,V23,W23)</f>
        <v>16.900717649338546</v>
      </c>
      <c r="CH23" s="65">
        <f>CF23/CG23</f>
        <v>5.1976397970578772</v>
      </c>
      <c r="CI23" s="70">
        <f>N23</f>
        <v>0</v>
      </c>
      <c r="CJ23" s="1">
        <f>BQ23+BS23</f>
        <v>221</v>
      </c>
    </row>
    <row r="24" spans="1:88" x14ac:dyDescent="0.2">
      <c r="A24" s="32" t="s">
        <v>259</v>
      </c>
      <c r="B24">
        <v>0</v>
      </c>
      <c r="C24">
        <v>0</v>
      </c>
      <c r="D24">
        <v>0.17176186645213101</v>
      </c>
      <c r="E24">
        <v>0.82823813354786802</v>
      </c>
      <c r="F24">
        <v>0.26685621445978802</v>
      </c>
      <c r="G24">
        <v>0.26685621445978802</v>
      </c>
      <c r="H24">
        <v>0.36424394319131098</v>
      </c>
      <c r="I24">
        <v>5.4720133667502002E-2</v>
      </c>
      <c r="J24">
        <v>0.14117888389913899</v>
      </c>
      <c r="K24">
        <v>0.194099104889698</v>
      </c>
      <c r="L24">
        <v>0.117743521821163</v>
      </c>
      <c r="M24">
        <v>0.19656846320336199</v>
      </c>
      <c r="N24" s="21">
        <v>0</v>
      </c>
      <c r="O24">
        <v>1</v>
      </c>
      <c r="P24">
        <v>0.97908626112067498</v>
      </c>
      <c r="Q24">
        <v>1.0056782111977101</v>
      </c>
      <c r="R24">
        <v>0.98478589499653801</v>
      </c>
      <c r="S24">
        <v>0.74210000038146895</v>
      </c>
      <c r="T24" s="27">
        <f>IF(C24,P24,R24)</f>
        <v>0.98478589499653801</v>
      </c>
      <c r="U24" s="27">
        <f>IF(D24 = 0,O24,Q24)</f>
        <v>1.0056782111977101</v>
      </c>
      <c r="V24" s="39">
        <f>S24*T24^(1-N24)</f>
        <v>0.73080961305259606</v>
      </c>
      <c r="W24" s="38">
        <f>S24*U24^(N24+1)</f>
        <v>0.74631380091345567</v>
      </c>
      <c r="X24" s="44">
        <f>0.5 * (D24-MAX($D$3:$D$141))/(MIN($D$3:$D$141)-MAX($D$3:$D$141)) + 0.75</f>
        <v>1.1669798213164548</v>
      </c>
      <c r="Y24" s="44">
        <f>AVERAGE(D24, F24, G24, H24, I24, J24, K24)</f>
        <v>0.20853090871705102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PERCENTILE($L$2:$L$141, 0.05)</f>
        <v>-4.4318681538856361E-2</v>
      </c>
      <c r="AG24" s="22">
        <f>PERCENTILE($L$2:$L$141, 0.95)</f>
        <v>0.96039612543034902</v>
      </c>
      <c r="AH24" s="22">
        <f>MIN(MAX(L24,AF24), AG24)</f>
        <v>0.117743521821163</v>
      </c>
      <c r="AI24" s="22">
        <f>AH24-$AH$142+1</f>
        <v>1.1620622033600194</v>
      </c>
      <c r="AJ24" s="22">
        <f>PERCENTILE($M$2:$M$141, 0.02)</f>
        <v>-2.1836572052201673</v>
      </c>
      <c r="AK24" s="22">
        <f>PERCENTILE($M$2:$M$141, 0.98)</f>
        <v>1.2382392151731634</v>
      </c>
      <c r="AL24" s="22">
        <f>MIN(MAX(M24,AJ24), AK24)</f>
        <v>0.19656846320336199</v>
      </c>
      <c r="AM24" s="22">
        <f>AL24-$AL$142 + 1</f>
        <v>3.3802256684235292</v>
      </c>
      <c r="AN24" s="46">
        <v>0</v>
      </c>
      <c r="AO24" s="75">
        <v>0.26</v>
      </c>
      <c r="AP24" s="51">
        <v>0.52</v>
      </c>
      <c r="AQ24" s="50">
        <v>1</v>
      </c>
      <c r="AR24" s="17">
        <f>(AI24^4)*AB24*AE24*AN24</f>
        <v>0</v>
      </c>
      <c r="AS24" s="17">
        <f>(AM24^4) *Z24*AC24*AO24*(M24 &gt; 0)</f>
        <v>33.943461530953577</v>
      </c>
      <c r="AT24" s="17">
        <f>(AM24^4)*AA24*AP24*AQ24</f>
        <v>67.886923061907154</v>
      </c>
      <c r="AU24" s="17">
        <f>MIN(AR24, 0.05*AR$142)</f>
        <v>0</v>
      </c>
      <c r="AV24" s="17">
        <f>MIN(AS24, 0.05*AS$142)</f>
        <v>33.943461530953577</v>
      </c>
      <c r="AW24" s="17">
        <f>MIN(AT24, 0.05*AT$142)</f>
        <v>67.886923061907154</v>
      </c>
      <c r="AX24" s="14">
        <f>AU24/$AU$142</f>
        <v>0</v>
      </c>
      <c r="AY24" s="14">
        <f>AV24/$AV$142</f>
        <v>1.0291236702356996E-2</v>
      </c>
      <c r="AZ24" s="67">
        <f>AW24/$AW$142</f>
        <v>7.4167407811592265E-3</v>
      </c>
      <c r="BA24" s="21">
        <f>N24</f>
        <v>0</v>
      </c>
      <c r="BB24" s="66">
        <v>0</v>
      </c>
      <c r="BC24" s="15">
        <f>$D$148*AX24</f>
        <v>0</v>
      </c>
      <c r="BD24" s="19">
        <f>BC24-BB24</f>
        <v>0</v>
      </c>
      <c r="BE24" s="63">
        <f>(IF(BD24 &gt; 0, V24, W24))</f>
        <v>0.74631380091345567</v>
      </c>
      <c r="BF24" s="46">
        <f>BD24/BE24</f>
        <v>0</v>
      </c>
      <c r="BG24" s="64" t="e">
        <f>BB24/BC24</f>
        <v>#DIV/0!</v>
      </c>
      <c r="BH24" s="66">
        <v>0</v>
      </c>
      <c r="BI24" s="66">
        <v>168</v>
      </c>
      <c r="BJ24" s="66">
        <v>90</v>
      </c>
      <c r="BK24" s="10">
        <f>SUM(BH24:BJ24)</f>
        <v>258</v>
      </c>
      <c r="BL24" s="15">
        <f>AY24*$D$147</f>
        <v>1824.6892671969124</v>
      </c>
      <c r="BM24" s="9">
        <f>BL24-BK24</f>
        <v>1566.6892671969124</v>
      </c>
      <c r="BN24" s="48">
        <f>IF(BM24&gt;0,V24,W24)</f>
        <v>0.73080961305259606</v>
      </c>
      <c r="BO24" s="46">
        <f>BM24/BN24</f>
        <v>2143.772111388686</v>
      </c>
      <c r="BP24" s="64">
        <f>BK24/BL24</f>
        <v>0.14139393738876954</v>
      </c>
      <c r="BQ24" s="16">
        <f>BB24+BK24+BS24</f>
        <v>296</v>
      </c>
      <c r="BR24" s="69">
        <f>BC24+BL24+BT24</f>
        <v>1895.641517879872</v>
      </c>
      <c r="BS24" s="66">
        <v>38</v>
      </c>
      <c r="BT24" s="15">
        <f>AZ24*$D$150</f>
        <v>70.952250682959743</v>
      </c>
      <c r="BU24" s="37">
        <f>BT24-BS24</f>
        <v>32.952250682959743</v>
      </c>
      <c r="BV24" s="54">
        <f>BU24*(BU24&lt;&gt;0)</f>
        <v>32.952250682959743</v>
      </c>
      <c r="BW24" s="26">
        <f>BV24/$BV$142</f>
        <v>6.3799130073494553E-2</v>
      </c>
      <c r="BX24" s="47">
        <f>BW24 * $BU$142</f>
        <v>32.952250682959743</v>
      </c>
      <c r="BY24" s="48">
        <f>IF(BX24&gt;0, V24, W24)</f>
        <v>0.73080961305259606</v>
      </c>
      <c r="BZ24" s="65">
        <f>BX24/BY24</f>
        <v>45.090061890836381</v>
      </c>
      <c r="CA24" s="66">
        <v>0</v>
      </c>
      <c r="CB24" s="15">
        <f>AZ24*$CA$145</f>
        <v>65.548042512768077</v>
      </c>
      <c r="CC24" s="37">
        <f>CB24-CA24</f>
        <v>65.548042512768077</v>
      </c>
      <c r="CD24" s="54">
        <f>CC24*(CC24&lt;&gt;0)</f>
        <v>65.548042512768077</v>
      </c>
      <c r="CE24" s="26">
        <f>CD24/$CD$142</f>
        <v>1.1355603019176808E-2</v>
      </c>
      <c r="CF24" s="47">
        <f>CE24 * $CC$142</f>
        <v>65.548042512768077</v>
      </c>
      <c r="CG24" s="48">
        <f>IF(BX24&gt;0,V24,W24)</f>
        <v>0.73080961305259606</v>
      </c>
      <c r="CH24" s="65">
        <f>CF24/CG24</f>
        <v>89.692364936161027</v>
      </c>
      <c r="CI24" s="70">
        <f>N24</f>
        <v>0</v>
      </c>
      <c r="CJ24" s="1">
        <f>BQ24+BS24</f>
        <v>334</v>
      </c>
    </row>
    <row r="25" spans="1:88" x14ac:dyDescent="0.2">
      <c r="A25" s="32" t="s">
        <v>265</v>
      </c>
      <c r="B25">
        <v>1</v>
      </c>
      <c r="C25">
        <v>1</v>
      </c>
      <c r="D25">
        <v>0.87899361022364197</v>
      </c>
      <c r="E25">
        <v>0.121006389776357</v>
      </c>
      <c r="F25">
        <v>0.978528827037773</v>
      </c>
      <c r="G25">
        <v>0.978528827037773</v>
      </c>
      <c r="H25">
        <v>0.16750208855472001</v>
      </c>
      <c r="I25">
        <v>0.74310776942355805</v>
      </c>
      <c r="J25">
        <v>0.35280604218137401</v>
      </c>
      <c r="K25">
        <v>0.58756351369667104</v>
      </c>
      <c r="L25">
        <v>0.198889427098694</v>
      </c>
      <c r="M25">
        <v>0.28821016581854902</v>
      </c>
      <c r="N25" s="21">
        <v>0</v>
      </c>
      <c r="O25">
        <v>1.01983534273275</v>
      </c>
      <c r="P25">
        <v>0.98574104007741203</v>
      </c>
      <c r="Q25">
        <v>1.01747434276935</v>
      </c>
      <c r="R25">
        <v>0.98655874259754806</v>
      </c>
      <c r="S25">
        <v>5.4000000953674299</v>
      </c>
      <c r="T25" s="27">
        <f>IF(C25,P25,R25)</f>
        <v>0.98574104007741203</v>
      </c>
      <c r="U25" s="27">
        <f>IF(D25 = 0,O25,Q25)</f>
        <v>1.01747434276935</v>
      </c>
      <c r="V25" s="39">
        <f>S25*T25^(1-N25)</f>
        <v>5.3230017104256149</v>
      </c>
      <c r="W25" s="38">
        <f>S25*U25^(N25+1)</f>
        <v>5.4943615479884027</v>
      </c>
      <c r="X25" s="44">
        <f>0.5 * (D25-MAX($D$3:$D$141))/(MIN($D$3:$D$141)-MAX($D$3:$D$141)) + 0.75</f>
        <v>0.80780125593352159</v>
      </c>
      <c r="Y25" s="44">
        <f>AVERAGE(D25, F25, G25, H25, I25, J25, K25)</f>
        <v>0.66957581116507303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v>1</v>
      </c>
      <c r="AD25" s="22">
        <v>1</v>
      </c>
      <c r="AE25" s="22">
        <v>1</v>
      </c>
      <c r="AF25" s="22">
        <f>PERCENTILE($L$2:$L$141, 0.05)</f>
        <v>-4.4318681538856361E-2</v>
      </c>
      <c r="AG25" s="22">
        <f>PERCENTILE($L$2:$L$141, 0.95)</f>
        <v>0.96039612543034902</v>
      </c>
      <c r="AH25" s="22">
        <f>MIN(MAX(L25,AF25), AG25)</f>
        <v>0.198889427098694</v>
      </c>
      <c r="AI25" s="22">
        <f>AH25-$AH$142+1</f>
        <v>1.2432081086375504</v>
      </c>
      <c r="AJ25" s="22">
        <f>PERCENTILE($M$2:$M$141, 0.02)</f>
        <v>-2.1836572052201673</v>
      </c>
      <c r="AK25" s="22">
        <f>PERCENTILE($M$2:$M$141, 0.98)</f>
        <v>1.2382392151731634</v>
      </c>
      <c r="AL25" s="22">
        <f>MIN(MAX(M25,AJ25), AK25)</f>
        <v>0.28821016581854902</v>
      </c>
      <c r="AM25" s="22">
        <f>AL25-$AL$142 + 1</f>
        <v>3.4718673710387162</v>
      </c>
      <c r="AN25" s="46">
        <v>0</v>
      </c>
      <c r="AO25" s="75">
        <v>0.26</v>
      </c>
      <c r="AP25" s="51">
        <v>0.52</v>
      </c>
      <c r="AQ25" s="50">
        <v>1</v>
      </c>
      <c r="AR25" s="17">
        <f>(AI25^4)*AB25*AE25*AN25</f>
        <v>0</v>
      </c>
      <c r="AS25" s="17">
        <f>(AM25^4) *Z25*AC25*AO25*(M25 &gt; 0)</f>
        <v>37.776859701698363</v>
      </c>
      <c r="AT25" s="17">
        <f>(AM25^4)*AA25*AP25*AQ25</f>
        <v>75.553719403396727</v>
      </c>
      <c r="AU25" s="17">
        <f>MIN(AR25, 0.05*AR$142)</f>
        <v>0</v>
      </c>
      <c r="AV25" s="17">
        <f>MIN(AS25, 0.05*AS$142)</f>
        <v>37.776859701698363</v>
      </c>
      <c r="AW25" s="17">
        <f>MIN(AT25, 0.05*AT$142)</f>
        <v>75.553719403396727</v>
      </c>
      <c r="AX25" s="14">
        <f>AU25/$AU$142</f>
        <v>0</v>
      </c>
      <c r="AY25" s="14">
        <f>AV25/$AV$142</f>
        <v>1.1453475500940972E-2</v>
      </c>
      <c r="AZ25" s="67">
        <f>AW25/$AW$142</f>
        <v>8.2543489466510422E-3</v>
      </c>
      <c r="BA25" s="21">
        <f>N25</f>
        <v>0</v>
      </c>
      <c r="BB25" s="66">
        <v>0</v>
      </c>
      <c r="BC25" s="15">
        <f>$D$148*AX25</f>
        <v>0</v>
      </c>
      <c r="BD25" s="19">
        <f>BC25-BB25</f>
        <v>0</v>
      </c>
      <c r="BE25" s="63">
        <f>(IF(BD25 &gt; 0, V25, W25))</f>
        <v>5.4943615479884027</v>
      </c>
      <c r="BF25" s="46">
        <f>BD25/BE25</f>
        <v>0</v>
      </c>
      <c r="BG25" s="64" t="e">
        <f>BB25/BC25</f>
        <v>#DIV/0!</v>
      </c>
      <c r="BH25" s="66">
        <v>0</v>
      </c>
      <c r="BI25" s="66">
        <v>324</v>
      </c>
      <c r="BJ25" s="66">
        <v>0</v>
      </c>
      <c r="BK25" s="10">
        <f>SUM(BH25:BJ25)</f>
        <v>324</v>
      </c>
      <c r="BL25" s="15">
        <f>AY25*$D$147</f>
        <v>2030.7601917156642</v>
      </c>
      <c r="BM25" s="9">
        <f>BL25-BK25</f>
        <v>1706.7601917156642</v>
      </c>
      <c r="BN25" s="48">
        <f>IF(BM25&gt;0,V25,W25)</f>
        <v>5.3230017104256149</v>
      </c>
      <c r="BO25" s="46">
        <f>BM25/BN25</f>
        <v>320.63867054049763</v>
      </c>
      <c r="BP25" s="64">
        <f>BK25/BL25</f>
        <v>0.15954616469326807</v>
      </c>
      <c r="BQ25" s="16">
        <f>BB25+BK25+BS25</f>
        <v>416</v>
      </c>
      <c r="BR25" s="69">
        <f>BC25+BL25+BT25</f>
        <v>2109.7254209138014</v>
      </c>
      <c r="BS25" s="66">
        <v>92</v>
      </c>
      <c r="BT25" s="15">
        <f>AZ25*$D$150</f>
        <v>78.965229198137195</v>
      </c>
      <c r="BU25" s="37">
        <f>BT25-BS25</f>
        <v>-13.034770801862805</v>
      </c>
      <c r="BV25" s="54">
        <f>BU25*(BU25&lt;&gt;0)</f>
        <v>-13.034770801862805</v>
      </c>
      <c r="BW25" s="26">
        <f>BV25/$BV$142</f>
        <v>-2.523672952926018E-2</v>
      </c>
      <c r="BX25" s="47">
        <f>BW25 * $BU$142</f>
        <v>-13.034770801862805</v>
      </c>
      <c r="BY25" s="48">
        <f>IF(BX25&gt;0, V25, W25)</f>
        <v>5.4943615479884027</v>
      </c>
      <c r="BZ25" s="65">
        <f>BX25/BY25</f>
        <v>-2.3723904384550556</v>
      </c>
      <c r="CA25" s="66">
        <v>0</v>
      </c>
      <c r="CB25" s="15">
        <f>AZ25*$CA$145</f>
        <v>72.950697838159911</v>
      </c>
      <c r="CC25" s="37">
        <f>CB25-CA25</f>
        <v>72.950697838159911</v>
      </c>
      <c r="CD25" s="54">
        <f>CC25*(CC25&lt;&gt;0)</f>
        <v>72.950697838159911</v>
      </c>
      <c r="CE25" s="26">
        <f>CD25/$CD$142</f>
        <v>1.2638045818999097E-2</v>
      </c>
      <c r="CF25" s="47">
        <f>CE25 * $CC$142</f>
        <v>72.950697838159911</v>
      </c>
      <c r="CG25" s="48">
        <f>IF(BX25&gt;0,V25,W25)</f>
        <v>5.4943615479884027</v>
      </c>
      <c r="CH25" s="65">
        <f>CF25/CG25</f>
        <v>13.277374850744696</v>
      </c>
      <c r="CI25" s="70">
        <f>N25</f>
        <v>0</v>
      </c>
      <c r="CJ25" s="1">
        <f>BQ25+BS25</f>
        <v>508</v>
      </c>
    </row>
    <row r="26" spans="1:88" x14ac:dyDescent="0.2">
      <c r="A26" s="32" t="s">
        <v>167</v>
      </c>
      <c r="B26">
        <v>1</v>
      </c>
      <c r="C26">
        <v>1</v>
      </c>
      <c r="D26">
        <v>0.77102803738317705</v>
      </c>
      <c r="E26">
        <v>0.22897196261682201</v>
      </c>
      <c r="F26">
        <v>0.814942528735632</v>
      </c>
      <c r="G26">
        <v>0.814942528735632</v>
      </c>
      <c r="H26">
        <v>0.62734584450402098</v>
      </c>
      <c r="I26">
        <v>0.74798927613941002</v>
      </c>
      <c r="J26">
        <v>0.685016761926034</v>
      </c>
      <c r="K26">
        <v>0.74716082083464297</v>
      </c>
      <c r="L26">
        <v>0.414270131398702</v>
      </c>
      <c r="M26">
        <v>0.48606040063251399</v>
      </c>
      <c r="N26" s="21">
        <v>0</v>
      </c>
      <c r="O26">
        <v>1.0027112186371001</v>
      </c>
      <c r="P26">
        <v>0.98490962612885702</v>
      </c>
      <c r="Q26">
        <v>1.02625542353489</v>
      </c>
      <c r="R26">
        <v>0.98593615369039</v>
      </c>
      <c r="S26">
        <v>41.759998321533203</v>
      </c>
      <c r="T26" s="27">
        <f>IF(C26,P26,R26)</f>
        <v>0.98490962612885702</v>
      </c>
      <c r="U26" s="27">
        <f>IF(D26 = 0,O26,Q26)</f>
        <v>1.02625542353489</v>
      </c>
      <c r="V26" s="39">
        <f>S26*T26^(1-N26)</f>
        <v>41.129824334002961</v>
      </c>
      <c r="W26" s="38">
        <f>S26*U26^(N26+1)</f>
        <v>42.85642476428135</v>
      </c>
      <c r="X26" s="44">
        <f>0.5 * (D26-MAX($D$3:$D$141))/(MIN($D$3:$D$141)-MAX($D$3:$D$141)) + 0.75</f>
        <v>0.86263323979893092</v>
      </c>
      <c r="Y26" s="44">
        <f>AVERAGE(D26, F26, G26, H26, I26, J26, K26)</f>
        <v>0.74406082832264986</v>
      </c>
      <c r="Z26" s="22">
        <f>AI26^N26</f>
        <v>1</v>
      </c>
      <c r="AA26" s="22">
        <f>(Z26+AB26)/2</f>
        <v>1</v>
      </c>
      <c r="AB26" s="22">
        <f>AM26^N26</f>
        <v>1</v>
      </c>
      <c r="AC26" s="22">
        <v>1</v>
      </c>
      <c r="AD26" s="22">
        <v>1</v>
      </c>
      <c r="AE26" s="22">
        <v>1</v>
      </c>
      <c r="AF26" s="22">
        <f>PERCENTILE($L$2:$L$141, 0.05)</f>
        <v>-4.4318681538856361E-2</v>
      </c>
      <c r="AG26" s="22">
        <f>PERCENTILE($L$2:$L$141, 0.95)</f>
        <v>0.96039612543034902</v>
      </c>
      <c r="AH26" s="22">
        <f>MIN(MAX(L26,AF26), AG26)</f>
        <v>0.414270131398702</v>
      </c>
      <c r="AI26" s="22">
        <f>AH26-$AH$142+1</f>
        <v>1.4585888129375584</v>
      </c>
      <c r="AJ26" s="22">
        <f>PERCENTILE($M$2:$M$141, 0.02)</f>
        <v>-2.1836572052201673</v>
      </c>
      <c r="AK26" s="22">
        <f>PERCENTILE($M$2:$M$141, 0.98)</f>
        <v>1.2382392151731634</v>
      </c>
      <c r="AL26" s="22">
        <f>MIN(MAX(M26,AJ26), AK26)</f>
        <v>0.48606040063251399</v>
      </c>
      <c r="AM26" s="22">
        <f>AL26-$AL$142 + 1</f>
        <v>3.6697176058526813</v>
      </c>
      <c r="AN26" s="46">
        <v>1</v>
      </c>
      <c r="AO26" s="51">
        <v>1</v>
      </c>
      <c r="AP26" s="51">
        <v>1</v>
      </c>
      <c r="AQ26" s="21">
        <v>1</v>
      </c>
      <c r="AR26" s="17">
        <f>(AI26^4)*AB26*AE26*AN26</f>
        <v>4.5261767891879128</v>
      </c>
      <c r="AS26" s="17">
        <f>(AM26^4) *Z26*AC26*AO26*(M26 &gt; 0)</f>
        <v>181.35543770861906</v>
      </c>
      <c r="AT26" s="17">
        <f>(AM26^4)*AA26*AP26*AQ26</f>
        <v>181.35543770861906</v>
      </c>
      <c r="AU26" s="17">
        <f>MIN(AR26, 0.05*AR$142)</f>
        <v>4.5261767891879128</v>
      </c>
      <c r="AV26" s="17">
        <f>MIN(AS26, 0.05*AS$142)</f>
        <v>173.57233259097049</v>
      </c>
      <c r="AW26" s="17">
        <f>MIN(AT26, 0.05*AT$142)</f>
        <v>181.35543770861906</v>
      </c>
      <c r="AX26" s="14">
        <f>AU26/$AU$142</f>
        <v>7.6975824437196111E-3</v>
      </c>
      <c r="AY26" s="14">
        <f>AV26/$AV$142</f>
        <v>5.2624979277525345E-2</v>
      </c>
      <c r="AZ26" s="67">
        <f>AW26/$AW$142</f>
        <v>1.9813333850937826E-2</v>
      </c>
      <c r="BA26" s="21">
        <f>N26</f>
        <v>0</v>
      </c>
      <c r="BB26" s="66">
        <v>1044</v>
      </c>
      <c r="BC26" s="15">
        <f>$D$148*AX26</f>
        <v>941.92006403346079</v>
      </c>
      <c r="BD26" s="19">
        <f>BC26-BB26</f>
        <v>-102.07993596653921</v>
      </c>
      <c r="BE26" s="63">
        <f>(IF(BD26 &gt; 0, V26, W26))</f>
        <v>42.85642476428135</v>
      </c>
      <c r="BF26" s="46">
        <f>BD26/BE26</f>
        <v>-2.3819050825634349</v>
      </c>
      <c r="BG26" s="64">
        <f>BB26/BC26</f>
        <v>1.1083743088871212</v>
      </c>
      <c r="BH26" s="66">
        <v>1462</v>
      </c>
      <c r="BI26" s="66">
        <v>2798</v>
      </c>
      <c r="BJ26" s="66">
        <v>0</v>
      </c>
      <c r="BK26" s="10">
        <f>SUM(BH26:BJ26)</f>
        <v>4260</v>
      </c>
      <c r="BL26" s="15">
        <f>AY26*$D$147</f>
        <v>9330.6798445485219</v>
      </c>
      <c r="BM26" s="9">
        <f>BL26-BK26</f>
        <v>5070.6798445485219</v>
      </c>
      <c r="BN26" s="48">
        <f>IF(BM26&gt;0,V26,W26)</f>
        <v>41.129824334002961</v>
      </c>
      <c r="BO26" s="46">
        <f>BM26/BN26</f>
        <v>123.28474353235872</v>
      </c>
      <c r="BP26" s="64">
        <f>BK26/BL26</f>
        <v>0.45655837205569944</v>
      </c>
      <c r="BQ26" s="16">
        <f>BB26+BK26+BS26</f>
        <v>5513</v>
      </c>
      <c r="BR26" s="69">
        <f>BC26+BL26+BT26</f>
        <v>10462.14416686698</v>
      </c>
      <c r="BS26" s="66">
        <v>209</v>
      </c>
      <c r="BT26" s="15">
        <f>AZ26*$D$150</f>
        <v>189.54425828499672</v>
      </c>
      <c r="BU26" s="37">
        <f>BT26-BS26</f>
        <v>-19.455741715003285</v>
      </c>
      <c r="BV26" s="54">
        <f>BU26*(BU26&lt;&gt;0)</f>
        <v>-19.455741715003285</v>
      </c>
      <c r="BW26" s="26">
        <f>BV26/$BV$142</f>
        <v>-3.7668425392068536E-2</v>
      </c>
      <c r="BX26" s="47">
        <f>BW26 * $BU$142</f>
        <v>-19.455741715003285</v>
      </c>
      <c r="BY26" s="48">
        <f>IF(BX26&gt;0, V26, W26)</f>
        <v>42.85642476428135</v>
      </c>
      <c r="BZ26" s="65">
        <f>BX26/BY26</f>
        <v>-0.45397491326011535</v>
      </c>
      <c r="CA26" s="66">
        <v>152</v>
      </c>
      <c r="CB26" s="15">
        <f>AZ26*$CA$145</f>
        <v>175.10727257451089</v>
      </c>
      <c r="CC26" s="37">
        <f>CB26-CA26</f>
        <v>23.107272574510887</v>
      </c>
      <c r="CD26" s="54">
        <f>CC26*(CC26&lt;&gt;0)</f>
        <v>23.107272574510887</v>
      </c>
      <c r="CE26" s="26">
        <f>CD26/$CD$142</f>
        <v>4.0031250995930974E-3</v>
      </c>
      <c r="CF26" s="47">
        <f>CE26 * $CC$142</f>
        <v>23.10727257451089</v>
      </c>
      <c r="CG26" s="48">
        <f>IF(BX26&gt;0,V26,W26)</f>
        <v>42.85642476428135</v>
      </c>
      <c r="CH26" s="65">
        <f>CF26/CG26</f>
        <v>0.5391787276144796</v>
      </c>
      <c r="CI26" s="70">
        <f>N26</f>
        <v>0</v>
      </c>
      <c r="CJ26" s="1">
        <f>BQ26+BS26</f>
        <v>5722</v>
      </c>
    </row>
    <row r="27" spans="1:88" x14ac:dyDescent="0.2">
      <c r="A27" s="32" t="s">
        <v>218</v>
      </c>
      <c r="B27">
        <v>1</v>
      </c>
      <c r="C27">
        <v>1</v>
      </c>
      <c r="D27">
        <v>0.100239616613418</v>
      </c>
      <c r="E27">
        <v>0.89976038338658104</v>
      </c>
      <c r="F27">
        <v>0.95830023828435196</v>
      </c>
      <c r="G27">
        <v>0.95830023828435196</v>
      </c>
      <c r="H27">
        <v>1.5664160401002498E-2</v>
      </c>
      <c r="I27">
        <v>7.8320802005012499E-2</v>
      </c>
      <c r="J27">
        <v>3.5026127467101903E-2</v>
      </c>
      <c r="K27">
        <v>0.18320902351658799</v>
      </c>
      <c r="L27">
        <v>0.20053894052745599</v>
      </c>
      <c r="M27">
        <v>0.58501734946947703</v>
      </c>
      <c r="N27" s="21">
        <v>0</v>
      </c>
      <c r="O27">
        <v>1.0040244880386699</v>
      </c>
      <c r="P27">
        <v>0.97693675432077498</v>
      </c>
      <c r="Q27">
        <v>1.0156076812102399</v>
      </c>
      <c r="R27">
        <v>0.99963037750056705</v>
      </c>
      <c r="S27">
        <v>13.949999809265099</v>
      </c>
      <c r="T27" s="27">
        <f>IF(C27,P27,R27)</f>
        <v>0.97693675432077498</v>
      </c>
      <c r="U27" s="27">
        <f>IF(D27 = 0,O27,Q27)</f>
        <v>1.0156076812102399</v>
      </c>
      <c r="V27" s="39">
        <f>S27*T27^(1-N27)</f>
        <v>13.628267536438877</v>
      </c>
      <c r="W27" s="38">
        <f>S27*U27^(N27+1)</f>
        <v>14.167726959171016</v>
      </c>
      <c r="X27" s="44">
        <f>0.5 * (D27-MAX($D$3:$D$141))/(MIN($D$3:$D$141)-MAX($D$3:$D$141)) + 0.75</f>
        <v>1.2033035006708819</v>
      </c>
      <c r="Y27" s="44">
        <f>AVERAGE(D27, F27, G27, H27, I27, J27, K27)</f>
        <v>0.33272288665311806</v>
      </c>
      <c r="Z27" s="22">
        <f>AI27^N27</f>
        <v>1</v>
      </c>
      <c r="AA27" s="22">
        <f>(Z27+AB27)/2</f>
        <v>1</v>
      </c>
      <c r="AB27" s="22">
        <f>AM27^N27</f>
        <v>1</v>
      </c>
      <c r="AC27" s="22">
        <v>1</v>
      </c>
      <c r="AD27" s="22">
        <v>1</v>
      </c>
      <c r="AE27" s="22">
        <v>1</v>
      </c>
      <c r="AF27" s="22">
        <f>PERCENTILE($L$2:$L$141, 0.05)</f>
        <v>-4.4318681538856361E-2</v>
      </c>
      <c r="AG27" s="22">
        <f>PERCENTILE($L$2:$L$141, 0.95)</f>
        <v>0.96039612543034902</v>
      </c>
      <c r="AH27" s="22">
        <f>MIN(MAX(L27,AF27), AG27)</f>
        <v>0.20053894052745599</v>
      </c>
      <c r="AI27" s="22">
        <f>AH27-$AH$142+1</f>
        <v>1.2448576220663123</v>
      </c>
      <c r="AJ27" s="22">
        <f>PERCENTILE($M$2:$M$141, 0.02)</f>
        <v>-2.1836572052201673</v>
      </c>
      <c r="AK27" s="22">
        <f>PERCENTILE($M$2:$M$141, 0.98)</f>
        <v>1.2382392151731634</v>
      </c>
      <c r="AL27" s="22">
        <f>MIN(MAX(M27,AJ27), AK27)</f>
        <v>0.58501734946947703</v>
      </c>
      <c r="AM27" s="22">
        <f>AL27-$AL$142 + 1</f>
        <v>3.7686745546896443</v>
      </c>
      <c r="AN27" s="46">
        <v>0</v>
      </c>
      <c r="AO27" s="75">
        <v>0.26</v>
      </c>
      <c r="AP27" s="51">
        <v>0.52</v>
      </c>
      <c r="AQ27" s="50">
        <v>1</v>
      </c>
      <c r="AR27" s="17">
        <f>(AI27^4)*AB27*AE27*AN27</f>
        <v>0</v>
      </c>
      <c r="AS27" s="17">
        <f>(AM27^4) *Z27*AC27*AO27*(M27 &gt; 0)</f>
        <v>52.447874125963921</v>
      </c>
      <c r="AT27" s="17">
        <f>(AM27^4)*AA27*AP27*AQ27</f>
        <v>104.89574825192784</v>
      </c>
      <c r="AU27" s="17">
        <f>MIN(AR27, 0.05*AR$142)</f>
        <v>0</v>
      </c>
      <c r="AV27" s="17">
        <f>MIN(AS27, 0.05*AS$142)</f>
        <v>52.447874125963921</v>
      </c>
      <c r="AW27" s="17">
        <f>MIN(AT27, 0.05*AT$142)</f>
        <v>104.89574825192784</v>
      </c>
      <c r="AX27" s="14">
        <f>AU27/$AU$142</f>
        <v>0</v>
      </c>
      <c r="AY27" s="14">
        <f>AV27/$AV$142</f>
        <v>1.5901545181934672E-2</v>
      </c>
      <c r="AZ27" s="67">
        <f>AW27/$AW$142</f>
        <v>1.1460006415680801E-2</v>
      </c>
      <c r="BA27" s="21">
        <f>N27</f>
        <v>0</v>
      </c>
      <c r="BB27" s="66">
        <v>0</v>
      </c>
      <c r="BC27" s="15">
        <f>$D$148*AX27</f>
        <v>0</v>
      </c>
      <c r="BD27" s="19">
        <f>BC27-BB27</f>
        <v>0</v>
      </c>
      <c r="BE27" s="63">
        <f>(IF(BD27 &gt; 0, V27, W27))</f>
        <v>14.167726959171016</v>
      </c>
      <c r="BF27" s="46">
        <f>BD27/BE27</f>
        <v>0</v>
      </c>
      <c r="BG27" s="64" t="e">
        <f>BB27/BC27</f>
        <v>#DIV/0!</v>
      </c>
      <c r="BH27" s="66">
        <v>0</v>
      </c>
      <c r="BI27" s="66">
        <v>0</v>
      </c>
      <c r="BJ27" s="66">
        <v>0</v>
      </c>
      <c r="BK27" s="10">
        <f>SUM(BH27:BJ27)</f>
        <v>0</v>
      </c>
      <c r="BL27" s="15">
        <f>AY27*$D$147</f>
        <v>2819.4258537147043</v>
      </c>
      <c r="BM27" s="9">
        <f>BL27-BK27</f>
        <v>2819.4258537147043</v>
      </c>
      <c r="BN27" s="48">
        <f>IF(BM27&gt;0,V27,W27)</f>
        <v>13.628267536438877</v>
      </c>
      <c r="BO27" s="46">
        <f>BM27/BN27</f>
        <v>206.8807239200583</v>
      </c>
      <c r="BP27" s="64">
        <f>BK27/BL27</f>
        <v>0</v>
      </c>
      <c r="BQ27" s="16">
        <f>BB27+BK27+BS27</f>
        <v>181</v>
      </c>
      <c r="BR27" s="69">
        <f>BC27+BL27+BT27</f>
        <v>2929.0580050903145</v>
      </c>
      <c r="BS27" s="66">
        <v>181</v>
      </c>
      <c r="BT27" s="15">
        <f>AZ27*$D$150</f>
        <v>109.63215137561038</v>
      </c>
      <c r="BU27" s="37">
        <f>BT27-BS27</f>
        <v>-71.367848624389623</v>
      </c>
      <c r="BV27" s="54">
        <f>BU27*(BU27&lt;&gt;0)</f>
        <v>-71.367848624389623</v>
      </c>
      <c r="BW27" s="26">
        <f>BV27/$BV$142</f>
        <v>-0.13817589278681519</v>
      </c>
      <c r="BX27" s="47">
        <f>BW27 * $BU$142</f>
        <v>-71.367848624389623</v>
      </c>
      <c r="BY27" s="48">
        <f>IF(BX27&gt;0, V27, W27)</f>
        <v>14.167726959171016</v>
      </c>
      <c r="BZ27" s="65">
        <f>BX27/BY27</f>
        <v>-5.0373534745594437</v>
      </c>
      <c r="CA27" s="66">
        <v>0</v>
      </c>
      <c r="CB27" s="15">
        <f>AZ27*$CA$145</f>
        <v>101.28181770082456</v>
      </c>
      <c r="CC27" s="37">
        <f>CB27-CA27</f>
        <v>101.28181770082456</v>
      </c>
      <c r="CD27" s="54">
        <f>CC27*(CC27&lt;&gt;0)</f>
        <v>101.28181770082456</v>
      </c>
      <c r="CE27" s="26">
        <f>CD27/$CD$142</f>
        <v>1.754615501518856E-2</v>
      </c>
      <c r="CF27" s="47">
        <f>CE27 * $CC$142</f>
        <v>101.28181770082458</v>
      </c>
      <c r="CG27" s="48">
        <f>IF(BX27&gt;0,V27,W27)</f>
        <v>14.167726959171016</v>
      </c>
      <c r="CH27" s="65">
        <f>CF27/CG27</f>
        <v>7.1487697350959385</v>
      </c>
      <c r="CI27" s="70">
        <f>N27</f>
        <v>0</v>
      </c>
      <c r="CJ27" s="1">
        <f>BQ27+BS27</f>
        <v>362</v>
      </c>
    </row>
    <row r="28" spans="1:88" x14ac:dyDescent="0.2">
      <c r="A28" s="32" t="s">
        <v>213</v>
      </c>
      <c r="B28">
        <v>0</v>
      </c>
      <c r="C28">
        <v>1</v>
      </c>
      <c r="D28">
        <v>0.33100233100233101</v>
      </c>
      <c r="E28">
        <v>0.66899766899766899</v>
      </c>
      <c r="F28">
        <v>0.41399082568807299</v>
      </c>
      <c r="G28">
        <v>0.41399082568807299</v>
      </c>
      <c r="H28">
        <v>0.241978609625668</v>
      </c>
      <c r="I28">
        <v>0.172459893048128</v>
      </c>
      <c r="J28">
        <v>0.20428314941761</v>
      </c>
      <c r="K28">
        <v>0.29081153639695301</v>
      </c>
      <c r="L28">
        <v>0.71931556148487996</v>
      </c>
      <c r="M28">
        <v>-0.32337152786223999</v>
      </c>
      <c r="N28" s="21">
        <v>0</v>
      </c>
      <c r="O28">
        <v>1.0220191485009</v>
      </c>
      <c r="P28">
        <v>0.98129040315373794</v>
      </c>
      <c r="Q28">
        <v>1.0210596843481601</v>
      </c>
      <c r="R28">
        <v>0.98548487277827801</v>
      </c>
      <c r="S28">
        <v>140.88999938964801</v>
      </c>
      <c r="T28" s="27">
        <f>IF(C28,P28,R28)</f>
        <v>0.98129040315373794</v>
      </c>
      <c r="U28" s="27">
        <f>IF(D28 = 0,O28,Q28)</f>
        <v>1.0210596843481601</v>
      </c>
      <c r="V28" s="39">
        <f>S28*T28^(1-N28)</f>
        <v>138.2540043013976</v>
      </c>
      <c r="W28" s="38">
        <f>S28*U28^(N28+1)</f>
        <v>143.85709830460647</v>
      </c>
      <c r="X28" s="44">
        <f>0.5 * (D28-MAX($D$3:$D$141))/(MIN($D$3:$D$141)-MAX($D$3:$D$141)) + 0.75</f>
        <v>1.0861070916747673</v>
      </c>
      <c r="Y28" s="44">
        <f>AVERAGE(D28, F28, G28, H28, I28, J28, K28)</f>
        <v>0.2955024529809766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PERCENTILE($L$2:$L$141, 0.05)</f>
        <v>-4.4318681538856361E-2</v>
      </c>
      <c r="AG28" s="22">
        <f>PERCENTILE($L$2:$L$141, 0.95)</f>
        <v>0.96039612543034902</v>
      </c>
      <c r="AH28" s="22">
        <f>MIN(MAX(L28,AF28), AG28)</f>
        <v>0.71931556148487996</v>
      </c>
      <c r="AI28" s="22">
        <f>AH28-$AH$142+1</f>
        <v>1.7636342430237364</v>
      </c>
      <c r="AJ28" s="22">
        <f>PERCENTILE($M$2:$M$141, 0.02)</f>
        <v>-2.1836572052201673</v>
      </c>
      <c r="AK28" s="22">
        <f>PERCENTILE($M$2:$M$141, 0.98)</f>
        <v>1.2382392151731634</v>
      </c>
      <c r="AL28" s="22">
        <f>MIN(MAX(M28,AJ28), AK28)</f>
        <v>-0.32337152786223999</v>
      </c>
      <c r="AM28" s="22">
        <f>AL28-$AL$142 + 1</f>
        <v>2.8602856773579273</v>
      </c>
      <c r="AN28" s="46">
        <v>0</v>
      </c>
      <c r="AO28" s="51">
        <v>1</v>
      </c>
      <c r="AP28" s="51">
        <v>1</v>
      </c>
      <c r="AQ28" s="21">
        <v>2</v>
      </c>
      <c r="AR28" s="17">
        <f>(AI28^4)*AB28*AE28*AN28</f>
        <v>0</v>
      </c>
      <c r="AS28" s="17">
        <f>(AM28^4) *Z28*AC28*AO28*(M28 &gt; 0)</f>
        <v>0</v>
      </c>
      <c r="AT28" s="17">
        <f>(AM28^4)*AA28*AP28*AQ28</f>
        <v>133.86518463383848</v>
      </c>
      <c r="AU28" s="17">
        <f>MIN(AR28, 0.05*AR$142)</f>
        <v>0</v>
      </c>
      <c r="AV28" s="17">
        <f>MIN(AS28, 0.05*AS$142)</f>
        <v>0</v>
      </c>
      <c r="AW28" s="17">
        <f>MIN(AT28, 0.05*AT$142)</f>
        <v>133.86518463383848</v>
      </c>
      <c r="AX28" s="14">
        <f>AU28/$AU$142</f>
        <v>0</v>
      </c>
      <c r="AY28" s="14">
        <f>AV28/$AV$142</f>
        <v>0</v>
      </c>
      <c r="AZ28" s="67">
        <f>AW28/$AW$142</f>
        <v>1.4624957639423572E-2</v>
      </c>
      <c r="BA28" s="21">
        <f>N28</f>
        <v>0</v>
      </c>
      <c r="BB28" s="66">
        <v>1409</v>
      </c>
      <c r="BC28" s="15">
        <f>$D$148*AX28</f>
        <v>0</v>
      </c>
      <c r="BD28" s="19">
        <f>BC28-BB28</f>
        <v>-1409</v>
      </c>
      <c r="BE28" s="63">
        <f>(IF(BD28 &gt; 0, V28, W28))</f>
        <v>143.85709830460647</v>
      </c>
      <c r="BF28" s="46">
        <f>BD28/BE28</f>
        <v>-9.7944419608447095</v>
      </c>
      <c r="BG28" s="64" t="e">
        <f>BB28/BC28</f>
        <v>#DIV/0!</v>
      </c>
      <c r="BH28" s="66">
        <v>0</v>
      </c>
      <c r="BI28" s="66">
        <v>1127</v>
      </c>
      <c r="BJ28" s="66">
        <v>0</v>
      </c>
      <c r="BK28" s="10">
        <f>SUM(BH28:BJ28)</f>
        <v>1127</v>
      </c>
      <c r="BL28" s="15">
        <f>AY28*$D$147</f>
        <v>0</v>
      </c>
      <c r="BM28" s="9">
        <f>BL28-BK28</f>
        <v>-1127</v>
      </c>
      <c r="BN28" s="48">
        <f>IF(BM28&gt;0,V28,W28)</f>
        <v>143.85709830460647</v>
      </c>
      <c r="BO28" s="46">
        <f>BM28/BN28</f>
        <v>-7.8341633001220643</v>
      </c>
      <c r="BP28" s="64" t="e">
        <f>BK28/BL28</f>
        <v>#DIV/0!</v>
      </c>
      <c r="BQ28" s="16">
        <f>BB28+BK28+BS28</f>
        <v>2677</v>
      </c>
      <c r="BR28" s="69">
        <f>BC28+BL28+BT28</f>
        <v>139.9096572575456</v>
      </c>
      <c r="BS28" s="66">
        <v>141</v>
      </c>
      <c r="BT28" s="15">
        <f>AZ28*$D$150</f>
        <v>139.9096572575456</v>
      </c>
      <c r="BU28" s="37">
        <f>BT28-BS28</f>
        <v>-1.0903427424543963</v>
      </c>
      <c r="BV28" s="54">
        <f>BU28*(BU28&lt;&gt;0)</f>
        <v>-1.0903427424543963</v>
      </c>
      <c r="BW28" s="26">
        <f>BV28/$BV$142</f>
        <v>-2.1110217666106541E-3</v>
      </c>
      <c r="BX28" s="47">
        <f>BW28 * $BU$142</f>
        <v>-1.0903427424543963</v>
      </c>
      <c r="BY28" s="48">
        <f>IF(BX28&gt;0, V28, W28)</f>
        <v>143.85709830460647</v>
      </c>
      <c r="BZ28" s="65">
        <f>BX28/BY28</f>
        <v>-7.5793461379686563E-3</v>
      </c>
      <c r="CA28" s="66">
        <v>0</v>
      </c>
      <c r="CB28" s="15">
        <f>AZ28*$CA$145</f>
        <v>129.25318187357962</v>
      </c>
      <c r="CC28" s="37">
        <f>CB28-CA28</f>
        <v>129.25318187357962</v>
      </c>
      <c r="CD28" s="54">
        <f>CC28*(CC28&lt;&gt;0)</f>
        <v>129.25318187357962</v>
      </c>
      <c r="CE28" s="26">
        <f>CD28/$CD$142</f>
        <v>2.2391939805615518E-2</v>
      </c>
      <c r="CF28" s="47">
        <f>CE28 * $CC$142</f>
        <v>129.25318187357962</v>
      </c>
      <c r="CG28" s="48">
        <f>IF(BX28&gt;0,V28,W28)</f>
        <v>143.85709830460647</v>
      </c>
      <c r="CH28" s="65">
        <f>CF28/CG28</f>
        <v>0.89848317112511078</v>
      </c>
      <c r="CI28" s="70">
        <f>N28</f>
        <v>0</v>
      </c>
      <c r="CJ28" s="1">
        <f>BQ28+BS28</f>
        <v>2818</v>
      </c>
    </row>
    <row r="29" spans="1:88" x14ac:dyDescent="0.2">
      <c r="A29" s="32" t="s">
        <v>253</v>
      </c>
      <c r="B29">
        <v>0</v>
      </c>
      <c r="C29">
        <v>0</v>
      </c>
      <c r="D29">
        <v>0.163138977635782</v>
      </c>
      <c r="E29">
        <v>0.836861022364217</v>
      </c>
      <c r="F29">
        <v>6.9102462271644099E-2</v>
      </c>
      <c r="G29">
        <v>6.9102462271644099E-2</v>
      </c>
      <c r="H29">
        <v>0.45133667502088498</v>
      </c>
      <c r="I29">
        <v>0.18233082706766901</v>
      </c>
      <c r="J29">
        <v>0.28686684932652901</v>
      </c>
      <c r="K29">
        <v>0.140794906273529</v>
      </c>
      <c r="L29">
        <v>0.57840421080022097</v>
      </c>
      <c r="M29">
        <v>0.44727967732519502</v>
      </c>
      <c r="N29" s="21">
        <v>0</v>
      </c>
      <c r="O29">
        <v>1.0120545261376099</v>
      </c>
      <c r="P29">
        <v>0.98997193982975695</v>
      </c>
      <c r="Q29">
        <v>1.0236858707244401</v>
      </c>
      <c r="R29">
        <v>0.96939561272285502</v>
      </c>
      <c r="S29">
        <v>23.600000381469702</v>
      </c>
      <c r="T29" s="27">
        <f>IF(C29,P29,R29)</f>
        <v>0.96939561272285502</v>
      </c>
      <c r="U29" s="27">
        <f>IF(D29 = 0,O29,Q29)</f>
        <v>1.0236858707244401</v>
      </c>
      <c r="V29" s="39">
        <f>S29*T29^(1-N29)</f>
        <v>22.877736830054435</v>
      </c>
      <c r="W29" s="38">
        <f>S29*U29^(N29+1)</f>
        <v>24.158986939601927</v>
      </c>
      <c r="X29" s="44">
        <f>0.5 * (D29-MAX($D$3:$D$141))/(MIN($D$3:$D$141)-MAX($D$3:$D$141)) + 0.75</f>
        <v>1.1713590885959415</v>
      </c>
      <c r="Y29" s="44">
        <f>AVERAGE(D29, F29, G29, H29, I29, J29, K29)</f>
        <v>0.19466759426681174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v>1</v>
      </c>
      <c r="AD29" s="22">
        <v>1</v>
      </c>
      <c r="AE29" s="22">
        <v>1</v>
      </c>
      <c r="AF29" s="22">
        <f>PERCENTILE($L$2:$L$141, 0.05)</f>
        <v>-4.4318681538856361E-2</v>
      </c>
      <c r="AG29" s="22">
        <f>PERCENTILE($L$2:$L$141, 0.95)</f>
        <v>0.96039612543034902</v>
      </c>
      <c r="AH29" s="22">
        <f>MIN(MAX(L29,AF29), AG29)</f>
        <v>0.57840421080022097</v>
      </c>
      <c r="AI29" s="22">
        <f>AH29-$AH$142+1</f>
        <v>1.6227228923390773</v>
      </c>
      <c r="AJ29" s="22">
        <f>PERCENTILE($M$2:$M$141, 0.02)</f>
        <v>-2.1836572052201673</v>
      </c>
      <c r="AK29" s="22">
        <f>PERCENTILE($M$2:$M$141, 0.98)</f>
        <v>1.2382392151731634</v>
      </c>
      <c r="AL29" s="22">
        <f>MIN(MAX(M29,AJ29), AK29)</f>
        <v>0.44727967732519502</v>
      </c>
      <c r="AM29" s="22">
        <f>AL29-$AL$142 + 1</f>
        <v>3.6309368825453623</v>
      </c>
      <c r="AN29" s="46">
        <v>0</v>
      </c>
      <c r="AO29" s="75">
        <v>0.26</v>
      </c>
      <c r="AP29" s="51">
        <v>0.52</v>
      </c>
      <c r="AQ29" s="50">
        <v>1</v>
      </c>
      <c r="AR29" s="17">
        <f>(AI29^4)*AB29*AE29*AN29</f>
        <v>0</v>
      </c>
      <c r="AS29" s="17">
        <f>(AM29^4) *Z29*AC29*AO29*(M29 &gt; 0)</f>
        <v>45.190604012456355</v>
      </c>
      <c r="AT29" s="17">
        <f>(AM29^4)*AA29*AP29*AQ29</f>
        <v>90.381208024912709</v>
      </c>
      <c r="AU29" s="17">
        <f>MIN(AR29, 0.05*AR$142)</f>
        <v>0</v>
      </c>
      <c r="AV29" s="17">
        <f>MIN(AS29, 0.05*AS$142)</f>
        <v>45.190604012456355</v>
      </c>
      <c r="AW29" s="17">
        <f>MIN(AT29, 0.05*AT$142)</f>
        <v>90.381208024912709</v>
      </c>
      <c r="AX29" s="14">
        <f>AU29/$AU$142</f>
        <v>0</v>
      </c>
      <c r="AY29" s="14">
        <f>AV29/$AV$142</f>
        <v>1.3701230859751001E-2</v>
      </c>
      <c r="AZ29" s="67">
        <f>AW29/$AW$142</f>
        <v>9.8742727048848206E-3</v>
      </c>
      <c r="BA29" s="21">
        <f>N29</f>
        <v>0</v>
      </c>
      <c r="BB29" s="66">
        <v>0</v>
      </c>
      <c r="BC29" s="15">
        <f>$D$148*AX29</f>
        <v>0</v>
      </c>
      <c r="BD29" s="19">
        <f>BC29-BB29</f>
        <v>0</v>
      </c>
      <c r="BE29" s="63">
        <f>(IF(BD29 &gt; 0, V29, W29))</f>
        <v>24.158986939601927</v>
      </c>
      <c r="BF29" s="46">
        <f>BD29/BE29</f>
        <v>0</v>
      </c>
      <c r="BG29" s="64" t="e">
        <f>BB29/BC29</f>
        <v>#DIV/0!</v>
      </c>
      <c r="BH29" s="66">
        <v>0</v>
      </c>
      <c r="BI29" s="66">
        <v>71</v>
      </c>
      <c r="BJ29" s="66">
        <v>0</v>
      </c>
      <c r="BK29" s="10">
        <f>SUM(BH29:BJ29)</f>
        <v>71</v>
      </c>
      <c r="BL29" s="15">
        <f>AY29*$D$147</f>
        <v>2429.29879277278</v>
      </c>
      <c r="BM29" s="9">
        <f>BL29-BK29</f>
        <v>2358.29879277278</v>
      </c>
      <c r="BN29" s="48">
        <f>IF(BM29&gt;0,V29,W29)</f>
        <v>22.877736830054435</v>
      </c>
      <c r="BO29" s="46">
        <f>BM29/BN29</f>
        <v>103.08269608533514</v>
      </c>
      <c r="BP29" s="64">
        <f>BK29/BL29</f>
        <v>2.9226540683767118E-2</v>
      </c>
      <c r="BQ29" s="16">
        <f>BB29+BK29+BS29</f>
        <v>142</v>
      </c>
      <c r="BR29" s="69">
        <f>BC29+BL29+BT29</f>
        <v>2523.7610226040606</v>
      </c>
      <c r="BS29" s="66">
        <v>71</v>
      </c>
      <c r="BT29" s="15">
        <f>AZ29*$D$150</f>
        <v>94.462229831280638</v>
      </c>
      <c r="BU29" s="37">
        <f>BT29-BS29</f>
        <v>23.462229831280638</v>
      </c>
      <c r="BV29" s="54">
        <f>BU29*(BU29&lt;&gt;0)</f>
        <v>23.462229831280638</v>
      </c>
      <c r="BW29" s="26">
        <f>BV29/$BV$142</f>
        <v>4.5425420776923089E-2</v>
      </c>
      <c r="BX29" s="47">
        <f>BW29 * $BU$142</f>
        <v>23.462229831280638</v>
      </c>
      <c r="BY29" s="48">
        <f>IF(BX29&gt;0, V29, W29)</f>
        <v>22.877736830054435</v>
      </c>
      <c r="BZ29" s="65">
        <f>BX29/BY29</f>
        <v>1.0255485499098125</v>
      </c>
      <c r="CA29" s="66">
        <v>0</v>
      </c>
      <c r="CB29" s="15">
        <f>AZ29*$CA$145</f>
        <v>87.267341024866312</v>
      </c>
      <c r="CC29" s="37">
        <f>CB29-CA29</f>
        <v>87.267341024866312</v>
      </c>
      <c r="CD29" s="54">
        <f>CC29*(CC29&lt;&gt;0)</f>
        <v>87.267341024866312</v>
      </c>
      <c r="CE29" s="26">
        <f>CD29/$CD$142</f>
        <v>1.5118274218859742E-2</v>
      </c>
      <c r="CF29" s="47">
        <f>CE29 * $CC$142</f>
        <v>87.267341024866312</v>
      </c>
      <c r="CG29" s="48">
        <f>IF(BX29&gt;0,V29,W29)</f>
        <v>22.877736830054435</v>
      </c>
      <c r="CH29" s="65">
        <f>CF29/CG29</f>
        <v>3.8145093491163595</v>
      </c>
      <c r="CI29" s="70">
        <f>N29</f>
        <v>0</v>
      </c>
      <c r="CJ29" s="1">
        <f>BQ29+BS29</f>
        <v>213</v>
      </c>
    </row>
    <row r="30" spans="1:88" x14ac:dyDescent="0.2">
      <c r="A30" s="32" t="s">
        <v>282</v>
      </c>
      <c r="B30">
        <v>0</v>
      </c>
      <c r="C30">
        <v>1</v>
      </c>
      <c r="D30">
        <v>0.58107028753993595</v>
      </c>
      <c r="E30">
        <v>0.418929712460063</v>
      </c>
      <c r="F30">
        <v>0.77720413026211199</v>
      </c>
      <c r="G30">
        <v>0.77720413026211199</v>
      </c>
      <c r="H30">
        <v>0.44820384294068499</v>
      </c>
      <c r="I30">
        <v>0.68713450292397604</v>
      </c>
      <c r="J30">
        <v>0.55495614676086202</v>
      </c>
      <c r="K30">
        <v>0.656745163192611</v>
      </c>
      <c r="L30">
        <v>0.20857088026551601</v>
      </c>
      <c r="M30">
        <v>-0.43555931939560899</v>
      </c>
      <c r="N30" s="21">
        <v>0</v>
      </c>
      <c r="O30">
        <v>1.0156077343603001</v>
      </c>
      <c r="P30">
        <v>0.98446892647820705</v>
      </c>
      <c r="Q30">
        <v>1.02876481906651</v>
      </c>
      <c r="R30">
        <v>0.98347550841363396</v>
      </c>
      <c r="S30">
        <v>20.2600002288818</v>
      </c>
      <c r="T30" s="27">
        <f>IF(C30,P30,R30)</f>
        <v>0.98446892647820705</v>
      </c>
      <c r="U30" s="27">
        <f>IF(D30 = 0,O30,Q30)</f>
        <v>1.02876481906651</v>
      </c>
      <c r="V30" s="39">
        <f>S30*T30^(1-N30)</f>
        <v>19.945340675775494</v>
      </c>
      <c r="W30" s="38">
        <f>S30*U30^(N30+1)</f>
        <v>20.842775469753036</v>
      </c>
      <c r="X30" s="44">
        <f>0.5 * (D30-MAX($D$3:$D$141))/(MIN($D$3:$D$141)-MAX($D$3:$D$141)) + 0.75</f>
        <v>0.95910621725355782</v>
      </c>
      <c r="Y30" s="44">
        <f>AVERAGE(D30, F30, G30, H30, I30, J30, K30)</f>
        <v>0.64035974341175628</v>
      </c>
      <c r="Z30" s="22">
        <f>AI30^N30</f>
        <v>1</v>
      </c>
      <c r="AA30" s="22">
        <f>(Z30+AB30)/2</f>
        <v>1</v>
      </c>
      <c r="AB30" s="22">
        <f>AM30^N30</f>
        <v>1</v>
      </c>
      <c r="AC30" s="22">
        <v>1</v>
      </c>
      <c r="AD30" s="22">
        <v>1</v>
      </c>
      <c r="AE30" s="22">
        <v>1</v>
      </c>
      <c r="AF30" s="22">
        <f>PERCENTILE($L$2:$L$141, 0.05)</f>
        <v>-4.4318681538856361E-2</v>
      </c>
      <c r="AG30" s="22">
        <f>PERCENTILE($L$2:$L$141, 0.95)</f>
        <v>0.96039612543034902</v>
      </c>
      <c r="AH30" s="22">
        <f>MIN(MAX(L30,AF30), AG30)</f>
        <v>0.20857088026551601</v>
      </c>
      <c r="AI30" s="22">
        <f>AH30-$AH$142+1</f>
        <v>1.2528895618043725</v>
      </c>
      <c r="AJ30" s="22">
        <f>PERCENTILE($M$2:$M$141, 0.02)</f>
        <v>-2.1836572052201673</v>
      </c>
      <c r="AK30" s="22">
        <f>PERCENTILE($M$2:$M$141, 0.98)</f>
        <v>1.2382392151731634</v>
      </c>
      <c r="AL30" s="22">
        <f>MIN(MAX(M30,AJ30), AK30)</f>
        <v>-0.43555931939560899</v>
      </c>
      <c r="AM30" s="22">
        <f>AL30-$AL$142 + 1</f>
        <v>2.7480978858245582</v>
      </c>
      <c r="AN30" s="46">
        <v>0</v>
      </c>
      <c r="AO30" s="75">
        <v>0.26</v>
      </c>
      <c r="AP30" s="51">
        <v>0.52</v>
      </c>
      <c r="AQ30" s="50">
        <v>1</v>
      </c>
      <c r="AR30" s="17">
        <f>(AI30^4)*AB30*AE30*AN30</f>
        <v>0</v>
      </c>
      <c r="AS30" s="17">
        <f>(AM30^4) *Z30*AC30*AO30*(M30 &gt; 0)</f>
        <v>0</v>
      </c>
      <c r="AT30" s="17">
        <f>(AM30^4)*AA30*AP30*AQ30</f>
        <v>29.657335874312587</v>
      </c>
      <c r="AU30" s="17">
        <f>MIN(AR30, 0.05*AR$142)</f>
        <v>0</v>
      </c>
      <c r="AV30" s="17">
        <f>MIN(AS30, 0.05*AS$142)</f>
        <v>0</v>
      </c>
      <c r="AW30" s="17">
        <f>MIN(AT30, 0.05*AT$142)</f>
        <v>29.657335874312587</v>
      </c>
      <c r="AX30" s="14">
        <f>AU30/$AU$142</f>
        <v>0</v>
      </c>
      <c r="AY30" s="14">
        <f>AV30/$AV$142</f>
        <v>0</v>
      </c>
      <c r="AZ30" s="67">
        <f>AW30/$AW$142</f>
        <v>3.2401052002160266E-3</v>
      </c>
      <c r="BA30" s="21">
        <f>N30</f>
        <v>0</v>
      </c>
      <c r="BB30" s="66">
        <v>0</v>
      </c>
      <c r="BC30" s="15">
        <f>$D$148*AX30</f>
        <v>0</v>
      </c>
      <c r="BD30" s="19">
        <f>BC30-BB30</f>
        <v>0</v>
      </c>
      <c r="BE30" s="63">
        <f>(IF(BD30 &gt; 0, V30, W30))</f>
        <v>20.842775469753036</v>
      </c>
      <c r="BF30" s="46">
        <f>BD30/BE30</f>
        <v>0</v>
      </c>
      <c r="BG30" s="64" t="e">
        <f>BB30/BC30</f>
        <v>#DIV/0!</v>
      </c>
      <c r="BH30" s="66">
        <v>0</v>
      </c>
      <c r="BI30" s="66">
        <v>20</v>
      </c>
      <c r="BJ30" s="66">
        <v>0</v>
      </c>
      <c r="BK30" s="10">
        <f>SUM(BH30:BJ30)</f>
        <v>20</v>
      </c>
      <c r="BL30" s="15">
        <f>AY30*$D$147</f>
        <v>0</v>
      </c>
      <c r="BM30" s="9">
        <f>BL30-BK30</f>
        <v>-20</v>
      </c>
      <c r="BN30" s="48">
        <f>IF(BM30&gt;0,V30,W30)</f>
        <v>20.842775469753036</v>
      </c>
      <c r="BO30" s="46">
        <f>BM30/BN30</f>
        <v>-0.95956510345869872</v>
      </c>
      <c r="BP30" s="64" t="e">
        <f>BK30/BL30</f>
        <v>#DIV/0!</v>
      </c>
      <c r="BQ30" s="16">
        <f>BB30+BK30+BS30</f>
        <v>20</v>
      </c>
      <c r="BR30" s="69">
        <f>BC30+BL30+BT30</f>
        <v>30.99646639786662</v>
      </c>
      <c r="BS30" s="66">
        <v>0</v>
      </c>
      <c r="BT30" s="15">
        <f>AZ30*$D$150</f>
        <v>30.99646639786662</v>
      </c>
      <c r="BU30" s="37">
        <f>BT30-BS30</f>
        <v>30.99646639786662</v>
      </c>
      <c r="BV30" s="54">
        <f>BU30*(BU30&lt;&gt;0)</f>
        <v>30.99646639786662</v>
      </c>
      <c r="BW30" s="26">
        <f>BV30/$BV$142</f>
        <v>6.0012519647370387E-2</v>
      </c>
      <c r="BX30" s="47">
        <f>BW30 * $BU$142</f>
        <v>30.99646639786662</v>
      </c>
      <c r="BY30" s="48">
        <f>IF(BX30&gt;0, V30, W30)</f>
        <v>19.945340675775494</v>
      </c>
      <c r="BZ30" s="65">
        <f>BX30/BY30</f>
        <v>1.5540705421749557</v>
      </c>
      <c r="CA30" s="66">
        <v>0</v>
      </c>
      <c r="CB30" s="15">
        <f>AZ30*$CA$145</f>
        <v>28.635563743729211</v>
      </c>
      <c r="CC30" s="37">
        <f>CB30-CA30</f>
        <v>28.635563743729211</v>
      </c>
      <c r="CD30" s="54">
        <f>CC30*(CC30&lt;&gt;0)</f>
        <v>28.635563743729211</v>
      </c>
      <c r="CE30" s="26">
        <f>CD30/$CD$142</f>
        <v>4.9608513334441807E-3</v>
      </c>
      <c r="CF30" s="47">
        <f>CE30 * $CC$142</f>
        <v>28.635563743729211</v>
      </c>
      <c r="CG30" s="48">
        <f>IF(BX30&gt;0,V30,W30)</f>
        <v>19.945340675775494</v>
      </c>
      <c r="CH30" s="65">
        <f>CF30/CG30</f>
        <v>1.4357019120013519</v>
      </c>
      <c r="CI30" s="70">
        <f>N30</f>
        <v>0</v>
      </c>
      <c r="CJ30" s="1">
        <f>BQ30+BS30</f>
        <v>20</v>
      </c>
    </row>
    <row r="31" spans="1:88" x14ac:dyDescent="0.2">
      <c r="A31" s="32" t="s">
        <v>150</v>
      </c>
      <c r="B31">
        <v>0</v>
      </c>
      <c r="C31">
        <v>1</v>
      </c>
      <c r="D31">
        <v>0.315589353612167</v>
      </c>
      <c r="E31">
        <v>0.684410646387832</v>
      </c>
      <c r="F31">
        <v>0.28518057285180498</v>
      </c>
      <c r="G31">
        <v>0.28518057285180498</v>
      </c>
      <c r="H31">
        <v>0.17378497790868899</v>
      </c>
      <c r="I31">
        <v>0.16936671575846801</v>
      </c>
      <c r="J31">
        <v>0.17156162437023201</v>
      </c>
      <c r="K31">
        <v>0.22119231975204001</v>
      </c>
      <c r="L31">
        <v>0.65829849818813602</v>
      </c>
      <c r="M31">
        <v>-0.28373966866584399</v>
      </c>
      <c r="N31" s="21">
        <v>0</v>
      </c>
      <c r="O31">
        <v>1.01473050683732</v>
      </c>
      <c r="P31">
        <v>0.96323328394544805</v>
      </c>
      <c r="Q31">
        <v>1.0341184084219199</v>
      </c>
      <c r="R31">
        <v>0.98791997602415904</v>
      </c>
      <c r="S31">
        <v>75.309997558593693</v>
      </c>
      <c r="T31" s="27">
        <f>IF(C31,P31,R31)</f>
        <v>0.96323328394544805</v>
      </c>
      <c r="U31" s="27">
        <f>IF(D31 = 0,O31,Q31)</f>
        <v>1.0341184084219199</v>
      </c>
      <c r="V31" s="39">
        <f>S31*T31^(1-N31)</f>
        <v>72.54109626228788</v>
      </c>
      <c r="W31" s="38">
        <f>S31*U31^(N31+1)</f>
        <v>77.87945481355159</v>
      </c>
      <c r="X31" s="44">
        <f>0.5 * (D31-MAX($D$3:$D$141))/(MIN($D$3:$D$141)-MAX($D$3:$D$141)) + 0.75</f>
        <v>1.0939348103200821</v>
      </c>
      <c r="Y31" s="44">
        <f>AVERAGE(D31, F31, G31, H31, I31, J31, K31)</f>
        <v>0.23169373387217229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PERCENTILE($L$2:$L$141, 0.05)</f>
        <v>-4.4318681538856361E-2</v>
      </c>
      <c r="AG31" s="22">
        <f>PERCENTILE($L$2:$L$141, 0.95)</f>
        <v>0.96039612543034902</v>
      </c>
      <c r="AH31" s="22">
        <f>MIN(MAX(L31,AF31), AG31)</f>
        <v>0.65829849818813602</v>
      </c>
      <c r="AI31" s="22">
        <f>AH31-$AH$142+1</f>
        <v>1.7026171797269924</v>
      </c>
      <c r="AJ31" s="22">
        <f>PERCENTILE($M$2:$M$141, 0.02)</f>
        <v>-2.1836572052201673</v>
      </c>
      <c r="AK31" s="22">
        <f>PERCENTILE($M$2:$M$141, 0.98)</f>
        <v>1.2382392151731634</v>
      </c>
      <c r="AL31" s="22">
        <f>MIN(MAX(M31,AJ31), AK31)</f>
        <v>-0.28373966866584399</v>
      </c>
      <c r="AM31" s="22">
        <f>AL31-$AL$142 + 1</f>
        <v>2.899917536554323</v>
      </c>
      <c r="AN31" s="46">
        <v>1</v>
      </c>
      <c r="AO31" s="51">
        <v>1</v>
      </c>
      <c r="AP31" s="51">
        <v>1</v>
      </c>
      <c r="AQ31" s="21">
        <v>1</v>
      </c>
      <c r="AR31" s="17">
        <f>(AI31^4)*AB31*AE31*AN31</f>
        <v>8.4036517105228192</v>
      </c>
      <c r="AS31" s="17">
        <f>(AM31^4) *Z31*AC31*AO31*(M31 &gt; 0)</f>
        <v>0</v>
      </c>
      <c r="AT31" s="17">
        <f>(AM31^4)*AA31*AP31*AQ31</f>
        <v>70.720055539226124</v>
      </c>
      <c r="AU31" s="17">
        <f>MIN(AR31, 0.05*AR$142)</f>
        <v>8.4036517105228192</v>
      </c>
      <c r="AV31" s="17">
        <f>MIN(AS31, 0.05*AS$142)</f>
        <v>0</v>
      </c>
      <c r="AW31" s="17">
        <f>MIN(AT31, 0.05*AT$142)</f>
        <v>70.720055539226124</v>
      </c>
      <c r="AX31" s="14">
        <f>AU31/$AU$142</f>
        <v>1.4291930006927772E-2</v>
      </c>
      <c r="AY31" s="14">
        <f>AV31/$AV$142</f>
        <v>0</v>
      </c>
      <c r="AZ31" s="67">
        <f>AW31/$AW$142</f>
        <v>7.7262644454413228E-3</v>
      </c>
      <c r="BA31" s="21">
        <f>N31</f>
        <v>0</v>
      </c>
      <c r="BB31" s="66">
        <v>2335</v>
      </c>
      <c r="BC31" s="15">
        <f>$D$148*AX31</f>
        <v>1748.8420196487216</v>
      </c>
      <c r="BD31" s="19">
        <f>BC31-BB31</f>
        <v>-586.15798035127841</v>
      </c>
      <c r="BE31" s="63">
        <f>(IF(BD31 &gt; 0, V31, W31))</f>
        <v>77.87945481355159</v>
      </c>
      <c r="BF31" s="46">
        <f>BD31/BE31</f>
        <v>-7.5264777052507394</v>
      </c>
      <c r="BG31" s="64">
        <f>BB31/BC31</f>
        <v>1.3351691998280188</v>
      </c>
      <c r="BH31" s="66">
        <v>226</v>
      </c>
      <c r="BI31" s="66">
        <v>2109</v>
      </c>
      <c r="BJ31" s="66">
        <v>0</v>
      </c>
      <c r="BK31" s="10">
        <f>SUM(BH31:BJ31)</f>
        <v>2335</v>
      </c>
      <c r="BL31" s="15">
        <f>AY31*$D$147</f>
        <v>0</v>
      </c>
      <c r="BM31" s="9">
        <f>BL31-BK31</f>
        <v>-2335</v>
      </c>
      <c r="BN31" s="48">
        <f>IF(BM31&gt;0,V31,W31)</f>
        <v>77.87945481355159</v>
      </c>
      <c r="BO31" s="46">
        <f>BM31/BN31</f>
        <v>-29.982233511908113</v>
      </c>
      <c r="BP31" s="64" t="e">
        <f>BK31/BL31</f>
        <v>#DIV/0!</v>
      </c>
      <c r="BQ31" s="16">
        <f>BB31+BK31+BS31</f>
        <v>4896</v>
      </c>
      <c r="BR31" s="69">
        <f>BC31+BL31+BT31</f>
        <v>1822.755328466036</v>
      </c>
      <c r="BS31" s="66">
        <v>226</v>
      </c>
      <c r="BT31" s="15">
        <f>AZ31*$D$150</f>
        <v>73.913308817314416</v>
      </c>
      <c r="BU31" s="37">
        <f>BT31-BS31</f>
        <v>-152.08669118268557</v>
      </c>
      <c r="BV31" s="54">
        <f>BU31*(BU31&lt;&gt;0)</f>
        <v>-152.08669118268557</v>
      </c>
      <c r="BW31" s="26">
        <f>BV31/$BV$142</f>
        <v>-0.29445632368380731</v>
      </c>
      <c r="BX31" s="47">
        <f>BW31 * $BU$142</f>
        <v>-152.08669118268557</v>
      </c>
      <c r="BY31" s="48">
        <f>IF(BX31&gt;0, V31, W31)</f>
        <v>77.87945481355159</v>
      </c>
      <c r="BZ31" s="65">
        <f>BX31/BY31</f>
        <v>-1.9528474043223705</v>
      </c>
      <c r="CA31" s="66">
        <v>485</v>
      </c>
      <c r="CB31" s="15">
        <f>AZ31*$CA$145</f>
        <v>68.283566229143602</v>
      </c>
      <c r="CC31" s="37">
        <f>CB31-CA31</f>
        <v>-416.71643377085638</v>
      </c>
      <c r="CD31" s="54">
        <f>CC31*(CC31&lt;&gt;0)</f>
        <v>-416.71643377085638</v>
      </c>
      <c r="CE31" s="26">
        <f>CD31/$CD$142</f>
        <v>-7.2192337285238856E-2</v>
      </c>
      <c r="CF31" s="47">
        <f>CE31 * $CC$142</f>
        <v>-416.71643377085633</v>
      </c>
      <c r="CG31" s="48">
        <f>IF(BX31&gt;0,V31,W31)</f>
        <v>77.87945481355159</v>
      </c>
      <c r="CH31" s="65">
        <f>CF31/CG31</f>
        <v>-5.3507877625556342</v>
      </c>
      <c r="CI31" s="70">
        <f>N31</f>
        <v>0</v>
      </c>
      <c r="CJ31" s="1">
        <f>BQ31+BS31</f>
        <v>5122</v>
      </c>
    </row>
    <row r="32" spans="1:88" x14ac:dyDescent="0.2">
      <c r="A32" s="32" t="s">
        <v>290</v>
      </c>
      <c r="C32">
        <v>1</v>
      </c>
      <c r="D32">
        <v>0.48202875399361</v>
      </c>
      <c r="E32">
        <v>0.517971246006389</v>
      </c>
      <c r="F32">
        <v>0.93447180301826804</v>
      </c>
      <c r="G32">
        <v>0.93447180301826804</v>
      </c>
      <c r="H32">
        <v>0.114452798663324</v>
      </c>
      <c r="I32">
        <v>0.48621553884711699</v>
      </c>
      <c r="J32">
        <v>0.235899828687197</v>
      </c>
      <c r="K32">
        <v>0.469512234393339</v>
      </c>
      <c r="L32">
        <v>0.44025478032163801</v>
      </c>
      <c r="M32">
        <v>-1.5605785265652099</v>
      </c>
      <c r="N32" s="21">
        <v>0</v>
      </c>
      <c r="O32">
        <v>1.0028209371889001</v>
      </c>
      <c r="P32">
        <v>0.97902717788792604</v>
      </c>
      <c r="Q32">
        <v>1.01328472714373</v>
      </c>
      <c r="R32">
        <v>0.98884404403993897</v>
      </c>
      <c r="S32">
        <v>98.879997253417898</v>
      </c>
      <c r="T32" s="27">
        <f>IF(C32,P32,R32)</f>
        <v>0.97902717788792604</v>
      </c>
      <c r="U32" s="27">
        <f>IF(D32 = 0,O32,Q32)</f>
        <v>1.01328472714373</v>
      </c>
      <c r="V32" s="39">
        <f>S32*T32^(1-N32)</f>
        <v>96.806204660579596</v>
      </c>
      <c r="W32" s="38">
        <f>S32*U32^(N32+1)</f>
        <v>100.19359103690232</v>
      </c>
      <c r="X32" s="44">
        <f>0.5 * (D32-MAX($D$3:$D$141))/(MIN($D$3:$D$141)-MAX($D$3:$D$141)) + 0.75</f>
        <v>1.0094059899175913</v>
      </c>
      <c r="Y32" s="44">
        <f>AVERAGE(D32, F32, G32, H32, I32, J32, K32)</f>
        <v>0.52243610866016044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PERCENTILE($L$2:$L$141, 0.05)</f>
        <v>-4.4318681538856361E-2</v>
      </c>
      <c r="AG32" s="22">
        <f>PERCENTILE($L$2:$L$141, 0.95)</f>
        <v>0.96039612543034902</v>
      </c>
      <c r="AH32" s="22">
        <f>MIN(MAX(L32,AF32), AG32)</f>
        <v>0.44025478032163801</v>
      </c>
      <c r="AI32" s="22">
        <f>AH32-$AH$142+1</f>
        <v>1.4845734618604944</v>
      </c>
      <c r="AJ32" s="22">
        <f>PERCENTILE($M$2:$M$141, 0.02)</f>
        <v>-2.1836572052201673</v>
      </c>
      <c r="AK32" s="22">
        <f>PERCENTILE($M$2:$M$141, 0.98)</f>
        <v>1.2382392151731634</v>
      </c>
      <c r="AL32" s="22">
        <f>MIN(MAX(M32,AJ32), AK32)</f>
        <v>-1.5605785265652099</v>
      </c>
      <c r="AM32" s="22">
        <f>AL32-$AL$142 + 1</f>
        <v>1.6230786786549574</v>
      </c>
      <c r="AN32" s="46">
        <v>0</v>
      </c>
      <c r="AO32" s="51">
        <v>1</v>
      </c>
      <c r="AP32" s="51">
        <v>1</v>
      </c>
      <c r="AQ32" s="21">
        <v>2</v>
      </c>
      <c r="AR32" s="17">
        <f>(AI32^4)*AB32*AE32*AN32</f>
        <v>0</v>
      </c>
      <c r="AS32" s="17">
        <f>(AM32^4) *Z32*AC32*AO32*(M32 &gt; 0)</f>
        <v>0</v>
      </c>
      <c r="AT32" s="17">
        <f>(AM32^4)*AA32*AP32*AQ32</f>
        <v>13.879962303413405</v>
      </c>
      <c r="AU32" s="17">
        <f>MIN(AR32, 0.05*AR$142)</f>
        <v>0</v>
      </c>
      <c r="AV32" s="17">
        <f>MIN(AS32, 0.05*AS$142)</f>
        <v>0</v>
      </c>
      <c r="AW32" s="17">
        <f>MIN(AT32, 0.05*AT$142)</f>
        <v>13.879962303413405</v>
      </c>
      <c r="AX32" s="14">
        <f>AU32/$AU$142</f>
        <v>0</v>
      </c>
      <c r="AY32" s="14">
        <f>AV32/$AV$142</f>
        <v>0</v>
      </c>
      <c r="AZ32" s="67">
        <f>AW32/$AW$142</f>
        <v>1.5164051898891135E-3</v>
      </c>
      <c r="BA32" s="21">
        <f>N32</f>
        <v>0</v>
      </c>
      <c r="BB32" s="66">
        <v>0</v>
      </c>
      <c r="BC32" s="15">
        <f>$D$148*AX32</f>
        <v>0</v>
      </c>
      <c r="BD32" s="19">
        <f>BC32-BB32</f>
        <v>0</v>
      </c>
      <c r="BE32" s="63">
        <f>(IF(BD32 &gt; 0, V32, W32))</f>
        <v>100.19359103690232</v>
      </c>
      <c r="BF32" s="46">
        <f>BD32/BE32</f>
        <v>0</v>
      </c>
      <c r="BG32" s="64" t="e">
        <f>BB32/BC32</f>
        <v>#DIV/0!</v>
      </c>
      <c r="BH32" s="66">
        <v>0</v>
      </c>
      <c r="BI32" s="66">
        <v>0</v>
      </c>
      <c r="BJ32" s="66">
        <v>0</v>
      </c>
      <c r="BK32" s="10">
        <f>SUM(BH32:BJ32)</f>
        <v>0</v>
      </c>
      <c r="BL32" s="15">
        <f>AY32*$D$147</f>
        <v>0</v>
      </c>
      <c r="BM32" s="9">
        <f>BL32-BK32</f>
        <v>0</v>
      </c>
      <c r="BN32" s="48">
        <f>IF(BM32&gt;0,V32,W32)</f>
        <v>100.19359103690232</v>
      </c>
      <c r="BO32" s="46">
        <f>BM32/BN32</f>
        <v>0</v>
      </c>
      <c r="BP32" s="64" t="e">
        <f>BK32/BL32</f>
        <v>#DIV/0!</v>
      </c>
      <c r="BQ32" s="16">
        <f>BB32+BK32+BS32</f>
        <v>0</v>
      </c>
      <c r="BR32" s="69">
        <f>BC32+BL32+BT32</f>
        <v>14.506690249074204</v>
      </c>
      <c r="BS32" s="66">
        <v>0</v>
      </c>
      <c r="BT32" s="15">
        <f>AZ32*$D$150</f>
        <v>14.506690249074204</v>
      </c>
      <c r="BU32" s="37">
        <f>BT32-BS32</f>
        <v>14.506690249074204</v>
      </c>
      <c r="BV32" s="54">
        <f>BU32*(BU32&lt;&gt;0)</f>
        <v>14.506690249074204</v>
      </c>
      <c r="BW32" s="26">
        <f>BV32/$BV$142</f>
        <v>2.8086525167617213E-2</v>
      </c>
      <c r="BX32" s="47">
        <f>BW32 * $BU$142</f>
        <v>14.506690249074204</v>
      </c>
      <c r="BY32" s="48">
        <f>IF(BX32&gt;0, V32, W32)</f>
        <v>96.806204660579596</v>
      </c>
      <c r="BZ32" s="65">
        <f>BX32/BY32</f>
        <v>0.14985289734203849</v>
      </c>
      <c r="CA32" s="66">
        <v>0</v>
      </c>
      <c r="CB32" s="15"/>
      <c r="CC32" s="37"/>
      <c r="CD32" s="54"/>
      <c r="CE32" s="26"/>
      <c r="CF32" s="47"/>
      <c r="CG32" s="48"/>
      <c r="CH32" s="65"/>
      <c r="CI32" s="70">
        <f>N32</f>
        <v>0</v>
      </c>
      <c r="CJ32" s="1"/>
    </row>
    <row r="33" spans="1:88" x14ac:dyDescent="0.2">
      <c r="A33" s="32" t="s">
        <v>151</v>
      </c>
      <c r="B33">
        <v>1</v>
      </c>
      <c r="C33">
        <v>1</v>
      </c>
      <c r="D33">
        <v>0.87246376811594195</v>
      </c>
      <c r="E33">
        <v>0.12753623188405699</v>
      </c>
      <c r="F33">
        <v>0.86629526462395501</v>
      </c>
      <c r="G33">
        <v>0.86629526462395501</v>
      </c>
      <c r="H33">
        <v>0.97446808510638205</v>
      </c>
      <c r="I33">
        <v>0.8</v>
      </c>
      <c r="J33">
        <v>0.882935143759215</v>
      </c>
      <c r="K33">
        <v>0.87457563081112599</v>
      </c>
      <c r="L33">
        <v>3.5450975777837498E-2</v>
      </c>
      <c r="M33">
        <v>-0.61536943703198199</v>
      </c>
      <c r="N33" s="21">
        <v>0</v>
      </c>
      <c r="O33">
        <v>1.0256086648829199</v>
      </c>
      <c r="P33">
        <v>0.97841490221063898</v>
      </c>
      <c r="Q33">
        <v>1.0180392381380301</v>
      </c>
      <c r="R33">
        <v>0.98591585725932596</v>
      </c>
      <c r="S33">
        <v>32.389999389648402</v>
      </c>
      <c r="T33" s="27">
        <f>IF(C33,P33,R33)</f>
        <v>0.97841490221063898</v>
      </c>
      <c r="U33" s="27">
        <f>IF(D33 = 0,O33,Q33)</f>
        <v>1.0180392381380301</v>
      </c>
      <c r="V33" s="39">
        <f>S33*T33^(1-N33)</f>
        <v>31.690858085425496</v>
      </c>
      <c r="W33" s="38">
        <f>S33*U33^(N33+1)</f>
        <v>32.974290301928917</v>
      </c>
      <c r="X33" s="44">
        <f>0.5 * (D33-MAX($D$3:$D$141))/(MIN($D$3:$D$141)-MAX($D$3:$D$141)) + 0.75</f>
        <v>0.8111175371116166</v>
      </c>
      <c r="Y33" s="44">
        <f>AVERAGE(D33, F33, G33, H33, I33, J33, K33)</f>
        <v>0.87671902243436783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PERCENTILE($L$2:$L$141, 0.05)</f>
        <v>-4.4318681538856361E-2</v>
      </c>
      <c r="AG33" s="22">
        <f>PERCENTILE($L$2:$L$141, 0.95)</f>
        <v>0.96039612543034902</v>
      </c>
      <c r="AH33" s="22">
        <f>MIN(MAX(L33,AF33), AG33)</f>
        <v>3.5450975777837498E-2</v>
      </c>
      <c r="AI33" s="22">
        <f>AH33-$AH$142+1</f>
        <v>1.0797696573166939</v>
      </c>
      <c r="AJ33" s="22">
        <f>PERCENTILE($M$2:$M$141, 0.02)</f>
        <v>-2.1836572052201673</v>
      </c>
      <c r="AK33" s="22">
        <f>PERCENTILE($M$2:$M$141, 0.98)</f>
        <v>1.2382392151731634</v>
      </c>
      <c r="AL33" s="22">
        <f>MIN(MAX(M33,AJ33), AK33)</f>
        <v>-0.61536943703198199</v>
      </c>
      <c r="AM33" s="22">
        <f>AL33-$AL$142 + 1</f>
        <v>2.5682877681881853</v>
      </c>
      <c r="AN33" s="46">
        <v>1</v>
      </c>
      <c r="AO33" s="51">
        <v>1</v>
      </c>
      <c r="AP33" s="51">
        <v>1</v>
      </c>
      <c r="AQ33" s="21">
        <v>1</v>
      </c>
      <c r="AR33" s="17">
        <f>(AI33^4)*AB33*AE33*AN33</f>
        <v>1.3593286694974844</v>
      </c>
      <c r="AS33" s="17">
        <f>(AM33^4) *Z33*AC33*AO33*(M33 &gt; 0)</f>
        <v>0</v>
      </c>
      <c r="AT33" s="17">
        <f>(AM33^4)*AA33*AP33*AQ33</f>
        <v>43.508562388905148</v>
      </c>
      <c r="AU33" s="17">
        <f>MIN(AR33, 0.05*AR$142)</f>
        <v>1.3593286694974844</v>
      </c>
      <c r="AV33" s="17">
        <f>MIN(AS33, 0.05*AS$142)</f>
        <v>0</v>
      </c>
      <c r="AW33" s="17">
        <f>MIN(AT33, 0.05*AT$142)</f>
        <v>43.508562388905148</v>
      </c>
      <c r="AX33" s="14">
        <f>AU33/$AU$142</f>
        <v>2.3117843135433392E-3</v>
      </c>
      <c r="AY33" s="14">
        <f>AV33/$AV$142</f>
        <v>0</v>
      </c>
      <c r="AZ33" s="67">
        <f>AW33/$AW$142</f>
        <v>4.7533709652024681E-3</v>
      </c>
      <c r="BA33" s="21">
        <f>N33</f>
        <v>0</v>
      </c>
      <c r="BB33" s="66">
        <v>259</v>
      </c>
      <c r="BC33" s="15">
        <f>$D$148*AX33</f>
        <v>282.88310577575015</v>
      </c>
      <c r="BD33" s="19">
        <f>BC33-BB33</f>
        <v>23.883105775750153</v>
      </c>
      <c r="BE33" s="63">
        <f>(IF(BD33 &gt; 0, V33, W33))</f>
        <v>31.690858085425496</v>
      </c>
      <c r="BF33" s="46">
        <f>BD33/BE33</f>
        <v>0.7536276143539925</v>
      </c>
      <c r="BG33" s="64">
        <f>BB33/BC33</f>
        <v>0.91557252699748359</v>
      </c>
      <c r="BH33" s="66">
        <v>65</v>
      </c>
      <c r="BI33" s="66">
        <v>356</v>
      </c>
      <c r="BJ33" s="66">
        <v>32</v>
      </c>
      <c r="BK33" s="10">
        <f>SUM(BH33:BJ33)</f>
        <v>453</v>
      </c>
      <c r="BL33" s="15">
        <f>AY33*$D$147</f>
        <v>0</v>
      </c>
      <c r="BM33" s="9">
        <f>BL33-BK33</f>
        <v>-453</v>
      </c>
      <c r="BN33" s="48">
        <f>IF(BM33&gt;0,V33,W33)</f>
        <v>32.974290301928917</v>
      </c>
      <c r="BO33" s="46">
        <f>BM33/BN33</f>
        <v>-13.737975733582372</v>
      </c>
      <c r="BP33" s="64" t="e">
        <f>BK33/BL33</f>
        <v>#DIV/0!</v>
      </c>
      <c r="BQ33" s="16">
        <f>BB33+BK33+BS33</f>
        <v>712</v>
      </c>
      <c r="BR33" s="69">
        <f>BC33+BL33+BT33</f>
        <v>328.35622911435956</v>
      </c>
      <c r="BS33" s="66">
        <v>0</v>
      </c>
      <c r="BT33" s="15">
        <f>AZ33*$D$150</f>
        <v>45.473123338609412</v>
      </c>
      <c r="BU33" s="37">
        <f>BT33-BS33</f>
        <v>45.473123338609412</v>
      </c>
      <c r="BV33" s="54">
        <f>BU33*(BU33&lt;&gt;0)</f>
        <v>45.473123338609412</v>
      </c>
      <c r="BW33" s="26">
        <f>BV33/$BV$142</f>
        <v>8.8040897073784471E-2</v>
      </c>
      <c r="BX33" s="47">
        <f>BW33 * $BU$142</f>
        <v>45.473123338609412</v>
      </c>
      <c r="BY33" s="48">
        <f>IF(BX33&gt;0, V33, W33)</f>
        <v>31.690858085425496</v>
      </c>
      <c r="BZ33" s="65">
        <f>BX33/BY33</f>
        <v>1.4348971938857764</v>
      </c>
      <c r="CA33" s="66">
        <v>0</v>
      </c>
      <c r="CB33" s="15">
        <f>AZ33*$CA$145</f>
        <v>42.009579584814638</v>
      </c>
      <c r="CC33" s="37">
        <f>CB33-CA33</f>
        <v>42.009579584814638</v>
      </c>
      <c r="CD33" s="54">
        <f>CC33*(CC33&lt;&gt;0)</f>
        <v>42.009579584814638</v>
      </c>
      <c r="CE33" s="26">
        <f>CD33/$CD$142</f>
        <v>7.2777781071760644E-3</v>
      </c>
      <c r="CF33" s="47">
        <f>CE33 * $CC$142</f>
        <v>42.009579584814638</v>
      </c>
      <c r="CG33" s="48">
        <f>IF(BX33&gt;0,V33,W33)</f>
        <v>31.690858085425496</v>
      </c>
      <c r="CH33" s="65">
        <f>CF33/CG33</f>
        <v>1.3256056201310207</v>
      </c>
      <c r="CI33" s="70">
        <f>N33</f>
        <v>0</v>
      </c>
      <c r="CJ33" s="1">
        <f>BQ33+BS33</f>
        <v>712</v>
      </c>
    </row>
    <row r="34" spans="1:88" x14ac:dyDescent="0.2">
      <c r="A34" s="32" t="s">
        <v>164</v>
      </c>
      <c r="B34">
        <v>0</v>
      </c>
      <c r="C34">
        <v>1</v>
      </c>
      <c r="D34">
        <v>0.42105263157894701</v>
      </c>
      <c r="E34">
        <v>0.57894736842105199</v>
      </c>
      <c r="F34">
        <v>0.38041594454072702</v>
      </c>
      <c r="G34">
        <v>0.38041594454072702</v>
      </c>
      <c r="H34">
        <v>0.188349514563106</v>
      </c>
      <c r="I34">
        <v>0.31941747572815499</v>
      </c>
      <c r="J34">
        <v>0.24527969034628799</v>
      </c>
      <c r="K34">
        <v>0.30546408148870802</v>
      </c>
      <c r="L34">
        <v>0.37780306677384201</v>
      </c>
      <c r="M34">
        <v>-1.2916461917451001</v>
      </c>
      <c r="N34" s="21">
        <v>0</v>
      </c>
      <c r="O34">
        <v>1.0065422911441999</v>
      </c>
      <c r="P34">
        <v>0.97365440147353099</v>
      </c>
      <c r="Q34">
        <v>1.03234331955081</v>
      </c>
      <c r="R34">
        <v>0.98645057710278305</v>
      </c>
      <c r="S34">
        <v>46.349998474121001</v>
      </c>
      <c r="T34" s="27">
        <f>IF(C34,P34,R34)</f>
        <v>0.97365440147353099</v>
      </c>
      <c r="U34" s="27">
        <f>IF(D34 = 0,O34,Q34)</f>
        <v>1.03234331955081</v>
      </c>
      <c r="V34" s="39">
        <f>S34*T34^(1-N34)</f>
        <v>45.128880022619356</v>
      </c>
      <c r="W34" s="38">
        <f>S34*U34^(N34+1)</f>
        <v>47.849111285949057</v>
      </c>
      <c r="X34" s="44">
        <f>0.5 * (D34-MAX($D$3:$D$141))/(MIN($D$3:$D$141)-MAX($D$3:$D$141)) + 0.75</f>
        <v>1.0403736555581604</v>
      </c>
      <c r="Y34" s="44">
        <f>AVERAGE(D34, F34, G34, H34, I34, J34, K34)</f>
        <v>0.32005646896952256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PERCENTILE($L$2:$L$141, 0.05)</f>
        <v>-4.4318681538856361E-2</v>
      </c>
      <c r="AG34" s="22">
        <f>PERCENTILE($L$2:$L$141, 0.95)</f>
        <v>0.96039612543034902</v>
      </c>
      <c r="AH34" s="22">
        <f>MIN(MAX(L34,AF34), AG34)</f>
        <v>0.37780306677384201</v>
      </c>
      <c r="AI34" s="22">
        <f>AH34-$AH$142+1</f>
        <v>1.4221217483126984</v>
      </c>
      <c r="AJ34" s="22">
        <f>PERCENTILE($M$2:$M$141, 0.02)</f>
        <v>-2.1836572052201673</v>
      </c>
      <c r="AK34" s="22">
        <f>PERCENTILE($M$2:$M$141, 0.98)</f>
        <v>1.2382392151731634</v>
      </c>
      <c r="AL34" s="22">
        <f>MIN(MAX(M34,AJ34), AK34)</f>
        <v>-1.2916461917451001</v>
      </c>
      <c r="AM34" s="22">
        <f>AL34-$AL$142 + 1</f>
        <v>1.8920110134750672</v>
      </c>
      <c r="AN34" s="46">
        <v>1</v>
      </c>
      <c r="AO34" s="51">
        <v>1</v>
      </c>
      <c r="AP34" s="51">
        <v>1</v>
      </c>
      <c r="AQ34" s="21">
        <v>1</v>
      </c>
      <c r="AR34" s="17">
        <f>(AI34^4)*AB34*AE34*AN34</f>
        <v>4.0902241849746304</v>
      </c>
      <c r="AS34" s="17">
        <f>(AM34^4) *Z34*AC34*AO34*(M34 &gt; 0)</f>
        <v>0</v>
      </c>
      <c r="AT34" s="17">
        <f>(AM34^4)*AA34*AP34*AQ34</f>
        <v>12.814292720421548</v>
      </c>
      <c r="AU34" s="17">
        <f>MIN(AR34, 0.05*AR$142)</f>
        <v>4.0902241849746304</v>
      </c>
      <c r="AV34" s="17">
        <f>MIN(AS34, 0.05*AS$142)</f>
        <v>0</v>
      </c>
      <c r="AW34" s="17">
        <f>MIN(AT34, 0.05*AT$142)</f>
        <v>12.814292720421548</v>
      </c>
      <c r="AX34" s="14">
        <f>AU34/$AU$142</f>
        <v>6.9561661737006708E-3</v>
      </c>
      <c r="AY34" s="14">
        <f>AV34/$AV$142</f>
        <v>0</v>
      </c>
      <c r="AZ34" s="67">
        <f>AW34/$AW$142</f>
        <v>1.3999793055076832E-3</v>
      </c>
      <c r="BA34" s="21">
        <f>N34</f>
        <v>0</v>
      </c>
      <c r="BB34" s="66">
        <v>1112</v>
      </c>
      <c r="BC34" s="15">
        <f>$D$148*AX34</f>
        <v>851.19614316120419</v>
      </c>
      <c r="BD34" s="19">
        <f>BC34-BB34</f>
        <v>-260.80385683879581</v>
      </c>
      <c r="BE34" s="63">
        <f>(IF(BD34 &gt; 0, V34, W34))</f>
        <v>47.849111285949057</v>
      </c>
      <c r="BF34" s="46">
        <f>BD34/BE34</f>
        <v>-5.4505475614837833</v>
      </c>
      <c r="BG34" s="64">
        <f>BB34/BC34</f>
        <v>1.3063968968071362</v>
      </c>
      <c r="BH34" s="66">
        <v>232</v>
      </c>
      <c r="BI34" s="66">
        <v>1576</v>
      </c>
      <c r="BJ34" s="66">
        <v>0</v>
      </c>
      <c r="BK34" s="10">
        <f>SUM(BH34:BJ34)</f>
        <v>1808</v>
      </c>
      <c r="BL34" s="15">
        <f>AY34*$D$147</f>
        <v>0</v>
      </c>
      <c r="BM34" s="9">
        <f>BL34-BK34</f>
        <v>-1808</v>
      </c>
      <c r="BN34" s="48">
        <f>IF(BM34&gt;0,V34,W34)</f>
        <v>47.849111285949057</v>
      </c>
      <c r="BO34" s="46">
        <f>BM34/BN34</f>
        <v>-37.785445777567055</v>
      </c>
      <c r="BP34" s="64" t="e">
        <f>BK34/BL34</f>
        <v>#DIV/0!</v>
      </c>
      <c r="BQ34" s="16">
        <f>BB34+BK34+BS34</f>
        <v>2920</v>
      </c>
      <c r="BR34" s="69">
        <f>BC34+BL34+BT34</f>
        <v>864.58904518734346</v>
      </c>
      <c r="BS34" s="66">
        <v>0</v>
      </c>
      <c r="BT34" s="15">
        <f>AZ34*$D$150</f>
        <v>13.39290202613925</v>
      </c>
      <c r="BU34" s="37">
        <f>BT34-BS34</f>
        <v>13.39290202613925</v>
      </c>
      <c r="BV34" s="54">
        <f>BU34*(BU34&lt;&gt;0)</f>
        <v>13.39290202613925</v>
      </c>
      <c r="BW34" s="26">
        <f>BV34/$BV$142</f>
        <v>2.5930110408788634E-2</v>
      </c>
      <c r="BX34" s="47">
        <f>BW34 * $BU$142</f>
        <v>13.39290202613925</v>
      </c>
      <c r="BY34" s="48">
        <f>IF(BX34&gt;0, V34, W34)</f>
        <v>45.128880022619356</v>
      </c>
      <c r="BZ34" s="65">
        <f>BX34/BY34</f>
        <v>0.29677009532313903</v>
      </c>
      <c r="CA34" s="66">
        <v>0</v>
      </c>
      <c r="CB34" s="15">
        <f>AZ34*$CA$145</f>
        <v>12.372807105181078</v>
      </c>
      <c r="CC34" s="37">
        <f>CB34-CA34</f>
        <v>12.372807105181078</v>
      </c>
      <c r="CD34" s="54">
        <f>CC34*(CC34&lt;&gt;0)</f>
        <v>12.372807105181078</v>
      </c>
      <c r="CE34" s="26">
        <f>CD34/$CD$142</f>
        <v>2.1434764538074257E-3</v>
      </c>
      <c r="CF34" s="47">
        <f>CE34 * $CC$142</f>
        <v>12.372807105181078</v>
      </c>
      <c r="CG34" s="48">
        <f>IF(BX34&gt;0,V34,W34)</f>
        <v>45.128880022619356</v>
      </c>
      <c r="CH34" s="65">
        <f>CF34/CG34</f>
        <v>0.27416605727816906</v>
      </c>
      <c r="CI34" s="70">
        <f>N34</f>
        <v>0</v>
      </c>
      <c r="CJ34" s="1">
        <f>BQ34+BS34</f>
        <v>2920</v>
      </c>
    </row>
    <row r="35" spans="1:88" x14ac:dyDescent="0.2">
      <c r="A35" s="32" t="s">
        <v>231</v>
      </c>
      <c r="B35">
        <v>0</v>
      </c>
      <c r="C35">
        <v>0</v>
      </c>
      <c r="D35">
        <v>0.15135782747603799</v>
      </c>
      <c r="E35">
        <v>0.84864217252396101</v>
      </c>
      <c r="F35">
        <v>0.45988880063542398</v>
      </c>
      <c r="G35">
        <v>0.45988880063542398</v>
      </c>
      <c r="H35">
        <v>0.41812865497076002</v>
      </c>
      <c r="I35">
        <v>0.18922305764410999</v>
      </c>
      <c r="J35">
        <v>0.281282033877363</v>
      </c>
      <c r="K35">
        <v>0.35966436743185098</v>
      </c>
      <c r="L35">
        <v>0.55146399936023904</v>
      </c>
      <c r="M35">
        <v>0.62682444586819897</v>
      </c>
      <c r="N35" s="21">
        <v>0</v>
      </c>
      <c r="O35">
        <v>0.99729208175066197</v>
      </c>
      <c r="P35">
        <v>0.99672489389852403</v>
      </c>
      <c r="Q35">
        <v>1</v>
      </c>
      <c r="R35">
        <v>1</v>
      </c>
      <c r="S35">
        <v>1.79999995231628</v>
      </c>
      <c r="T35" s="27">
        <f>IF(C35,P35,R35)</f>
        <v>1</v>
      </c>
      <c r="U35" s="27">
        <f>IF(D35 = 0,O35,Q35)</f>
        <v>1</v>
      </c>
      <c r="V35" s="39">
        <f>S35*T35^(1-N35)</f>
        <v>1.79999995231628</v>
      </c>
      <c r="W35" s="38">
        <f>S35*U35^(N35+1)</f>
        <v>1.79999995231628</v>
      </c>
      <c r="X35" s="44">
        <f>0.5 * (D35-MAX($D$3:$D$141))/(MIN($D$3:$D$141)-MAX($D$3:$D$141)) + 0.75</f>
        <v>1.1773423276829935</v>
      </c>
      <c r="Y35" s="44">
        <f>AVERAGE(D35, F35, G35, H35, I35, J35, K35)</f>
        <v>0.33134764895299573</v>
      </c>
      <c r="Z35" s="22">
        <f>AI35^N35</f>
        <v>1</v>
      </c>
      <c r="AA35" s="22">
        <f>(Z35+AB35)/2</f>
        <v>1</v>
      </c>
      <c r="AB35" s="22">
        <f>AM35^N35</f>
        <v>1</v>
      </c>
      <c r="AC35" s="22">
        <v>1</v>
      </c>
      <c r="AD35" s="22">
        <v>1</v>
      </c>
      <c r="AE35" s="22">
        <v>1</v>
      </c>
      <c r="AF35" s="22">
        <f>PERCENTILE($L$2:$L$141, 0.05)</f>
        <v>-4.4318681538856361E-2</v>
      </c>
      <c r="AG35" s="22">
        <f>PERCENTILE($L$2:$L$141, 0.95)</f>
        <v>0.96039612543034902</v>
      </c>
      <c r="AH35" s="22">
        <f>MIN(MAX(L35,AF35), AG35)</f>
        <v>0.55146399936023904</v>
      </c>
      <c r="AI35" s="22">
        <f>AH35-$AH$142+1</f>
        <v>1.5957826808990954</v>
      </c>
      <c r="AJ35" s="22">
        <f>PERCENTILE($M$2:$M$141, 0.02)</f>
        <v>-2.1836572052201673</v>
      </c>
      <c r="AK35" s="22">
        <f>PERCENTILE($M$2:$M$141, 0.98)</f>
        <v>1.2382392151731634</v>
      </c>
      <c r="AL35" s="22">
        <f>MIN(MAX(M35,AJ35), AK35)</f>
        <v>0.62682444586819897</v>
      </c>
      <c r="AM35" s="22">
        <f>AL35-$AL$142 + 1</f>
        <v>3.8104816510883661</v>
      </c>
      <c r="AN35" s="46">
        <v>0</v>
      </c>
      <c r="AO35" s="75">
        <v>0.26</v>
      </c>
      <c r="AP35" s="51">
        <v>0.52</v>
      </c>
      <c r="AQ35" s="50">
        <v>1</v>
      </c>
      <c r="AR35" s="17">
        <f>(AI35^4)*AB35*AE35*AN35</f>
        <v>0</v>
      </c>
      <c r="AS35" s="17">
        <f>(AM35^4) *Z35*AC35*AO35*(M35 &gt; 0)</f>
        <v>54.814170542142392</v>
      </c>
      <c r="AT35" s="17">
        <f>(AM35^4)*AA35*AP35*AQ35</f>
        <v>109.62834108428478</v>
      </c>
      <c r="AU35" s="17">
        <f>MIN(AR35, 0.05*AR$142)</f>
        <v>0</v>
      </c>
      <c r="AV35" s="17">
        <f>MIN(AS35, 0.05*AS$142)</f>
        <v>54.814170542142392</v>
      </c>
      <c r="AW35" s="17">
        <f>MIN(AT35, 0.05*AT$142)</f>
        <v>109.62834108428478</v>
      </c>
      <c r="AX35" s="14">
        <f>AU35/$AU$142</f>
        <v>0</v>
      </c>
      <c r="AY35" s="14">
        <f>AV35/$AV$142</f>
        <v>1.6618976917782375E-2</v>
      </c>
      <c r="AZ35" s="67">
        <f>AW35/$AW$142</f>
        <v>1.1977048766066234E-2</v>
      </c>
      <c r="BA35" s="21">
        <f>N35</f>
        <v>0</v>
      </c>
      <c r="BB35" s="66">
        <v>0</v>
      </c>
      <c r="BC35" s="15">
        <f>$D$148*AX35</f>
        <v>0</v>
      </c>
      <c r="BD35" s="19">
        <f>BC35-BB35</f>
        <v>0</v>
      </c>
      <c r="BE35" s="63">
        <f>(IF(BD35 &gt; 0, V35, W35))</f>
        <v>1.79999995231628</v>
      </c>
      <c r="BF35" s="46">
        <f>BD35/BE35</f>
        <v>0</v>
      </c>
      <c r="BG35" s="64" t="e">
        <f>BB35/BC35</f>
        <v>#DIV/0!</v>
      </c>
      <c r="BH35" s="66">
        <v>0</v>
      </c>
      <c r="BI35" s="66">
        <v>574</v>
      </c>
      <c r="BJ35" s="66">
        <v>0</v>
      </c>
      <c r="BK35" s="10">
        <f>SUM(BH35:BJ35)</f>
        <v>574</v>
      </c>
      <c r="BL35" s="15">
        <f>AY35*$D$147</f>
        <v>2946.6301952539416</v>
      </c>
      <c r="BM35" s="9">
        <f>BL35-BK35</f>
        <v>2372.6301952539416</v>
      </c>
      <c r="BN35" s="48">
        <f>IF(BM35&gt;0,V35,W35)</f>
        <v>1.79999995231628</v>
      </c>
      <c r="BO35" s="46">
        <f>BM35/BN35</f>
        <v>1318.1279211706581</v>
      </c>
      <c r="BP35" s="64">
        <f>BK35/BL35</f>
        <v>0.19479879114947185</v>
      </c>
      <c r="BQ35" s="16">
        <f>BB35+BK35+BS35</f>
        <v>696</v>
      </c>
      <c r="BR35" s="69">
        <f>BC35+BL35+BT35</f>
        <v>3061.208632274514</v>
      </c>
      <c r="BS35" s="66">
        <v>122</v>
      </c>
      <c r="BT35" s="15">
        <f>AZ35*$D$150</f>
        <v>114.57843702057262</v>
      </c>
      <c r="BU35" s="37">
        <f>BT35-BS35</f>
        <v>-7.4215629794273781</v>
      </c>
      <c r="BV35" s="54">
        <f>BU35*(BU35&lt;&gt;0)</f>
        <v>-7.4215629794273781</v>
      </c>
      <c r="BW35" s="26">
        <f>BV35/$BV$142</f>
        <v>-1.4368950589404496E-2</v>
      </c>
      <c r="BX35" s="47">
        <f>BW35 * $BU$142</f>
        <v>-7.4215629794273781</v>
      </c>
      <c r="BY35" s="48">
        <f>IF(BX35&gt;0, V35, W35)</f>
        <v>1.79999995231628</v>
      </c>
      <c r="BZ35" s="65">
        <f>BX35/BY35</f>
        <v>-4.1230906533509328</v>
      </c>
      <c r="CA35" s="66">
        <v>0</v>
      </c>
      <c r="CB35" s="15">
        <f>AZ35*$CA$145</f>
        <v>105.85136043717847</v>
      </c>
      <c r="CC35" s="37">
        <f>CB35-CA35</f>
        <v>105.85136043717847</v>
      </c>
      <c r="CD35" s="54">
        <f>CC35*(CC35&lt;&gt;0)</f>
        <v>105.85136043717847</v>
      </c>
      <c r="CE35" s="26">
        <f>CD35/$CD$142</f>
        <v>1.8337786790967221E-2</v>
      </c>
      <c r="CF35" s="47">
        <f>CE35 * $CC$142</f>
        <v>105.85136043717847</v>
      </c>
      <c r="CG35" s="48">
        <f>IF(BX35&gt;0,V35,W35)</f>
        <v>1.79999995231628</v>
      </c>
      <c r="CH35" s="65">
        <f>CF35/CG35</f>
        <v>58.806312911823461</v>
      </c>
      <c r="CI35" s="70">
        <f>N35</f>
        <v>0</v>
      </c>
      <c r="CJ35" s="1">
        <f>BQ35+BS35</f>
        <v>818</v>
      </c>
    </row>
    <row r="36" spans="1:88" x14ac:dyDescent="0.2">
      <c r="A36" s="32" t="s">
        <v>155</v>
      </c>
      <c r="B36">
        <v>0</v>
      </c>
      <c r="C36">
        <v>0</v>
      </c>
      <c r="D36">
        <v>0.105590062111801</v>
      </c>
      <c r="E36">
        <v>0.894409937888198</v>
      </c>
      <c r="F36">
        <v>0.17261904761904701</v>
      </c>
      <c r="G36">
        <v>0.17261904761904701</v>
      </c>
      <c r="H36">
        <v>0.410377358490566</v>
      </c>
      <c r="I36">
        <v>7.5471698113207503E-2</v>
      </c>
      <c r="J36">
        <v>0.17598828402054301</v>
      </c>
      <c r="K36">
        <v>0.17429552484139299</v>
      </c>
      <c r="L36">
        <v>-0.23086781072969201</v>
      </c>
      <c r="M36">
        <v>-0.47186810416588099</v>
      </c>
      <c r="N36" s="21">
        <v>0</v>
      </c>
      <c r="O36">
        <v>1.00686774224624</v>
      </c>
      <c r="P36">
        <v>0.98300701278592595</v>
      </c>
      <c r="Q36">
        <v>1.0059799912646199</v>
      </c>
      <c r="R36">
        <v>0.99149913942179102</v>
      </c>
      <c r="S36">
        <v>68.580001831054602</v>
      </c>
      <c r="T36" s="27">
        <f>IF(C36,P36,R36)</f>
        <v>0.99149913942179102</v>
      </c>
      <c r="U36" s="27">
        <f>IF(D36 = 0,O36,Q36)</f>
        <v>1.0059799912646199</v>
      </c>
      <c r="V36" s="39">
        <f>S36*T36^(1-N36)</f>
        <v>67.997012797035495</v>
      </c>
      <c r="W36" s="38">
        <f>S36*U36^(N36+1)</f>
        <v>68.990109642931927</v>
      </c>
      <c r="X36" s="44">
        <f>0.5 * (D36-MAX($D$3:$D$141))/(MIN($D$3:$D$141)-MAX($D$3:$D$141)) + 0.75</f>
        <v>1.2005861942784675</v>
      </c>
      <c r="Y36" s="44">
        <f>AVERAGE(D36, F36, G36, H36, I36, J36, K36)</f>
        <v>0.18385157468794347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PERCENTILE($L$2:$L$141, 0.05)</f>
        <v>-4.4318681538856361E-2</v>
      </c>
      <c r="AG36" s="22">
        <f>PERCENTILE($L$2:$L$141, 0.95)</f>
        <v>0.96039612543034902</v>
      </c>
      <c r="AH36" s="22">
        <f>MIN(MAX(L36,AF36), AG36)</f>
        <v>-4.4318681538856361E-2</v>
      </c>
      <c r="AI36" s="22">
        <f>AH36-$AH$142+1</f>
        <v>1</v>
      </c>
      <c r="AJ36" s="22">
        <f>PERCENTILE($M$2:$M$141, 0.02)</f>
        <v>-2.1836572052201673</v>
      </c>
      <c r="AK36" s="22">
        <f>PERCENTILE($M$2:$M$141, 0.98)</f>
        <v>1.2382392151731634</v>
      </c>
      <c r="AL36" s="22">
        <f>MIN(MAX(M36,AJ36), AK36)</f>
        <v>-0.47186810416588099</v>
      </c>
      <c r="AM36" s="22">
        <f>AL36-$AL$142 + 1</f>
        <v>2.7117891010542863</v>
      </c>
      <c r="AN36" s="46">
        <v>1</v>
      </c>
      <c r="AO36" s="51">
        <v>1</v>
      </c>
      <c r="AP36" s="51">
        <v>1</v>
      </c>
      <c r="AQ36" s="21">
        <v>1</v>
      </c>
      <c r="AR36" s="17">
        <f>(AI36^4)*AB36*AE36*AN36</f>
        <v>1</v>
      </c>
      <c r="AS36" s="17">
        <f>(AM36^4) *Z36*AC36*AO36*(M36 &gt; 0)</f>
        <v>0</v>
      </c>
      <c r="AT36" s="17">
        <f>(AM36^4)*AA36*AP36*AQ36</f>
        <v>54.078376331350512</v>
      </c>
      <c r="AU36" s="17">
        <f>MIN(AR36, 0.05*AR$142)</f>
        <v>1</v>
      </c>
      <c r="AV36" s="17">
        <f>MIN(AS36, 0.05*AS$142)</f>
        <v>0</v>
      </c>
      <c r="AW36" s="17">
        <f>MIN(AT36, 0.05*AT$142)</f>
        <v>54.078376331350512</v>
      </c>
      <c r="AX36" s="14">
        <f>AU36/$AU$142</f>
        <v>1.7006809062579088E-3</v>
      </c>
      <c r="AY36" s="14">
        <f>AV36/$AV$142</f>
        <v>0</v>
      </c>
      <c r="AZ36" s="67">
        <f>AW36/$AW$142</f>
        <v>5.9081378419500201E-3</v>
      </c>
      <c r="BA36" s="21">
        <f>N36</f>
        <v>0</v>
      </c>
      <c r="BB36" s="66">
        <v>206</v>
      </c>
      <c r="BC36" s="15">
        <f>$D$148*AX36</f>
        <v>208.10500957088337</v>
      </c>
      <c r="BD36" s="19">
        <f>BC36-BB36</f>
        <v>2.105009570883368</v>
      </c>
      <c r="BE36" s="63">
        <f>(IF(BD36 &gt; 0, V36, W36))</f>
        <v>67.997012797035495</v>
      </c>
      <c r="BF36" s="46">
        <f>BD36/BE36</f>
        <v>3.0957383042202427E-2</v>
      </c>
      <c r="BG36" s="64">
        <f>BB36/BC36</f>
        <v>0.98988486834015221</v>
      </c>
      <c r="BH36" s="66">
        <v>206</v>
      </c>
      <c r="BI36" s="66">
        <v>137</v>
      </c>
      <c r="BJ36" s="66">
        <v>0</v>
      </c>
      <c r="BK36" s="10">
        <f>SUM(BH36:BJ36)</f>
        <v>343</v>
      </c>
      <c r="BL36" s="15">
        <f>AY36*$D$147</f>
        <v>0</v>
      </c>
      <c r="BM36" s="9">
        <f>BL36-BK36</f>
        <v>-343</v>
      </c>
      <c r="BN36" s="48">
        <f>IF(BM36&gt;0,V36,W36)</f>
        <v>68.990109642931927</v>
      </c>
      <c r="BO36" s="46">
        <f>BM36/BN36</f>
        <v>-4.9717271327041663</v>
      </c>
      <c r="BP36" s="64" t="e">
        <f>BK36/BL36</f>
        <v>#DIV/0!</v>
      </c>
      <c r="BQ36" s="16">
        <f>BB36+BK36+BS36</f>
        <v>618</v>
      </c>
      <c r="BR36" s="69">
        <f>BC36+BL36+BT36</f>
        <v>264.62521023589824</v>
      </c>
      <c r="BS36" s="66">
        <v>69</v>
      </c>
      <c r="BT36" s="15">
        <f>AZ36*$D$150</f>
        <v>56.520200665014869</v>
      </c>
      <c r="BU36" s="37">
        <f>BT36-BS36</f>
        <v>-12.479799334985131</v>
      </c>
      <c r="BV36" s="54">
        <f>BU36*(BU36&lt;&gt;0)</f>
        <v>-12.479799334985131</v>
      </c>
      <c r="BW36" s="26">
        <f>BV36/$BV$142</f>
        <v>-2.4162244598228858E-2</v>
      </c>
      <c r="BX36" s="47">
        <f>BW36 * $BU$142</f>
        <v>-12.479799334985131</v>
      </c>
      <c r="BY36" s="48">
        <f>IF(BX36&gt;0, V36, W36)</f>
        <v>68.990109642931927</v>
      </c>
      <c r="BZ36" s="65">
        <f>BX36/BY36</f>
        <v>-0.18089258590218363</v>
      </c>
      <c r="CA36" s="66">
        <v>0</v>
      </c>
      <c r="CB36" s="15">
        <f>AZ36*$CA$145</f>
        <v>52.215236026477989</v>
      </c>
      <c r="CC36" s="37">
        <f>CB36-CA36</f>
        <v>52.215236026477989</v>
      </c>
      <c r="CD36" s="54">
        <f>CC36*(CC36&lt;&gt;0)</f>
        <v>52.215236026477989</v>
      </c>
      <c r="CE36" s="26">
        <f>CD36/$CD$142</f>
        <v>9.0458153918754388E-3</v>
      </c>
      <c r="CF36" s="47">
        <f>CE36 * $CC$142</f>
        <v>52.215236026477989</v>
      </c>
      <c r="CG36" s="48">
        <f>IF(BX36&gt;0,V36,W36)</f>
        <v>68.990109642931927</v>
      </c>
      <c r="CH36" s="65">
        <f>CF36/CG36</f>
        <v>0.75685103700697576</v>
      </c>
      <c r="CI36" s="70">
        <f>N36</f>
        <v>0</v>
      </c>
      <c r="CJ36" s="1">
        <f>BQ36+BS36</f>
        <v>687</v>
      </c>
    </row>
    <row r="37" spans="1:88" x14ac:dyDescent="0.2">
      <c r="A37" s="32" t="s">
        <v>247</v>
      </c>
      <c r="B37">
        <v>0</v>
      </c>
      <c r="C37">
        <v>0</v>
      </c>
      <c r="D37">
        <v>9.1253993610223599E-2</v>
      </c>
      <c r="E37">
        <v>0.90874600638977598</v>
      </c>
      <c r="F37">
        <v>0.109610802223987</v>
      </c>
      <c r="G37">
        <v>0.109610802223987</v>
      </c>
      <c r="H37">
        <v>3.2372598162071803E-2</v>
      </c>
      <c r="I37">
        <v>0.25020885547201299</v>
      </c>
      <c r="J37">
        <v>8.99995040807859E-2</v>
      </c>
      <c r="K37">
        <v>9.9322292774864804E-2</v>
      </c>
      <c r="L37">
        <v>0.29531859748539202</v>
      </c>
      <c r="M37">
        <v>0.11569698716905701</v>
      </c>
      <c r="N37" s="21">
        <v>0</v>
      </c>
      <c r="O37">
        <v>0.99975000023841798</v>
      </c>
      <c r="P37">
        <v>0.98649558428859296</v>
      </c>
      <c r="Q37">
        <v>1.01227956886212</v>
      </c>
      <c r="R37">
        <v>0.99345450864129503</v>
      </c>
      <c r="S37">
        <v>1.7400000095367401</v>
      </c>
      <c r="T37" s="27">
        <f>IF(C37,P37,R37)</f>
        <v>0.99345450864129503</v>
      </c>
      <c r="U37" s="27">
        <f>IF(D37 = 0,O37,Q37)</f>
        <v>1.01227956886212</v>
      </c>
      <c r="V37" s="39">
        <f>S37*T37^(1-N37)</f>
        <v>1.7286108545101708</v>
      </c>
      <c r="W37" s="38">
        <f>S37*U37^(N37+1)</f>
        <v>1.761366459473936</v>
      </c>
      <c r="X37" s="44">
        <f>0.5 * (D37-MAX($D$3:$D$141))/(MIN($D$3:$D$141)-MAX($D$3:$D$141)) + 0.75</f>
        <v>1.2078669881101589</v>
      </c>
      <c r="Y37" s="44">
        <f>AVERAGE(D37, F37, G37, H37, I37, J37, K37)</f>
        <v>0.11176840693541902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v>1</v>
      </c>
      <c r="AD37" s="22">
        <v>1</v>
      </c>
      <c r="AE37" s="22">
        <v>1</v>
      </c>
      <c r="AF37" s="22">
        <f>PERCENTILE($L$2:$L$141, 0.05)</f>
        <v>-4.4318681538856361E-2</v>
      </c>
      <c r="AG37" s="22">
        <f>PERCENTILE($L$2:$L$141, 0.95)</f>
        <v>0.96039612543034902</v>
      </c>
      <c r="AH37" s="22">
        <f>MIN(MAX(L37,AF37), AG37)</f>
        <v>0.29531859748539202</v>
      </c>
      <c r="AI37" s="22">
        <f>AH37-$AH$142+1</f>
        <v>1.3396372790242483</v>
      </c>
      <c r="AJ37" s="22">
        <f>PERCENTILE($M$2:$M$141, 0.02)</f>
        <v>-2.1836572052201673</v>
      </c>
      <c r="AK37" s="22">
        <f>PERCENTILE($M$2:$M$141, 0.98)</f>
        <v>1.2382392151731634</v>
      </c>
      <c r="AL37" s="22">
        <f>MIN(MAX(M37,AJ37), AK37)</f>
        <v>0.11569698716905701</v>
      </c>
      <c r="AM37" s="22">
        <f>AL37-$AL$142 + 1</f>
        <v>3.2993541923892242</v>
      </c>
      <c r="AN37" s="46">
        <v>0</v>
      </c>
      <c r="AO37" s="75">
        <v>0.26</v>
      </c>
      <c r="AP37" s="51">
        <v>0.52</v>
      </c>
      <c r="AQ37" s="50">
        <v>1</v>
      </c>
      <c r="AR37" s="17">
        <f>(AI37^4)*AB37*AE37*AN37</f>
        <v>0</v>
      </c>
      <c r="AS37" s="17">
        <f>(AM37^4) *Z37*AC37*AO37*(M37 &gt; 0)</f>
        <v>30.809816360751874</v>
      </c>
      <c r="AT37" s="17">
        <f>(AM37^4)*AA37*AP37*AQ37</f>
        <v>61.619632721503748</v>
      </c>
      <c r="AU37" s="17">
        <f>MIN(AR37, 0.05*AR$142)</f>
        <v>0</v>
      </c>
      <c r="AV37" s="17">
        <f>MIN(AS37, 0.05*AS$142)</f>
        <v>30.809816360751874</v>
      </c>
      <c r="AW37" s="17">
        <f>MIN(AT37, 0.05*AT$142)</f>
        <v>61.619632721503748</v>
      </c>
      <c r="AX37" s="14">
        <f>AU37/$AU$142</f>
        <v>0</v>
      </c>
      <c r="AY37" s="14">
        <f>AV37/$AV$142</f>
        <v>9.3411543379424214E-3</v>
      </c>
      <c r="AZ37" s="67">
        <f>AW37/$AW$142</f>
        <v>6.7320305931212916E-3</v>
      </c>
      <c r="BA37" s="21">
        <f>N37</f>
        <v>0</v>
      </c>
      <c r="BB37" s="66">
        <v>0</v>
      </c>
      <c r="BC37" s="15">
        <f>$D$148*AX37</f>
        <v>0</v>
      </c>
      <c r="BD37" s="19">
        <f>BC37-BB37</f>
        <v>0</v>
      </c>
      <c r="BE37" s="63">
        <f>(IF(BD37 &gt; 0, V37, W37))</f>
        <v>1.761366459473936</v>
      </c>
      <c r="BF37" s="46">
        <f>BD37/BE37</f>
        <v>0</v>
      </c>
      <c r="BG37" s="64" t="e">
        <f>BB37/BC37</f>
        <v>#DIV/0!</v>
      </c>
      <c r="BH37" s="66">
        <v>0</v>
      </c>
      <c r="BI37" s="66">
        <v>172</v>
      </c>
      <c r="BJ37" s="66">
        <v>0</v>
      </c>
      <c r="BK37" s="10">
        <f>SUM(BH37:BJ37)</f>
        <v>172</v>
      </c>
      <c r="BL37" s="15">
        <f>AY37*$D$147</f>
        <v>1656.2347710620318</v>
      </c>
      <c r="BM37" s="9">
        <f>BL37-BK37</f>
        <v>1484.2347710620318</v>
      </c>
      <c r="BN37" s="48">
        <f>IF(BM37&gt;0,V37,W37)</f>
        <v>1.7286108545101708</v>
      </c>
      <c r="BO37" s="46">
        <f>BM37/BN37</f>
        <v>858.62863072360676</v>
      </c>
      <c r="BP37" s="64">
        <f>BK37/BL37</f>
        <v>0.10385001148702366</v>
      </c>
      <c r="BQ37" s="16">
        <f>BB37+BK37+BS37</f>
        <v>240</v>
      </c>
      <c r="BR37" s="69">
        <f>BC37+BL37+BT37</f>
        <v>1720.6367417311267</v>
      </c>
      <c r="BS37" s="66">
        <v>68</v>
      </c>
      <c r="BT37" s="15">
        <f>AZ37*$D$150</f>
        <v>64.401970669094837</v>
      </c>
      <c r="BU37" s="37">
        <f>BT37-BS37</f>
        <v>-3.5980293309051632</v>
      </c>
      <c r="BV37" s="54">
        <f>BU37*(BU37&lt;&gt;0)</f>
        <v>-3.5980293309051632</v>
      </c>
      <c r="BW37" s="26">
        <f>BV37/$BV$142</f>
        <v>-6.9661748904263016E-3</v>
      </c>
      <c r="BX37" s="47">
        <f>BW37 * $BU$142</f>
        <v>-3.5980293309051632</v>
      </c>
      <c r="BY37" s="48">
        <f>IF(BX37&gt;0, V37, W37)</f>
        <v>1.761366459473936</v>
      </c>
      <c r="BZ37" s="65">
        <f>BX37/BY37</f>
        <v>-2.0427488621418282</v>
      </c>
      <c r="CA37" s="66">
        <v>0</v>
      </c>
      <c r="CB37" s="15">
        <f>AZ37*$CA$145</f>
        <v>59.496676577417013</v>
      </c>
      <c r="CC37" s="37">
        <f>CB37-CA37</f>
        <v>59.496676577417013</v>
      </c>
      <c r="CD37" s="54">
        <f>CC37*(CC37&lt;&gt;0)</f>
        <v>59.496676577417013</v>
      </c>
      <c r="CE37" s="26">
        <f>CD37/$CD$142</f>
        <v>1.0307258832968182E-2</v>
      </c>
      <c r="CF37" s="47">
        <f>CE37 * $CC$142</f>
        <v>59.496676577417013</v>
      </c>
      <c r="CG37" s="48">
        <f>IF(BX37&gt;0,V37,W37)</f>
        <v>1.761366459473936</v>
      </c>
      <c r="CH37" s="65">
        <f>CF37/CG37</f>
        <v>33.778704174477568</v>
      </c>
      <c r="CI37" s="70">
        <f>N37</f>
        <v>0</v>
      </c>
      <c r="CJ37" s="1">
        <f>BQ37+BS37</f>
        <v>308</v>
      </c>
    </row>
    <row r="38" spans="1:88" x14ac:dyDescent="0.2">
      <c r="A38" s="32" t="s">
        <v>152</v>
      </c>
      <c r="B38">
        <v>0</v>
      </c>
      <c r="C38">
        <v>0</v>
      </c>
      <c r="D38">
        <v>0.19682726204465301</v>
      </c>
      <c r="E38">
        <v>0.80317273795534605</v>
      </c>
      <c r="F38">
        <v>0.20337995337995299</v>
      </c>
      <c r="G38">
        <v>0.20337995337995299</v>
      </c>
      <c r="H38">
        <v>0.233668341708542</v>
      </c>
      <c r="I38">
        <v>8.4170854271356704E-2</v>
      </c>
      <c r="J38">
        <v>0.140242874820004</v>
      </c>
      <c r="K38">
        <v>0.168886320768625</v>
      </c>
      <c r="L38">
        <v>0.279697022220464</v>
      </c>
      <c r="M38">
        <v>-1.8924464943116801</v>
      </c>
      <c r="N38" s="21">
        <v>0</v>
      </c>
      <c r="O38">
        <v>0.99085629883374904</v>
      </c>
      <c r="P38">
        <v>0.95091754978414</v>
      </c>
      <c r="Q38">
        <v>1.01719902026952</v>
      </c>
      <c r="R38">
        <v>0.98223941732634001</v>
      </c>
      <c r="S38">
        <v>10.369999885559</v>
      </c>
      <c r="T38" s="27">
        <f>IF(C38,P38,R38)</f>
        <v>0.98223941732634001</v>
      </c>
      <c r="U38" s="27">
        <f>IF(D38 = 0,O38,Q38)</f>
        <v>1.01719902026952</v>
      </c>
      <c r="V38" s="39">
        <f>S38*T38^(1-N38)</f>
        <v>10.185822645265684</v>
      </c>
      <c r="W38" s="38">
        <f>S38*U38^(N38+1)</f>
        <v>10.548353723785651</v>
      </c>
      <c r="X38" s="44">
        <f>0.5 * (D38-MAX($D$3:$D$141))/(MIN($D$3:$D$141)-MAX($D$3:$D$141)) + 0.75</f>
        <v>1.1542499729902655</v>
      </c>
      <c r="Y38" s="44">
        <f>AVERAGE(D38, F38, G38, H38, I38, J38, K38)</f>
        <v>0.17579365148186957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PERCENTILE($L$2:$L$141, 0.05)</f>
        <v>-4.4318681538856361E-2</v>
      </c>
      <c r="AG38" s="22">
        <f>PERCENTILE($L$2:$L$141, 0.95)</f>
        <v>0.96039612543034902</v>
      </c>
      <c r="AH38" s="22">
        <f>MIN(MAX(L38,AF38), AG38)</f>
        <v>0.279697022220464</v>
      </c>
      <c r="AI38" s="22">
        <f>AH38-$AH$142+1</f>
        <v>1.3240157037593203</v>
      </c>
      <c r="AJ38" s="22">
        <f>PERCENTILE($M$2:$M$141, 0.02)</f>
        <v>-2.1836572052201673</v>
      </c>
      <c r="AK38" s="22">
        <f>PERCENTILE($M$2:$M$141, 0.98)</f>
        <v>1.2382392151731634</v>
      </c>
      <c r="AL38" s="22">
        <f>MIN(MAX(M38,AJ38), AK38)</f>
        <v>-1.8924464943116801</v>
      </c>
      <c r="AM38" s="22">
        <f>AL38-$AL$142 + 1</f>
        <v>1.2912107109084872</v>
      </c>
      <c r="AN38" s="46">
        <v>1</v>
      </c>
      <c r="AO38" s="51">
        <v>1</v>
      </c>
      <c r="AP38" s="51">
        <v>1</v>
      </c>
      <c r="AQ38" s="21">
        <v>1</v>
      </c>
      <c r="AR38" s="17">
        <f>(AI38^4)*AB38*AE38*AN38</f>
        <v>3.0730706491165067</v>
      </c>
      <c r="AS38" s="17">
        <f>(AM38^4) *Z38*AC38*AO38*(M38 &gt; 0)</f>
        <v>0</v>
      </c>
      <c r="AT38" s="17">
        <f>(AM38^4)*AA38*AP38*AQ38</f>
        <v>2.7796395339526403</v>
      </c>
      <c r="AU38" s="17">
        <f>MIN(AR38, 0.05*AR$142)</f>
        <v>3.0730706491165067</v>
      </c>
      <c r="AV38" s="17">
        <f>MIN(AS38, 0.05*AS$142)</f>
        <v>0</v>
      </c>
      <c r="AW38" s="17">
        <f>MIN(AT38, 0.05*AT$142)</f>
        <v>2.7796395339526403</v>
      </c>
      <c r="AX38" s="14">
        <f>AU38/$AU$142</f>
        <v>5.2263125765340404E-3</v>
      </c>
      <c r="AY38" s="14">
        <f>AV38/$AV$142</f>
        <v>0</v>
      </c>
      <c r="AZ38" s="67">
        <f>AW38/$AW$142</f>
        <v>3.0367948580596355E-4</v>
      </c>
      <c r="BA38" s="21">
        <f>N38</f>
        <v>0</v>
      </c>
      <c r="BB38" s="66">
        <v>633</v>
      </c>
      <c r="BC38" s="15">
        <f>$D$148*AX38</f>
        <v>639.52139684639144</v>
      </c>
      <c r="BD38" s="19">
        <f>BC38-BB38</f>
        <v>6.5213968463914398</v>
      </c>
      <c r="BE38" s="63">
        <f>(IF(BD38 &gt; 0, V38, W38))</f>
        <v>10.185822645265684</v>
      </c>
      <c r="BF38" s="46">
        <f>BD38/BE38</f>
        <v>0.64024252861132924</v>
      </c>
      <c r="BG38" s="64">
        <f>BB38/BC38</f>
        <v>0.98980269170265489</v>
      </c>
      <c r="BH38" s="66">
        <v>539</v>
      </c>
      <c r="BI38" s="66">
        <v>301</v>
      </c>
      <c r="BJ38" s="66">
        <v>104</v>
      </c>
      <c r="BK38" s="10">
        <f>SUM(BH38:BJ38)</f>
        <v>944</v>
      </c>
      <c r="BL38" s="15">
        <f>AY38*$D$147</f>
        <v>0</v>
      </c>
      <c r="BM38" s="9">
        <f>BL38-BK38</f>
        <v>-944</v>
      </c>
      <c r="BN38" s="48">
        <f>IF(BM38&gt;0,V38,W38)</f>
        <v>10.548353723785651</v>
      </c>
      <c r="BO38" s="46">
        <f>BM38/BN38</f>
        <v>-89.492637876881147</v>
      </c>
      <c r="BP38" s="64" t="e">
        <f>BK38/BL38</f>
        <v>#DIV/0!</v>
      </c>
      <c r="BQ38" s="16">
        <f>BB38+BK38+BS38</f>
        <v>1577</v>
      </c>
      <c r="BR38" s="69">
        <f>BC38+BL38+BT38</f>
        <v>642.42654664735414</v>
      </c>
      <c r="BS38" s="66">
        <v>0</v>
      </c>
      <c r="BT38" s="15">
        <f>AZ38*$D$150</f>
        <v>2.9051498009627501</v>
      </c>
      <c r="BU38" s="37">
        <f>BT38-BS38</f>
        <v>2.9051498009627501</v>
      </c>
      <c r="BV38" s="54">
        <f>BU38*(BU38&lt;&gt;0)</f>
        <v>2.9051498009627501</v>
      </c>
      <c r="BW38" s="26">
        <f>BV38/$BV$142</f>
        <v>5.6246849970237513E-3</v>
      </c>
      <c r="BX38" s="47">
        <f>BW38 * $BU$142</f>
        <v>2.9051498009627501</v>
      </c>
      <c r="BY38" s="48">
        <f>IF(BX38&gt;0, V38, W38)</f>
        <v>10.185822645265684</v>
      </c>
      <c r="BZ38" s="65">
        <f>BX38/BY38</f>
        <v>0.28521503879836824</v>
      </c>
      <c r="CA38" s="66">
        <v>0</v>
      </c>
      <c r="CB38" s="15">
        <f>AZ38*$CA$145</f>
        <v>2.6838737436302349</v>
      </c>
      <c r="CC38" s="37">
        <f>CB38-CA38</f>
        <v>2.6838737436302349</v>
      </c>
      <c r="CD38" s="54">
        <f>CC38*(CC38&lt;&gt;0)</f>
        <v>2.6838737436302349</v>
      </c>
      <c r="CE38" s="26">
        <f>CD38/$CD$142</f>
        <v>4.6495674955236461E-4</v>
      </c>
      <c r="CF38" s="47">
        <f>CE38 * $CC$142</f>
        <v>2.6838737436302349</v>
      </c>
      <c r="CG38" s="48">
        <f>IF(BX38&gt;0,V38,W38)</f>
        <v>10.185822645265684</v>
      </c>
      <c r="CH38" s="65">
        <f>CF38/CG38</f>
        <v>0.26349111280449056</v>
      </c>
      <c r="CI38" s="70">
        <f>N38</f>
        <v>0</v>
      </c>
      <c r="CJ38" s="1">
        <f>BQ38+BS38</f>
        <v>1577</v>
      </c>
    </row>
    <row r="39" spans="1:88" x14ac:dyDescent="0.2">
      <c r="A39" s="32" t="s">
        <v>201</v>
      </c>
      <c r="B39">
        <v>0</v>
      </c>
      <c r="C39">
        <v>0</v>
      </c>
      <c r="D39">
        <v>0.28194888178913702</v>
      </c>
      <c r="E39">
        <v>0.71805111821086198</v>
      </c>
      <c r="F39">
        <v>0.28747514910536698</v>
      </c>
      <c r="G39">
        <v>0.28747514910536698</v>
      </c>
      <c r="H39">
        <v>0.53842940685045904</v>
      </c>
      <c r="I39">
        <v>0.36591478696741803</v>
      </c>
      <c r="J39">
        <v>0.44386854101713402</v>
      </c>
      <c r="K39">
        <v>0.35721306668721198</v>
      </c>
      <c r="L39">
        <v>0.95322327185317102</v>
      </c>
      <c r="M39">
        <v>0.51970191101961605</v>
      </c>
      <c r="N39" s="21">
        <v>0</v>
      </c>
      <c r="O39">
        <v>1.0004813656801601</v>
      </c>
      <c r="P39">
        <v>1.00203415636931</v>
      </c>
      <c r="Q39">
        <v>1.00705655533077</v>
      </c>
      <c r="R39">
        <v>0.99132833361199502</v>
      </c>
      <c r="S39">
        <v>13.8500003814697</v>
      </c>
      <c r="T39" s="27">
        <f>IF(C39,P39,R39)</f>
        <v>0.99132833361199502</v>
      </c>
      <c r="U39" s="27">
        <f>IF(D39 = 0,O39,Q39)</f>
        <v>1.00705655533077</v>
      </c>
      <c r="V39" s="39">
        <f>S39*T39^(1-N39)</f>
        <v>13.729897798687853</v>
      </c>
      <c r="W39" s="38">
        <f>S39*U39^(N39+1)</f>
        <v>13.947733675492726</v>
      </c>
      <c r="X39" s="44">
        <f>0.5 * (D39-MAX($D$3:$D$141))/(MIN($D$3:$D$141)-MAX($D$3:$D$141)) + 0.75</f>
        <v>1.1110196435654978</v>
      </c>
      <c r="Y39" s="44">
        <f>AVERAGE(D39, F39, G39, H39, I39, J39, K39)</f>
        <v>0.3660464259317277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PERCENTILE($L$2:$L$141, 0.05)</f>
        <v>-4.4318681538856361E-2</v>
      </c>
      <c r="AG39" s="22">
        <f>PERCENTILE($L$2:$L$141, 0.95)</f>
        <v>0.96039612543034902</v>
      </c>
      <c r="AH39" s="22">
        <f>MIN(MAX(L39,AF39), AG39)</f>
        <v>0.95322327185317102</v>
      </c>
      <c r="AI39" s="22">
        <f>AH39-$AH$142+1</f>
        <v>1.9975419533920273</v>
      </c>
      <c r="AJ39" s="22">
        <f>PERCENTILE($M$2:$M$141, 0.02)</f>
        <v>-2.1836572052201673</v>
      </c>
      <c r="AK39" s="22">
        <f>PERCENTILE($M$2:$M$141, 0.98)</f>
        <v>1.2382392151731634</v>
      </c>
      <c r="AL39" s="22">
        <f>MIN(MAX(M39,AJ39), AK39)</f>
        <v>0.51970191101961605</v>
      </c>
      <c r="AM39" s="22">
        <f>AL39-$AL$142 + 1</f>
        <v>3.7033591162397834</v>
      </c>
      <c r="AN39" s="46">
        <v>0</v>
      </c>
      <c r="AO39" s="75">
        <v>0.26</v>
      </c>
      <c r="AP39" s="51">
        <v>0.52</v>
      </c>
      <c r="AQ39" s="50">
        <v>1</v>
      </c>
      <c r="AR39" s="17">
        <f>(AI39^4)*AB39*AE39*AN39</f>
        <v>0</v>
      </c>
      <c r="AS39" s="17">
        <f>(AM39^4) *Z39*AC39*AO39*(M39 &gt; 0)</f>
        <v>48.905382411771122</v>
      </c>
      <c r="AT39" s="17">
        <f>(AM39^4)*AA39*AP39*AQ39</f>
        <v>97.810764823542243</v>
      </c>
      <c r="AU39" s="17">
        <f>MIN(AR39, 0.05*AR$142)</f>
        <v>0</v>
      </c>
      <c r="AV39" s="17">
        <f>MIN(AS39, 0.05*AS$142)</f>
        <v>48.905382411771122</v>
      </c>
      <c r="AW39" s="17">
        <f>MIN(AT39, 0.05*AT$142)</f>
        <v>97.810764823542243</v>
      </c>
      <c r="AX39" s="14">
        <f>AU39/$AU$142</f>
        <v>0</v>
      </c>
      <c r="AY39" s="14">
        <f>AV39/$AV$142</f>
        <v>1.482750561429508E-2</v>
      </c>
      <c r="AZ39" s="67">
        <f>AW39/$AW$142</f>
        <v>1.0685962120298228E-2</v>
      </c>
      <c r="BA39" s="21">
        <f>N39</f>
        <v>0</v>
      </c>
      <c r="BB39" s="66">
        <v>0</v>
      </c>
      <c r="BC39" s="15">
        <f>$D$148*AX39</f>
        <v>0</v>
      </c>
      <c r="BD39" s="19">
        <f>BC39-BB39</f>
        <v>0</v>
      </c>
      <c r="BE39" s="63">
        <f>(IF(BD39 &gt; 0, V39, W39))</f>
        <v>13.947733675492726</v>
      </c>
      <c r="BF39" s="46">
        <f>BD39/BE39</f>
        <v>0</v>
      </c>
      <c r="BG39" s="64" t="e">
        <f>BB39/BC39</f>
        <v>#DIV/0!</v>
      </c>
      <c r="BH39" s="66">
        <v>0</v>
      </c>
      <c r="BI39" s="66">
        <v>540</v>
      </c>
      <c r="BJ39" s="66">
        <v>0</v>
      </c>
      <c r="BK39" s="10">
        <f>SUM(BH39:BJ39)</f>
        <v>540</v>
      </c>
      <c r="BL39" s="15">
        <f>AY39*$D$147</f>
        <v>2628.9931070684311</v>
      </c>
      <c r="BM39" s="9">
        <f>BL39-BK39</f>
        <v>2088.9931070684311</v>
      </c>
      <c r="BN39" s="48">
        <f>IF(BM39&gt;0,V39,W39)</f>
        <v>13.729897798687853</v>
      </c>
      <c r="BO39" s="46">
        <f>BM39/BN39</f>
        <v>152.14921026346411</v>
      </c>
      <c r="BP39" s="64">
        <f>BK39/BL39</f>
        <v>0.20540183180706381</v>
      </c>
      <c r="BQ39" s="16">
        <f>BB39+BK39+BS39</f>
        <v>665</v>
      </c>
      <c r="BR39" s="69">
        <f>BC39+BL39+BT39</f>
        <v>2731.2203636922641</v>
      </c>
      <c r="BS39" s="66">
        <v>125</v>
      </c>
      <c r="BT39" s="15">
        <f>AZ39*$D$150</f>
        <v>102.227256623833</v>
      </c>
      <c r="BU39" s="37">
        <f>BT39-BS39</f>
        <v>-22.772743376167</v>
      </c>
      <c r="BV39" s="54">
        <f>BU39*(BU39&lt;&gt;0)</f>
        <v>-22.772743376167</v>
      </c>
      <c r="BW39" s="26">
        <f>BV39/$BV$142</f>
        <v>-4.4090500244273252E-2</v>
      </c>
      <c r="BX39" s="47">
        <f>BW39 * $BU$142</f>
        <v>-22.772743376167</v>
      </c>
      <c r="BY39" s="48">
        <f>IF(BX39&gt;0, V39, W39)</f>
        <v>13.947733675492726</v>
      </c>
      <c r="BZ39" s="65">
        <f>BX39/BY39</f>
        <v>-1.6327199748716537</v>
      </c>
      <c r="CA39" s="66">
        <v>0</v>
      </c>
      <c r="CB39" s="15">
        <f>AZ39*$CA$145</f>
        <v>94.440930324877698</v>
      </c>
      <c r="CC39" s="37">
        <f>CB39-CA39</f>
        <v>94.440930324877698</v>
      </c>
      <c r="CD39" s="54">
        <f>CC39*(CC39&lt;&gt;0)</f>
        <v>94.440930324877698</v>
      </c>
      <c r="CE39" s="26">
        <f>CD39/$CD$142</f>
        <v>1.6361033410298237E-2</v>
      </c>
      <c r="CF39" s="47">
        <f>CE39 * $CC$142</f>
        <v>94.440930324877698</v>
      </c>
      <c r="CG39" s="48">
        <f>IF(BX39&gt;0,V39,W39)</f>
        <v>13.947733675492726</v>
      </c>
      <c r="CH39" s="65">
        <f>CF39/CG39</f>
        <v>6.7710591929940493</v>
      </c>
      <c r="CI39" s="70">
        <f>N39</f>
        <v>0</v>
      </c>
      <c r="CJ39" s="1">
        <f>BQ39+BS39</f>
        <v>790</v>
      </c>
    </row>
    <row r="40" spans="1:88" x14ac:dyDescent="0.2">
      <c r="A40" s="32" t="s">
        <v>114</v>
      </c>
      <c r="B40">
        <v>1</v>
      </c>
      <c r="C40">
        <v>1</v>
      </c>
      <c r="D40">
        <v>0.73581932773109204</v>
      </c>
      <c r="E40">
        <v>0.26418067226890701</v>
      </c>
      <c r="F40">
        <v>0.89624608967674602</v>
      </c>
      <c r="G40">
        <v>0.89624608967674602</v>
      </c>
      <c r="H40">
        <v>0.74526198439241897</v>
      </c>
      <c r="I40">
        <v>0.74191750278706803</v>
      </c>
      <c r="J40">
        <v>0.74358786325662796</v>
      </c>
      <c r="K40">
        <v>0.816356365060529</v>
      </c>
      <c r="L40">
        <v>0.60210089874547101</v>
      </c>
      <c r="M40">
        <v>-0.82271433037429698</v>
      </c>
      <c r="N40" s="21">
        <v>0</v>
      </c>
      <c r="O40">
        <v>1.00776680675036</v>
      </c>
      <c r="P40">
        <v>0.96415065322909799</v>
      </c>
      <c r="Q40">
        <v>1.0293073874874401</v>
      </c>
      <c r="R40">
        <v>0.99348563270330903</v>
      </c>
      <c r="S40">
        <v>119.98999786376901</v>
      </c>
      <c r="T40" s="27">
        <f>IF(C40,P40,R40)</f>
        <v>0.96415065322909799</v>
      </c>
      <c r="U40" s="27">
        <f>IF(D40 = 0,O40,Q40)</f>
        <v>1.0293073874874401</v>
      </c>
      <c r="V40" s="39">
        <f>S40*T40^(1-N40)</f>
        <v>115.68843482131096</v>
      </c>
      <c r="W40" s="38">
        <f>S40*U40^(N40+1)</f>
        <v>123.50659122577959</v>
      </c>
      <c r="X40" s="44">
        <f>0.5 * (D40-MAX($D$3:$D$141))/(MIN($D$3:$D$141)-MAX($D$3:$D$141)) + 0.75</f>
        <v>0.88051452684973641</v>
      </c>
      <c r="Y40" s="44">
        <f>AVERAGE(D40, F40, G40, H40, I40, J40, K40)</f>
        <v>0.7964907460830325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PERCENTILE($L$2:$L$141, 0.05)</f>
        <v>-4.4318681538856361E-2</v>
      </c>
      <c r="AG40" s="22">
        <f>PERCENTILE($L$2:$L$141, 0.95)</f>
        <v>0.96039612543034902</v>
      </c>
      <c r="AH40" s="22">
        <f>MIN(MAX(L40,AF40), AG40)</f>
        <v>0.60210089874547101</v>
      </c>
      <c r="AI40" s="22">
        <f>AH40-$AH$142+1</f>
        <v>1.6464195802843273</v>
      </c>
      <c r="AJ40" s="22">
        <f>PERCENTILE($M$2:$M$141, 0.02)</f>
        <v>-2.1836572052201673</v>
      </c>
      <c r="AK40" s="22">
        <f>PERCENTILE($M$2:$M$141, 0.98)</f>
        <v>1.2382392151731634</v>
      </c>
      <c r="AL40" s="22">
        <f>MIN(MAX(M40,AJ40), AK40)</f>
        <v>-0.82271433037429698</v>
      </c>
      <c r="AM40" s="22">
        <f>AL40-$AL$142 + 1</f>
        <v>2.3609428748458701</v>
      </c>
      <c r="AN40" s="46">
        <v>1</v>
      </c>
      <c r="AO40" s="51">
        <v>1</v>
      </c>
      <c r="AP40" s="51">
        <v>1</v>
      </c>
      <c r="AQ40" s="21">
        <v>1</v>
      </c>
      <c r="AR40" s="17">
        <f>(AI40^4)*AB40*AE40*AN40</f>
        <v>7.3478805805570886</v>
      </c>
      <c r="AS40" s="17">
        <f>(AM40^4) *Z40*AC40*AO40*(M40 &gt; 0)</f>
        <v>0</v>
      </c>
      <c r="AT40" s="17">
        <f>(AM40^4)*AA40*AP40*AQ40</f>
        <v>31.070047429993963</v>
      </c>
      <c r="AU40" s="17">
        <f>MIN(AR40, 0.05*AR$142)</f>
        <v>7.3478805805570886</v>
      </c>
      <c r="AV40" s="17">
        <f>MIN(AS40, 0.05*AS$142)</f>
        <v>0</v>
      </c>
      <c r="AW40" s="17">
        <f>MIN(AT40, 0.05*AT$142)</f>
        <v>31.070047429993963</v>
      </c>
      <c r="AX40" s="14">
        <f>AU40/$AU$142</f>
        <v>1.2496400204816719E-2</v>
      </c>
      <c r="AY40" s="14">
        <f>AV40/$AV$142</f>
        <v>0</v>
      </c>
      <c r="AZ40" s="67">
        <f>AW40/$AW$142</f>
        <v>3.3944459028795154E-3</v>
      </c>
      <c r="BA40" s="21">
        <f>N40</f>
        <v>0</v>
      </c>
      <c r="BB40" s="66">
        <v>1200</v>
      </c>
      <c r="BC40" s="15">
        <f>$D$148*AX40</f>
        <v>1529.1307585425411</v>
      </c>
      <c r="BD40" s="19">
        <f>BC40-BB40</f>
        <v>329.13075854254112</v>
      </c>
      <c r="BE40" s="63">
        <f>(IF(BD40 &gt; 0, V40, W40))</f>
        <v>115.68843482131096</v>
      </c>
      <c r="BF40" s="46">
        <f>BD40/BE40</f>
        <v>2.8449754640635172</v>
      </c>
      <c r="BG40" s="64">
        <f>BB40/BC40</f>
        <v>0.78475957225774129</v>
      </c>
      <c r="BH40" s="66">
        <v>0</v>
      </c>
      <c r="BI40" s="66">
        <v>3720</v>
      </c>
      <c r="BJ40" s="66">
        <v>0</v>
      </c>
      <c r="BK40" s="10">
        <f>SUM(BH40:BJ40)</f>
        <v>3720</v>
      </c>
      <c r="BL40" s="15">
        <f>AY40*$D$147</f>
        <v>0</v>
      </c>
      <c r="BM40" s="9">
        <f>BL40-BK40</f>
        <v>-3720</v>
      </c>
      <c r="BN40" s="48">
        <f>IF(BM40&gt;0,V40,W40)</f>
        <v>123.50659122577959</v>
      </c>
      <c r="BO40" s="46">
        <f>BM40/BN40</f>
        <v>-30.119849985978099</v>
      </c>
      <c r="BP40" s="64" t="e">
        <f>BK40/BL40</f>
        <v>#DIV/0!</v>
      </c>
      <c r="BQ40" s="16">
        <f>BB40+BK40+BS40</f>
        <v>4920</v>
      </c>
      <c r="BR40" s="69">
        <f>BC40+BL40+BT40</f>
        <v>1561.6037252724379</v>
      </c>
      <c r="BS40" s="66">
        <v>0</v>
      </c>
      <c r="BT40" s="15">
        <f>AZ40*$D$150</f>
        <v>32.472966729896882</v>
      </c>
      <c r="BU40" s="37">
        <f>BT40-BS40</f>
        <v>32.472966729896882</v>
      </c>
      <c r="BV40" s="54">
        <f>BU40*(BU40&lt;&gt;0)</f>
        <v>32.472966729896882</v>
      </c>
      <c r="BW40" s="26">
        <f>BV40/$BV$142</f>
        <v>6.2871184375405759E-2</v>
      </c>
      <c r="BX40" s="47">
        <f>BW40 * $BU$142</f>
        <v>32.472966729896882</v>
      </c>
      <c r="BY40" s="48">
        <f>IF(BX40&gt;0, V40, W40)</f>
        <v>115.68843482131096</v>
      </c>
      <c r="BZ40" s="65">
        <f>BX40/BY40</f>
        <v>0.28069328433783114</v>
      </c>
      <c r="CA40" s="66">
        <v>274</v>
      </c>
      <c r="CB40" s="15">
        <f>AZ40*$CA$145</f>
        <v>29.999603722763727</v>
      </c>
      <c r="CC40" s="37">
        <f>CB40-CA40</f>
        <v>-244.00039627723626</v>
      </c>
      <c r="CD40" s="54">
        <f>CC40*(CC40&lt;&gt;0)</f>
        <v>-244.00039627723626</v>
      </c>
      <c r="CE40" s="26">
        <f>CD40/$CD$142</f>
        <v>-4.2270852498858438E-2</v>
      </c>
      <c r="CF40" s="47">
        <f>CE40 * $CC$142</f>
        <v>-244.00039627723626</v>
      </c>
      <c r="CG40" s="48">
        <f>IF(BX40&gt;0,V40,W40)</f>
        <v>115.68843482131096</v>
      </c>
      <c r="CH40" s="65">
        <f>CF40/CG40</f>
        <v>-2.1091165824320495</v>
      </c>
      <c r="CI40" s="70">
        <f>N40</f>
        <v>0</v>
      </c>
      <c r="CJ40" s="1">
        <f>BQ40+BS40</f>
        <v>4920</v>
      </c>
    </row>
    <row r="41" spans="1:88" x14ac:dyDescent="0.2">
      <c r="A41" s="32" t="s">
        <v>202</v>
      </c>
      <c r="B41">
        <v>1</v>
      </c>
      <c r="C41">
        <v>1</v>
      </c>
      <c r="D41">
        <v>0.70113753877973095</v>
      </c>
      <c r="E41">
        <v>0.29886246122026799</v>
      </c>
      <c r="F41">
        <v>0.61386138613861296</v>
      </c>
      <c r="G41">
        <v>0.61386138613861296</v>
      </c>
      <c r="H41">
        <v>0.36761603375527402</v>
      </c>
      <c r="I41">
        <v>0.41033755274261602</v>
      </c>
      <c r="J41">
        <v>0.38838983462506599</v>
      </c>
      <c r="K41">
        <v>0.488280167777772</v>
      </c>
      <c r="L41">
        <v>0.72702968632847897</v>
      </c>
      <c r="M41">
        <v>0.97665509546265405</v>
      </c>
      <c r="N41" s="21">
        <v>0</v>
      </c>
      <c r="O41">
        <v>1.01241464519913</v>
      </c>
      <c r="P41">
        <v>0.99923934866101105</v>
      </c>
      <c r="Q41">
        <v>1.0049972602563699</v>
      </c>
      <c r="R41">
        <v>0.99752181702426002</v>
      </c>
      <c r="S41">
        <v>11.9700002670288</v>
      </c>
      <c r="T41" s="27">
        <f>IF(C41,P41,R41)</f>
        <v>0.99923934866101105</v>
      </c>
      <c r="U41" s="27">
        <f>IF(D41 = 0,O41,Q41)</f>
        <v>1.0049972602563699</v>
      </c>
      <c r="V41" s="39">
        <f>S41*T41^(1-N41)</f>
        <v>11.960895270297986</v>
      </c>
      <c r="W41" s="38">
        <f>S41*U41^(N41+1)</f>
        <v>12.02981747363196</v>
      </c>
      <c r="X41" s="44">
        <f>0.5 * (D41-MAX($D$3:$D$141))/(MIN($D$3:$D$141)-MAX($D$3:$D$141)) + 0.75</f>
        <v>0.89812820908355884</v>
      </c>
      <c r="Y41" s="44">
        <f>AVERAGE(D41, F41, G41, H41, I41, J41, K41)</f>
        <v>0.51192627142252645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PERCENTILE($L$2:$L$141, 0.05)</f>
        <v>-4.4318681538856361E-2</v>
      </c>
      <c r="AG41" s="22">
        <f>PERCENTILE($L$2:$L$141, 0.95)</f>
        <v>0.96039612543034902</v>
      </c>
      <c r="AH41" s="22">
        <f>MIN(MAX(L41,AF41), AG41)</f>
        <v>0.72702968632847897</v>
      </c>
      <c r="AI41" s="22">
        <f>AH41-$AH$142+1</f>
        <v>1.7713483678673354</v>
      </c>
      <c r="AJ41" s="22">
        <f>PERCENTILE($M$2:$M$141, 0.02)</f>
        <v>-2.1836572052201673</v>
      </c>
      <c r="AK41" s="22">
        <f>PERCENTILE($M$2:$M$141, 0.98)</f>
        <v>1.2382392151731634</v>
      </c>
      <c r="AL41" s="22">
        <f>MIN(MAX(M41,AJ41), AK41)</f>
        <v>0.97665509546265405</v>
      </c>
      <c r="AM41" s="22">
        <f>AL41-$AL$142 + 1</f>
        <v>4.1603123006828211</v>
      </c>
      <c r="AN41" s="46">
        <v>0</v>
      </c>
      <c r="AO41" s="75">
        <v>0.26</v>
      </c>
      <c r="AP41" s="51">
        <v>0.52</v>
      </c>
      <c r="AQ41" s="50">
        <v>1</v>
      </c>
      <c r="AR41" s="17">
        <f>(AI41^4)*AB41*AE41*AN41</f>
        <v>0</v>
      </c>
      <c r="AS41" s="17">
        <f>(AM41^4) *Z41*AC41*AO41*(M41 &gt; 0)</f>
        <v>77.889170634903678</v>
      </c>
      <c r="AT41" s="17">
        <f>(AM41^4)*AA41*AP41*AQ41</f>
        <v>155.77834126980736</v>
      </c>
      <c r="AU41" s="17">
        <f>MIN(AR41, 0.05*AR$142)</f>
        <v>0</v>
      </c>
      <c r="AV41" s="17">
        <f>MIN(AS41, 0.05*AS$142)</f>
        <v>77.889170634903678</v>
      </c>
      <c r="AW41" s="17">
        <f>MIN(AT41, 0.05*AT$142)</f>
        <v>155.77834126980736</v>
      </c>
      <c r="AX41" s="14">
        <f>AU41/$AU$142</f>
        <v>0</v>
      </c>
      <c r="AY41" s="14">
        <f>AV41/$AV$142</f>
        <v>2.3615030860158377E-2</v>
      </c>
      <c r="AZ41" s="67">
        <f>AW41/$AW$142</f>
        <v>1.7019000485020093E-2</v>
      </c>
      <c r="BA41" s="21">
        <f>N41</f>
        <v>0</v>
      </c>
      <c r="BB41" s="66">
        <v>0</v>
      </c>
      <c r="BC41" s="15">
        <f>$D$148*AX41</f>
        <v>0</v>
      </c>
      <c r="BD41" s="19">
        <f>BC41-BB41</f>
        <v>0</v>
      </c>
      <c r="BE41" s="63">
        <f>(IF(BD41 &gt; 0, V41, W41))</f>
        <v>12.02981747363196</v>
      </c>
      <c r="BF41" s="46">
        <f>BD41/BE41</f>
        <v>0</v>
      </c>
      <c r="BG41" s="64" t="e">
        <f>BB41/BC41</f>
        <v>#DIV/0!</v>
      </c>
      <c r="BH41" s="66">
        <v>12</v>
      </c>
      <c r="BI41" s="66">
        <v>1269</v>
      </c>
      <c r="BJ41" s="66">
        <v>0</v>
      </c>
      <c r="BK41" s="10">
        <f>SUM(BH41:BJ41)</f>
        <v>1281</v>
      </c>
      <c r="BL41" s="15">
        <f>AY41*$D$147</f>
        <v>4187.0665889150096</v>
      </c>
      <c r="BM41" s="9">
        <f>BL41-BK41</f>
        <v>2906.0665889150096</v>
      </c>
      <c r="BN41" s="48">
        <f>IF(BM41&gt;0,V41,W41)</f>
        <v>11.960895270297986</v>
      </c>
      <c r="BO41" s="46">
        <f>BM41/BN41</f>
        <v>242.96396910451418</v>
      </c>
      <c r="BP41" s="64">
        <f>BK41/BL41</f>
        <v>0.30594211312315056</v>
      </c>
      <c r="BQ41" s="16">
        <f>BB41+BK41+BS41</f>
        <v>1425</v>
      </c>
      <c r="BR41" s="69">
        <f>BC41+BL41+BT41</f>
        <v>4349.8788570549541</v>
      </c>
      <c r="BS41" s="66">
        <v>144</v>
      </c>
      <c r="BT41" s="15">
        <f>AZ41*$D$150</f>
        <v>162.81226813994471</v>
      </c>
      <c r="BU41" s="37">
        <f>BT41-BS41</f>
        <v>18.812268139944706</v>
      </c>
      <c r="BV41" s="54">
        <f>BU41*(BU41&lt;&gt;0)</f>
        <v>18.812268139944706</v>
      </c>
      <c r="BW41" s="26">
        <f>BV41/$BV$142</f>
        <v>3.6422590784017071E-2</v>
      </c>
      <c r="BX41" s="47">
        <f>BW41 * $BU$142</f>
        <v>18.812268139944706</v>
      </c>
      <c r="BY41" s="48">
        <f>IF(BX41&gt;0, V41, W41)</f>
        <v>11.960895270297986</v>
      </c>
      <c r="BZ41" s="65">
        <f>BX41/BY41</f>
        <v>1.5728143851121632</v>
      </c>
      <c r="CA41" s="66">
        <v>0</v>
      </c>
      <c r="CB41" s="15">
        <f>AZ41*$CA$145</f>
        <v>150.41137343653483</v>
      </c>
      <c r="CC41" s="37">
        <f>CB41-CA41</f>
        <v>150.41137343653483</v>
      </c>
      <c r="CD41" s="54">
        <f>CC41*(CC41&lt;&gt;0)</f>
        <v>150.41137343653483</v>
      </c>
      <c r="CE41" s="26">
        <f>CD41/$CD$142</f>
        <v>2.6057404322665199E-2</v>
      </c>
      <c r="CF41" s="47">
        <f>CE41 * $CC$142</f>
        <v>150.41137343653483</v>
      </c>
      <c r="CG41" s="48">
        <f>IF(BX41&gt;0,V41,W41)</f>
        <v>11.960895270297986</v>
      </c>
      <c r="CH41" s="65">
        <f>CF41/CG41</f>
        <v>12.575260466500815</v>
      </c>
      <c r="CI41" s="70">
        <f>N41</f>
        <v>0</v>
      </c>
      <c r="CJ41" s="1">
        <f>BQ41+BS41</f>
        <v>1569</v>
      </c>
    </row>
    <row r="42" spans="1:88" x14ac:dyDescent="0.2">
      <c r="A42" s="32" t="s">
        <v>257</v>
      </c>
      <c r="B42">
        <v>0</v>
      </c>
      <c r="C42">
        <v>1</v>
      </c>
      <c r="D42">
        <v>0.84584664536741205</v>
      </c>
      <c r="E42">
        <v>0.154153354632587</v>
      </c>
      <c r="F42">
        <v>0.85702938840349396</v>
      </c>
      <c r="G42">
        <v>0.85702938840349396</v>
      </c>
      <c r="H42">
        <v>0.91186299081035904</v>
      </c>
      <c r="I42">
        <v>0.69715956558061798</v>
      </c>
      <c r="J42">
        <v>0.79731675420901105</v>
      </c>
      <c r="K42">
        <v>0.82663407274537604</v>
      </c>
      <c r="L42">
        <v>0.37355190965004098</v>
      </c>
      <c r="M42">
        <v>0.84270455686254298</v>
      </c>
      <c r="N42" s="21">
        <v>0</v>
      </c>
      <c r="O42">
        <v>1.0088722402184001</v>
      </c>
      <c r="P42">
        <v>0.97488373739968304</v>
      </c>
      <c r="Q42">
        <v>1.01224722222424</v>
      </c>
      <c r="R42">
        <v>0.99596658161631901</v>
      </c>
      <c r="S42">
        <v>3.5701000690460201</v>
      </c>
      <c r="T42" s="27">
        <f>IF(C42,P42,R42)</f>
        <v>0.97488373739968304</v>
      </c>
      <c r="U42" s="27">
        <f>IF(D42 = 0,O42,Q42)</f>
        <v>1.01224722222424</v>
      </c>
      <c r="V42" s="39">
        <f>S42*T42^(1-N42)</f>
        <v>3.4804324982024504</v>
      </c>
      <c r="W42" s="38">
        <f>S42*U42^(N42+1)</f>
        <v>3.6138238779544012</v>
      </c>
      <c r="X42" s="44">
        <f>0.5 * (D42-MAX($D$3:$D$141))/(MIN($D$3:$D$141)-MAX($D$3:$D$141)) + 0.75</f>
        <v>0.82463545404285532</v>
      </c>
      <c r="Y42" s="44">
        <f>AVERAGE(D42, F42, G42, H42, I42, J42, K42)</f>
        <v>0.82755411507425214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v>1</v>
      </c>
      <c r="AD42" s="22">
        <v>1</v>
      </c>
      <c r="AE42" s="22">
        <v>1</v>
      </c>
      <c r="AF42" s="22">
        <f>PERCENTILE($L$2:$L$141, 0.05)</f>
        <v>-4.4318681538856361E-2</v>
      </c>
      <c r="AG42" s="22">
        <f>PERCENTILE($L$2:$L$141, 0.95)</f>
        <v>0.96039612543034902</v>
      </c>
      <c r="AH42" s="22">
        <f>MIN(MAX(L42,AF42), AG42)</f>
        <v>0.37355190965004098</v>
      </c>
      <c r="AI42" s="22">
        <f>AH42-$AH$142+1</f>
        <v>1.4178705911888974</v>
      </c>
      <c r="AJ42" s="22">
        <f>PERCENTILE($M$2:$M$141, 0.02)</f>
        <v>-2.1836572052201673</v>
      </c>
      <c r="AK42" s="22">
        <f>PERCENTILE($M$2:$M$141, 0.98)</f>
        <v>1.2382392151731634</v>
      </c>
      <c r="AL42" s="22">
        <f>MIN(MAX(M42,AJ42), AK42)</f>
        <v>0.84270455686254298</v>
      </c>
      <c r="AM42" s="22">
        <f>AL42-$AL$142 + 1</f>
        <v>4.0263617620827103</v>
      </c>
      <c r="AN42" s="46">
        <v>0</v>
      </c>
      <c r="AO42" s="75">
        <v>0.26</v>
      </c>
      <c r="AP42" s="51">
        <v>0.52</v>
      </c>
      <c r="AQ42" s="50">
        <v>1</v>
      </c>
      <c r="AR42" s="17">
        <f>(AI42^4)*AB42*AE42*AN42</f>
        <v>0</v>
      </c>
      <c r="AS42" s="17">
        <f>(AM42^4) *Z42*AC42*AO42*(M42 &gt; 0)</f>
        <v>68.332060985414358</v>
      </c>
      <c r="AT42" s="17">
        <f>(AM42^4)*AA42*AP42*AQ42</f>
        <v>136.66412197082872</v>
      </c>
      <c r="AU42" s="17">
        <f>MIN(AR42, 0.05*AR$142)</f>
        <v>0</v>
      </c>
      <c r="AV42" s="17">
        <f>MIN(AS42, 0.05*AS$142)</f>
        <v>68.332060985414358</v>
      </c>
      <c r="AW42" s="17">
        <f>MIN(AT42, 0.05*AT$142)</f>
        <v>136.66412197082872</v>
      </c>
      <c r="AX42" s="14">
        <f>AU42/$AU$142</f>
        <v>0</v>
      </c>
      <c r="AY42" s="14">
        <f>AV42/$AV$142</f>
        <v>2.0717433704264786E-2</v>
      </c>
      <c r="AZ42" s="67">
        <f>AW42/$AW$142</f>
        <v>1.4930745437056324E-2</v>
      </c>
      <c r="BA42" s="21">
        <f>N42</f>
        <v>0</v>
      </c>
      <c r="BB42" s="66">
        <v>0</v>
      </c>
      <c r="BC42" s="15">
        <f>$D$148*AX42</f>
        <v>0</v>
      </c>
      <c r="BD42" s="19">
        <f>BC42-BB42</f>
        <v>0</v>
      </c>
      <c r="BE42" s="63">
        <f>(IF(BD42 &gt; 0, V42, W42))</f>
        <v>3.6138238779544012</v>
      </c>
      <c r="BF42" s="46">
        <f>BD42/BE42</f>
        <v>0</v>
      </c>
      <c r="BG42" s="64" t="e">
        <f>BB42/BC42</f>
        <v>#DIV/0!</v>
      </c>
      <c r="BH42" s="66">
        <v>0</v>
      </c>
      <c r="BI42" s="66">
        <v>407</v>
      </c>
      <c r="BJ42" s="66">
        <v>0</v>
      </c>
      <c r="BK42" s="10">
        <f>SUM(BH42:BJ42)</f>
        <v>407</v>
      </c>
      <c r="BL42" s="15">
        <f>AY42*$D$147</f>
        <v>3673.3076905497232</v>
      </c>
      <c r="BM42" s="9">
        <f>BL42-BK42</f>
        <v>3266.3076905497232</v>
      </c>
      <c r="BN42" s="48">
        <f>IF(BM42&gt;0,V42,W42)</f>
        <v>3.4804324982024504</v>
      </c>
      <c r="BO42" s="46">
        <f>BM42/BN42</f>
        <v>938.47752893833831</v>
      </c>
      <c r="BP42" s="64">
        <f>BK42/BL42</f>
        <v>0.11079932156162259</v>
      </c>
      <c r="BQ42" s="16">
        <f>BB42+BK42+BS42</f>
        <v>561</v>
      </c>
      <c r="BR42" s="69">
        <f>BC42+BL42+BT42</f>
        <v>3816.1426667733226</v>
      </c>
      <c r="BS42" s="66">
        <v>154</v>
      </c>
      <c r="BT42" s="15">
        <f>AZ42*$D$150</f>
        <v>142.83497622359931</v>
      </c>
      <c r="BU42" s="37">
        <f>BT42-BS42</f>
        <v>-11.165023776400687</v>
      </c>
      <c r="BV42" s="54">
        <f>BU42*(BU42&lt;&gt;0)</f>
        <v>-11.165023776400687</v>
      </c>
      <c r="BW42" s="26">
        <f>BV42/$BV$142</f>
        <v>-2.1616696566119562E-2</v>
      </c>
      <c r="BX42" s="47">
        <f>BW42 * $BU$142</f>
        <v>-11.165023776400687</v>
      </c>
      <c r="BY42" s="48">
        <f>IF(BX42&gt;0, V42, W42)</f>
        <v>3.6138238779544012</v>
      </c>
      <c r="BZ42" s="65">
        <f>BX42/BY42</f>
        <v>-3.0895317960875919</v>
      </c>
      <c r="CA42" s="66">
        <v>0</v>
      </c>
      <c r="CB42" s="15">
        <f>AZ42*$CA$145</f>
        <v>131.95568856088823</v>
      </c>
      <c r="CC42" s="37">
        <f>CB42-CA42</f>
        <v>131.95568856088823</v>
      </c>
      <c r="CD42" s="54">
        <f>CC42*(CC42&lt;&gt;0)</f>
        <v>131.95568856088823</v>
      </c>
      <c r="CE42" s="26">
        <f>CD42/$CD$142</f>
        <v>2.2860124543424728E-2</v>
      </c>
      <c r="CF42" s="47">
        <f>CE42 * $CC$142</f>
        <v>131.95568856088823</v>
      </c>
      <c r="CG42" s="48">
        <f>IF(BX42&gt;0,V42,W42)</f>
        <v>3.6138238779544012</v>
      </c>
      <c r="CH42" s="65">
        <f>CF42/CG42</f>
        <v>36.514144855222312</v>
      </c>
      <c r="CI42" s="70">
        <f>N42</f>
        <v>0</v>
      </c>
      <c r="CJ42" s="1">
        <f>BQ42+BS42</f>
        <v>715</v>
      </c>
    </row>
    <row r="43" spans="1:88" x14ac:dyDescent="0.2">
      <c r="A43" s="28" t="s">
        <v>115</v>
      </c>
      <c r="B43">
        <v>1</v>
      </c>
      <c r="C43">
        <v>1</v>
      </c>
      <c r="D43">
        <v>0.40494791666666602</v>
      </c>
      <c r="E43">
        <v>0.59505208333333304</v>
      </c>
      <c r="F43">
        <v>0.51548387096774195</v>
      </c>
      <c r="G43">
        <v>0.51548387096774195</v>
      </c>
      <c r="H43">
        <v>0.25666199158485198</v>
      </c>
      <c r="I43">
        <v>0.15217391304347799</v>
      </c>
      <c r="J43">
        <v>0.19762909600815101</v>
      </c>
      <c r="K43">
        <v>0.31917802466043499</v>
      </c>
      <c r="L43">
        <v>0.68994180884925005</v>
      </c>
      <c r="M43">
        <v>0.26537109991121299</v>
      </c>
      <c r="N43" s="21">
        <v>0</v>
      </c>
      <c r="O43">
        <v>1.0002778083097199</v>
      </c>
      <c r="P43">
        <v>0.98054444803236596</v>
      </c>
      <c r="Q43">
        <v>1.0195043908380499</v>
      </c>
      <c r="R43">
        <v>0.99381561023638598</v>
      </c>
      <c r="S43">
        <v>36.490001678466797</v>
      </c>
      <c r="T43" s="27">
        <f>IF(C43,P43,R43)</f>
        <v>0.98054444803236596</v>
      </c>
      <c r="U43" s="27">
        <f>IF(D43 = 0,O43,Q43)</f>
        <v>1.0195043908380499</v>
      </c>
      <c r="V43" s="39">
        <f>S43*T43^(1-N43)</f>
        <v>35.780068554512333</v>
      </c>
      <c r="W43" s="38">
        <f>S43*U43^(N43+1)</f>
        <v>37.201716932884707</v>
      </c>
      <c r="X43" s="44">
        <f>0.5 * (D43-MAX($D$3:$D$141))/(MIN($D$3:$D$141)-MAX($D$3:$D$141)) + 0.75</f>
        <v>1.0485526837890582</v>
      </c>
      <c r="Y43" s="44">
        <f>AVERAGE(D43, F43, G43, H43, I43, J43, K43)</f>
        <v>0.33736552627129512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v>1</v>
      </c>
      <c r="AD43" s="22">
        <v>1</v>
      </c>
      <c r="AE43" s="22">
        <v>1</v>
      </c>
      <c r="AF43" s="22">
        <f>PERCENTILE($L$2:$L$141, 0.05)</f>
        <v>-4.4318681538856361E-2</v>
      </c>
      <c r="AG43" s="22">
        <f>PERCENTILE($L$2:$L$141, 0.95)</f>
        <v>0.96039612543034902</v>
      </c>
      <c r="AH43" s="22">
        <f>MIN(MAX(L43,AF43), AG43)</f>
        <v>0.68994180884925005</v>
      </c>
      <c r="AI43" s="22">
        <f>AH43-$AH$142+1</f>
        <v>1.7342604903881065</v>
      </c>
      <c r="AJ43" s="22">
        <f>PERCENTILE($M$2:$M$141, 0.02)</f>
        <v>-2.1836572052201673</v>
      </c>
      <c r="AK43" s="22">
        <f>PERCENTILE($M$2:$M$141, 0.98)</f>
        <v>1.2382392151731634</v>
      </c>
      <c r="AL43" s="22">
        <f>MIN(MAX(M43,AJ43), AK43)</f>
        <v>0.26537109991121299</v>
      </c>
      <c r="AM43" s="22">
        <f>AL43-$AL$142 + 1</f>
        <v>3.4490283051313804</v>
      </c>
      <c r="AN43" s="46">
        <v>1</v>
      </c>
      <c r="AO43" s="51">
        <v>1</v>
      </c>
      <c r="AP43" s="51">
        <v>1</v>
      </c>
      <c r="AQ43" s="21">
        <v>1</v>
      </c>
      <c r="AR43" s="17">
        <f>(AI43^4)*AB43*AE43*AN43</f>
        <v>9.0460153582788223</v>
      </c>
      <c r="AS43" s="17">
        <f>(AM43^4) *Z43*AC43*AO43*(M43 &gt; 0)</f>
        <v>141.50996841193657</v>
      </c>
      <c r="AT43" s="17">
        <f>(AM43^4)*AA43*AP43*AQ43</f>
        <v>141.50996841193657</v>
      </c>
      <c r="AU43" s="17">
        <f>MIN(AR43, 0.05*AR$142)</f>
        <v>9.0460153582788223</v>
      </c>
      <c r="AV43" s="17">
        <f>MIN(AS43, 0.05*AS$142)</f>
        <v>141.50996841193657</v>
      </c>
      <c r="AW43" s="17">
        <f>MIN(AT43, 0.05*AT$142)</f>
        <v>141.50996841193657</v>
      </c>
      <c r="AX43" s="14">
        <f>AU43/$AU$142</f>
        <v>1.5384385597540589E-2</v>
      </c>
      <c r="AY43" s="14">
        <f>AV43/$AV$142</f>
        <v>4.2904067970270687E-2</v>
      </c>
      <c r="AZ43" s="67">
        <f>AW43/$AW$142</f>
        <v>1.5460160901743467E-2</v>
      </c>
      <c r="BA43" s="21">
        <f>N43</f>
        <v>0</v>
      </c>
      <c r="BB43" s="66">
        <v>2226</v>
      </c>
      <c r="BC43" s="15">
        <f>$D$148*AX43</f>
        <v>1882.5211127129724</v>
      </c>
      <c r="BD43" s="19">
        <f>BC43-BB43</f>
        <v>-343.47888728702765</v>
      </c>
      <c r="BE43" s="63">
        <f>(IF(BD43 &gt; 0, V43, W43))</f>
        <v>37.201716932884707</v>
      </c>
      <c r="BF43" s="46">
        <f>BD43/BE43</f>
        <v>-9.2328772864622053</v>
      </c>
      <c r="BG43" s="64">
        <f>BB43/BC43</f>
        <v>1.1824568579695913</v>
      </c>
      <c r="BH43" s="66">
        <v>1715</v>
      </c>
      <c r="BI43" s="66">
        <v>3394</v>
      </c>
      <c r="BJ43" s="66">
        <v>0</v>
      </c>
      <c r="BK43" s="10">
        <f>SUM(BH43:BJ43)</f>
        <v>5109</v>
      </c>
      <c r="BL43" s="15">
        <f>AY43*$D$147</f>
        <v>7607.1122070790398</v>
      </c>
      <c r="BM43" s="9">
        <f>BL43-BK43</f>
        <v>2498.1122070790398</v>
      </c>
      <c r="BN43" s="48">
        <f>IF(BM43&gt;0,V43,W43)</f>
        <v>35.780068554512333</v>
      </c>
      <c r="BO43" s="46">
        <f>BM43/BN43</f>
        <v>69.818541663023041</v>
      </c>
      <c r="BP43" s="64">
        <f>BK43/BL43</f>
        <v>0.67160833979097323</v>
      </c>
      <c r="BQ43" s="16">
        <f>BB43+BK43+BS43</f>
        <v>7517</v>
      </c>
      <c r="BR43" s="69">
        <f>BC43+BL43+BT43</f>
        <v>9637.5329490585409</v>
      </c>
      <c r="BS43" s="66">
        <v>182</v>
      </c>
      <c r="BT43" s="15">
        <f>AZ43*$D$150</f>
        <v>147.89962926652888</v>
      </c>
      <c r="BU43" s="37">
        <f>BT43-BS43</f>
        <v>-34.100370733471124</v>
      </c>
      <c r="BV43" s="54">
        <f>BU43*(BU43&lt;&gt;0)</f>
        <v>-34.100370733471124</v>
      </c>
      <c r="BW43" s="26">
        <f>BV43/$BV$142</f>
        <v>-6.6022014972838966E-2</v>
      </c>
      <c r="BX43" s="47">
        <f>BW43 * $BU$142</f>
        <v>-34.100370733471124</v>
      </c>
      <c r="BY43" s="48">
        <f>IF(BX43&gt;0, V43, W43)</f>
        <v>37.201716932884707</v>
      </c>
      <c r="BZ43" s="65">
        <f>BX43/BY43</f>
        <v>-0.91663432617885099</v>
      </c>
      <c r="CA43" s="66">
        <v>0</v>
      </c>
      <c r="CB43" s="15">
        <f>AZ43*$CA$145</f>
        <v>136.63458302547352</v>
      </c>
      <c r="CC43" s="37">
        <f>CB43-CA43</f>
        <v>136.63458302547352</v>
      </c>
      <c r="CD43" s="54">
        <f>CC43*(CC43&lt;&gt;0)</f>
        <v>136.63458302547352</v>
      </c>
      <c r="CE43" s="26">
        <f>CD43/$CD$142</f>
        <v>2.3670700512922287E-2</v>
      </c>
      <c r="CF43" s="47">
        <f>CE43 * $CC$142</f>
        <v>136.63458302547352</v>
      </c>
      <c r="CG43" s="48">
        <f>IF(BX43&gt;0,V43,W43)</f>
        <v>37.201716932884707</v>
      </c>
      <c r="CH43" s="65">
        <f>CF43/CG43</f>
        <v>3.672803147015359</v>
      </c>
      <c r="CI43" s="70">
        <f>N43</f>
        <v>0</v>
      </c>
      <c r="CJ43" s="1">
        <f>BQ43+BS43</f>
        <v>7699</v>
      </c>
    </row>
    <row r="44" spans="1:88" x14ac:dyDescent="0.2">
      <c r="A44" s="28" t="s">
        <v>286</v>
      </c>
      <c r="B44">
        <v>1</v>
      </c>
      <c r="C44">
        <v>1</v>
      </c>
      <c r="D44">
        <v>0.905750798722044</v>
      </c>
      <c r="E44">
        <v>9.4249201277955205E-2</v>
      </c>
      <c r="F44">
        <v>0.99126290706910203</v>
      </c>
      <c r="G44">
        <v>0.99126290706910203</v>
      </c>
      <c r="H44">
        <v>0.86215538847117701</v>
      </c>
      <c r="I44">
        <v>0.71345029239766</v>
      </c>
      <c r="J44">
        <v>0.78428630868897597</v>
      </c>
      <c r="K44">
        <v>0.88172213668793098</v>
      </c>
      <c r="L44">
        <v>0.47705236395475098</v>
      </c>
      <c r="M44">
        <v>0.21505031729788801</v>
      </c>
      <c r="N44" s="21">
        <v>-2</v>
      </c>
      <c r="O44">
        <v>1.00892610118689</v>
      </c>
      <c r="P44">
        <v>0.98928723169572097</v>
      </c>
      <c r="Q44">
        <v>1.0181350962576201</v>
      </c>
      <c r="R44">
        <v>0.98855473154582296</v>
      </c>
      <c r="S44">
        <v>144.5</v>
      </c>
      <c r="T44" s="27">
        <f>IF(C44,P44,R44)</f>
        <v>0.98928723169572097</v>
      </c>
      <c r="U44" s="27">
        <f>IF(D44 = 0,O44,Q44)</f>
        <v>1.0181350962576201</v>
      </c>
      <c r="V44" s="39">
        <f>S44*T44^(1-N44)</f>
        <v>139.9055872228713</v>
      </c>
      <c r="W44" s="38">
        <f>S44*U44^(N44+1)</f>
        <v>141.92615550838156</v>
      </c>
      <c r="X44" s="44">
        <f>0.5 * (D44-MAX($D$3:$D$141))/(MIN($D$3:$D$141)-MAX($D$3:$D$141)) + 0.75</f>
        <v>0.79421220444767404</v>
      </c>
      <c r="Y44" s="44">
        <f>AVERAGE(D44, F44, G44, H44, I44, J44, K44)</f>
        <v>0.87569867701514181</v>
      </c>
      <c r="Z44" s="22">
        <f>AI44^N44</f>
        <v>0.43204571964634575</v>
      </c>
      <c r="AA44" s="22">
        <f>(Z44+AB44)/2</f>
        <v>0.25930835786001633</v>
      </c>
      <c r="AB44" s="22">
        <f>AM44^N44</f>
        <v>8.6570996073686943E-2</v>
      </c>
      <c r="AC44" s="22">
        <v>1</v>
      </c>
      <c r="AD44" s="22">
        <v>1</v>
      </c>
      <c r="AE44" s="22">
        <v>1</v>
      </c>
      <c r="AF44" s="22">
        <f>PERCENTILE($L$2:$L$141, 0.05)</f>
        <v>-4.4318681538856361E-2</v>
      </c>
      <c r="AG44" s="22">
        <f>PERCENTILE($L$2:$L$141, 0.95)</f>
        <v>0.96039612543034902</v>
      </c>
      <c r="AH44" s="22">
        <f>MIN(MAX(L44,AF44), AG44)</f>
        <v>0.47705236395475098</v>
      </c>
      <c r="AI44" s="22">
        <f>AH44-$AH$142+1</f>
        <v>1.5213710454936074</v>
      </c>
      <c r="AJ44" s="22">
        <f>PERCENTILE($M$2:$M$141, 0.02)</f>
        <v>-2.1836572052201673</v>
      </c>
      <c r="AK44" s="22">
        <f>PERCENTILE($M$2:$M$141, 0.98)</f>
        <v>1.2382392151731634</v>
      </c>
      <c r="AL44" s="22">
        <f>MIN(MAX(M44,AJ44), AK44)</f>
        <v>0.21505031729788801</v>
      </c>
      <c r="AM44" s="22">
        <f>AL44-$AL$142 + 1</f>
        <v>3.3987075225180554</v>
      </c>
      <c r="AN44" s="46">
        <v>0</v>
      </c>
      <c r="AO44" s="75">
        <v>0.26</v>
      </c>
      <c r="AP44" s="51">
        <v>0.52</v>
      </c>
      <c r="AQ44" s="50">
        <v>1</v>
      </c>
      <c r="AR44" s="17">
        <f>(AI44^4)*AB44*AE44*AN44</f>
        <v>0</v>
      </c>
      <c r="AS44" s="17">
        <f>(AM44^4) *Z44*AC44*AO44*(M44 &gt; 0)</f>
        <v>14.988501850661107</v>
      </c>
      <c r="AT44" s="17">
        <f>(AM44^4)*AA44*AP44*AQ44</f>
        <v>17.991817184802517</v>
      </c>
      <c r="AU44" s="17">
        <f>MIN(AR44, 0.05*AR$142)</f>
        <v>0</v>
      </c>
      <c r="AV44" s="17">
        <f>MIN(AS44, 0.05*AS$142)</f>
        <v>14.988501850661107</v>
      </c>
      <c r="AW44" s="17">
        <f>MIN(AT44, 0.05*AT$142)</f>
        <v>17.991817184802517</v>
      </c>
      <c r="AX44" s="14">
        <f>AU44/$AU$142</f>
        <v>0</v>
      </c>
      <c r="AY44" s="14">
        <f>AV44/$AV$142</f>
        <v>4.5443279324416021E-3</v>
      </c>
      <c r="AZ44" s="67">
        <f>AW44/$AW$142</f>
        <v>1.965631055630546E-3</v>
      </c>
      <c r="BA44" s="21">
        <f>N44</f>
        <v>-2</v>
      </c>
      <c r="BB44" s="66">
        <v>0</v>
      </c>
      <c r="BC44" s="15">
        <f>$D$148*AX44</f>
        <v>0</v>
      </c>
      <c r="BD44" s="19">
        <f>BC44-BB44</f>
        <v>0</v>
      </c>
      <c r="BE44" s="63">
        <f>(IF(BD44 &gt; 0, V44, W44))</f>
        <v>141.92615550838156</v>
      </c>
      <c r="BF44" s="46">
        <f>BD44/BE44</f>
        <v>0</v>
      </c>
      <c r="BG44" s="64" t="e">
        <f>BB44/BC44</f>
        <v>#DIV/0!</v>
      </c>
      <c r="BH44" s="66">
        <v>0</v>
      </c>
      <c r="BI44" s="66">
        <v>144</v>
      </c>
      <c r="BJ44" s="66">
        <v>0</v>
      </c>
      <c r="BK44" s="10">
        <f>SUM(BH44:BJ44)</f>
        <v>144</v>
      </c>
      <c r="BL44" s="15">
        <f>AY44*$D$147</f>
        <v>805.73274571074808</v>
      </c>
      <c r="BM44" s="9">
        <f>BL44-BK44</f>
        <v>661.73274571074808</v>
      </c>
      <c r="BN44" s="48">
        <f>IF(BM44&gt;0,V44,W44)</f>
        <v>139.9055872228713</v>
      </c>
      <c r="BO44" s="46">
        <f>BM44/BN44</f>
        <v>4.7298521727842058</v>
      </c>
      <c r="BP44" s="64">
        <f>BK44/BL44</f>
        <v>0.17871930955589449</v>
      </c>
      <c r="BQ44" s="16">
        <f>BB44+BK44+BS44</f>
        <v>288</v>
      </c>
      <c r="BR44" s="69">
        <f>BC44+BL44+BT44</f>
        <v>824.53695520443773</v>
      </c>
      <c r="BS44" s="66">
        <v>144</v>
      </c>
      <c r="BT44" s="15">
        <f>AZ44*$D$150</f>
        <v>18.804209493689619</v>
      </c>
      <c r="BU44" s="37">
        <f>BT44-BS44</f>
        <v>-125.19579050631037</v>
      </c>
      <c r="BV44" s="54">
        <f>BU44*(BU44&lt;&gt;0)</f>
        <v>-125.19579050631037</v>
      </c>
      <c r="BW44" s="26">
        <f>BV44/$BV$142</f>
        <v>-0.24239262440718512</v>
      </c>
      <c r="BX44" s="47">
        <f>BW44 * $BU$142</f>
        <v>-125.19579050631037</v>
      </c>
      <c r="BY44" s="48">
        <f>IF(BX44&gt;0, V44, W44)</f>
        <v>141.92615550838156</v>
      </c>
      <c r="BZ44" s="65">
        <f>BX44/BY44</f>
        <v>-0.88211922642346807</v>
      </c>
      <c r="CA44" s="66">
        <v>0</v>
      </c>
      <c r="CB44" s="15">
        <f>AZ44*$CA$145</f>
        <v>17.371952425004423</v>
      </c>
      <c r="CC44" s="37">
        <f>CB44-CA44</f>
        <v>17.371952425004423</v>
      </c>
      <c r="CD44" s="54">
        <f>CC44*(CC44&lt;&gt;0)</f>
        <v>17.371952425004423</v>
      </c>
      <c r="CE44" s="26">
        <f>CD44/$CD$142</f>
        <v>3.0095329752669597E-3</v>
      </c>
      <c r="CF44" s="47">
        <f>CE44 * $CC$142</f>
        <v>17.371952425004423</v>
      </c>
      <c r="CG44" s="48">
        <f>IF(BX44&gt;0,V44,W44)</f>
        <v>141.92615550838156</v>
      </c>
      <c r="CH44" s="65">
        <f>CF44/CG44</f>
        <v>0.12240134570529186</v>
      </c>
      <c r="CI44" s="70">
        <f>N44</f>
        <v>-2</v>
      </c>
      <c r="CJ44" s="1">
        <f>BQ44+BS44</f>
        <v>432</v>
      </c>
    </row>
    <row r="45" spans="1:88" x14ac:dyDescent="0.2">
      <c r="A45" s="28" t="s">
        <v>283</v>
      </c>
      <c r="B45">
        <v>0</v>
      </c>
      <c r="C45">
        <v>0</v>
      </c>
      <c r="D45">
        <v>0.69049520766773098</v>
      </c>
      <c r="E45">
        <v>0.30950479233226802</v>
      </c>
      <c r="F45">
        <v>0.88602065131056396</v>
      </c>
      <c r="G45">
        <v>0.88602065131056396</v>
      </c>
      <c r="H45">
        <v>0.907268170426065</v>
      </c>
      <c r="I45">
        <v>0.86173767752715102</v>
      </c>
      <c r="J45">
        <v>0.88420991064184795</v>
      </c>
      <c r="K45">
        <v>0.88511481793163105</v>
      </c>
      <c r="L45">
        <v>0.488618133751901</v>
      </c>
      <c r="M45">
        <v>-0.25439223224881202</v>
      </c>
      <c r="N45" s="21">
        <v>0</v>
      </c>
      <c r="O45">
        <v>1.0219302217230799</v>
      </c>
      <c r="P45">
        <v>0.99687102994722099</v>
      </c>
      <c r="Q45">
        <v>1.0127692417280201</v>
      </c>
      <c r="R45">
        <v>0.99857142986894398</v>
      </c>
      <c r="S45">
        <v>3.1099998950958199</v>
      </c>
      <c r="T45" s="27">
        <f>IF(C45,P45,R45)</f>
        <v>0.99857142986894398</v>
      </c>
      <c r="U45" s="27">
        <f>IF(D45 = 0,O45,Q45)</f>
        <v>1.0127692417280201</v>
      </c>
      <c r="V45" s="39">
        <f>S45*T45^(1-N45)</f>
        <v>3.1055570421380985</v>
      </c>
      <c r="W45" s="38">
        <f>S45*U45^(N45+1)</f>
        <v>3.1497122355304157</v>
      </c>
      <c r="X45" s="44">
        <f>0.5 * (D45-MAX($D$3:$D$141))/(MIN($D$3:$D$141)-MAX($D$3:$D$141)) + 0.75</f>
        <v>0.90353308132635979</v>
      </c>
      <c r="Y45" s="44">
        <f>AVERAGE(D45, F45, G45, H45, I45, J45, K45)</f>
        <v>0.85726672668793646</v>
      </c>
      <c r="Z45" s="22">
        <f>AI45^N45</f>
        <v>1</v>
      </c>
      <c r="AA45" s="22">
        <f>(Z45+AB45)/2</f>
        <v>1</v>
      </c>
      <c r="AB45" s="22">
        <f>AM45^N45</f>
        <v>1</v>
      </c>
      <c r="AC45" s="22">
        <v>1</v>
      </c>
      <c r="AD45" s="22">
        <v>1</v>
      </c>
      <c r="AE45" s="22">
        <v>1</v>
      </c>
      <c r="AF45" s="22">
        <f>PERCENTILE($L$2:$L$141, 0.05)</f>
        <v>-4.4318681538856361E-2</v>
      </c>
      <c r="AG45" s="22">
        <f>PERCENTILE($L$2:$L$141, 0.95)</f>
        <v>0.96039612543034902</v>
      </c>
      <c r="AH45" s="22">
        <f>MIN(MAX(L45,AF45), AG45)</f>
        <v>0.488618133751901</v>
      </c>
      <c r="AI45" s="22">
        <f>AH45-$AH$142+1</f>
        <v>1.5329368152907574</v>
      </c>
      <c r="AJ45" s="22">
        <f>PERCENTILE($M$2:$M$141, 0.02)</f>
        <v>-2.1836572052201673</v>
      </c>
      <c r="AK45" s="22">
        <f>PERCENTILE($M$2:$M$141, 0.98)</f>
        <v>1.2382392151731634</v>
      </c>
      <c r="AL45" s="22">
        <f>MIN(MAX(M45,AJ45), AK45)</f>
        <v>-0.25439223224881202</v>
      </c>
      <c r="AM45" s="22">
        <f>AL45-$AL$142 + 1</f>
        <v>2.9292649729713554</v>
      </c>
      <c r="AN45" s="46">
        <v>0</v>
      </c>
      <c r="AO45" s="75">
        <v>0.26</v>
      </c>
      <c r="AP45" s="51">
        <v>0.52</v>
      </c>
      <c r="AQ45" s="50">
        <v>1</v>
      </c>
      <c r="AR45" s="17">
        <f>(AI45^4)*AB45*AE45*AN45</f>
        <v>0</v>
      </c>
      <c r="AS45" s="17">
        <f>(AM45^4) *Z45*AC45*AO45*(M45 &gt; 0)</f>
        <v>0</v>
      </c>
      <c r="AT45" s="17">
        <f>(AM45^4)*AA45*AP45*AQ45</f>
        <v>38.285822155875103</v>
      </c>
      <c r="AU45" s="17">
        <f>MIN(AR45, 0.05*AR$142)</f>
        <v>0</v>
      </c>
      <c r="AV45" s="17">
        <f>MIN(AS45, 0.05*AS$142)</f>
        <v>0</v>
      </c>
      <c r="AW45" s="17">
        <f>MIN(AT45, 0.05*AT$142)</f>
        <v>38.285822155875103</v>
      </c>
      <c r="AX45" s="14">
        <f>AU45/$AU$142</f>
        <v>0</v>
      </c>
      <c r="AY45" s="14">
        <f>AV45/$AV$142</f>
        <v>0</v>
      </c>
      <c r="AZ45" s="67">
        <f>AW45/$AW$142</f>
        <v>4.1827793294556062E-3</v>
      </c>
      <c r="BA45" s="21">
        <f>N45</f>
        <v>0</v>
      </c>
      <c r="BB45" s="66">
        <v>0</v>
      </c>
      <c r="BC45" s="15">
        <f>$D$148*AX45</f>
        <v>0</v>
      </c>
      <c r="BD45" s="19">
        <f>BC45-BB45</f>
        <v>0</v>
      </c>
      <c r="BE45" s="63">
        <f>(IF(BD45 &gt; 0, V45, W45))</f>
        <v>3.1497122355304157</v>
      </c>
      <c r="BF45" s="46">
        <f>BD45/BE45</f>
        <v>0</v>
      </c>
      <c r="BG45" s="64" t="e">
        <f>BB45/BC45</f>
        <v>#DIV/0!</v>
      </c>
      <c r="BH45" s="66">
        <v>0</v>
      </c>
      <c r="BI45" s="66">
        <v>3</v>
      </c>
      <c r="BJ45" s="66">
        <v>0</v>
      </c>
      <c r="BK45" s="10">
        <f>SUM(BH45:BJ45)</f>
        <v>3</v>
      </c>
      <c r="BL45" s="15">
        <f>AY45*$D$147</f>
        <v>0</v>
      </c>
      <c r="BM45" s="9">
        <f>BL45-BK45</f>
        <v>-3</v>
      </c>
      <c r="BN45" s="48">
        <f>IF(BM45&gt;0,V45,W45)</f>
        <v>3.1497122355304157</v>
      </c>
      <c r="BO45" s="46">
        <f>BM45/BN45</f>
        <v>-0.95246796394871169</v>
      </c>
      <c r="BP45" s="64" t="e">
        <f>BK45/BL45</f>
        <v>#DIV/0!</v>
      </c>
      <c r="BQ45" s="16">
        <f>BB45+BK45+BS45</f>
        <v>3</v>
      </c>
      <c r="BR45" s="69">
        <f>BC45+BL45+BT45</f>
        <v>40.014558455237058</v>
      </c>
      <c r="BS45" s="66">
        <v>0</v>
      </c>
      <c r="BT45" s="15">
        <f>AZ45*$D$150</f>
        <v>40.014558455237058</v>
      </c>
      <c r="BU45" s="37">
        <f>BT45-BS45</f>
        <v>40.014558455237058</v>
      </c>
      <c r="BV45" s="54">
        <f>BU45*(BU45&lt;&gt;0)</f>
        <v>40.014558455237058</v>
      </c>
      <c r="BW45" s="26">
        <f>BV45/$BV$142</f>
        <v>7.7472523630662718E-2</v>
      </c>
      <c r="BX45" s="47">
        <f>BW45 * $BU$142</f>
        <v>40.014558455237058</v>
      </c>
      <c r="BY45" s="48">
        <f>IF(BX45&gt;0, V45, W45)</f>
        <v>3.1055570421380985</v>
      </c>
      <c r="BZ45" s="65">
        <f>BX45/BY45</f>
        <v>12.884824819604033</v>
      </c>
      <c r="CA45" s="66">
        <v>0</v>
      </c>
      <c r="CB45" s="15">
        <f>AZ45*$CA$145</f>
        <v>36.966776296829231</v>
      </c>
      <c r="CC45" s="37">
        <f>CB45-CA45</f>
        <v>36.966776296829231</v>
      </c>
      <c r="CD45" s="54">
        <f>CC45*(CC45&lt;&gt;0)</f>
        <v>36.966776296829231</v>
      </c>
      <c r="CE45" s="26">
        <f>CD45/$CD$142</f>
        <v>6.4041582392599878E-3</v>
      </c>
      <c r="CF45" s="47">
        <f>CE45 * $CC$142</f>
        <v>36.966776296829231</v>
      </c>
      <c r="CG45" s="48">
        <f>IF(BX45&gt;0,V45,W45)</f>
        <v>3.1055570421380985</v>
      </c>
      <c r="CH45" s="65">
        <f>CF45/CG45</f>
        <v>11.903428529967856</v>
      </c>
      <c r="CI45" s="70">
        <f>N45</f>
        <v>0</v>
      </c>
      <c r="CJ45" s="1">
        <f>BQ45+BS45</f>
        <v>3</v>
      </c>
    </row>
    <row r="46" spans="1:88" x14ac:dyDescent="0.2">
      <c r="A46" s="28" t="s">
        <v>291</v>
      </c>
      <c r="C46">
        <v>1</v>
      </c>
      <c r="D46">
        <v>0.39736421725239601</v>
      </c>
      <c r="E46">
        <v>0.60263578274760299</v>
      </c>
      <c r="F46">
        <v>0.51111993645750597</v>
      </c>
      <c r="G46">
        <v>0.51111993645750597</v>
      </c>
      <c r="H46">
        <v>0.26858813700918899</v>
      </c>
      <c r="I46">
        <v>0.245196324143692</v>
      </c>
      <c r="J46">
        <v>0.25662584418420398</v>
      </c>
      <c r="K46">
        <v>0.362169276958695</v>
      </c>
      <c r="L46">
        <v>0.86944230285825197</v>
      </c>
      <c r="M46">
        <v>-1.72749893847908</v>
      </c>
      <c r="N46" s="21">
        <v>0</v>
      </c>
      <c r="O46">
        <v>1.0046535142167801</v>
      </c>
      <c r="P46">
        <v>0.99333413680905602</v>
      </c>
      <c r="Q46">
        <v>1.0255123007410401</v>
      </c>
      <c r="R46">
        <v>0.99788689227983296</v>
      </c>
      <c r="S46">
        <v>53.349998474121001</v>
      </c>
      <c r="T46" s="27">
        <f>IF(C46,P46,R46)</f>
        <v>0.99333413680905602</v>
      </c>
      <c r="U46" s="27">
        <f>IF(D46 = 0,O46,Q46)</f>
        <v>1.0255123007410401</v>
      </c>
      <c r="V46" s="39">
        <f>S46*T46^(1-N46)</f>
        <v>52.99437468305544</v>
      </c>
      <c r="W46" s="38">
        <f>S46*U46^(N46+1)</f>
        <v>54.711079679726801</v>
      </c>
      <c r="X46" s="44">
        <f>0.5 * (D46-MAX($D$3:$D$141))/(MIN($D$3:$D$141)-MAX($D$3:$D$141)) + 0.75</f>
        <v>1.0524041826787811</v>
      </c>
      <c r="Y46" s="44">
        <f>AVERAGE(D46, F46, G46, H46, I46, J46, K46)</f>
        <v>0.3645976674947411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v>1</v>
      </c>
      <c r="AD46" s="22">
        <v>1</v>
      </c>
      <c r="AE46" s="22">
        <v>1</v>
      </c>
      <c r="AF46" s="22">
        <f>PERCENTILE($L$2:$L$141, 0.05)</f>
        <v>-4.4318681538856361E-2</v>
      </c>
      <c r="AG46" s="22">
        <f>PERCENTILE($L$2:$L$141, 0.95)</f>
        <v>0.96039612543034902</v>
      </c>
      <c r="AH46" s="22">
        <f>MIN(MAX(L46,AF46), AG46)</f>
        <v>0.86944230285825197</v>
      </c>
      <c r="AI46" s="22">
        <f>AH46-$AH$142+1</f>
        <v>1.9137609843971082</v>
      </c>
      <c r="AJ46" s="22">
        <f>PERCENTILE($M$2:$M$141, 0.02)</f>
        <v>-2.1836572052201673</v>
      </c>
      <c r="AK46" s="22">
        <f>PERCENTILE($M$2:$M$141, 0.98)</f>
        <v>1.2382392151731634</v>
      </c>
      <c r="AL46" s="22">
        <f>MIN(MAX(M46,AJ46), AK46)</f>
        <v>-1.72749893847908</v>
      </c>
      <c r="AM46" s="22">
        <f>AL46-$AL$142 + 1</f>
        <v>1.4561582667410873</v>
      </c>
      <c r="AN46" s="46">
        <v>0</v>
      </c>
      <c r="AO46" s="51">
        <v>1</v>
      </c>
      <c r="AP46" s="51">
        <v>1</v>
      </c>
      <c r="AQ46" s="21">
        <v>2</v>
      </c>
      <c r="AR46" s="17">
        <f>(AI46^4)*AB46*AE46*AN46</f>
        <v>0</v>
      </c>
      <c r="AS46" s="17">
        <f>(AM46^4) *Z46*AC46*AO46*(M46 &gt; 0)</f>
        <v>0</v>
      </c>
      <c r="AT46" s="17">
        <f>(AM46^4)*AA46*AP46*AQ46</f>
        <v>8.9921660083862207</v>
      </c>
      <c r="AU46" s="17">
        <f>MIN(AR46, 0.05*AR$142)</f>
        <v>0</v>
      </c>
      <c r="AV46" s="17">
        <f>MIN(AS46, 0.05*AS$142)</f>
        <v>0</v>
      </c>
      <c r="AW46" s="17">
        <f>MIN(AT46, 0.05*AT$142)</f>
        <v>8.9921660083862207</v>
      </c>
      <c r="AX46" s="14">
        <f>AU46/$AU$142</f>
        <v>0</v>
      </c>
      <c r="AY46" s="14">
        <f>AV46/$AV$142</f>
        <v>0</v>
      </c>
      <c r="AZ46" s="67">
        <f>AW46/$AW$142</f>
        <v>9.8240664530536851E-4</v>
      </c>
      <c r="BA46" s="21">
        <f>N46</f>
        <v>0</v>
      </c>
      <c r="BB46" s="66">
        <v>0</v>
      </c>
      <c r="BC46" s="15">
        <f>$D$148*AX46</f>
        <v>0</v>
      </c>
      <c r="BD46" s="19">
        <f>BC46-BB46</f>
        <v>0</v>
      </c>
      <c r="BE46" s="63">
        <f>(IF(BD46 &gt; 0, V46, W46))</f>
        <v>54.711079679726801</v>
      </c>
      <c r="BF46" s="46">
        <f>BD46/BE46</f>
        <v>0</v>
      </c>
      <c r="BG46" s="64" t="e">
        <f>BB46/BC46</f>
        <v>#DIV/0!</v>
      </c>
      <c r="BH46" s="66">
        <v>0</v>
      </c>
      <c r="BI46" s="66">
        <v>0</v>
      </c>
      <c r="BJ46" s="66">
        <v>0</v>
      </c>
      <c r="BK46" s="10">
        <f>SUM(BH46:BJ46)</f>
        <v>0</v>
      </c>
      <c r="BL46" s="15">
        <f>AY46*$D$147</f>
        <v>0</v>
      </c>
      <c r="BM46" s="9">
        <f>BL46-BK46</f>
        <v>0</v>
      </c>
      <c r="BN46" s="48">
        <f>IF(BM46&gt;0,V46,W46)</f>
        <v>54.711079679726801</v>
      </c>
      <c r="BO46" s="46">
        <f>BM46/BN46</f>
        <v>0</v>
      </c>
      <c r="BP46" s="64" t="e">
        <f>BK46/BL46</f>
        <v>#DIV/0!</v>
      </c>
      <c r="BQ46" s="16">
        <f>BB46+BK46+BS46</f>
        <v>0</v>
      </c>
      <c r="BR46" s="69">
        <f>BC46+BL46+BT46</f>
        <v>9.3981931723138086</v>
      </c>
      <c r="BS46" s="66">
        <v>0</v>
      </c>
      <c r="BT46" s="15">
        <f>AZ46*$D$150</f>
        <v>9.3981931723138086</v>
      </c>
      <c r="BU46" s="37">
        <f>BT46-BS46</f>
        <v>9.3981931723138086</v>
      </c>
      <c r="BV46" s="54">
        <f>BU46*(BU46&lt;&gt;0)</f>
        <v>9.3981931723138086</v>
      </c>
      <c r="BW46" s="26">
        <f>BV46/$BV$142</f>
        <v>1.8195920953173021E-2</v>
      </c>
      <c r="BX46" s="47">
        <f>BW46 * $BU$142</f>
        <v>9.3981931723138086</v>
      </c>
      <c r="BY46" s="48">
        <f>IF(BX46&gt;0, V46, W46)</f>
        <v>52.99437468305544</v>
      </c>
      <c r="BZ46" s="65">
        <f>BX46/BY46</f>
        <v>0.17734322234240479</v>
      </c>
      <c r="CA46" s="66">
        <v>0</v>
      </c>
      <c r="CB46" s="15"/>
      <c r="CC46" s="37"/>
      <c r="CD46" s="54"/>
      <c r="CE46" s="26"/>
      <c r="CF46" s="47"/>
      <c r="CG46" s="48"/>
      <c r="CH46" s="65"/>
      <c r="CI46" s="70">
        <f>N46</f>
        <v>0</v>
      </c>
      <c r="CJ46" s="1"/>
    </row>
    <row r="47" spans="1:88" x14ac:dyDescent="0.2">
      <c r="A47" s="28" t="s">
        <v>275</v>
      </c>
      <c r="B47">
        <v>1</v>
      </c>
      <c r="C47">
        <v>1</v>
      </c>
      <c r="D47">
        <v>0.93051118210862604</v>
      </c>
      <c r="E47">
        <v>6.9488817891373802E-2</v>
      </c>
      <c r="F47">
        <v>0.95313741064336699</v>
      </c>
      <c r="G47">
        <v>0.95313741064336699</v>
      </c>
      <c r="H47">
        <v>0.83500417710943997</v>
      </c>
      <c r="I47">
        <v>0.99874686716791905</v>
      </c>
      <c r="J47">
        <v>0.91321290286557999</v>
      </c>
      <c r="K47">
        <v>0.93296161850496895</v>
      </c>
      <c r="L47">
        <v>0.74954190443180402</v>
      </c>
      <c r="M47">
        <v>0.69381538643529295</v>
      </c>
      <c r="N47" s="21">
        <v>-1</v>
      </c>
      <c r="O47">
        <v>1.0028808666704601</v>
      </c>
      <c r="P47">
        <v>0.99107463605264701</v>
      </c>
      <c r="Q47">
        <v>1.0044592141116</v>
      </c>
      <c r="R47">
        <v>0.98784663248615801</v>
      </c>
      <c r="S47">
        <v>73.099998474121094</v>
      </c>
      <c r="T47" s="27">
        <f>IF(C47,P47,R47)</f>
        <v>0.99107463605264701</v>
      </c>
      <c r="U47" s="27">
        <f>IF(D47 = 0,O47,Q47)</f>
        <v>1.0044592141116</v>
      </c>
      <c r="V47" s="39">
        <f>S47*T47^(1-N47)</f>
        <v>71.800933593223007</v>
      </c>
      <c r="W47" s="38">
        <f>S47*U47^(N47+1)</f>
        <v>73.099998474121094</v>
      </c>
      <c r="X47" s="44">
        <f>0.5 * (D47-MAX($D$3:$D$141))/(MIN($D$3:$D$141)-MAX($D$3:$D$141)) + 0.75</f>
        <v>0.78163726128166544</v>
      </c>
      <c r="Y47" s="44">
        <f>AVERAGE(D47, F47, G47, H47, I47, J47, K47)</f>
        <v>0.93095879557760974</v>
      </c>
      <c r="Z47" s="22">
        <f>AI47^N47</f>
        <v>0.55745692158061355</v>
      </c>
      <c r="AA47" s="22">
        <f>(Z47+AB47)/2</f>
        <v>0.40767843740033571</v>
      </c>
      <c r="AB47" s="22">
        <f>AM47^N47</f>
        <v>0.25789995322005793</v>
      </c>
      <c r="AC47" s="22">
        <v>1</v>
      </c>
      <c r="AD47" s="22">
        <v>1</v>
      </c>
      <c r="AE47" s="22">
        <v>1</v>
      </c>
      <c r="AF47" s="22">
        <f>PERCENTILE($L$2:$L$141, 0.05)</f>
        <v>-4.4318681538856361E-2</v>
      </c>
      <c r="AG47" s="22">
        <f>PERCENTILE($L$2:$L$141, 0.95)</f>
        <v>0.96039612543034902</v>
      </c>
      <c r="AH47" s="22">
        <f>MIN(MAX(L47,AF47), AG47)</f>
        <v>0.74954190443180402</v>
      </c>
      <c r="AI47" s="22">
        <f>AH47-$AH$142+1</f>
        <v>1.7938605859706604</v>
      </c>
      <c r="AJ47" s="22">
        <f>PERCENTILE($M$2:$M$141, 0.02)</f>
        <v>-2.1836572052201673</v>
      </c>
      <c r="AK47" s="22">
        <f>PERCENTILE($M$2:$M$141, 0.98)</f>
        <v>1.2382392151731634</v>
      </c>
      <c r="AL47" s="22">
        <f>MIN(MAX(M47,AJ47), AK47)</f>
        <v>0.69381538643529295</v>
      </c>
      <c r="AM47" s="22">
        <f>AL47-$AL$142 + 1</f>
        <v>3.8774725916554602</v>
      </c>
      <c r="AN47" s="46">
        <v>0</v>
      </c>
      <c r="AO47" s="75">
        <v>0.26</v>
      </c>
      <c r="AP47" s="51">
        <v>0.52</v>
      </c>
      <c r="AQ47" s="50">
        <v>1</v>
      </c>
      <c r="AR47" s="17">
        <f>(AI47^4)*AB47*AE47*AN47</f>
        <v>0</v>
      </c>
      <c r="AS47" s="17">
        <f>(AM47^4) *Z47*AC47*AO47*(M47 &gt; 0)</f>
        <v>32.762694084776548</v>
      </c>
      <c r="AT47" s="17">
        <f>(AM47^4)*AA47*AP47*AQ47</f>
        <v>47.91991421197352</v>
      </c>
      <c r="AU47" s="17">
        <f>MIN(AR47, 0.05*AR$142)</f>
        <v>0</v>
      </c>
      <c r="AV47" s="17">
        <f>MIN(AS47, 0.05*AS$142)</f>
        <v>32.762694084776548</v>
      </c>
      <c r="AW47" s="17">
        <f>MIN(AT47, 0.05*AT$142)</f>
        <v>47.91991421197352</v>
      </c>
      <c r="AX47" s="14">
        <f>AU47/$AU$142</f>
        <v>0</v>
      </c>
      <c r="AY47" s="14">
        <f>AV47/$AV$142</f>
        <v>9.9332426519280429E-3</v>
      </c>
      <c r="AZ47" s="67">
        <f>AW47/$AW$142</f>
        <v>5.2353172884487932E-3</v>
      </c>
      <c r="BA47" s="21">
        <f>N47</f>
        <v>-1</v>
      </c>
      <c r="BB47" s="66">
        <v>0</v>
      </c>
      <c r="BC47" s="15">
        <f>$D$148*AX47</f>
        <v>0</v>
      </c>
      <c r="BD47" s="19">
        <f>BC47-BB47</f>
        <v>0</v>
      </c>
      <c r="BE47" s="63">
        <f>(IF(BD47 &gt; 0, V47, W47))</f>
        <v>73.099998474121094</v>
      </c>
      <c r="BF47" s="46">
        <f>BD47/BE47</f>
        <v>0</v>
      </c>
      <c r="BG47" s="64" t="e">
        <f>BB47/BC47</f>
        <v>#DIV/0!</v>
      </c>
      <c r="BH47" s="66">
        <v>0</v>
      </c>
      <c r="BI47" s="66">
        <v>73</v>
      </c>
      <c r="BJ47" s="66">
        <v>0</v>
      </c>
      <c r="BK47" s="10">
        <f>SUM(BH47:BJ47)</f>
        <v>73</v>
      </c>
      <c r="BL47" s="15">
        <f>AY47*$D$147</f>
        <v>1761.2150783864993</v>
      </c>
      <c r="BM47" s="9">
        <f>BL47-BK47</f>
        <v>1688.2150783864993</v>
      </c>
      <c r="BN47" s="48">
        <f>IF(BM47&gt;0,V47,W47)</f>
        <v>71.800933593223007</v>
      </c>
      <c r="BO47" s="46">
        <f>BM47/BN47</f>
        <v>23.512439099341222</v>
      </c>
      <c r="BP47" s="64">
        <f>BK47/BL47</f>
        <v>4.1448657177564845E-2</v>
      </c>
      <c r="BQ47" s="16">
        <f>BB47+BK47+BS47</f>
        <v>73</v>
      </c>
      <c r="BR47" s="69">
        <f>BC47+BL47+BT47</f>
        <v>1811.2987412264447</v>
      </c>
      <c r="BS47" s="66">
        <v>0</v>
      </c>
      <c r="BT47" s="15">
        <f>AZ47*$D$150</f>
        <v>50.083662839945383</v>
      </c>
      <c r="BU47" s="37">
        <f>BT47-BS47</f>
        <v>50.083662839945383</v>
      </c>
      <c r="BV47" s="54">
        <f>BU47*(BU47&lt;&gt;0)</f>
        <v>50.083662839945383</v>
      </c>
      <c r="BW47" s="26">
        <f>BV47/$BV$142</f>
        <v>9.6967401432615064E-2</v>
      </c>
      <c r="BX47" s="47">
        <f>BW47 * $BU$142</f>
        <v>50.083662839945383</v>
      </c>
      <c r="BY47" s="48">
        <f>IF(BX47&gt;0, V47, W47)</f>
        <v>71.800933593223007</v>
      </c>
      <c r="BZ47" s="65">
        <f>BX47/BY47</f>
        <v>0.6975349808637108</v>
      </c>
      <c r="CA47" s="66">
        <v>0</v>
      </c>
      <c r="CB47" s="15">
        <f>AZ47*$CA$145</f>
        <v>46.268948897717166</v>
      </c>
      <c r="CC47" s="37">
        <f>CB47-CA47</f>
        <v>46.268948897717166</v>
      </c>
      <c r="CD47" s="54">
        <f>CC47*(CC47&lt;&gt;0)</f>
        <v>46.268948897717166</v>
      </c>
      <c r="CE47" s="26">
        <f>CD47/$CD$142</f>
        <v>8.0156751545205907E-3</v>
      </c>
      <c r="CF47" s="47">
        <f>CE47 * $CC$142</f>
        <v>46.268948897717166</v>
      </c>
      <c r="CG47" s="48">
        <f>IF(BX47&gt;0,V47,W47)</f>
        <v>71.800933593223007</v>
      </c>
      <c r="CH47" s="65">
        <f>CF47/CG47</f>
        <v>0.64440595104022858</v>
      </c>
      <c r="CI47" s="70">
        <f>N47</f>
        <v>-1</v>
      </c>
      <c r="CJ47" s="1">
        <f>BQ47+BS47</f>
        <v>73</v>
      </c>
    </row>
    <row r="48" spans="1:88" x14ac:dyDescent="0.2">
      <c r="A48" s="28" t="s">
        <v>232</v>
      </c>
      <c r="B48">
        <v>1</v>
      </c>
      <c r="C48">
        <v>1</v>
      </c>
      <c r="D48">
        <v>0.95167731629392904</v>
      </c>
      <c r="E48">
        <v>4.8322683706070201E-2</v>
      </c>
      <c r="F48">
        <v>0.998808578236695</v>
      </c>
      <c r="G48">
        <v>0.998808578236695</v>
      </c>
      <c r="H48">
        <v>0.98162071846282295</v>
      </c>
      <c r="I48">
        <v>0.99958228905597302</v>
      </c>
      <c r="J48">
        <v>0.99056079305908196</v>
      </c>
      <c r="K48">
        <v>0.99467613692716805</v>
      </c>
      <c r="L48">
        <v>0.46539623759323401</v>
      </c>
      <c r="M48">
        <v>0.13344543534762199</v>
      </c>
      <c r="N48" s="21">
        <v>-5</v>
      </c>
      <c r="O48">
        <v>1.0141431520449899</v>
      </c>
      <c r="P48">
        <v>1.0124999875823599</v>
      </c>
      <c r="Q48">
        <v>1.0139383133950399</v>
      </c>
      <c r="R48">
        <v>0.98083184921465405</v>
      </c>
      <c r="S48">
        <v>3.2799999713897701</v>
      </c>
      <c r="T48" s="27">
        <f>IF(C48,P48,R48)</f>
        <v>1.0124999875823599</v>
      </c>
      <c r="U48" s="27">
        <f>IF(D48 = 0,O48,Q48)</f>
        <v>1.0139383133950399</v>
      </c>
      <c r="V48" s="39">
        <f>S48*T48^(1-N48)</f>
        <v>3.5338165413265763</v>
      </c>
      <c r="W48" s="38">
        <f>S48*U48^(N48+1)</f>
        <v>3.1033281738696883</v>
      </c>
      <c r="X48" s="44">
        <f>0.5 * (D48-MAX($D$3:$D$141))/(MIN($D$3:$D$141)-MAX($D$3:$D$141)) + 0.75</f>
        <v>0.77088771309136817</v>
      </c>
      <c r="Y48" s="44">
        <f>AVERAGE(D48, F48, G48, H48, I48, J48, K48)</f>
        <v>0.98796205861033781</v>
      </c>
      <c r="Z48" s="22">
        <f>AI48^N48</f>
        <v>0.1275044276104669</v>
      </c>
      <c r="AA48" s="22">
        <f>(Z48+AB48)/2</f>
        <v>6.4997231300220906E-2</v>
      </c>
      <c r="AB48" s="22">
        <f>AM48^N48</f>
        <v>2.4900349899749179E-3</v>
      </c>
      <c r="AC48" s="22">
        <v>1</v>
      </c>
      <c r="AD48" s="22">
        <v>1</v>
      </c>
      <c r="AE48" s="22">
        <v>1</v>
      </c>
      <c r="AF48" s="22">
        <f>PERCENTILE($L$2:$L$141, 0.05)</f>
        <v>-4.4318681538856361E-2</v>
      </c>
      <c r="AG48" s="22">
        <f>PERCENTILE($L$2:$L$141, 0.95)</f>
        <v>0.96039612543034902</v>
      </c>
      <c r="AH48" s="22">
        <f>MIN(MAX(L48,AF48), AG48)</f>
        <v>0.46539623759323401</v>
      </c>
      <c r="AI48" s="22">
        <f>AH48-$AH$142+1</f>
        <v>1.5097149191320902</v>
      </c>
      <c r="AJ48" s="22">
        <f>PERCENTILE($M$2:$M$141, 0.02)</f>
        <v>-2.1836572052201673</v>
      </c>
      <c r="AK48" s="22">
        <f>PERCENTILE($M$2:$M$141, 0.98)</f>
        <v>1.2382392151731634</v>
      </c>
      <c r="AL48" s="22">
        <f>MIN(MAX(M48,AJ48), AK48)</f>
        <v>0.13344543534762199</v>
      </c>
      <c r="AM48" s="22">
        <f>AL48-$AL$142 + 1</f>
        <v>3.3171026405677893</v>
      </c>
      <c r="AN48" s="46">
        <v>0</v>
      </c>
      <c r="AO48" s="75">
        <v>0.26</v>
      </c>
      <c r="AP48" s="51">
        <v>0.52</v>
      </c>
      <c r="AQ48" s="50">
        <v>1</v>
      </c>
      <c r="AR48" s="17">
        <f>(AI48^4)*AB48*AE48*AN48</f>
        <v>0</v>
      </c>
      <c r="AS48" s="17">
        <f>(AM48^4) *Z48*AC48*AO48*(M48 &gt; 0)</f>
        <v>4.0136015345596254</v>
      </c>
      <c r="AT48" s="17">
        <f>(AM48^4)*AA48*AP48*AQ48</f>
        <v>4.091983191135526</v>
      </c>
      <c r="AU48" s="17">
        <f>MIN(AR48, 0.05*AR$142)</f>
        <v>0</v>
      </c>
      <c r="AV48" s="17">
        <f>MIN(AS48, 0.05*AS$142)</f>
        <v>4.0136015345596254</v>
      </c>
      <c r="AW48" s="17">
        <f>MIN(AT48, 0.05*AT$142)</f>
        <v>4.091983191135526</v>
      </c>
      <c r="AX48" s="14">
        <f>AU48/$AU$142</f>
        <v>0</v>
      </c>
      <c r="AY48" s="14">
        <f>AV48/$AV$142</f>
        <v>1.2168742243165085E-3</v>
      </c>
      <c r="AZ48" s="67">
        <f>AW48/$AW$142</f>
        <v>4.4705485593796954E-4</v>
      </c>
      <c r="BA48" s="21">
        <f>N48</f>
        <v>-5</v>
      </c>
      <c r="BB48" s="66">
        <v>0</v>
      </c>
      <c r="BC48" s="15">
        <f>$D$148*AX48</f>
        <v>0</v>
      </c>
      <c r="BD48" s="19">
        <f>BC48-BB48</f>
        <v>0</v>
      </c>
      <c r="BE48" s="63">
        <f>(IF(BD48 &gt; 0, V48, W48))</f>
        <v>3.1033281738696883</v>
      </c>
      <c r="BF48" s="46">
        <f>BD48/BE48</f>
        <v>0</v>
      </c>
      <c r="BG48" s="64" t="e">
        <f>BB48/BC48</f>
        <v>#DIV/0!</v>
      </c>
      <c r="BH48" s="66">
        <v>0</v>
      </c>
      <c r="BI48" s="66">
        <v>16</v>
      </c>
      <c r="BJ48" s="66">
        <v>0</v>
      </c>
      <c r="BK48" s="10">
        <f>SUM(BH48:BJ48)</f>
        <v>16</v>
      </c>
      <c r="BL48" s="15">
        <f>AY48*$D$147</f>
        <v>215.75806687357218</v>
      </c>
      <c r="BM48" s="9">
        <f>BL48-BK48</f>
        <v>199.75806687357218</v>
      </c>
      <c r="BN48" s="48">
        <f>IF(BM48&gt;0,V48,W48)</f>
        <v>3.5338165413265763</v>
      </c>
      <c r="BO48" s="46">
        <f>BM48/BN48</f>
        <v>56.527571405442579</v>
      </c>
      <c r="BP48" s="64">
        <f>BK48/BL48</f>
        <v>7.4157134571360084E-2</v>
      </c>
      <c r="BQ48" s="16">
        <f>BB48+BK48+BS48</f>
        <v>16</v>
      </c>
      <c r="BR48" s="69">
        <f>BC48+BL48+BT48</f>
        <v>220.03481715290278</v>
      </c>
      <c r="BS48" s="66">
        <v>0</v>
      </c>
      <c r="BT48" s="15">
        <f>AZ48*$D$150</f>
        <v>4.276750279330586</v>
      </c>
      <c r="BU48" s="37">
        <f>BT48-BS48</f>
        <v>4.276750279330586</v>
      </c>
      <c r="BV48" s="54">
        <f>BU48*(BU48&lt;&gt;0)</f>
        <v>4.276750279330586</v>
      </c>
      <c r="BW48" s="26">
        <f>BV48/$BV$142</f>
        <v>8.2802522349092189E-3</v>
      </c>
      <c r="BX48" s="47">
        <f>BW48 * $BU$142</f>
        <v>4.276750279330586</v>
      </c>
      <c r="BY48" s="48">
        <f>IF(BX48&gt;0, V48, W48)</f>
        <v>3.5338165413265763</v>
      </c>
      <c r="BZ48" s="65">
        <f>BX48/BY48</f>
        <v>1.2102355142989727</v>
      </c>
      <c r="CA48" s="66">
        <v>479</v>
      </c>
      <c r="CB48" s="15">
        <f>AZ48*$CA$145</f>
        <v>3.9510037585513844</v>
      </c>
      <c r="CC48" s="37">
        <f>CB48-CA48</f>
        <v>-475.04899624144861</v>
      </c>
      <c r="CD48" s="54">
        <f>CC48*(CC48&lt;&gt;0)</f>
        <v>-475.04899624144861</v>
      </c>
      <c r="CE48" s="26">
        <f>CD48/$CD$142</f>
        <v>-8.2297923922373714E-2</v>
      </c>
      <c r="CF48" s="47">
        <f>CE48 * $CC$142</f>
        <v>-475.04899624144855</v>
      </c>
      <c r="CG48" s="48">
        <f>IF(BX48&gt;0,V48,W48)</f>
        <v>3.5338165413265763</v>
      </c>
      <c r="CH48" s="65">
        <f>CF48/CG48</f>
        <v>-134.42944496012734</v>
      </c>
      <c r="CI48" s="70">
        <f>N48</f>
        <v>-5</v>
      </c>
      <c r="CJ48" s="1">
        <f>BQ48+BS48</f>
        <v>16</v>
      </c>
    </row>
    <row r="49" spans="1:88" x14ac:dyDescent="0.2">
      <c r="A49" s="28" t="s">
        <v>153</v>
      </c>
      <c r="B49">
        <v>0</v>
      </c>
      <c r="C49">
        <v>1</v>
      </c>
      <c r="D49">
        <v>0.54810495626822098</v>
      </c>
      <c r="E49">
        <v>0.45189504373177802</v>
      </c>
      <c r="F49">
        <v>0.65580057526366198</v>
      </c>
      <c r="G49">
        <v>0.65580057526366198</v>
      </c>
      <c r="H49">
        <v>0.65288356909684397</v>
      </c>
      <c r="I49">
        <v>0.50163220892274196</v>
      </c>
      <c r="J49">
        <v>0.57228264601979095</v>
      </c>
      <c r="K49">
        <v>0.61262001964773405</v>
      </c>
      <c r="L49">
        <v>0.50314075159548799</v>
      </c>
      <c r="M49">
        <v>-0.889041323903771</v>
      </c>
      <c r="N49" s="21">
        <v>0</v>
      </c>
      <c r="O49">
        <v>1.0281494943265299</v>
      </c>
      <c r="P49">
        <v>0.98497605140739997</v>
      </c>
      <c r="Q49">
        <v>1.0129630080704899</v>
      </c>
      <c r="R49">
        <v>0.99176532176452403</v>
      </c>
      <c r="S49">
        <v>50.069999694824197</v>
      </c>
      <c r="T49" s="27">
        <f>IF(C49,P49,R49)</f>
        <v>0.98497605140739997</v>
      </c>
      <c r="U49" s="27">
        <f>IF(D49 = 0,O49,Q49)</f>
        <v>1.0129630080704899</v>
      </c>
      <c r="V49" s="39">
        <f>S49*T49^(1-N49)</f>
        <v>49.31775059337766</v>
      </c>
      <c r="W49" s="38">
        <f>S49*U49^(N49+1)</f>
        <v>50.719057504957632</v>
      </c>
      <c r="X49" s="44">
        <f>0.5 * (D49-MAX($D$3:$D$141))/(MIN($D$3:$D$141)-MAX($D$3:$D$141)) + 0.75</f>
        <v>0.9758481699413788</v>
      </c>
      <c r="Y49" s="44">
        <f>AVERAGE(D49, F49, G49, H49, I49, J49, K49)</f>
        <v>0.59987493578323658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v>1</v>
      </c>
      <c r="AD49" s="22">
        <v>1</v>
      </c>
      <c r="AE49" s="22">
        <v>1</v>
      </c>
      <c r="AF49" s="22">
        <f>PERCENTILE($L$2:$L$141, 0.05)</f>
        <v>-4.4318681538856361E-2</v>
      </c>
      <c r="AG49" s="22">
        <f>PERCENTILE($L$2:$L$141, 0.95)</f>
        <v>0.96039612543034902</v>
      </c>
      <c r="AH49" s="22">
        <f>MIN(MAX(L49,AF49), AG49)</f>
        <v>0.50314075159548799</v>
      </c>
      <c r="AI49" s="22">
        <f>AH49-$AH$142+1</f>
        <v>1.5474594331343443</v>
      </c>
      <c r="AJ49" s="22">
        <f>PERCENTILE($M$2:$M$141, 0.02)</f>
        <v>-2.1836572052201673</v>
      </c>
      <c r="AK49" s="22">
        <f>PERCENTILE($M$2:$M$141, 0.98)</f>
        <v>1.2382392151731634</v>
      </c>
      <c r="AL49" s="22">
        <f>MIN(MAX(M49,AJ49), AK49)</f>
        <v>-0.889041323903771</v>
      </c>
      <c r="AM49" s="22">
        <f>AL49-$AL$142 + 1</f>
        <v>2.2946158813163962</v>
      </c>
      <c r="AN49" s="46">
        <v>1</v>
      </c>
      <c r="AO49" s="51">
        <v>1</v>
      </c>
      <c r="AP49" s="51">
        <v>1</v>
      </c>
      <c r="AQ49" s="21">
        <v>1</v>
      </c>
      <c r="AR49" s="17">
        <f>(AI49^4)*AB49*AE49*AN49</f>
        <v>5.7342561759556334</v>
      </c>
      <c r="AS49" s="17">
        <f>(AM49^4) *Z49*AC49*AO49*(M49 &gt; 0)</f>
        <v>0</v>
      </c>
      <c r="AT49" s="17">
        <f>(AM49^4)*AA49*AP49*AQ49</f>
        <v>27.722984379239033</v>
      </c>
      <c r="AU49" s="17">
        <f>MIN(AR49, 0.05*AR$142)</f>
        <v>5.7342561759556334</v>
      </c>
      <c r="AV49" s="17">
        <f>MIN(AS49, 0.05*AS$142)</f>
        <v>0</v>
      </c>
      <c r="AW49" s="17">
        <f>MIN(AT49, 0.05*AT$142)</f>
        <v>27.722984379239033</v>
      </c>
      <c r="AX49" s="14">
        <f>AU49/$AU$142</f>
        <v>9.7521399900392363E-3</v>
      </c>
      <c r="AY49" s="14">
        <f>AV49/$AV$142</f>
        <v>0</v>
      </c>
      <c r="AZ49" s="67">
        <f>AW49/$AW$142</f>
        <v>3.0287746085271758E-3</v>
      </c>
      <c r="BA49" s="21">
        <f>N49</f>
        <v>0</v>
      </c>
      <c r="BB49" s="66">
        <v>1552</v>
      </c>
      <c r="BC49" s="15">
        <f>$D$148*AX49</f>
        <v>1193.327436379144</v>
      </c>
      <c r="BD49" s="19">
        <f>BC49-BB49</f>
        <v>-358.67256362085595</v>
      </c>
      <c r="BE49" s="63">
        <f>(IF(BD49 &gt; 0, V49, W49))</f>
        <v>50.719057504957632</v>
      </c>
      <c r="BF49" s="46">
        <f>BD49/BE49</f>
        <v>-7.0717513547209903</v>
      </c>
      <c r="BG49" s="64">
        <f>BB49/BC49</f>
        <v>1.3005650860665359</v>
      </c>
      <c r="BH49" s="66">
        <v>701</v>
      </c>
      <c r="BI49" s="66">
        <v>2103</v>
      </c>
      <c r="BJ49" s="66">
        <v>0</v>
      </c>
      <c r="BK49" s="10">
        <f>SUM(BH49:BJ49)</f>
        <v>2804</v>
      </c>
      <c r="BL49" s="15">
        <f>AY49*$D$147</f>
        <v>0</v>
      </c>
      <c r="BM49" s="9">
        <f>BL49-BK49</f>
        <v>-2804</v>
      </c>
      <c r="BN49" s="48">
        <f>IF(BM49&gt;0,V49,W49)</f>
        <v>50.719057504957632</v>
      </c>
      <c r="BO49" s="46">
        <f>BM49/BN49</f>
        <v>-55.284938994103307</v>
      </c>
      <c r="BP49" s="64" t="e">
        <f>BK49/BL49</f>
        <v>#DIV/0!</v>
      </c>
      <c r="BQ49" s="16">
        <f>BB49+BK49+BS49</f>
        <v>4356</v>
      </c>
      <c r="BR49" s="69">
        <f>BC49+BL49+BT49</f>
        <v>1222.3022086716194</v>
      </c>
      <c r="BS49" s="66">
        <v>0</v>
      </c>
      <c r="BT49" s="15">
        <f>AZ49*$D$150</f>
        <v>28.974772292475226</v>
      </c>
      <c r="BU49" s="37">
        <f>BT49-BS49</f>
        <v>28.974772292475226</v>
      </c>
      <c r="BV49" s="54">
        <f>BU49*(BU49&lt;&gt;0)</f>
        <v>28.974772292475226</v>
      </c>
      <c r="BW49" s="26">
        <f>BV49/$BV$142</f>
        <v>5.6098300663069506E-2</v>
      </c>
      <c r="BX49" s="47">
        <f>BW49 * $BU$142</f>
        <v>28.974772292475226</v>
      </c>
      <c r="BY49" s="48">
        <f>IF(BX49&gt;0, V49, W49)</f>
        <v>49.31775059337766</v>
      </c>
      <c r="BZ49" s="65">
        <f>BX49/BY49</f>
        <v>0.58751204067214557</v>
      </c>
      <c r="CA49" s="66">
        <v>0</v>
      </c>
      <c r="CB49" s="15">
        <f>AZ49*$CA$145</f>
        <v>26.767855673971901</v>
      </c>
      <c r="CC49" s="37">
        <f>CB49-CA49</f>
        <v>26.767855673971901</v>
      </c>
      <c r="CD49" s="54">
        <f>CC49*(CC49&lt;&gt;0)</f>
        <v>26.767855673971901</v>
      </c>
      <c r="CE49" s="26">
        <f>CD49/$CD$142</f>
        <v>4.6372878739900604E-3</v>
      </c>
      <c r="CF49" s="47">
        <f>CE49 * $CC$142</f>
        <v>26.767855673971901</v>
      </c>
      <c r="CG49" s="48">
        <f>IF(BX49&gt;0,V49,W49)</f>
        <v>49.31775059337766</v>
      </c>
      <c r="CH49" s="65">
        <f>CF49/CG49</f>
        <v>0.54276310966960972</v>
      </c>
      <c r="CI49" s="70">
        <f>N49</f>
        <v>0</v>
      </c>
      <c r="CJ49" s="1">
        <f>BQ49+BS49</f>
        <v>4356</v>
      </c>
    </row>
    <row r="50" spans="1:88" x14ac:dyDescent="0.2">
      <c r="A50" s="28" t="s">
        <v>203</v>
      </c>
      <c r="B50">
        <v>1</v>
      </c>
      <c r="C50">
        <v>1</v>
      </c>
      <c r="D50">
        <v>0.55431309904153303</v>
      </c>
      <c r="E50">
        <v>0.44568690095846603</v>
      </c>
      <c r="F50">
        <v>0.83915806195393094</v>
      </c>
      <c r="G50">
        <v>0.83915806195393094</v>
      </c>
      <c r="H50">
        <v>0.205096073517126</v>
      </c>
      <c r="I50">
        <v>0.35421888053466999</v>
      </c>
      <c r="J50">
        <v>0.26953460179222399</v>
      </c>
      <c r="K50">
        <v>0.47558609532816098</v>
      </c>
      <c r="L50">
        <v>0.61900148440753799</v>
      </c>
      <c r="M50">
        <v>1.14994084351976</v>
      </c>
      <c r="N50" s="21">
        <v>0</v>
      </c>
      <c r="O50">
        <v>1.00778146278068</v>
      </c>
      <c r="P50">
        <v>0.97956478741255604</v>
      </c>
      <c r="Q50">
        <v>1.0256594214919901</v>
      </c>
      <c r="R50">
        <v>0.98776664232150002</v>
      </c>
      <c r="S50">
        <v>26.7000007629394</v>
      </c>
      <c r="T50" s="27">
        <f>IF(C50,P50,R50)</f>
        <v>0.97956478741255604</v>
      </c>
      <c r="U50" s="27">
        <f>IF(D50 = 0,O50,Q50)</f>
        <v>1.0256594214919901</v>
      </c>
      <c r="V50" s="39">
        <f>S50*T50^(1-N50)</f>
        <v>26.154380571263818</v>
      </c>
      <c r="W50" s="38">
        <f>S50*U50^(N50+1)</f>
        <v>27.385107336352117</v>
      </c>
      <c r="X50" s="44">
        <f>0.5 * (D50-MAX($D$3:$D$141))/(MIN($D$3:$D$141)-MAX($D$3:$D$141)) + 0.75</f>
        <v>0.97269526873940571</v>
      </c>
      <c r="Y50" s="44">
        <f>AVERAGE(D50, F50, G50, H50, I50, J50, K50)</f>
        <v>0.505294982017368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PERCENTILE($L$2:$L$141, 0.05)</f>
        <v>-4.4318681538856361E-2</v>
      </c>
      <c r="AG50" s="22">
        <f>PERCENTILE($L$2:$L$141, 0.95)</f>
        <v>0.96039612543034902</v>
      </c>
      <c r="AH50" s="22">
        <f>MIN(MAX(L50,AF50), AG50)</f>
        <v>0.61900148440753799</v>
      </c>
      <c r="AI50" s="22">
        <f>AH50-$AH$142+1</f>
        <v>1.6633201659463943</v>
      </c>
      <c r="AJ50" s="22">
        <f>PERCENTILE($M$2:$M$141, 0.02)</f>
        <v>-2.1836572052201673</v>
      </c>
      <c r="AK50" s="22">
        <f>PERCENTILE($M$2:$M$141, 0.98)</f>
        <v>1.2382392151731634</v>
      </c>
      <c r="AL50" s="22">
        <f>MIN(MAX(M50,AJ50), AK50)</f>
        <v>1.14994084351976</v>
      </c>
      <c r="AM50" s="22">
        <f>AL50-$AL$142 + 1</f>
        <v>4.333598048739927</v>
      </c>
      <c r="AN50" s="46">
        <v>0</v>
      </c>
      <c r="AO50" s="75">
        <v>0.26</v>
      </c>
      <c r="AP50" s="51">
        <v>0.52</v>
      </c>
      <c r="AQ50" s="50">
        <v>1</v>
      </c>
      <c r="AR50" s="17">
        <f>(AI50^4)*AB50*AE50*AN50</f>
        <v>0</v>
      </c>
      <c r="AS50" s="17">
        <f>(AM50^4) *Z50*AC50*AO50*(M50 &gt; 0)</f>
        <v>91.699687593713492</v>
      </c>
      <c r="AT50" s="17">
        <f>(AM50^4)*AA50*AP50*AQ50</f>
        <v>183.39937518742698</v>
      </c>
      <c r="AU50" s="17">
        <f>MIN(AR50, 0.05*AR$142)</f>
        <v>0</v>
      </c>
      <c r="AV50" s="17">
        <f>MIN(AS50, 0.05*AS$142)</f>
        <v>91.699687593713492</v>
      </c>
      <c r="AW50" s="17">
        <f>MIN(AT50, 0.05*AT$142)</f>
        <v>183.39937518742698</v>
      </c>
      <c r="AX50" s="14">
        <f>AU50/$AU$142</f>
        <v>0</v>
      </c>
      <c r="AY50" s="14">
        <f>AV50/$AV$142</f>
        <v>2.7802208378144254E-2</v>
      </c>
      <c r="AZ50" s="67">
        <f>AW50/$AW$142</f>
        <v>2.0036636863793342E-2</v>
      </c>
      <c r="BA50" s="21">
        <f>N50</f>
        <v>0</v>
      </c>
      <c r="BB50" s="66">
        <v>0</v>
      </c>
      <c r="BC50" s="15">
        <f>$D$148*AX50</f>
        <v>0</v>
      </c>
      <c r="BD50" s="19">
        <f>BC50-BB50</f>
        <v>0</v>
      </c>
      <c r="BE50" s="63">
        <f>(IF(BD50 &gt; 0, V50, W50))</f>
        <v>27.385107336352117</v>
      </c>
      <c r="BF50" s="46">
        <f>BD50/BE50</f>
        <v>0</v>
      </c>
      <c r="BG50" s="64" t="e">
        <f>BB50/BC50</f>
        <v>#DIV/0!</v>
      </c>
      <c r="BH50" s="66">
        <v>80</v>
      </c>
      <c r="BI50" s="66">
        <v>961</v>
      </c>
      <c r="BJ50" s="66">
        <v>0</v>
      </c>
      <c r="BK50" s="10">
        <f>SUM(BH50:BJ50)</f>
        <v>1041</v>
      </c>
      <c r="BL50" s="15">
        <f>AY50*$D$147</f>
        <v>4929.4747268181236</v>
      </c>
      <c r="BM50" s="9">
        <f>BL50-BK50</f>
        <v>3888.4747268181236</v>
      </c>
      <c r="BN50" s="48">
        <f>IF(BM50&gt;0,V50,W50)</f>
        <v>26.154380571263818</v>
      </c>
      <c r="BO50" s="46">
        <f>BM50/BN50</f>
        <v>148.6739369041087</v>
      </c>
      <c r="BP50" s="64">
        <f>BK50/BL50</f>
        <v>0.21117868691700231</v>
      </c>
      <c r="BQ50" s="16">
        <f>BB50+BK50+BS50</f>
        <v>1255</v>
      </c>
      <c r="BR50" s="69">
        <f>BC50+BL50+BT50</f>
        <v>5121.1552133756022</v>
      </c>
      <c r="BS50" s="66">
        <v>214</v>
      </c>
      <c r="BT50" s="15">
        <f>AZ50*$D$150</f>
        <v>191.68048655747901</v>
      </c>
      <c r="BU50" s="37">
        <f>BT50-BS50</f>
        <v>-22.319513442520986</v>
      </c>
      <c r="BV50" s="54">
        <f>BU50*(BU50&lt;&gt;0)</f>
        <v>-22.319513442520986</v>
      </c>
      <c r="BW50" s="26">
        <f>BV50/$BV$142</f>
        <v>-4.3212997952606233E-2</v>
      </c>
      <c r="BX50" s="47">
        <f>BW50 * $BU$142</f>
        <v>-22.319513442520986</v>
      </c>
      <c r="BY50" s="48">
        <f>IF(BX50&gt;0, V50, W50)</f>
        <v>27.385107336352117</v>
      </c>
      <c r="BZ50" s="65">
        <f>BX50/BY50</f>
        <v>-0.81502377070814491</v>
      </c>
      <c r="CA50" s="66">
        <v>0</v>
      </c>
      <c r="CB50" s="15">
        <f>AZ50*$CA$145</f>
        <v>177.080791106676</v>
      </c>
      <c r="CC50" s="37">
        <f>CB50-CA50</f>
        <v>177.080791106676</v>
      </c>
      <c r="CD50" s="54">
        <f>CC50*(CC50&lt;&gt;0)</f>
        <v>177.080791106676</v>
      </c>
      <c r="CE50" s="26">
        <f>CD50/$CD$142</f>
        <v>3.0677638706563863E-2</v>
      </c>
      <c r="CF50" s="47">
        <f>CE50 * $CC$142</f>
        <v>177.080791106676</v>
      </c>
      <c r="CG50" s="48">
        <f>IF(BX50&gt;0,V50,W50)</f>
        <v>27.385107336352117</v>
      </c>
      <c r="CH50" s="65">
        <f>CF50/CG50</f>
        <v>6.4663172187611506</v>
      </c>
      <c r="CI50" s="70">
        <f>N50</f>
        <v>0</v>
      </c>
      <c r="CJ50" s="1">
        <f>BQ50+BS50</f>
        <v>1469</v>
      </c>
    </row>
    <row r="51" spans="1:88" x14ac:dyDescent="0.2">
      <c r="A51" s="28" t="s">
        <v>154</v>
      </c>
      <c r="B51">
        <v>1</v>
      </c>
      <c r="C51">
        <v>1</v>
      </c>
      <c r="D51">
        <v>0.78674121405750796</v>
      </c>
      <c r="E51">
        <v>0.21325878594249201</v>
      </c>
      <c r="F51">
        <v>0.94638602065130994</v>
      </c>
      <c r="G51">
        <v>0.94638602065130994</v>
      </c>
      <c r="H51">
        <v>0.85588972431077603</v>
      </c>
      <c r="I51">
        <v>0.75313283208019999</v>
      </c>
      <c r="J51">
        <v>0.80286901298936497</v>
      </c>
      <c r="K51">
        <v>0.87167884585278899</v>
      </c>
      <c r="L51">
        <v>0.65248063240518395</v>
      </c>
      <c r="M51">
        <v>-1.68035142146074</v>
      </c>
      <c r="N51" s="21">
        <v>0</v>
      </c>
      <c r="O51">
        <v>1.00522994671289</v>
      </c>
      <c r="P51">
        <v>0.99246421784669503</v>
      </c>
      <c r="Q51">
        <v>1.00284598362842</v>
      </c>
      <c r="R51">
        <v>0.99437273254985103</v>
      </c>
      <c r="S51">
        <v>71.139999389648395</v>
      </c>
      <c r="T51" s="27">
        <f>IF(C51,P51,R51)</f>
        <v>0.99246421784669503</v>
      </c>
      <c r="U51" s="27">
        <f>IF(D51 = 0,O51,Q51)</f>
        <v>1.00284598362842</v>
      </c>
      <c r="V51" s="39">
        <f>S51*T51^(1-N51)</f>
        <v>70.603903851861759</v>
      </c>
      <c r="W51" s="38">
        <f>S51*U51^(N51+1)</f>
        <v>71.342462663237143</v>
      </c>
      <c r="X51" s="44">
        <f>0.5 * (D51-MAX($D$3:$D$141))/(MIN($D$3:$D$141)-MAX($D$3:$D$141)) + 0.75</f>
        <v>0.85465306031010102</v>
      </c>
      <c r="Y51" s="44">
        <f>AVERAGE(D51, F51, G51, H51, I51, J51, K51)</f>
        <v>0.8518690957990368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v>1</v>
      </c>
      <c r="AD51" s="22">
        <v>1</v>
      </c>
      <c r="AE51" s="22">
        <v>1</v>
      </c>
      <c r="AF51" s="22">
        <f>PERCENTILE($L$2:$L$141, 0.05)</f>
        <v>-4.4318681538856361E-2</v>
      </c>
      <c r="AG51" s="22">
        <f>PERCENTILE($L$2:$L$141, 0.95)</f>
        <v>0.96039612543034902</v>
      </c>
      <c r="AH51" s="22">
        <f>MIN(MAX(L51,AF51), AG51)</f>
        <v>0.65248063240518395</v>
      </c>
      <c r="AI51" s="22">
        <f>AH51-$AH$142+1</f>
        <v>1.6967993139440403</v>
      </c>
      <c r="AJ51" s="22">
        <f>PERCENTILE($M$2:$M$141, 0.02)</f>
        <v>-2.1836572052201673</v>
      </c>
      <c r="AK51" s="22">
        <f>PERCENTILE($M$2:$M$141, 0.98)</f>
        <v>1.2382392151731634</v>
      </c>
      <c r="AL51" s="22">
        <f>MIN(MAX(M51,AJ51), AK51)</f>
        <v>-1.68035142146074</v>
      </c>
      <c r="AM51" s="22">
        <f>AL51-$AL$142 + 1</f>
        <v>1.5033057837594272</v>
      </c>
      <c r="AN51" s="46">
        <v>1</v>
      </c>
      <c r="AO51" s="51">
        <v>1</v>
      </c>
      <c r="AP51" s="51">
        <v>1</v>
      </c>
      <c r="AQ51" s="21">
        <v>1</v>
      </c>
      <c r="AR51" s="17">
        <f>(AI51^4)*AB51*AE51*AN51</f>
        <v>8.2893775325113896</v>
      </c>
      <c r="AS51" s="17">
        <f>(AM51^4) *Z51*AC51*AO51*(M51 &gt; 0)</f>
        <v>0</v>
      </c>
      <c r="AT51" s="17">
        <f>(AM51^4)*AA51*AP51*AQ51</f>
        <v>5.1072758284139788</v>
      </c>
      <c r="AU51" s="17">
        <f>MIN(AR51, 0.05*AR$142)</f>
        <v>8.2893775325113896</v>
      </c>
      <c r="AV51" s="17">
        <f>MIN(AS51, 0.05*AS$142)</f>
        <v>0</v>
      </c>
      <c r="AW51" s="17">
        <f>MIN(AT51, 0.05*AT$142)</f>
        <v>5.1072758284139788</v>
      </c>
      <c r="AX51" s="14">
        <f>AU51/$AU$142</f>
        <v>1.4097586094305418E-2</v>
      </c>
      <c r="AY51" s="14">
        <f>AV51/$AV$142</f>
        <v>0</v>
      </c>
      <c r="AZ51" s="67">
        <f>AW51/$AW$142</f>
        <v>5.5797698892147396E-4</v>
      </c>
      <c r="BA51" s="21">
        <f>N51</f>
        <v>0</v>
      </c>
      <c r="BB51" s="66">
        <v>1850</v>
      </c>
      <c r="BC51" s="15">
        <f>$D$148*AX51</f>
        <v>1725.0609907399485</v>
      </c>
      <c r="BD51" s="19">
        <f>BC51-BB51</f>
        <v>-124.93900926005153</v>
      </c>
      <c r="BE51" s="63">
        <f>(IF(BD51 &gt; 0, V51, W51))</f>
        <v>71.342462663237143</v>
      </c>
      <c r="BF51" s="46">
        <f>BD51/BE51</f>
        <v>-1.7512573101073052</v>
      </c>
      <c r="BG51" s="64">
        <f>BB51/BC51</f>
        <v>1.0724258504080253</v>
      </c>
      <c r="BH51" s="66">
        <v>285</v>
      </c>
      <c r="BI51" s="66">
        <v>3059</v>
      </c>
      <c r="BJ51" s="66">
        <v>0</v>
      </c>
      <c r="BK51" s="10">
        <f>SUM(BH51:BJ51)</f>
        <v>3344</v>
      </c>
      <c r="BL51" s="15">
        <f>AY51*$D$147</f>
        <v>0</v>
      </c>
      <c r="BM51" s="9">
        <f>BL51-BK51</f>
        <v>-3344</v>
      </c>
      <c r="BN51" s="48">
        <f>IF(BM51&gt;0,V51,W51)</f>
        <v>71.342462663237143</v>
      </c>
      <c r="BO51" s="46">
        <f>BM51/BN51</f>
        <v>-46.872505870520882</v>
      </c>
      <c r="BP51" s="64" t="e">
        <f>BK51/BL51</f>
        <v>#DIV/0!</v>
      </c>
      <c r="BQ51" s="16">
        <f>BB51+BK51+BS51</f>
        <v>5194</v>
      </c>
      <c r="BR51" s="69">
        <f>BC51+BL51+BT51</f>
        <v>1730.3988776044657</v>
      </c>
      <c r="BS51" s="66">
        <v>0</v>
      </c>
      <c r="BT51" s="15">
        <f>AZ51*$D$150</f>
        <v>5.337886864517281</v>
      </c>
      <c r="BU51" s="37">
        <f>BT51-BS51</f>
        <v>5.337886864517281</v>
      </c>
      <c r="BV51" s="54">
        <f>BU51*(BU51&lt;&gt;0)</f>
        <v>5.337886864517281</v>
      </c>
      <c r="BW51" s="26">
        <f>BV51/$BV$142</f>
        <v>1.0334727714457526E-2</v>
      </c>
      <c r="BX51" s="47">
        <f>BW51 * $BU$142</f>
        <v>5.337886864517281</v>
      </c>
      <c r="BY51" s="48">
        <f>IF(BX51&gt;0, V51, W51)</f>
        <v>70.603903851861759</v>
      </c>
      <c r="BZ51" s="65">
        <f>BX51/BY51</f>
        <v>7.5603282160105742E-2</v>
      </c>
      <c r="CA51" s="66">
        <v>0</v>
      </c>
      <c r="CB51" s="15">
        <f>AZ51*$CA$145</f>
        <v>4.9313169315396488</v>
      </c>
      <c r="CC51" s="37">
        <f>CB51-CA51</f>
        <v>4.9313169315396488</v>
      </c>
      <c r="CD51" s="54">
        <f>CC51*(CC51&lt;&gt;0)</f>
        <v>4.9313169315396488</v>
      </c>
      <c r="CE51" s="26">
        <f>CD51/$CD$142</f>
        <v>8.5430586924699543E-4</v>
      </c>
      <c r="CF51" s="47">
        <f>CE51 * $CC$142</f>
        <v>4.9313169315396488</v>
      </c>
      <c r="CG51" s="48">
        <f>IF(BX51&gt;0,V51,W51)</f>
        <v>70.603903851861759</v>
      </c>
      <c r="CH51" s="65">
        <f>CF51/CG51</f>
        <v>6.9844819655954682E-2</v>
      </c>
      <c r="CI51" s="70">
        <f>N51</f>
        <v>0</v>
      </c>
      <c r="CJ51" s="1">
        <f>BQ51+BS51</f>
        <v>5194</v>
      </c>
    </row>
    <row r="52" spans="1:88" x14ac:dyDescent="0.2">
      <c r="A52" s="28" t="s">
        <v>163</v>
      </c>
      <c r="B52">
        <v>1</v>
      </c>
      <c r="C52">
        <v>1</v>
      </c>
      <c r="D52">
        <v>0.51557507987220397</v>
      </c>
      <c r="E52">
        <v>0.48442492012779498</v>
      </c>
      <c r="F52">
        <v>0.88482922954725896</v>
      </c>
      <c r="G52">
        <v>0.88482922954725896</v>
      </c>
      <c r="H52">
        <v>6.4745196324143606E-2</v>
      </c>
      <c r="I52">
        <v>0.55806182121971504</v>
      </c>
      <c r="J52">
        <v>0.19008372412145</v>
      </c>
      <c r="K52">
        <v>0.41011173497457598</v>
      </c>
      <c r="L52">
        <v>0.799857105288593</v>
      </c>
      <c r="M52">
        <v>-2.1717224071252001</v>
      </c>
      <c r="N52" s="21">
        <v>0</v>
      </c>
      <c r="O52">
        <v>1.0045784192279601</v>
      </c>
      <c r="P52">
        <v>0.97980168688767399</v>
      </c>
      <c r="Q52">
        <v>1.0194586892536901</v>
      </c>
      <c r="R52">
        <v>0.99385510998348503</v>
      </c>
      <c r="S52">
        <v>98.819999694824205</v>
      </c>
      <c r="T52" s="27">
        <f>IF(C52,P52,R52)</f>
        <v>0.97980168688767399</v>
      </c>
      <c r="U52" s="27">
        <f>IF(D52 = 0,O52,Q52)</f>
        <v>1.0194586892536901</v>
      </c>
      <c r="V52" s="39">
        <f>S52*T52^(1-N52)</f>
        <v>96.824002399228192</v>
      </c>
      <c r="W52" s="38">
        <f>S52*U52^(N52+1)</f>
        <v>100.74290736093553</v>
      </c>
      <c r="X52" s="44">
        <f>0.5 * (D52-MAX($D$3:$D$141))/(MIN($D$3:$D$141)-MAX($D$3:$D$141)) + 0.75</f>
        <v>0.99236897014428982</v>
      </c>
      <c r="Y52" s="44">
        <f>AVERAGE(D52, F52, G52, H52, I52, J52, K52)</f>
        <v>0.50117657365808665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v>1</v>
      </c>
      <c r="AD52" s="22">
        <v>1</v>
      </c>
      <c r="AE52" s="22">
        <v>1</v>
      </c>
      <c r="AF52" s="22">
        <f>PERCENTILE($L$2:$L$141, 0.05)</f>
        <v>-4.4318681538856361E-2</v>
      </c>
      <c r="AG52" s="22">
        <f>PERCENTILE($L$2:$L$141, 0.95)</f>
        <v>0.96039612543034902</v>
      </c>
      <c r="AH52" s="22">
        <f>MIN(MAX(L52,AF52), AG52)</f>
        <v>0.799857105288593</v>
      </c>
      <c r="AI52" s="22">
        <f>AH52-$AH$142+1</f>
        <v>1.8441757868274493</v>
      </c>
      <c r="AJ52" s="22">
        <f>PERCENTILE($M$2:$M$141, 0.02)</f>
        <v>-2.1836572052201673</v>
      </c>
      <c r="AK52" s="22">
        <f>PERCENTILE($M$2:$M$141, 0.98)</f>
        <v>1.2382392151731634</v>
      </c>
      <c r="AL52" s="22">
        <f>MIN(MAX(M52,AJ52), AK52)</f>
        <v>-2.1717224071252001</v>
      </c>
      <c r="AM52" s="22">
        <f>AL52-$AL$142 + 1</f>
        <v>1.0119347980949671</v>
      </c>
      <c r="AN52" s="46">
        <v>1</v>
      </c>
      <c r="AO52" s="51">
        <v>1</v>
      </c>
      <c r="AP52" s="51">
        <v>1</v>
      </c>
      <c r="AQ52" s="21">
        <v>1</v>
      </c>
      <c r="AR52" s="17">
        <f>(AI52^4)*AB52*AE52*AN52</f>
        <v>11.566694431411269</v>
      </c>
      <c r="AS52" s="17">
        <f>(AM52^4) *Z52*AC52*AO52*(M52 &gt; 0)</f>
        <v>0</v>
      </c>
      <c r="AT52" s="17">
        <f>(AM52^4)*AA52*AP52*AQ52</f>
        <v>1.0486006490444433</v>
      </c>
      <c r="AU52" s="17">
        <f>MIN(AR52, 0.05*AR$142)</f>
        <v>11.566694431411269</v>
      </c>
      <c r="AV52" s="17">
        <f>MIN(AS52, 0.05*AS$142)</f>
        <v>0</v>
      </c>
      <c r="AW52" s="17">
        <f>MIN(AT52, 0.05*AT$142)</f>
        <v>1.0486006490444433</v>
      </c>
      <c r="AX52" s="14">
        <f>AU52/$AU$142</f>
        <v>1.9671256368020824E-2</v>
      </c>
      <c r="AY52" s="14">
        <f>AV52/$AV$142</f>
        <v>0</v>
      </c>
      <c r="AZ52" s="67">
        <f>AW52/$AW$142</f>
        <v>1.1456107960329569E-4</v>
      </c>
      <c r="BA52" s="21">
        <f>N52</f>
        <v>0</v>
      </c>
      <c r="BB52" s="66">
        <v>3360</v>
      </c>
      <c r="BC52" s="15">
        <f>$D$148*AX52</f>
        <v>2407.0870553523255</v>
      </c>
      <c r="BD52" s="19">
        <f>BC52-BB52</f>
        <v>-952.91294464767452</v>
      </c>
      <c r="BE52" s="63">
        <f>(IF(BD52 &gt; 0, V52, W52))</f>
        <v>100.74290736093553</v>
      </c>
      <c r="BF52" s="46">
        <f>BD52/BE52</f>
        <v>-9.4588588875406998</v>
      </c>
      <c r="BG52" s="64">
        <f>BB52/BC52</f>
        <v>1.3958780562293358</v>
      </c>
      <c r="BH52" s="66">
        <v>0</v>
      </c>
      <c r="BI52" s="66">
        <v>4348</v>
      </c>
      <c r="BJ52" s="66">
        <v>99</v>
      </c>
      <c r="BK52" s="10">
        <f>SUM(BH52:BJ52)</f>
        <v>4447</v>
      </c>
      <c r="BL52" s="15">
        <f>AY52*$D$147</f>
        <v>0</v>
      </c>
      <c r="BM52" s="9">
        <f>BL52-BK52</f>
        <v>-4447</v>
      </c>
      <c r="BN52" s="48">
        <f>IF(BM52&gt;0,V52,W52)</f>
        <v>100.74290736093553</v>
      </c>
      <c r="BO52" s="46">
        <f>BM52/BN52</f>
        <v>-44.14206534726619</v>
      </c>
      <c r="BP52" s="64" t="e">
        <f>BK52/BL52</f>
        <v>#DIV/0!</v>
      </c>
      <c r="BQ52" s="16">
        <f>BB52+BK52+BS52</f>
        <v>7807</v>
      </c>
      <c r="BR52" s="69">
        <f>BC52+BL52+BT52</f>
        <v>2408.1830039203505</v>
      </c>
      <c r="BS52" s="66">
        <v>0</v>
      </c>
      <c r="BT52" s="15">
        <f>AZ52*$D$150</f>
        <v>1.0959485680249283</v>
      </c>
      <c r="BU52" s="37">
        <f>BT52-BS52</f>
        <v>1.0959485680249283</v>
      </c>
      <c r="BV52" s="54">
        <f>BU52*(BU52&lt;&gt;0)</f>
        <v>1.0959485680249283</v>
      </c>
      <c r="BW52" s="26">
        <f>BV52/$BV$142</f>
        <v>2.1218752527104256E-3</v>
      </c>
      <c r="BX52" s="47">
        <f>BW52 * $BU$142</f>
        <v>1.0959485680249283</v>
      </c>
      <c r="BY52" s="48">
        <f>IF(BX52&gt;0, V52, W52)</f>
        <v>96.824002399228192</v>
      </c>
      <c r="BZ52" s="65">
        <f>BX52/BY52</f>
        <v>1.1318976089276645E-2</v>
      </c>
      <c r="CA52" s="66">
        <v>0</v>
      </c>
      <c r="CB52" s="15">
        <f>AZ52*$CA$145</f>
        <v>1.0124736373719869</v>
      </c>
      <c r="CC52" s="37">
        <f>CB52-CA52</f>
        <v>1.0124736373719869</v>
      </c>
      <c r="CD52" s="54">
        <f>CC52*(CC52&lt;&gt;0)</f>
        <v>1.0124736373719869</v>
      </c>
      <c r="CE52" s="26">
        <f>CD52/$CD$142</f>
        <v>1.7540186178921689E-4</v>
      </c>
      <c r="CF52" s="47">
        <f>CE52 * $CC$142</f>
        <v>1.0124736373719869</v>
      </c>
      <c r="CG52" s="48">
        <f>IF(BX52&gt;0,V52,W52)</f>
        <v>96.824002399228192</v>
      </c>
      <c r="CH52" s="65">
        <f>CF52/CG52</f>
        <v>1.0456845537094401E-2</v>
      </c>
      <c r="CI52" s="70">
        <f>N52</f>
        <v>0</v>
      </c>
      <c r="CJ52" s="1">
        <f>BQ52+BS52</f>
        <v>7807</v>
      </c>
    </row>
    <row r="53" spans="1:88" x14ac:dyDescent="0.2">
      <c r="A53" s="28" t="s">
        <v>284</v>
      </c>
      <c r="B53">
        <v>1</v>
      </c>
      <c r="C53">
        <v>1</v>
      </c>
      <c r="D53">
        <v>0.90415335463258695</v>
      </c>
      <c r="E53">
        <v>9.5846645367412095E-2</v>
      </c>
      <c r="F53">
        <v>0.95869737887212003</v>
      </c>
      <c r="G53">
        <v>0.95869737887212003</v>
      </c>
      <c r="H53">
        <v>0.75605680868838698</v>
      </c>
      <c r="I53">
        <v>0.79281537176273997</v>
      </c>
      <c r="J53">
        <v>0.77421796663086695</v>
      </c>
      <c r="K53">
        <v>0.86153394319940502</v>
      </c>
      <c r="L53">
        <v>0.230854283131531</v>
      </c>
      <c r="M53">
        <v>-1.68208454073336</v>
      </c>
      <c r="N53" s="21">
        <v>0</v>
      </c>
      <c r="O53">
        <v>1.0485278733695</v>
      </c>
      <c r="P53">
        <v>0.98440391301828001</v>
      </c>
      <c r="Q53">
        <v>1.01613193963707</v>
      </c>
      <c r="R53">
        <v>0.97933945983095605</v>
      </c>
      <c r="S53">
        <v>5.5799999237060502</v>
      </c>
      <c r="T53" s="27">
        <f>IF(C53,P53,R53)</f>
        <v>0.98440391301828001</v>
      </c>
      <c r="U53" s="27">
        <f>IF(D53 = 0,O53,Q53)</f>
        <v>1.01613193963707</v>
      </c>
      <c r="V53" s="39">
        <f>S53*T53^(1-N53)</f>
        <v>5.4929737595379402</v>
      </c>
      <c r="W53" s="38">
        <f>S53*U53^(N53+1)</f>
        <v>5.6700161456501315</v>
      </c>
      <c r="X53" s="44">
        <f>0.5 * (D53-MAX($D$3:$D$141))/(MIN($D$3:$D$141)-MAX($D$3:$D$141)) + 0.75</f>
        <v>0.79502349110354564</v>
      </c>
      <c r="Y53" s="44">
        <f>AVERAGE(D53, F53, G53, H53, I53, J53, K53)</f>
        <v>0.85802460037974659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v>1</v>
      </c>
      <c r="AD53" s="22">
        <v>1</v>
      </c>
      <c r="AE53" s="22">
        <v>1</v>
      </c>
      <c r="AF53" s="22">
        <f>PERCENTILE($L$2:$L$141, 0.05)</f>
        <v>-4.4318681538856361E-2</v>
      </c>
      <c r="AG53" s="22">
        <f>PERCENTILE($L$2:$L$141, 0.95)</f>
        <v>0.96039612543034902</v>
      </c>
      <c r="AH53" s="22">
        <f>MIN(MAX(L53,AF53), AG53)</f>
        <v>0.230854283131531</v>
      </c>
      <c r="AI53" s="22">
        <f>AH53-$AH$142+1</f>
        <v>1.2751729646703873</v>
      </c>
      <c r="AJ53" s="22">
        <f>PERCENTILE($M$2:$M$141, 0.02)</f>
        <v>-2.1836572052201673</v>
      </c>
      <c r="AK53" s="22">
        <f>PERCENTILE($M$2:$M$141, 0.98)</f>
        <v>1.2382392151731634</v>
      </c>
      <c r="AL53" s="22">
        <f>MIN(MAX(M53,AJ53), AK53)</f>
        <v>-1.68208454073336</v>
      </c>
      <c r="AM53" s="22">
        <f>AL53-$AL$142 + 1</f>
        <v>1.5015726644868073</v>
      </c>
      <c r="AN53" s="46">
        <v>0</v>
      </c>
      <c r="AO53" s="75">
        <v>0.26</v>
      </c>
      <c r="AP53" s="51">
        <v>0.52</v>
      </c>
      <c r="AQ53" s="50">
        <v>1</v>
      </c>
      <c r="AR53" s="17">
        <f>(AI53^4)*AB53*AE53*AN53</f>
        <v>0</v>
      </c>
      <c r="AS53" s="17">
        <f>(AM53^4) *Z53*AC53*AO53*(M53 &gt; 0)</f>
        <v>0</v>
      </c>
      <c r="AT53" s="17">
        <f>(AM53^4)*AA53*AP53*AQ53</f>
        <v>2.6435574792168008</v>
      </c>
      <c r="AU53" s="17">
        <f>MIN(AR53, 0.05*AR$142)</f>
        <v>0</v>
      </c>
      <c r="AV53" s="17">
        <f>MIN(AS53, 0.05*AS$142)</f>
        <v>0</v>
      </c>
      <c r="AW53" s="17">
        <f>MIN(AT53, 0.05*AT$142)</f>
        <v>2.6435574792168008</v>
      </c>
      <c r="AX53" s="14">
        <f>AU53/$AU$142</f>
        <v>0</v>
      </c>
      <c r="AY53" s="14">
        <f>AV53/$AV$142</f>
        <v>0</v>
      </c>
      <c r="AZ53" s="67">
        <f>AW53/$AW$142</f>
        <v>2.8881233202403619E-4</v>
      </c>
      <c r="BA53" s="21">
        <f>N53</f>
        <v>0</v>
      </c>
      <c r="BB53" s="66">
        <v>0</v>
      </c>
      <c r="BC53" s="15">
        <f>$D$148*AX53</f>
        <v>0</v>
      </c>
      <c r="BD53" s="19">
        <f>BC53-BB53</f>
        <v>0</v>
      </c>
      <c r="BE53" s="63">
        <f>(IF(BD53 &gt; 0, V53, W53))</f>
        <v>5.6700161456501315</v>
      </c>
      <c r="BF53" s="46">
        <f>BD53/BE53</f>
        <v>0</v>
      </c>
      <c r="BG53" s="64" t="e">
        <f>BB53/BC53</f>
        <v>#DIV/0!</v>
      </c>
      <c r="BH53" s="66">
        <v>0</v>
      </c>
      <c r="BI53" s="66">
        <v>6</v>
      </c>
      <c r="BJ53" s="66">
        <v>0</v>
      </c>
      <c r="BK53" s="10">
        <f>SUM(BH53:BJ53)</f>
        <v>6</v>
      </c>
      <c r="BL53" s="15">
        <f>AY53*$D$147</f>
        <v>0</v>
      </c>
      <c r="BM53" s="9">
        <f>BL53-BK53</f>
        <v>-6</v>
      </c>
      <c r="BN53" s="48">
        <f>IF(BM53&gt;0,V53,W53)</f>
        <v>5.6700161456501315</v>
      </c>
      <c r="BO53" s="46">
        <f>BM53/BN53</f>
        <v>-1.0581980449214456</v>
      </c>
      <c r="BP53" s="64" t="e">
        <f>BK53/BL53</f>
        <v>#DIV/0!</v>
      </c>
      <c r="BQ53" s="16">
        <f>BB53+BK53+BS53</f>
        <v>6</v>
      </c>
      <c r="BR53" s="69">
        <f>BC53+BL53+BT53</f>
        <v>2.7629231743079421</v>
      </c>
      <c r="BS53" s="66">
        <v>0</v>
      </c>
      <c r="BT53" s="15">
        <f>AZ53*$D$150</f>
        <v>2.7629231743079421</v>
      </c>
      <c r="BU53" s="37">
        <f>BT53-BS53</f>
        <v>2.7629231743079421</v>
      </c>
      <c r="BV53" s="54">
        <f>BU53*(BU53&lt;&gt;0)</f>
        <v>2.7629231743079421</v>
      </c>
      <c r="BW53" s="26">
        <f>BV53/$BV$142</f>
        <v>5.3493188273145377E-3</v>
      </c>
      <c r="BX53" s="47">
        <f>BW53 * $BU$142</f>
        <v>2.7629231743079421</v>
      </c>
      <c r="BY53" s="48">
        <f>IF(BX53&gt;0, V53, W53)</f>
        <v>5.4929737595379402</v>
      </c>
      <c r="BZ53" s="65">
        <f>BX53/BY53</f>
        <v>0.50299223977002117</v>
      </c>
      <c r="CA53" s="66">
        <v>0</v>
      </c>
      <c r="CB53" s="15">
        <f>AZ53*$CA$145</f>
        <v>2.5524800685786282</v>
      </c>
      <c r="CC53" s="37">
        <f>CB53-CA53</f>
        <v>2.5524800685786282</v>
      </c>
      <c r="CD53" s="54">
        <f>CC53*(CC53&lt;&gt;0)</f>
        <v>2.5524800685786282</v>
      </c>
      <c r="CE53" s="26">
        <f>CD53/$CD$142</f>
        <v>4.4219398874488324E-4</v>
      </c>
      <c r="CF53" s="47">
        <f>CE53 * $CC$142</f>
        <v>2.5524800685786282</v>
      </c>
      <c r="CG53" s="48">
        <f>IF(BX53&gt;0,V53,W53)</f>
        <v>5.4929737595379402</v>
      </c>
      <c r="CH53" s="65">
        <f>CF53/CG53</f>
        <v>0.46468091425824298</v>
      </c>
      <c r="CI53" s="70">
        <f>N53</f>
        <v>0</v>
      </c>
      <c r="CJ53" s="1">
        <f>BQ53+BS53</f>
        <v>6</v>
      </c>
    </row>
    <row r="54" spans="1:88" x14ac:dyDescent="0.2">
      <c r="A54" s="28" t="s">
        <v>248</v>
      </c>
      <c r="B54">
        <v>1</v>
      </c>
      <c r="C54">
        <v>1</v>
      </c>
      <c r="D54">
        <v>0.94209265175718804</v>
      </c>
      <c r="E54">
        <v>5.7907348242811497E-2</v>
      </c>
      <c r="F54">
        <v>0.95393169181890303</v>
      </c>
      <c r="G54">
        <v>0.95393169181890303</v>
      </c>
      <c r="H54">
        <v>0.93776106934001602</v>
      </c>
      <c r="I54">
        <v>0.84962406015037595</v>
      </c>
      <c r="J54">
        <v>0.89260538155649904</v>
      </c>
      <c r="K54">
        <v>0.92275921114603299</v>
      </c>
      <c r="L54">
        <v>0.21085144925266</v>
      </c>
      <c r="M54">
        <v>1.18317455978845</v>
      </c>
      <c r="N54" s="21">
        <v>0</v>
      </c>
      <c r="O54">
        <v>1.0439034662817599</v>
      </c>
      <c r="P54">
        <v>0.98565789800097703</v>
      </c>
      <c r="Q54">
        <v>1.05745980879642</v>
      </c>
      <c r="R54">
        <v>0.95411086114181198</v>
      </c>
      <c r="S54">
        <v>3.5699999332427899</v>
      </c>
      <c r="T54" s="27">
        <f>IF(C54,P54,R54)</f>
        <v>0.98565789800097703</v>
      </c>
      <c r="U54" s="27">
        <f>IF(D54 = 0,O54,Q54)</f>
        <v>1.05745980879642</v>
      </c>
      <c r="V54" s="39">
        <f>S54*T54^(1-N54)</f>
        <v>3.5187986300637166</v>
      </c>
      <c r="W54" s="38">
        <f>S54*U54^(N54+1)</f>
        <v>3.7751314468101529</v>
      </c>
      <c r="X54" s="44">
        <f>0.5 * (D54-MAX($D$3:$D$141))/(MIN($D$3:$D$141)-MAX($D$3:$D$141)) + 0.75</f>
        <v>0.77575543302659711</v>
      </c>
      <c r="Y54" s="44">
        <f>AVERAGE(D54, F54, G54, H54, I54, J54, K54)</f>
        <v>0.92181510822684554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v>1</v>
      </c>
      <c r="AD54" s="22">
        <v>1</v>
      </c>
      <c r="AE54" s="22">
        <v>1</v>
      </c>
      <c r="AF54" s="22">
        <f>PERCENTILE($L$2:$L$141, 0.05)</f>
        <v>-4.4318681538856361E-2</v>
      </c>
      <c r="AG54" s="22">
        <f>PERCENTILE($L$2:$L$141, 0.95)</f>
        <v>0.96039612543034902</v>
      </c>
      <c r="AH54" s="22">
        <f>MIN(MAX(L54,AF54), AG54)</f>
        <v>0.21085144925266</v>
      </c>
      <c r="AI54" s="22">
        <f>AH54-$AH$142+1</f>
        <v>1.2551701307915164</v>
      </c>
      <c r="AJ54" s="22">
        <f>PERCENTILE($M$2:$M$141, 0.02)</f>
        <v>-2.1836572052201673</v>
      </c>
      <c r="AK54" s="22">
        <f>PERCENTILE($M$2:$M$141, 0.98)</f>
        <v>1.2382392151731634</v>
      </c>
      <c r="AL54" s="22">
        <f>MIN(MAX(M54,AJ54), AK54)</f>
        <v>1.18317455978845</v>
      </c>
      <c r="AM54" s="22">
        <f>AL54-$AL$142 + 1</f>
        <v>4.3668317650086177</v>
      </c>
      <c r="AN54" s="46">
        <v>0</v>
      </c>
      <c r="AO54" s="75">
        <v>0.26</v>
      </c>
      <c r="AP54" s="51">
        <v>0.52</v>
      </c>
      <c r="AQ54" s="50">
        <v>1</v>
      </c>
      <c r="AR54" s="17">
        <f>(AI54^4)*AB54*AE54*AN54</f>
        <v>0</v>
      </c>
      <c r="AS54" s="17">
        <f>(AM54^4) *Z54*AC54*AO54*(M54 &gt; 0)</f>
        <v>94.5451360333021</v>
      </c>
      <c r="AT54" s="17">
        <f>(AM54^4)*AA54*AP54*AQ54</f>
        <v>189.0902720666042</v>
      </c>
      <c r="AU54" s="17">
        <f>MIN(AR54, 0.05*AR$142)</f>
        <v>0</v>
      </c>
      <c r="AV54" s="17">
        <f>MIN(AS54, 0.05*AS$142)</f>
        <v>94.5451360333021</v>
      </c>
      <c r="AW54" s="17">
        <f>MIN(AT54, 0.05*AT$142)</f>
        <v>189.0902720666042</v>
      </c>
      <c r="AX54" s="14">
        <f>AU54/$AU$142</f>
        <v>0</v>
      </c>
      <c r="AY54" s="14">
        <f>AV54/$AV$142</f>
        <v>2.866491306692371E-2</v>
      </c>
      <c r="AZ54" s="67">
        <f>AW54/$AW$142</f>
        <v>2.0658375264378612E-2</v>
      </c>
      <c r="BA54" s="21">
        <f>N54</f>
        <v>0</v>
      </c>
      <c r="BB54" s="66">
        <v>0</v>
      </c>
      <c r="BC54" s="15">
        <f>$D$148*AX54</f>
        <v>0</v>
      </c>
      <c r="BD54" s="19">
        <f>BC54-BB54</f>
        <v>0</v>
      </c>
      <c r="BE54" s="63">
        <f>(IF(BD54 &gt; 0, V54, W54))</f>
        <v>3.7751314468101529</v>
      </c>
      <c r="BF54" s="46">
        <f>BD54/BE54</f>
        <v>0</v>
      </c>
      <c r="BG54" s="64" t="e">
        <f>BB54/BC54</f>
        <v>#DIV/0!</v>
      </c>
      <c r="BH54" s="66">
        <v>0</v>
      </c>
      <c r="BI54" s="66">
        <v>1403</v>
      </c>
      <c r="BJ54" s="66">
        <v>0</v>
      </c>
      <c r="BK54" s="10">
        <f>SUM(BH54:BJ54)</f>
        <v>1403</v>
      </c>
      <c r="BL54" s="15">
        <f>AY54*$D$147</f>
        <v>5082.4367110678686</v>
      </c>
      <c r="BM54" s="9">
        <f>BL54-BK54</f>
        <v>3679.4367110678686</v>
      </c>
      <c r="BN54" s="48">
        <f>IF(BM54&gt;0,V54,W54)</f>
        <v>3.5187986300637166</v>
      </c>
      <c r="BO54" s="46">
        <f>BM54/BN54</f>
        <v>1045.6513992109981</v>
      </c>
      <c r="BP54" s="64">
        <f>BK54/BL54</f>
        <v>0.27604869076770389</v>
      </c>
      <c r="BQ54" s="16">
        <f>BB54+BK54+BS54</f>
        <v>1631</v>
      </c>
      <c r="BR54" s="69">
        <f>BC54+BL54+BT54</f>
        <v>5280.0650580345464</v>
      </c>
      <c r="BS54" s="66">
        <v>228</v>
      </c>
      <c r="BT54" s="15">
        <f>AZ54*$D$150</f>
        <v>197.62834696667801</v>
      </c>
      <c r="BU54" s="37">
        <f>BT54-BS54</f>
        <v>-30.371653033321991</v>
      </c>
      <c r="BV54" s="54">
        <f>BU54*(BU54&lt;&gt;0)</f>
        <v>-30.371653033321991</v>
      </c>
      <c r="BW54" s="26">
        <f>BV54/$BV$142</f>
        <v>-5.8802813230052604E-2</v>
      </c>
      <c r="BX54" s="47">
        <f>BW54 * $BU$142</f>
        <v>-30.371653033321991</v>
      </c>
      <c r="BY54" s="48">
        <f>IF(BX54&gt;0, V54, W54)</f>
        <v>3.7751314468101529</v>
      </c>
      <c r="BZ54" s="65">
        <f>BX54/BY54</f>
        <v>-8.0451908658663847</v>
      </c>
      <c r="CA54" s="66">
        <v>0</v>
      </c>
      <c r="CB54" s="15">
        <f>AZ54*$CA$145</f>
        <v>182.57562183028853</v>
      </c>
      <c r="CC54" s="37">
        <f>CB54-CA54</f>
        <v>182.57562183028853</v>
      </c>
      <c r="CD54" s="54">
        <f>CC54*(CC54&lt;&gt;0)</f>
        <v>182.57562183028853</v>
      </c>
      <c r="CE54" s="26">
        <f>CD54/$CD$142</f>
        <v>3.1629568222121332E-2</v>
      </c>
      <c r="CF54" s="47">
        <f>CE54 * $CC$142</f>
        <v>182.57562183028853</v>
      </c>
      <c r="CG54" s="48">
        <f>IF(BX54&gt;0,V54,W54)</f>
        <v>3.7751314468101529</v>
      </c>
      <c r="CH54" s="65">
        <f>CF54/CG54</f>
        <v>48.362719127186473</v>
      </c>
      <c r="CI54" s="70">
        <f>N54</f>
        <v>0</v>
      </c>
      <c r="CJ54" s="1">
        <f>BQ54+BS54</f>
        <v>1859</v>
      </c>
    </row>
    <row r="55" spans="1:88" x14ac:dyDescent="0.2">
      <c r="A55" s="28" t="s">
        <v>266</v>
      </c>
      <c r="B55">
        <v>1</v>
      </c>
      <c r="C55">
        <v>1</v>
      </c>
      <c r="D55">
        <v>0.95726837060702796</v>
      </c>
      <c r="E55">
        <v>4.2731629392971197E-2</v>
      </c>
      <c r="F55">
        <v>0.98490865766481295</v>
      </c>
      <c r="G55">
        <v>0.98490865766481295</v>
      </c>
      <c r="H55">
        <v>0.98350041771094399</v>
      </c>
      <c r="I55">
        <v>0.859649122807017</v>
      </c>
      <c r="J55">
        <v>0.919491854975099</v>
      </c>
      <c r="K55">
        <v>0.95163831817411204</v>
      </c>
      <c r="L55">
        <v>0.35563215787337699</v>
      </c>
      <c r="M55">
        <v>-8.7316414099916806E-2</v>
      </c>
      <c r="N55" s="21">
        <v>0</v>
      </c>
      <c r="O55">
        <v>1.00018939827701</v>
      </c>
      <c r="P55">
        <v>0.99969135097497297</v>
      </c>
      <c r="Q55">
        <v>1.00887714463722</v>
      </c>
      <c r="R55">
        <v>0.99138956606968098</v>
      </c>
      <c r="S55">
        <v>9.1400003433227504</v>
      </c>
      <c r="T55" s="27">
        <f>IF(C55,P55,R55)</f>
        <v>0.99969135097497297</v>
      </c>
      <c r="U55" s="27">
        <f>IF(D55 = 0,O55,Q55)</f>
        <v>1.00887714463722</v>
      </c>
      <c r="V55" s="39">
        <f>S55*T55^(1-N55)</f>
        <v>9.137179291128037</v>
      </c>
      <c r="W55" s="38">
        <f>S55*U55^(N55+1)</f>
        <v>9.2211374483546678</v>
      </c>
      <c r="X55" s="44">
        <f>0.5 * (D55-MAX($D$3:$D$141))/(MIN($D$3:$D$141)-MAX($D$3:$D$141)) + 0.75</f>
        <v>0.768048209795818</v>
      </c>
      <c r="Y55" s="44">
        <f>AVERAGE(D55, F55, G55, H55, I55, J55, K55)</f>
        <v>0.9487664856576894</v>
      </c>
      <c r="Z55" s="22">
        <f>AI55^N55</f>
        <v>1</v>
      </c>
      <c r="AA55" s="22">
        <f>(Z55+AB55)/2</f>
        <v>1</v>
      </c>
      <c r="AB55" s="22">
        <f>AM55^N55</f>
        <v>1</v>
      </c>
      <c r="AC55" s="22">
        <v>1</v>
      </c>
      <c r="AD55" s="22">
        <v>1</v>
      </c>
      <c r="AE55" s="22">
        <v>1</v>
      </c>
      <c r="AF55" s="22">
        <f>PERCENTILE($L$2:$L$141, 0.05)</f>
        <v>-4.4318681538856361E-2</v>
      </c>
      <c r="AG55" s="22">
        <f>PERCENTILE($L$2:$L$141, 0.95)</f>
        <v>0.96039612543034902</v>
      </c>
      <c r="AH55" s="22">
        <f>MIN(MAX(L55,AF55), AG55)</f>
        <v>0.35563215787337699</v>
      </c>
      <c r="AI55" s="22">
        <f>AH55-$AH$142+1</f>
        <v>1.3999508394122333</v>
      </c>
      <c r="AJ55" s="22">
        <f>PERCENTILE($M$2:$M$141, 0.02)</f>
        <v>-2.1836572052201673</v>
      </c>
      <c r="AK55" s="22">
        <f>PERCENTILE($M$2:$M$141, 0.98)</f>
        <v>1.2382392151731634</v>
      </c>
      <c r="AL55" s="22">
        <f>MIN(MAX(M55,AJ55), AK55)</f>
        <v>-8.7316414099916806E-2</v>
      </c>
      <c r="AM55" s="22">
        <f>AL55-$AL$142 + 1</f>
        <v>3.0963407911202503</v>
      </c>
      <c r="AN55" s="46">
        <v>0</v>
      </c>
      <c r="AO55" s="75">
        <v>0.26</v>
      </c>
      <c r="AP55" s="51">
        <v>0.52</v>
      </c>
      <c r="AQ55" s="50">
        <v>1</v>
      </c>
      <c r="AR55" s="17">
        <f>(AI55^4)*AB55*AE55*AN55</f>
        <v>0</v>
      </c>
      <c r="AS55" s="17">
        <f>(AM55^4) *Z55*AC55*AO55*(M55 &gt; 0)</f>
        <v>0</v>
      </c>
      <c r="AT55" s="17">
        <f>(AM55^4)*AA55*AP55*AQ55</f>
        <v>47.796749250694106</v>
      </c>
      <c r="AU55" s="17">
        <f>MIN(AR55, 0.05*AR$142)</f>
        <v>0</v>
      </c>
      <c r="AV55" s="17">
        <f>MIN(AS55, 0.05*AS$142)</f>
        <v>0</v>
      </c>
      <c r="AW55" s="17">
        <f>MIN(AT55, 0.05*AT$142)</f>
        <v>47.796749250694106</v>
      </c>
      <c r="AX55" s="14">
        <f>AU55/$AU$142</f>
        <v>0</v>
      </c>
      <c r="AY55" s="14">
        <f>AV55/$AV$142</f>
        <v>0</v>
      </c>
      <c r="AZ55" s="67">
        <f>AW55/$AW$142</f>
        <v>5.2218613450957865E-3</v>
      </c>
      <c r="BA55" s="21">
        <f>N55</f>
        <v>0</v>
      </c>
      <c r="BB55" s="66">
        <v>0</v>
      </c>
      <c r="BC55" s="15">
        <f>$D$148*AX55</f>
        <v>0</v>
      </c>
      <c r="BD55" s="19">
        <f>BC55-BB55</f>
        <v>0</v>
      </c>
      <c r="BE55" s="63">
        <f>(IF(BD55 &gt; 0, V55, W55))</f>
        <v>9.2211374483546678</v>
      </c>
      <c r="BF55" s="46">
        <f>BD55/BE55</f>
        <v>0</v>
      </c>
      <c r="BG55" s="64" t="e">
        <f>BB55/BC55</f>
        <v>#DIV/0!</v>
      </c>
      <c r="BH55" s="66">
        <v>0</v>
      </c>
      <c r="BI55" s="66">
        <v>0</v>
      </c>
      <c r="BJ55" s="66">
        <v>0</v>
      </c>
      <c r="BK55" s="10">
        <f>SUM(BH55:BJ55)</f>
        <v>0</v>
      </c>
      <c r="BL55" s="15">
        <f>AY55*$D$147</f>
        <v>0</v>
      </c>
      <c r="BM55" s="9">
        <f>BL55-BK55</f>
        <v>0</v>
      </c>
      <c r="BN55" s="48">
        <f>IF(BM55&gt;0,V55,W55)</f>
        <v>9.2211374483546678</v>
      </c>
      <c r="BO55" s="46">
        <f>BM55/BN55</f>
        <v>0</v>
      </c>
      <c r="BP55" s="64" t="e">
        <f>BK55/BL55</f>
        <v>#DIV/0!</v>
      </c>
      <c r="BQ55" s="16">
        <f>BB55+BK55+BS55</f>
        <v>55</v>
      </c>
      <c r="BR55" s="69">
        <f>BC55+BL55+BT55</f>
        <v>49.954936557858844</v>
      </c>
      <c r="BS55" s="66">
        <v>55</v>
      </c>
      <c r="BT55" s="15">
        <f>AZ55*$D$150</f>
        <v>49.954936557858844</v>
      </c>
      <c r="BU55" s="37">
        <f>BT55-BS55</f>
        <v>-5.0450634421411564</v>
      </c>
      <c r="BV55" s="54">
        <f>BU55*(BU55&lt;&gt;0)</f>
        <v>-5.0450634421411564</v>
      </c>
      <c r="BW55" s="26">
        <f>BV55/$BV$142</f>
        <v>-9.7677898202152696E-3</v>
      </c>
      <c r="BX55" s="47">
        <f>BW55 * $BU$142</f>
        <v>-5.0450634421411564</v>
      </c>
      <c r="BY55" s="48">
        <f>IF(BX55&gt;0, V55, W55)</f>
        <v>9.2211374483546678</v>
      </c>
      <c r="BZ55" s="65">
        <f>BX55/BY55</f>
        <v>-0.54711942755406484</v>
      </c>
      <c r="CA55" s="66">
        <v>0</v>
      </c>
      <c r="CB55" s="15">
        <f>AZ55*$CA$145</f>
        <v>46.150027288754799</v>
      </c>
      <c r="CC55" s="37">
        <f>CB55-CA55</f>
        <v>46.150027288754799</v>
      </c>
      <c r="CD55" s="54">
        <f>CC55*(CC55&lt;&gt;0)</f>
        <v>46.150027288754799</v>
      </c>
      <c r="CE55" s="26">
        <f>CD55/$CD$142</f>
        <v>7.9950730658843762E-3</v>
      </c>
      <c r="CF55" s="47">
        <f>CE55 * $CC$142</f>
        <v>46.150027288754806</v>
      </c>
      <c r="CG55" s="48">
        <f>IF(BX55&gt;0,V55,W55)</f>
        <v>9.2211374483546678</v>
      </c>
      <c r="CH55" s="65">
        <f>CF55/CG55</f>
        <v>5.0048085225092684</v>
      </c>
      <c r="CI55" s="70">
        <f>N55</f>
        <v>0</v>
      </c>
      <c r="CJ55" s="1">
        <f>BQ55+BS55</f>
        <v>110</v>
      </c>
    </row>
    <row r="56" spans="1:88" x14ac:dyDescent="0.2">
      <c r="A56" s="28" t="s">
        <v>276</v>
      </c>
      <c r="B56">
        <v>0</v>
      </c>
      <c r="C56">
        <v>1</v>
      </c>
      <c r="D56">
        <v>0.53753993610223605</v>
      </c>
      <c r="E56">
        <v>0.46246006389776301</v>
      </c>
      <c r="F56">
        <v>0.47000397298370999</v>
      </c>
      <c r="G56">
        <v>0.47000397298370999</v>
      </c>
      <c r="H56">
        <v>0.15079365079365001</v>
      </c>
      <c r="I56">
        <v>0.32330827067669099</v>
      </c>
      <c r="J56">
        <v>0.220800440368945</v>
      </c>
      <c r="K56">
        <v>0.32214450827223001</v>
      </c>
      <c r="L56">
        <v>0.70527328646074094</v>
      </c>
      <c r="M56">
        <v>0.71737702831569905</v>
      </c>
      <c r="N56" s="21">
        <v>0</v>
      </c>
      <c r="O56">
        <v>1.0052929396150201</v>
      </c>
      <c r="P56">
        <v>0.99588856818848204</v>
      </c>
      <c r="Q56">
        <v>1.0131464771290899</v>
      </c>
      <c r="R56">
        <v>1.0011257025072799</v>
      </c>
      <c r="S56">
        <v>5.6399002075195304</v>
      </c>
      <c r="T56" s="27">
        <f>IF(C56,P56,R56)</f>
        <v>0.99588856818848204</v>
      </c>
      <c r="U56" s="27">
        <f>IF(D56 = 0,O56,Q56)</f>
        <v>1.0131464771290899</v>
      </c>
      <c r="V56" s="39">
        <f>S56*T56^(1-N56)</f>
        <v>5.6167121423925481</v>
      </c>
      <c r="W56" s="38">
        <f>S56*U56^(N56+1)</f>
        <v>5.7140450266080354</v>
      </c>
      <c r="X56" s="44">
        <f>0.5 * (D56-MAX($D$3:$D$141))/(MIN($D$3:$D$141)-MAX($D$3:$D$141)) + 0.75</f>
        <v>0.98121377862605652</v>
      </c>
      <c r="Y56" s="44">
        <f>AVERAGE(D56, F56, G56, H56, I56, J56, K56)</f>
        <v>0.35637067888302459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v>1</v>
      </c>
      <c r="AD56" s="22">
        <v>1</v>
      </c>
      <c r="AE56" s="22">
        <v>1</v>
      </c>
      <c r="AF56" s="22">
        <f>PERCENTILE($L$2:$L$141, 0.05)</f>
        <v>-4.4318681538856361E-2</v>
      </c>
      <c r="AG56" s="22">
        <f>PERCENTILE($L$2:$L$141, 0.95)</f>
        <v>0.96039612543034902</v>
      </c>
      <c r="AH56" s="22">
        <f>MIN(MAX(L56,AF56), AG56)</f>
        <v>0.70527328646074094</v>
      </c>
      <c r="AI56" s="22">
        <f>AH56-$AH$142+1</f>
        <v>1.7495919679995973</v>
      </c>
      <c r="AJ56" s="22">
        <f>PERCENTILE($M$2:$M$141, 0.02)</f>
        <v>-2.1836572052201673</v>
      </c>
      <c r="AK56" s="22">
        <f>PERCENTILE($M$2:$M$141, 0.98)</f>
        <v>1.2382392151731634</v>
      </c>
      <c r="AL56" s="22">
        <f>MIN(MAX(M56,AJ56), AK56)</f>
        <v>0.71737702831569905</v>
      </c>
      <c r="AM56" s="22">
        <f>AL56-$AL$142 + 1</f>
        <v>3.9010342335358663</v>
      </c>
      <c r="AN56" s="46">
        <v>0</v>
      </c>
      <c r="AO56" s="75">
        <v>0.26</v>
      </c>
      <c r="AP56" s="51">
        <v>0.52</v>
      </c>
      <c r="AQ56" s="50">
        <v>1</v>
      </c>
      <c r="AR56" s="17">
        <f>(AI56^4)*AB56*AE56*AN56</f>
        <v>0</v>
      </c>
      <c r="AS56" s="17">
        <f>(AM56^4) *Z56*AC56*AO56*(M56 &gt; 0)</f>
        <v>60.213295071532393</v>
      </c>
      <c r="AT56" s="17">
        <f>(AM56^4)*AA56*AP56*AQ56</f>
        <v>120.42659014306479</v>
      </c>
      <c r="AU56" s="17">
        <f>MIN(AR56, 0.05*AR$142)</f>
        <v>0</v>
      </c>
      <c r="AV56" s="17">
        <f>MIN(AS56, 0.05*AS$142)</f>
        <v>60.213295071532393</v>
      </c>
      <c r="AW56" s="17">
        <f>MIN(AT56, 0.05*AT$142)</f>
        <v>120.42659014306479</v>
      </c>
      <c r="AX56" s="14">
        <f>AU56/$AU$142</f>
        <v>0</v>
      </c>
      <c r="AY56" s="14">
        <f>AV56/$AV$142</f>
        <v>1.8255924536303394E-2</v>
      </c>
      <c r="AZ56" s="67">
        <f>AW56/$AW$142</f>
        <v>1.3156772497046566E-2</v>
      </c>
      <c r="BA56" s="21">
        <f>N56</f>
        <v>0</v>
      </c>
      <c r="BB56" s="66">
        <v>0</v>
      </c>
      <c r="BC56" s="15">
        <f>$D$148*AX56</f>
        <v>0</v>
      </c>
      <c r="BD56" s="19">
        <f>BC56-BB56</f>
        <v>0</v>
      </c>
      <c r="BE56" s="63">
        <f>(IF(BD56 &gt; 0, V56, W56))</f>
        <v>5.7140450266080354</v>
      </c>
      <c r="BF56" s="46">
        <f>BD56/BE56</f>
        <v>0</v>
      </c>
      <c r="BG56" s="64" t="e">
        <f>BB56/BC56</f>
        <v>#DIV/0!</v>
      </c>
      <c r="BH56" s="66">
        <v>0</v>
      </c>
      <c r="BI56" s="66">
        <v>1032</v>
      </c>
      <c r="BJ56" s="66">
        <v>0</v>
      </c>
      <c r="BK56" s="10">
        <f>SUM(BH56:BJ56)</f>
        <v>1032</v>
      </c>
      <c r="BL56" s="15">
        <f>AY56*$D$147</f>
        <v>3236.8694382979534</v>
      </c>
      <c r="BM56" s="9">
        <f>BL56-BK56</f>
        <v>2204.8694382979534</v>
      </c>
      <c r="BN56" s="48">
        <f>IF(BM56&gt;0,V56,W56)</f>
        <v>5.6167121423925481</v>
      </c>
      <c r="BO56" s="46">
        <f>BM56/BN56</f>
        <v>392.55517861713781</v>
      </c>
      <c r="BP56" s="64">
        <f>BK56/BL56</f>
        <v>0.31882657600878017</v>
      </c>
      <c r="BQ56" s="16">
        <f>BB56+BK56+BS56</f>
        <v>1156</v>
      </c>
      <c r="BR56" s="69">
        <f>BC56+BL56+BT56</f>
        <v>3362.7337023909495</v>
      </c>
      <c r="BS56" s="66">
        <v>124</v>
      </c>
      <c r="BT56" s="15">
        <f>AZ56*$D$150</f>
        <v>125.86426409299597</v>
      </c>
      <c r="BU56" s="37">
        <f>BT56-BS56</f>
        <v>1.8642640929959668</v>
      </c>
      <c r="BV56" s="54">
        <f>BU56*(BU56&lt;&gt;0)</f>
        <v>1.8642640929959668</v>
      </c>
      <c r="BW56" s="26">
        <f>BV56/$BV$142</f>
        <v>3.6094174114152523E-3</v>
      </c>
      <c r="BX56" s="47">
        <f>BW56 * $BU$142</f>
        <v>1.8642640929959668</v>
      </c>
      <c r="BY56" s="48">
        <f>IF(BX56&gt;0, V56, W56)</f>
        <v>5.6167121423925481</v>
      </c>
      <c r="BZ56" s="65">
        <f>BX56/BY56</f>
        <v>0.33191376836375436</v>
      </c>
      <c r="CA56" s="66">
        <v>0</v>
      </c>
      <c r="CB56" s="15">
        <f>AZ56*$CA$145</f>
        <v>116.27758181302299</v>
      </c>
      <c r="CC56" s="37">
        <f>CB56-CA56</f>
        <v>116.27758181302299</v>
      </c>
      <c r="CD56" s="54">
        <f>CC56*(CC56&lt;&gt;0)</f>
        <v>116.27758181302299</v>
      </c>
      <c r="CE56" s="26">
        <f>CD56/$CD$142</f>
        <v>2.0144034947212064E-2</v>
      </c>
      <c r="CF56" s="47">
        <f>CE56 * $CC$142</f>
        <v>116.277581813023</v>
      </c>
      <c r="CG56" s="48">
        <f>IF(BX56&gt;0,V56,W56)</f>
        <v>5.6167121423925481</v>
      </c>
      <c r="CH56" s="65">
        <f>CF56/CG56</f>
        <v>20.702072469658788</v>
      </c>
      <c r="CI56" s="70">
        <f>N56</f>
        <v>0</v>
      </c>
      <c r="CJ56" s="1">
        <f>BQ56+BS56</f>
        <v>1280</v>
      </c>
    </row>
    <row r="57" spans="1:88" x14ac:dyDescent="0.2">
      <c r="A57" s="28" t="s">
        <v>160</v>
      </c>
      <c r="B57">
        <v>1</v>
      </c>
      <c r="C57">
        <v>1</v>
      </c>
      <c r="D57">
        <v>0.70087859424920096</v>
      </c>
      <c r="E57">
        <v>0.29912140575079799</v>
      </c>
      <c r="F57">
        <v>0.84352660841937999</v>
      </c>
      <c r="G57">
        <v>0.84352660841937999</v>
      </c>
      <c r="H57">
        <v>0.47284878863826202</v>
      </c>
      <c r="I57">
        <v>0.57142857142857095</v>
      </c>
      <c r="J57">
        <v>0.51980699090459703</v>
      </c>
      <c r="K57">
        <v>0.66217144915077597</v>
      </c>
      <c r="L57">
        <v>0.88415361779465296</v>
      </c>
      <c r="M57">
        <v>-1.65869485205081</v>
      </c>
      <c r="N57" s="21">
        <v>0</v>
      </c>
      <c r="O57">
        <v>1.0170231296851899</v>
      </c>
      <c r="P57">
        <v>0.98870432734838698</v>
      </c>
      <c r="Q57">
        <v>1.0150617287036601</v>
      </c>
      <c r="R57">
        <v>0.99555925490951902</v>
      </c>
      <c r="S57">
        <v>416.52999877929602</v>
      </c>
      <c r="T57" s="27">
        <f>IF(C57,P57,R57)</f>
        <v>0.98870432734838698</v>
      </c>
      <c r="U57" s="27">
        <f>IF(D57 = 0,O57,Q57)</f>
        <v>1.0150617287036601</v>
      </c>
      <c r="V57" s="39">
        <f>S57*T57^(1-N57)</f>
        <v>411.82501226350831</v>
      </c>
      <c r="W57" s="38">
        <f>S57*U57^(N57+1)</f>
        <v>422.80366061784565</v>
      </c>
      <c r="X57" s="44">
        <f>0.5 * (D57-MAX($D$3:$D$141))/(MIN($D$3:$D$141)-MAX($D$3:$D$141)) + 0.75</f>
        <v>0.89825971806319482</v>
      </c>
      <c r="Y57" s="44">
        <f>AVERAGE(D57, F57, G57, H57, I57, J57, K57)</f>
        <v>0.65916965874430944</v>
      </c>
      <c r="Z57" s="22">
        <f>AI57^N57</f>
        <v>1</v>
      </c>
      <c r="AA57" s="22">
        <f>(Z57+AB57)/2</f>
        <v>1</v>
      </c>
      <c r="AB57" s="22">
        <f>AM57^N57</f>
        <v>1</v>
      </c>
      <c r="AC57" s="22">
        <v>1</v>
      </c>
      <c r="AD57" s="22">
        <v>1</v>
      </c>
      <c r="AE57" s="22">
        <v>1</v>
      </c>
      <c r="AF57" s="22">
        <f>PERCENTILE($L$2:$L$141, 0.05)</f>
        <v>-4.4318681538856361E-2</v>
      </c>
      <c r="AG57" s="22">
        <f>PERCENTILE($L$2:$L$141, 0.95)</f>
        <v>0.96039612543034902</v>
      </c>
      <c r="AH57" s="22">
        <f>MIN(MAX(L57,AF57), AG57)</f>
        <v>0.88415361779465296</v>
      </c>
      <c r="AI57" s="22">
        <f>AH57-$AH$142+1</f>
        <v>1.9284722993335093</v>
      </c>
      <c r="AJ57" s="22">
        <f>PERCENTILE($M$2:$M$141, 0.02)</f>
        <v>-2.1836572052201673</v>
      </c>
      <c r="AK57" s="22">
        <f>PERCENTILE($M$2:$M$141, 0.98)</f>
        <v>1.2382392151731634</v>
      </c>
      <c r="AL57" s="22">
        <f>MIN(MAX(M57,AJ57), AK57)</f>
        <v>-1.65869485205081</v>
      </c>
      <c r="AM57" s="22">
        <f>AL57-$AL$142 + 1</f>
        <v>1.5249623531693572</v>
      </c>
      <c r="AN57" s="46">
        <v>1</v>
      </c>
      <c r="AO57" s="51">
        <v>1</v>
      </c>
      <c r="AP57" s="51">
        <v>1</v>
      </c>
      <c r="AQ57" s="21">
        <v>1</v>
      </c>
      <c r="AR57" s="17">
        <f>(AI57^4)*AB57*AE57*AN57</f>
        <v>13.831001234377908</v>
      </c>
      <c r="AS57" s="17">
        <f>(AM57^4) *Z57*AC57*AO57*(M57 &gt; 0)</f>
        <v>0</v>
      </c>
      <c r="AT57" s="17">
        <f>(AM57^4)*AA57*AP57*AQ57</f>
        <v>5.407997590696966</v>
      </c>
      <c r="AU57" s="17">
        <f>MIN(AR57, 0.05*AR$142)</f>
        <v>13.831001234377908</v>
      </c>
      <c r="AV57" s="17">
        <f>MIN(AS57, 0.05*AS$142)</f>
        <v>0</v>
      </c>
      <c r="AW57" s="17">
        <f>MIN(AT57, 0.05*AT$142)</f>
        <v>5.407997590696966</v>
      </c>
      <c r="AX57" s="14">
        <f>AU57/$AU$142</f>
        <v>2.3522119713736075E-2</v>
      </c>
      <c r="AY57" s="14">
        <f>AV57/$AV$142</f>
        <v>0</v>
      </c>
      <c r="AZ57" s="67">
        <f>AW57/$AW$142</f>
        <v>5.9083125978115622E-4</v>
      </c>
      <c r="BA57" s="21">
        <f>N57</f>
        <v>0</v>
      </c>
      <c r="BB57" s="66">
        <v>1250</v>
      </c>
      <c r="BC57" s="15">
        <f>$D$148*AX57</f>
        <v>2878.3006442551145</v>
      </c>
      <c r="BD57" s="19">
        <f>BC57-BB57</f>
        <v>1628.3006442551145</v>
      </c>
      <c r="BE57" s="63">
        <f>(IF(BD57 &gt; 0, V57, W57))</f>
        <v>411.82501226350831</v>
      </c>
      <c r="BF57" s="46">
        <f>BD57/BE57</f>
        <v>3.9538653451511054</v>
      </c>
      <c r="BG57" s="64">
        <f>BB57/BC57</f>
        <v>0.43428402884004214</v>
      </c>
      <c r="BH57" s="66">
        <v>0</v>
      </c>
      <c r="BI57" s="66">
        <v>0</v>
      </c>
      <c r="BJ57" s="66">
        <v>0</v>
      </c>
      <c r="BK57" s="10">
        <f>SUM(BH57:BJ57)</f>
        <v>0</v>
      </c>
      <c r="BL57" s="15">
        <f>AY57*$D$147</f>
        <v>0</v>
      </c>
      <c r="BM57" s="9">
        <f>BL57-BK57</f>
        <v>0</v>
      </c>
      <c r="BN57" s="48">
        <f>IF(BM57&gt;0,V57,W57)</f>
        <v>422.80366061784565</v>
      </c>
      <c r="BO57" s="46">
        <f>BM57/BN57</f>
        <v>0</v>
      </c>
      <c r="BP57" s="64" t="e">
        <f>BK57/BL57</f>
        <v>#DIV/0!</v>
      </c>
      <c r="BQ57" s="16">
        <f>BB57+BK57+BS57</f>
        <v>1250</v>
      </c>
      <c r="BR57" s="69">
        <f>BC57+BL57+BT57</f>
        <v>2883.952831501811</v>
      </c>
      <c r="BS57" s="66">
        <v>0</v>
      </c>
      <c r="BT57" s="15">
        <f>AZ57*$D$150</f>
        <v>5.6521872466964309</v>
      </c>
      <c r="BU57" s="37">
        <f>BT57-BS57</f>
        <v>5.6521872466964309</v>
      </c>
      <c r="BV57" s="54">
        <f>BU57*(BU57&lt;&gt;0)</f>
        <v>5.6521872466964309</v>
      </c>
      <c r="BW57" s="26">
        <f>BV57/$BV$142</f>
        <v>1.0943247331454917E-2</v>
      </c>
      <c r="BX57" s="47">
        <f>BW57 * $BU$142</f>
        <v>5.6521872466964309</v>
      </c>
      <c r="BY57" s="48">
        <f>IF(BX57&gt;0, V57, W57)</f>
        <v>411.82501226350831</v>
      </c>
      <c r="BZ57" s="65">
        <f>BX57/BY57</f>
        <v>1.3724730354842679E-2</v>
      </c>
      <c r="CA57" s="66">
        <v>0</v>
      </c>
      <c r="CB57" s="15">
        <f>AZ57*$CA$145</f>
        <v>5.2216780492568917</v>
      </c>
      <c r="CC57" s="37">
        <f>CB57-CA57</f>
        <v>5.2216780492568917</v>
      </c>
      <c r="CD57" s="54">
        <f>CC57*(CC57&lt;&gt;0)</f>
        <v>5.2216780492568917</v>
      </c>
      <c r="CE57" s="26">
        <f>CD57/$CD$142</f>
        <v>9.0460829565979352E-4</v>
      </c>
      <c r="CF57" s="47">
        <f>CE57 * $CC$142</f>
        <v>5.2216780492568917</v>
      </c>
      <c r="CG57" s="48">
        <f>IF(BX57&gt;0,V57,W57)</f>
        <v>411.82501226350831</v>
      </c>
      <c r="CH57" s="65">
        <f>CF57/CG57</f>
        <v>1.2679361121261315E-2</v>
      </c>
      <c r="CI57" s="70">
        <f>N57</f>
        <v>0</v>
      </c>
      <c r="CJ57" s="1">
        <f>BQ57+BS57</f>
        <v>1250</v>
      </c>
    </row>
    <row r="58" spans="1:88" x14ac:dyDescent="0.2">
      <c r="A58" s="28" t="s">
        <v>249</v>
      </c>
      <c r="B58">
        <v>1</v>
      </c>
      <c r="C58">
        <v>1</v>
      </c>
      <c r="D58">
        <v>0.78634185303514303</v>
      </c>
      <c r="E58">
        <v>0.21365814696485599</v>
      </c>
      <c r="F58">
        <v>0.99682287529785496</v>
      </c>
      <c r="G58">
        <v>0.99682287529785496</v>
      </c>
      <c r="H58">
        <v>7.3934837092731798E-2</v>
      </c>
      <c r="I58">
        <v>0.77109440267335005</v>
      </c>
      <c r="J58">
        <v>0.23876921712141</v>
      </c>
      <c r="K58">
        <v>0.48786331850589298</v>
      </c>
      <c r="L58">
        <v>0.202145131847976</v>
      </c>
      <c r="M58">
        <v>1.2368381572146301</v>
      </c>
      <c r="N58" s="21">
        <v>-2</v>
      </c>
      <c r="O58">
        <v>1.0013877343933599</v>
      </c>
      <c r="P58">
        <v>0.996833767557747</v>
      </c>
      <c r="Q58">
        <v>1.0033365581068301</v>
      </c>
      <c r="R58">
        <v>0.99633081232591802</v>
      </c>
      <c r="S58">
        <v>115.27999877929599</v>
      </c>
      <c r="T58" s="27">
        <f>IF(C58,P58,R58)</f>
        <v>0.996833767557747</v>
      </c>
      <c r="U58" s="27">
        <f>IF(D58 = 0,O58,Q58)</f>
        <v>1.0033365581068301</v>
      </c>
      <c r="V58" s="39">
        <f>S58*T58^(1-N58)</f>
        <v>114.18845235949908</v>
      </c>
      <c r="W58" s="38">
        <f>S58*U58^(N58+1)</f>
        <v>114.89663946544005</v>
      </c>
      <c r="X58" s="44">
        <f>0.5 * (D58-MAX($D$3:$D$141))/(MIN($D$3:$D$141)-MAX($D$3:$D$141)) + 0.75</f>
        <v>0.85485588197406925</v>
      </c>
      <c r="Y58" s="44">
        <f>AVERAGE(D58, F58, G58, H58, I58, J58, K58)</f>
        <v>0.62166419700346254</v>
      </c>
      <c r="Z58" s="22">
        <f>AI58^N58</f>
        <v>0.64363647892765796</v>
      </c>
      <c r="AA58" s="22">
        <f>(Z58+AB58)/2</f>
        <v>0.34740575537713209</v>
      </c>
      <c r="AB58" s="22">
        <f>AM58^N58</f>
        <v>5.1175031826606203E-2</v>
      </c>
      <c r="AC58" s="22">
        <v>1</v>
      </c>
      <c r="AD58" s="22">
        <v>1</v>
      </c>
      <c r="AE58" s="22">
        <v>1</v>
      </c>
      <c r="AF58" s="22">
        <f>PERCENTILE($L$2:$L$141, 0.05)</f>
        <v>-4.4318681538856361E-2</v>
      </c>
      <c r="AG58" s="22">
        <f>PERCENTILE($L$2:$L$141, 0.95)</f>
        <v>0.96039612543034902</v>
      </c>
      <c r="AH58" s="22">
        <f>MIN(MAX(L58,AF58), AG58)</f>
        <v>0.202145131847976</v>
      </c>
      <c r="AI58" s="22">
        <f>AH58-$AH$142+1</f>
        <v>1.2464638133868324</v>
      </c>
      <c r="AJ58" s="22">
        <f>PERCENTILE($M$2:$M$141, 0.02)</f>
        <v>-2.1836572052201673</v>
      </c>
      <c r="AK58" s="22">
        <f>PERCENTILE($M$2:$M$141, 0.98)</f>
        <v>1.2382392151731634</v>
      </c>
      <c r="AL58" s="22">
        <f>MIN(MAX(M58,AJ58), AK58)</f>
        <v>1.2368381572146301</v>
      </c>
      <c r="AM58" s="22">
        <f>AL58-$AL$142 + 1</f>
        <v>4.4204953624347976</v>
      </c>
      <c r="AN58" s="46">
        <v>0</v>
      </c>
      <c r="AO58" s="75">
        <v>0.26</v>
      </c>
      <c r="AP58" s="51">
        <v>0.52</v>
      </c>
      <c r="AQ58" s="50">
        <v>1</v>
      </c>
      <c r="AR58" s="17">
        <f>(AI58^4)*AB58*AE58*AN58</f>
        <v>0</v>
      </c>
      <c r="AS58" s="17">
        <f>(AM58^4) *Z58*AC58*AO58*(M58 &gt; 0)</f>
        <v>63.899543482001008</v>
      </c>
      <c r="AT58" s="17">
        <f>(AM58^4)*AA58*AP58*AQ58</f>
        <v>68.98014608682098</v>
      </c>
      <c r="AU58" s="17">
        <f>MIN(AR58, 0.05*AR$142)</f>
        <v>0</v>
      </c>
      <c r="AV58" s="17">
        <f>MIN(AS58, 0.05*AS$142)</f>
        <v>63.899543482001008</v>
      </c>
      <c r="AW58" s="17">
        <f>MIN(AT58, 0.05*AT$142)</f>
        <v>68.98014608682098</v>
      </c>
      <c r="AX58" s="14">
        <f>AU58/$AU$142</f>
        <v>0</v>
      </c>
      <c r="AY58" s="14">
        <f>AV58/$AV$142</f>
        <v>1.9373549351946465E-2</v>
      </c>
      <c r="AZ58" s="67">
        <f>AW58/$AW$142</f>
        <v>7.5361769173998786E-3</v>
      </c>
      <c r="BA58" s="21">
        <f>N58</f>
        <v>-2</v>
      </c>
      <c r="BB58" s="66">
        <v>0</v>
      </c>
      <c r="BC58" s="15">
        <f>$D$148*AX58</f>
        <v>0</v>
      </c>
      <c r="BD58" s="19">
        <f>BC58-BB58</f>
        <v>0</v>
      </c>
      <c r="BE58" s="63">
        <f>(IF(BD58 &gt; 0, V58, W58))</f>
        <v>114.89663946544005</v>
      </c>
      <c r="BF58" s="46">
        <f>BD58/BE58</f>
        <v>0</v>
      </c>
      <c r="BG58" s="64" t="e">
        <f>BB58/BC58</f>
        <v>#DIV/0!</v>
      </c>
      <c r="BH58" s="66">
        <v>0</v>
      </c>
      <c r="BI58" s="66">
        <v>0</v>
      </c>
      <c r="BJ58" s="66">
        <v>0</v>
      </c>
      <c r="BK58" s="10">
        <f>SUM(BH58:BJ58)</f>
        <v>0</v>
      </c>
      <c r="BL58" s="15">
        <f>AY58*$D$147</f>
        <v>3435.0300738792707</v>
      </c>
      <c r="BM58" s="9">
        <f>BL58-BK58</f>
        <v>3435.0300738792707</v>
      </c>
      <c r="BN58" s="48">
        <f>IF(BM58&gt;0,V58,W58)</f>
        <v>114.18845235949908</v>
      </c>
      <c r="BO58" s="46">
        <f>BM58/BN58</f>
        <v>30.082114284768291</v>
      </c>
      <c r="BP58" s="64">
        <f>BK58/BL58</f>
        <v>0</v>
      </c>
      <c r="BQ58" s="16">
        <f>BB58+BK58+BS58</f>
        <v>115</v>
      </c>
      <c r="BR58" s="69">
        <f>BC58+BL58+BT58</f>
        <v>3507.1249103595765</v>
      </c>
      <c r="BS58" s="66">
        <v>115</v>
      </c>
      <c r="BT58" s="15">
        <f>AZ58*$D$150</f>
        <v>72.094836480305943</v>
      </c>
      <c r="BU58" s="37">
        <f>BT58-BS58</f>
        <v>-42.905163519694057</v>
      </c>
      <c r="BV58" s="54">
        <f>BU58*(BU58&lt;&gt;0)</f>
        <v>-42.905163519694057</v>
      </c>
      <c r="BW58" s="26">
        <f>BV58/$BV$142</f>
        <v>-8.306904844084087E-2</v>
      </c>
      <c r="BX58" s="47">
        <f>BW58 * $BU$142</f>
        <v>-42.905163519694057</v>
      </c>
      <c r="BY58" s="48">
        <f>IF(BX58&gt;0, V58, W58)</f>
        <v>114.89663946544005</v>
      </c>
      <c r="BZ58" s="65">
        <f>BX58/BY58</f>
        <v>-0.37342400717124169</v>
      </c>
      <c r="CA58" s="66">
        <v>0</v>
      </c>
      <c r="CB58" s="15">
        <f>AZ58*$CA$145</f>
        <v>66.603601169442527</v>
      </c>
      <c r="CC58" s="37">
        <f>CB58-CA58</f>
        <v>66.603601169442527</v>
      </c>
      <c r="CD58" s="54">
        <f>CC58*(CC58&lt;&gt;0)</f>
        <v>66.603601169442527</v>
      </c>
      <c r="CE58" s="26">
        <f>CD58/$CD$142</f>
        <v>1.1538468969236501E-2</v>
      </c>
      <c r="CF58" s="47">
        <f>CE58 * $CC$142</f>
        <v>66.603601169442527</v>
      </c>
      <c r="CG58" s="48">
        <f>IF(BX58&gt;0,V58,W58)</f>
        <v>114.89663946544005</v>
      </c>
      <c r="CH58" s="65">
        <f>CF58/CG58</f>
        <v>0.57968276077801506</v>
      </c>
      <c r="CI58" s="70">
        <f>N58</f>
        <v>-2</v>
      </c>
      <c r="CJ58" s="1">
        <f>BQ58+BS58</f>
        <v>230</v>
      </c>
    </row>
    <row r="59" spans="1:88" x14ac:dyDescent="0.2">
      <c r="A59" s="28" t="s">
        <v>158</v>
      </c>
      <c r="B59">
        <v>0</v>
      </c>
      <c r="C59">
        <v>0</v>
      </c>
      <c r="D59">
        <v>9.5846645367412095E-2</v>
      </c>
      <c r="E59">
        <v>0.90415335463258695</v>
      </c>
      <c r="F59">
        <v>0.101311084624553</v>
      </c>
      <c r="G59">
        <v>0.101311084624553</v>
      </c>
      <c r="H59">
        <v>0.46282372598162003</v>
      </c>
      <c r="I59">
        <v>0.51086048454469501</v>
      </c>
      <c r="J59">
        <v>0.48624927034778298</v>
      </c>
      <c r="K59">
        <v>0.22195143833017</v>
      </c>
      <c r="L59">
        <v>0.411045792720796</v>
      </c>
      <c r="M59">
        <v>-0.26823923144373601</v>
      </c>
      <c r="N59" s="21">
        <v>0</v>
      </c>
      <c r="O59">
        <v>1</v>
      </c>
      <c r="P59">
        <v>0.977959350480611</v>
      </c>
      <c r="Q59">
        <v>1.03015748371703</v>
      </c>
      <c r="R59">
        <v>0.98516881201067696</v>
      </c>
      <c r="S59">
        <v>47.270000457763601</v>
      </c>
      <c r="T59" s="27">
        <f>IF(C59,P59,R59)</f>
        <v>0.98516881201067696</v>
      </c>
      <c r="U59" s="27">
        <f>IF(D59 = 0,O59,Q59)</f>
        <v>1.03015748371703</v>
      </c>
      <c r="V59" s="39">
        <f>S59*T59^(1-N59)</f>
        <v>46.568930194719123</v>
      </c>
      <c r="W59" s="38">
        <f>S59*U59^(N59+1)</f>
        <v>48.695544726872605</v>
      </c>
      <c r="X59" s="44">
        <f>0.5 * (D59-MAX($D$3:$D$141))/(MIN($D$3:$D$141)-MAX($D$3:$D$141)) + 0.75</f>
        <v>1.2055345389745282</v>
      </c>
      <c r="Y59" s="44">
        <f>AVERAGE(D59, F59, G59, H59, I59, J59, K59)</f>
        <v>0.28290767626011226</v>
      </c>
      <c r="Z59" s="22">
        <f>AI59^N59</f>
        <v>1</v>
      </c>
      <c r="AA59" s="22">
        <f>(Z59+AB59)/2</f>
        <v>1</v>
      </c>
      <c r="AB59" s="22">
        <f>AM59^N59</f>
        <v>1</v>
      </c>
      <c r="AC59" s="22">
        <v>1</v>
      </c>
      <c r="AD59" s="22">
        <v>1</v>
      </c>
      <c r="AE59" s="22">
        <v>1</v>
      </c>
      <c r="AF59" s="22">
        <f>PERCENTILE($L$2:$L$141, 0.05)</f>
        <v>-4.4318681538856361E-2</v>
      </c>
      <c r="AG59" s="22">
        <f>PERCENTILE($L$2:$L$141, 0.95)</f>
        <v>0.96039612543034902</v>
      </c>
      <c r="AH59" s="22">
        <f>MIN(MAX(L59,AF59), AG59)</f>
        <v>0.411045792720796</v>
      </c>
      <c r="AI59" s="22">
        <f>AH59-$AH$142+1</f>
        <v>1.4553644742596523</v>
      </c>
      <c r="AJ59" s="22">
        <f>PERCENTILE($M$2:$M$141, 0.02)</f>
        <v>-2.1836572052201673</v>
      </c>
      <c r="AK59" s="22">
        <f>PERCENTILE($M$2:$M$141, 0.98)</f>
        <v>1.2382392151731634</v>
      </c>
      <c r="AL59" s="22">
        <f>MIN(MAX(M59,AJ59), AK59)</f>
        <v>-0.26823923144373601</v>
      </c>
      <c r="AM59" s="22">
        <f>AL59-$AL$142 + 1</f>
        <v>2.9154179737764312</v>
      </c>
      <c r="AN59" s="46">
        <v>1</v>
      </c>
      <c r="AO59" s="51">
        <v>1</v>
      </c>
      <c r="AP59" s="51">
        <v>1</v>
      </c>
      <c r="AQ59" s="21">
        <v>1</v>
      </c>
      <c r="AR59" s="17">
        <f>(AI59^4)*AB59*AE59*AN59</f>
        <v>4.4862872567950127</v>
      </c>
      <c r="AS59" s="17">
        <f>(AM59^4) *Z59*AC59*AO59*(M59 &gt; 0)</f>
        <v>0</v>
      </c>
      <c r="AT59" s="17">
        <f>(AM59^4)*AA59*AP59*AQ59</f>
        <v>72.244253465187242</v>
      </c>
      <c r="AU59" s="17">
        <f>MIN(AR59, 0.05*AR$142)</f>
        <v>4.4862872567950127</v>
      </c>
      <c r="AV59" s="17">
        <f>MIN(AS59, 0.05*AS$142)</f>
        <v>0</v>
      </c>
      <c r="AW59" s="17">
        <f>MIN(AT59, 0.05*AT$142)</f>
        <v>72.244253465187242</v>
      </c>
      <c r="AX59" s="14">
        <f>AU59/$AU$142</f>
        <v>7.6297430776194495E-3</v>
      </c>
      <c r="AY59" s="14">
        <f>AV59/$AV$142</f>
        <v>0</v>
      </c>
      <c r="AZ59" s="67">
        <f>AW59/$AW$142</f>
        <v>7.8927851891451625E-3</v>
      </c>
      <c r="BA59" s="21">
        <f>N59</f>
        <v>0</v>
      </c>
      <c r="BB59" s="66">
        <v>1182</v>
      </c>
      <c r="BC59" s="15">
        <f>$D$148*AX59</f>
        <v>933.6188525130583</v>
      </c>
      <c r="BD59" s="19">
        <f>BC59-BB59</f>
        <v>-248.3811474869417</v>
      </c>
      <c r="BE59" s="63">
        <f>(IF(BD59 &gt; 0, V59, W59))</f>
        <v>48.695544726872605</v>
      </c>
      <c r="BF59" s="46">
        <f>BD59/BE59</f>
        <v>-5.1006955334431803</v>
      </c>
      <c r="BG59" s="64">
        <f>BB59/BC59</f>
        <v>1.2660412724297121</v>
      </c>
      <c r="BH59" s="66">
        <v>0</v>
      </c>
      <c r="BI59" s="66">
        <v>0</v>
      </c>
      <c r="BJ59" s="66">
        <v>0</v>
      </c>
      <c r="BK59" s="10">
        <f>SUM(BH59:BJ59)</f>
        <v>0</v>
      </c>
      <c r="BL59" s="15">
        <f>AY59*$D$147</f>
        <v>0</v>
      </c>
      <c r="BM59" s="9">
        <f>BL59-BK59</f>
        <v>0</v>
      </c>
      <c r="BN59" s="48">
        <f>IF(BM59&gt;0,V59,W59)</f>
        <v>48.695544726872605</v>
      </c>
      <c r="BO59" s="46">
        <f>BM59/BN59</f>
        <v>0</v>
      </c>
      <c r="BP59" s="64" t="e">
        <f>BK59/BL59</f>
        <v>#DIV/0!</v>
      </c>
      <c r="BQ59" s="16">
        <f>BB59+BK59+BS59</f>
        <v>1229</v>
      </c>
      <c r="BR59" s="69">
        <f>BC59+BL59+BT59</f>
        <v>1009.1251820250155</v>
      </c>
      <c r="BS59" s="66">
        <v>47</v>
      </c>
      <c r="BT59" s="15">
        <f>AZ59*$D$150</f>
        <v>75.50632951195719</v>
      </c>
      <c r="BU59" s="37">
        <f>BT59-BS59</f>
        <v>28.50632951195719</v>
      </c>
      <c r="BV59" s="54">
        <f>BU59*(BU59&lt;&gt;0)</f>
        <v>28.50632951195719</v>
      </c>
      <c r="BW59" s="26">
        <f>BV59/$BV$142</f>
        <v>5.5191344650449871E-2</v>
      </c>
      <c r="BX59" s="47">
        <f>BW59 * $BU$142</f>
        <v>28.50632951195719</v>
      </c>
      <c r="BY59" s="48">
        <f>IF(BX59&gt;0, V59, W59)</f>
        <v>46.568930194719123</v>
      </c>
      <c r="BZ59" s="65">
        <f>BX59/BY59</f>
        <v>0.61213193845689384</v>
      </c>
      <c r="CA59" s="66">
        <v>0</v>
      </c>
      <c r="CB59" s="15">
        <f>AZ59*$CA$145</f>
        <v>69.755251583886576</v>
      </c>
      <c r="CC59" s="37">
        <f>CB59-CA59</f>
        <v>69.755251583886576</v>
      </c>
      <c r="CD59" s="54">
        <f>CC59*(CC59&lt;&gt;0)</f>
        <v>69.755251583886576</v>
      </c>
      <c r="CE59" s="26">
        <f>CD59/$CD$142</f>
        <v>1.2084463778382471E-2</v>
      </c>
      <c r="CF59" s="47">
        <f>CE59 * $CC$142</f>
        <v>69.755251583886576</v>
      </c>
      <c r="CG59" s="48">
        <f>IF(BX59&gt;0,V59,W59)</f>
        <v>46.568930194719123</v>
      </c>
      <c r="CH59" s="65">
        <f>CF59/CG59</f>
        <v>1.497892506703896</v>
      </c>
      <c r="CI59" s="70">
        <f>N59</f>
        <v>0</v>
      </c>
      <c r="CJ59" s="1">
        <f>BQ59+BS59</f>
        <v>1276</v>
      </c>
    </row>
    <row r="60" spans="1:88" x14ac:dyDescent="0.2">
      <c r="A60" s="28" t="s">
        <v>204</v>
      </c>
      <c r="B60">
        <v>0</v>
      </c>
      <c r="C60">
        <v>0</v>
      </c>
      <c r="D60">
        <v>0.16014376996805099</v>
      </c>
      <c r="E60">
        <v>0.83985623003194798</v>
      </c>
      <c r="F60">
        <v>4.4479745830023801E-2</v>
      </c>
      <c r="G60">
        <v>4.4479745830023801E-2</v>
      </c>
      <c r="H60">
        <v>0.24269005847953201</v>
      </c>
      <c r="I60">
        <v>0.324561403508771</v>
      </c>
      <c r="J60">
        <v>0.28065606353282802</v>
      </c>
      <c r="K60">
        <v>0.11172963067868399</v>
      </c>
      <c r="L60">
        <v>0.74488689085708104</v>
      </c>
      <c r="M60">
        <v>0.65940073186933701</v>
      </c>
      <c r="N60" s="21">
        <v>0</v>
      </c>
      <c r="O60">
        <v>1.0039847091236</v>
      </c>
      <c r="P60">
        <v>0.99620693023082896</v>
      </c>
      <c r="Q60">
        <v>1.00510373295156</v>
      </c>
      <c r="R60">
        <v>0.98611709363870403</v>
      </c>
      <c r="S60">
        <v>3.2999999523162802</v>
      </c>
      <c r="T60" s="27">
        <f>IF(C60,P60,R60)</f>
        <v>0.98611709363870403</v>
      </c>
      <c r="U60" s="27">
        <f>IF(D60 = 0,O60,Q60)</f>
        <v>1.00510373295156</v>
      </c>
      <c r="V60" s="39">
        <f>S60*T60^(1-N60)</f>
        <v>3.2541863619859921</v>
      </c>
      <c r="W60" s="38">
        <f>S60*U60^(N60+1)</f>
        <v>3.3168422708130629</v>
      </c>
      <c r="X60" s="44">
        <f>0.5 * (D60-MAX($D$3:$D$141))/(MIN($D$3:$D$141)-MAX($D$3:$D$141)) + 0.75</f>
        <v>1.1728802510757002</v>
      </c>
      <c r="Y60" s="44">
        <f>AVERAGE(D60, F60, G60, H60, I60, J60, K60)</f>
        <v>0.17267720254684479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v>1</v>
      </c>
      <c r="AD60" s="22">
        <v>1</v>
      </c>
      <c r="AE60" s="22">
        <v>1</v>
      </c>
      <c r="AF60" s="22">
        <f>PERCENTILE($L$2:$L$141, 0.05)</f>
        <v>-4.4318681538856361E-2</v>
      </c>
      <c r="AG60" s="22">
        <f>PERCENTILE($L$2:$L$141, 0.95)</f>
        <v>0.96039612543034902</v>
      </c>
      <c r="AH60" s="22">
        <f>MIN(MAX(L60,AF60), AG60)</f>
        <v>0.74488689085708104</v>
      </c>
      <c r="AI60" s="22">
        <f>AH60-$AH$142+1</f>
        <v>1.7892055723959372</v>
      </c>
      <c r="AJ60" s="22">
        <f>PERCENTILE($M$2:$M$141, 0.02)</f>
        <v>-2.1836572052201673</v>
      </c>
      <c r="AK60" s="22">
        <f>PERCENTILE($M$2:$M$141, 0.98)</f>
        <v>1.2382392151731634</v>
      </c>
      <c r="AL60" s="22">
        <f>MIN(MAX(M60,AJ60), AK60)</f>
        <v>0.65940073186933701</v>
      </c>
      <c r="AM60" s="22">
        <f>AL60-$AL$142 + 1</f>
        <v>3.8430579370895042</v>
      </c>
      <c r="AN60" s="46">
        <v>0</v>
      </c>
      <c r="AO60" s="75">
        <v>0.26</v>
      </c>
      <c r="AP60" s="51">
        <v>0.52</v>
      </c>
      <c r="AQ60" s="50">
        <v>1</v>
      </c>
      <c r="AR60" s="17">
        <f>(AI60^4)*AB60*AE60*AN60</f>
        <v>0</v>
      </c>
      <c r="AS60" s="17">
        <f>(AM60^4) *Z60*AC60*AO60*(M60 &gt; 0)</f>
        <v>56.712798135104059</v>
      </c>
      <c r="AT60" s="17">
        <f>(AM60^4)*AA60*AP60*AQ60</f>
        <v>113.42559627020812</v>
      </c>
      <c r="AU60" s="17">
        <f>MIN(AR60, 0.05*AR$142)</f>
        <v>0</v>
      </c>
      <c r="AV60" s="17">
        <f>MIN(AS60, 0.05*AS$142)</f>
        <v>56.712798135104059</v>
      </c>
      <c r="AW60" s="17">
        <f>MIN(AT60, 0.05*AT$142)</f>
        <v>113.42559627020812</v>
      </c>
      <c r="AX60" s="14">
        <f>AU60/$AU$142</f>
        <v>0</v>
      </c>
      <c r="AY60" s="14">
        <f>AV60/$AV$142</f>
        <v>1.7194617264627277E-2</v>
      </c>
      <c r="AZ60" s="67">
        <f>AW60/$AW$142</f>
        <v>1.2391904177442346E-2</v>
      </c>
      <c r="BA60" s="21">
        <f>N60</f>
        <v>0</v>
      </c>
      <c r="BB60" s="66">
        <v>0</v>
      </c>
      <c r="BC60" s="15">
        <f>$D$148*AX60</f>
        <v>0</v>
      </c>
      <c r="BD60" s="19">
        <f>BC60-BB60</f>
        <v>0</v>
      </c>
      <c r="BE60" s="63">
        <f>(IF(BD60 &gt; 0, V60, W60))</f>
        <v>3.3168422708130629</v>
      </c>
      <c r="BF60" s="46">
        <f>BD60/BE60</f>
        <v>0</v>
      </c>
      <c r="BG60" s="64" t="e">
        <f>BB60/BC60</f>
        <v>#DIV/0!</v>
      </c>
      <c r="BH60" s="66">
        <v>0</v>
      </c>
      <c r="BI60" s="66">
        <v>644</v>
      </c>
      <c r="BJ60" s="66">
        <v>0</v>
      </c>
      <c r="BK60" s="10">
        <f>SUM(BH60:BJ60)</f>
        <v>644</v>
      </c>
      <c r="BL60" s="15">
        <f>AY60*$D$147</f>
        <v>3048.6941932973291</v>
      </c>
      <c r="BM60" s="9">
        <f>BL60-BK60</f>
        <v>2404.6941932973291</v>
      </c>
      <c r="BN60" s="48">
        <f>IF(BM60&gt;0,V60,W60)</f>
        <v>3.2541863619859921</v>
      </c>
      <c r="BO60" s="46">
        <f>BM60/BN60</f>
        <v>738.95405050796546</v>
      </c>
      <c r="BP60" s="64">
        <f>BK60/BL60</f>
        <v>0.21123797900617866</v>
      </c>
      <c r="BQ60" s="16">
        <f>BB60+BK60+BS60</f>
        <v>789</v>
      </c>
      <c r="BR60" s="69">
        <f>BC60+BL60+BT60</f>
        <v>3167.2413446108312</v>
      </c>
      <c r="BS60" s="66">
        <v>145</v>
      </c>
      <c r="BT60" s="15">
        <f>AZ60*$D$150</f>
        <v>118.5471513135022</v>
      </c>
      <c r="BU60" s="37">
        <f>BT60-BS60</f>
        <v>-26.452848686497802</v>
      </c>
      <c r="BV60" s="54">
        <f>BU60*(BU60&lt;&gt;0)</f>
        <v>-26.452848686497802</v>
      </c>
      <c r="BW60" s="26">
        <f>BV60/$BV$142</f>
        <v>-5.121558312971531E-2</v>
      </c>
      <c r="BX60" s="47">
        <f>BW60 * $BU$142</f>
        <v>-26.452848686497802</v>
      </c>
      <c r="BY60" s="48">
        <f>IF(BX60&gt;0, V60, W60)</f>
        <v>3.3168422708130629</v>
      </c>
      <c r="BZ60" s="65">
        <f>BX60/BY60</f>
        <v>-7.9753110117031198</v>
      </c>
      <c r="CA60" s="66">
        <v>0</v>
      </c>
      <c r="CB60" s="15">
        <f>AZ60*$CA$145</f>
        <v>109.51779033460885</v>
      </c>
      <c r="CC60" s="37">
        <f>CB60-CA60</f>
        <v>109.51779033460885</v>
      </c>
      <c r="CD60" s="54">
        <f>CC60*(CC60&lt;&gt;0)</f>
        <v>109.51779033460885</v>
      </c>
      <c r="CE60" s="26">
        <f>CD60/$CD$142</f>
        <v>1.8972962470008292E-2</v>
      </c>
      <c r="CF60" s="47">
        <f>CE60 * $CC$142</f>
        <v>109.51779033460885</v>
      </c>
      <c r="CG60" s="48">
        <f>IF(BX60&gt;0,V60,W60)</f>
        <v>3.3168422708130629</v>
      </c>
      <c r="CH60" s="65">
        <f>CF60/CG60</f>
        <v>33.018691090114025</v>
      </c>
      <c r="CI60" s="70">
        <f>N60</f>
        <v>0</v>
      </c>
      <c r="CJ60" s="1">
        <f>BQ60+BS60</f>
        <v>934</v>
      </c>
    </row>
    <row r="61" spans="1:88" x14ac:dyDescent="0.2">
      <c r="A61" s="28" t="s">
        <v>156</v>
      </c>
      <c r="B61">
        <v>1</v>
      </c>
      <c r="C61">
        <v>1</v>
      </c>
      <c r="D61">
        <v>0.88897763578274702</v>
      </c>
      <c r="E61">
        <v>0.11102236421725201</v>
      </c>
      <c r="F61">
        <v>0.963860206513105</v>
      </c>
      <c r="G61">
        <v>0.963860206513105</v>
      </c>
      <c r="H61">
        <v>0.87593984962406002</v>
      </c>
      <c r="I61">
        <v>0.92105263157894701</v>
      </c>
      <c r="J61">
        <v>0.89821306136189505</v>
      </c>
      <c r="K61">
        <v>0.930457858700245</v>
      </c>
      <c r="L61">
        <v>0.62274190414198904</v>
      </c>
      <c r="M61">
        <v>-1.70569550042625</v>
      </c>
      <c r="N61" s="21">
        <v>0</v>
      </c>
      <c r="O61">
        <v>1.03142492066988</v>
      </c>
      <c r="P61">
        <v>0.99175777954038002</v>
      </c>
      <c r="Q61">
        <v>1.0147686116991701</v>
      </c>
      <c r="R61">
        <v>0.99085084386594202</v>
      </c>
      <c r="S61">
        <v>264.45001220703102</v>
      </c>
      <c r="T61" s="27">
        <f>IF(C61,P61,R61)</f>
        <v>0.99175777954038002</v>
      </c>
      <c r="U61" s="27">
        <f>IF(D61 = 0,O61,Q61)</f>
        <v>1.0147686116991701</v>
      </c>
      <c r="V61" s="39">
        <f>S61*T61^(1-N61)</f>
        <v>262.27035690587149</v>
      </c>
      <c r="W61" s="38">
        <f>S61*U61^(N61+1)</f>
        <v>268.35557175115747</v>
      </c>
      <c r="X61" s="44">
        <f>0.5 * (D61-MAX($D$3:$D$141))/(MIN($D$3:$D$141)-MAX($D$3:$D$141)) + 0.75</f>
        <v>0.80273071433432486</v>
      </c>
      <c r="Y61" s="44">
        <f>AVERAGE(D61, F61, G61, H61, I61, J61, K61)</f>
        <v>0.92033735001058636</v>
      </c>
      <c r="Z61" s="22">
        <f>AI61^N61</f>
        <v>1</v>
      </c>
      <c r="AA61" s="22">
        <f>(Z61+AB61)/2</f>
        <v>1</v>
      </c>
      <c r="AB61" s="22">
        <f>AM61^N61</f>
        <v>1</v>
      </c>
      <c r="AC61" s="22">
        <v>1</v>
      </c>
      <c r="AD61" s="22">
        <v>1</v>
      </c>
      <c r="AE61" s="22">
        <v>1</v>
      </c>
      <c r="AF61" s="22">
        <f>PERCENTILE($L$2:$L$141, 0.05)</f>
        <v>-4.4318681538856361E-2</v>
      </c>
      <c r="AG61" s="22">
        <f>PERCENTILE($L$2:$L$141, 0.95)</f>
        <v>0.96039612543034902</v>
      </c>
      <c r="AH61" s="22">
        <f>MIN(MAX(L61,AF61), AG61)</f>
        <v>0.62274190414198904</v>
      </c>
      <c r="AI61" s="22">
        <f>AH61-$AH$142+1</f>
        <v>1.6670605856808454</v>
      </c>
      <c r="AJ61" s="22">
        <f>PERCENTILE($M$2:$M$141, 0.02)</f>
        <v>-2.1836572052201673</v>
      </c>
      <c r="AK61" s="22">
        <f>PERCENTILE($M$2:$M$141, 0.98)</f>
        <v>1.2382392151731634</v>
      </c>
      <c r="AL61" s="22">
        <f>MIN(MAX(M61,AJ61), AK61)</f>
        <v>-1.70569550042625</v>
      </c>
      <c r="AM61" s="22">
        <f>AL61-$AL$142 + 1</f>
        <v>1.4779617047939173</v>
      </c>
      <c r="AN61" s="46">
        <v>1</v>
      </c>
      <c r="AO61" s="51">
        <v>1</v>
      </c>
      <c r="AP61" s="51">
        <v>1</v>
      </c>
      <c r="AQ61" s="21">
        <v>1</v>
      </c>
      <c r="AR61" s="17">
        <f>(AI61^4)*AB61*AE61*AN61</f>
        <v>7.7233467658856014</v>
      </c>
      <c r="AS61" s="17">
        <f>(AM61^4) *Z61*AC61*AO61*(M61 &gt; 0)</f>
        <v>0</v>
      </c>
      <c r="AT61" s="17">
        <f>(AM61^4)*AA61*AP61*AQ61</f>
        <v>4.7714757955507734</v>
      </c>
      <c r="AU61" s="17">
        <f>MIN(AR61, 0.05*AR$142)</f>
        <v>7.7233467658856014</v>
      </c>
      <c r="AV61" s="17">
        <f>MIN(AS61, 0.05*AS$142)</f>
        <v>0</v>
      </c>
      <c r="AW61" s="17">
        <f>MIN(AT61, 0.05*AT$142)</f>
        <v>4.7714757955507734</v>
      </c>
      <c r="AX61" s="14">
        <f>AU61/$AU$142</f>
        <v>1.3134948377150414E-2</v>
      </c>
      <c r="AY61" s="14">
        <f>AV61/$AV$142</f>
        <v>0</v>
      </c>
      <c r="AZ61" s="67">
        <f>AW61/$AW$142</f>
        <v>5.2129036820396145E-4</v>
      </c>
      <c r="BA61" s="21">
        <f>N61</f>
        <v>0</v>
      </c>
      <c r="BB61" s="66">
        <v>793</v>
      </c>
      <c r="BC61" s="15">
        <f>$D$148*AX61</f>
        <v>1607.2671526338743</v>
      </c>
      <c r="BD61" s="19">
        <f>BC61-BB61</f>
        <v>814.26715263387428</v>
      </c>
      <c r="BE61" s="63">
        <f>(IF(BD61 &gt; 0, V61, W61))</f>
        <v>262.27035690587149</v>
      </c>
      <c r="BF61" s="46">
        <f>BD61/BE61</f>
        <v>3.1046861804748822</v>
      </c>
      <c r="BG61" s="64">
        <f>BB61/BC61</f>
        <v>0.49338406418652209</v>
      </c>
      <c r="BH61" s="66">
        <v>0</v>
      </c>
      <c r="BI61" s="66">
        <v>1058</v>
      </c>
      <c r="BJ61" s="66">
        <v>0</v>
      </c>
      <c r="BK61" s="10">
        <f>SUM(BH61:BJ61)</f>
        <v>1058</v>
      </c>
      <c r="BL61" s="15">
        <f>AY61*$D$147</f>
        <v>0</v>
      </c>
      <c r="BM61" s="9">
        <f>BL61-BK61</f>
        <v>-1058</v>
      </c>
      <c r="BN61" s="48">
        <f>IF(BM61&gt;0,V61,W61)</f>
        <v>268.35557175115747</v>
      </c>
      <c r="BO61" s="46">
        <f>BM61/BN61</f>
        <v>-3.9425304013477658</v>
      </c>
      <c r="BP61" s="64" t="e">
        <f>BK61/BL61</f>
        <v>#DIV/0!</v>
      </c>
      <c r="BQ61" s="16">
        <f>BB61+BK61+BS61</f>
        <v>1851</v>
      </c>
      <c r="BR61" s="69">
        <f>BC61+BL61+BT61</f>
        <v>1612.2540769412974</v>
      </c>
      <c r="BS61" s="66">
        <v>0</v>
      </c>
      <c r="BT61" s="15">
        <f>AZ61*$D$150</f>
        <v>4.9869243074231973</v>
      </c>
      <c r="BU61" s="37">
        <f>BT61-BS61</f>
        <v>4.9869243074231973</v>
      </c>
      <c r="BV61" s="54">
        <f>BU61*(BU61&lt;&gt;0)</f>
        <v>4.9869243074231973</v>
      </c>
      <c r="BW61" s="26">
        <f>BV61/$BV$142</f>
        <v>9.6552261518358697E-3</v>
      </c>
      <c r="BX61" s="47">
        <f>BW61 * $BU$142</f>
        <v>4.9869243074231973</v>
      </c>
      <c r="BY61" s="48">
        <f>IF(BX61&gt;0, V61, W61)</f>
        <v>262.27035690587149</v>
      </c>
      <c r="BZ61" s="65">
        <f>BX61/BY61</f>
        <v>1.9014441304981325E-2</v>
      </c>
      <c r="CA61" s="66">
        <v>247</v>
      </c>
      <c r="CB61" s="15">
        <f>AZ61*$CA$145</f>
        <v>4.6070860806313805</v>
      </c>
      <c r="CC61" s="37">
        <f>CB61-CA61</f>
        <v>-242.39291391936862</v>
      </c>
      <c r="CD61" s="54">
        <f>CC61*(CC61&lt;&gt;0)</f>
        <v>-242.39291391936862</v>
      </c>
      <c r="CE61" s="26">
        <f>CD61/$CD$142</f>
        <v>-4.1992370780465096E-2</v>
      </c>
      <c r="CF61" s="47">
        <f>CE61 * $CC$142</f>
        <v>-242.3929139193686</v>
      </c>
      <c r="CG61" s="48">
        <f>IF(BX61&gt;0,V61,W61)</f>
        <v>262.27035690587149</v>
      </c>
      <c r="CH61" s="65">
        <f>CF61/CG61</f>
        <v>-0.92421010433277107</v>
      </c>
      <c r="CI61" s="70">
        <f>N61</f>
        <v>0</v>
      </c>
      <c r="CJ61" s="1">
        <f>BQ61+BS61</f>
        <v>1851</v>
      </c>
    </row>
    <row r="62" spans="1:88" x14ac:dyDescent="0.2">
      <c r="A62" s="28" t="s">
        <v>116</v>
      </c>
      <c r="B62">
        <v>1</v>
      </c>
      <c r="C62">
        <v>1</v>
      </c>
      <c r="D62">
        <v>0.66150234741783998</v>
      </c>
      <c r="E62">
        <v>0.33849765258215903</v>
      </c>
      <c r="F62">
        <v>0.95615671641791</v>
      </c>
      <c r="G62">
        <v>0.95615671641791</v>
      </c>
      <c r="H62">
        <v>0.34306930693069299</v>
      </c>
      <c r="I62">
        <v>0.72475247524752395</v>
      </c>
      <c r="J62">
        <v>0.498638475630864</v>
      </c>
      <c r="K62">
        <v>0.69049006331651097</v>
      </c>
      <c r="L62">
        <v>0.46647313694162601</v>
      </c>
      <c r="M62">
        <v>-1.31477484268786</v>
      </c>
      <c r="N62" s="21">
        <v>0</v>
      </c>
      <c r="O62">
        <v>1.0581363232496399</v>
      </c>
      <c r="P62">
        <v>0.95995447489927399</v>
      </c>
      <c r="Q62">
        <v>1.0186193029135799</v>
      </c>
      <c r="R62">
        <v>0.95929449195446304</v>
      </c>
      <c r="S62">
        <v>52.259998321533203</v>
      </c>
      <c r="T62" s="27">
        <f>IF(C62,P62,R62)</f>
        <v>0.95995447489927399</v>
      </c>
      <c r="U62" s="27">
        <f>IF(D62 = 0,O62,Q62)</f>
        <v>1.0186193029135799</v>
      </c>
      <c r="V62" s="39">
        <f>S62*T62^(1-N62)</f>
        <v>50.167219246984345</v>
      </c>
      <c r="W62" s="38">
        <f>S62*U62^(N62+1)</f>
        <v>53.233043060545008</v>
      </c>
      <c r="X62" s="44">
        <f>0.5 * (D62-MAX($D$3:$D$141))/(MIN($D$3:$D$141)-MAX($D$3:$D$141)) + 0.75</f>
        <v>0.91825755324467351</v>
      </c>
      <c r="Y62" s="44">
        <f>AVERAGE(D62, F62, G62, H62, I62, J62, K62)</f>
        <v>0.69010944305417887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PERCENTILE($L$2:$L$141, 0.05)</f>
        <v>-4.4318681538856361E-2</v>
      </c>
      <c r="AG62" s="22">
        <f>PERCENTILE($L$2:$L$141, 0.95)</f>
        <v>0.96039612543034902</v>
      </c>
      <c r="AH62" s="22">
        <f>MIN(MAX(L62,AF62), AG62)</f>
        <v>0.46647313694162601</v>
      </c>
      <c r="AI62" s="22">
        <f>AH62-$AH$142+1</f>
        <v>1.5107918184804823</v>
      </c>
      <c r="AJ62" s="22">
        <f>PERCENTILE($M$2:$M$141, 0.02)</f>
        <v>-2.1836572052201673</v>
      </c>
      <c r="AK62" s="22">
        <f>PERCENTILE($M$2:$M$141, 0.98)</f>
        <v>1.2382392151731634</v>
      </c>
      <c r="AL62" s="22">
        <f>MIN(MAX(M62,AJ62), AK62)</f>
        <v>-1.31477484268786</v>
      </c>
      <c r="AM62" s="22">
        <f>AL62-$AL$142 + 1</f>
        <v>1.8688823625323072</v>
      </c>
      <c r="AN62" s="46">
        <v>1</v>
      </c>
      <c r="AO62" s="51">
        <v>1</v>
      </c>
      <c r="AP62" s="51">
        <v>1</v>
      </c>
      <c r="AQ62" s="21">
        <v>1</v>
      </c>
      <c r="AR62" s="17">
        <f>(AI62^4)*AB62*AE62*AN62</f>
        <v>5.2097693593305276</v>
      </c>
      <c r="AS62" s="17">
        <f>(AM62^4) *Z62*AC62*AO62*(M62 &gt; 0)</f>
        <v>0</v>
      </c>
      <c r="AT62" s="17">
        <f>(AM62^4)*AA62*AP62*AQ62</f>
        <v>12.199101974582648</v>
      </c>
      <c r="AU62" s="17">
        <f>MIN(AR62, 0.05*AR$142)</f>
        <v>5.2097693593305276</v>
      </c>
      <c r="AV62" s="17">
        <f>MIN(AS62, 0.05*AS$142)</f>
        <v>0</v>
      </c>
      <c r="AW62" s="17">
        <f>MIN(AT62, 0.05*AT$142)</f>
        <v>12.199101974582648</v>
      </c>
      <c r="AX62" s="14">
        <f>AU62/$AU$142</f>
        <v>8.8601552754209254E-3</v>
      </c>
      <c r="AY62" s="14">
        <f>AV62/$AV$142</f>
        <v>0</v>
      </c>
      <c r="AZ62" s="67">
        <f>AW62/$AW$142</f>
        <v>1.332768860740665E-3</v>
      </c>
      <c r="BA62" s="21">
        <f>N62</f>
        <v>0</v>
      </c>
      <c r="BB62" s="66">
        <v>366</v>
      </c>
      <c r="BC62" s="15">
        <f>$D$148*AX62</f>
        <v>1084.1791023855742</v>
      </c>
      <c r="BD62" s="19">
        <f>BC62-BB62</f>
        <v>718.1791023855742</v>
      </c>
      <c r="BE62" s="63">
        <f>(IF(BD62 &gt; 0, V62, W62))</f>
        <v>50.167219246984345</v>
      </c>
      <c r="BF62" s="46">
        <f>BD62/BE62</f>
        <v>14.315704820110104</v>
      </c>
      <c r="BG62" s="64">
        <f>BB62/BC62</f>
        <v>0.33758259977034388</v>
      </c>
      <c r="BH62" s="66">
        <v>2143</v>
      </c>
      <c r="BI62" s="66">
        <v>0</v>
      </c>
      <c r="BJ62" s="66">
        <v>0</v>
      </c>
      <c r="BK62" s="10">
        <f>SUM(BH62:BJ62)</f>
        <v>2143</v>
      </c>
      <c r="BL62" s="15">
        <f>AY62*$D$147</f>
        <v>0</v>
      </c>
      <c r="BM62" s="9">
        <f>BL62-BK62</f>
        <v>-2143</v>
      </c>
      <c r="BN62" s="48">
        <f>IF(BM62&gt;0,V62,W62)</f>
        <v>53.233043060545008</v>
      </c>
      <c r="BO62" s="46">
        <f>BM62/BN62</f>
        <v>-40.256950885987159</v>
      </c>
      <c r="BP62" s="64" t="e">
        <f>BK62/BL62</f>
        <v>#DIV/0!</v>
      </c>
      <c r="BQ62" s="16">
        <f>BB62+BK62+BS62</f>
        <v>2509</v>
      </c>
      <c r="BR62" s="69">
        <f>BC62+BL62+BT62</f>
        <v>1096.9290356918498</v>
      </c>
      <c r="BS62" s="66">
        <v>0</v>
      </c>
      <c r="BT62" s="15">
        <f>AZ62*$D$150</f>
        <v>12.749933306275571</v>
      </c>
      <c r="BU62" s="37">
        <f>BT62-BS62</f>
        <v>12.749933306275571</v>
      </c>
      <c r="BV62" s="54">
        <f>BU62*(BU62&lt;&gt;0)</f>
        <v>12.749933306275571</v>
      </c>
      <c r="BW62" s="26">
        <f>BV62/$BV$142</f>
        <v>2.4685253255131937E-2</v>
      </c>
      <c r="BX62" s="47">
        <f>BW62 * $BU$142</f>
        <v>12.749933306275571</v>
      </c>
      <c r="BY62" s="48">
        <f>IF(BX62&gt;0, V62, W62)</f>
        <v>50.167219246984345</v>
      </c>
      <c r="BZ62" s="65">
        <f>BX62/BY62</f>
        <v>0.25414869505732063</v>
      </c>
      <c r="CA62" s="66">
        <v>0</v>
      </c>
      <c r="CB62" s="15">
        <f>AZ62*$CA$145</f>
        <v>11.778811275896887</v>
      </c>
      <c r="CC62" s="37">
        <f>CB62-CA62</f>
        <v>11.778811275896887</v>
      </c>
      <c r="CD62" s="54">
        <f>CC62*(CC62&lt;&gt;0)</f>
        <v>11.778811275896887</v>
      </c>
      <c r="CE62" s="26">
        <f>CD62/$CD$142</f>
        <v>2.0405720714060122E-3</v>
      </c>
      <c r="CF62" s="47">
        <f>CE62 * $CC$142</f>
        <v>11.778811275896887</v>
      </c>
      <c r="CG62" s="48">
        <f>IF(BX62&gt;0,V62,W62)</f>
        <v>50.167219246984345</v>
      </c>
      <c r="CH62" s="65">
        <f>CF62/CG62</f>
        <v>0.23479099405345125</v>
      </c>
      <c r="CI62" s="70">
        <f>N62</f>
        <v>0</v>
      </c>
      <c r="CJ62" s="1">
        <f>BQ62+BS62</f>
        <v>2509</v>
      </c>
    </row>
    <row r="63" spans="1:88" x14ac:dyDescent="0.2">
      <c r="A63" s="28" t="s">
        <v>217</v>
      </c>
      <c r="B63">
        <v>0</v>
      </c>
      <c r="C63">
        <v>0</v>
      </c>
      <c r="D63">
        <v>0.23088023088022999</v>
      </c>
      <c r="E63">
        <v>0.76911976911976898</v>
      </c>
      <c r="F63">
        <v>0.95142857142857096</v>
      </c>
      <c r="G63">
        <v>0.95142857142857096</v>
      </c>
      <c r="H63">
        <v>0.101097178683385</v>
      </c>
      <c r="I63">
        <v>9.7178683385579903E-2</v>
      </c>
      <c r="J63">
        <v>9.9118568989105801E-2</v>
      </c>
      <c r="K63">
        <v>0.30708995179808302</v>
      </c>
      <c r="L63">
        <v>0.26759679711659701</v>
      </c>
      <c r="M63">
        <v>-0.43610389589883503</v>
      </c>
      <c r="N63" s="21">
        <v>0</v>
      </c>
      <c r="O63">
        <v>1.0034937789152201</v>
      </c>
      <c r="P63">
        <v>0.99384949482158402</v>
      </c>
      <c r="Q63">
        <v>1.01393885384038</v>
      </c>
      <c r="R63">
        <v>0.98984249322041595</v>
      </c>
      <c r="S63">
        <v>16.5100002288818</v>
      </c>
      <c r="T63" s="27">
        <f>IF(C63,P63,R63)</f>
        <v>0.98984249322041595</v>
      </c>
      <c r="U63" s="27">
        <f>IF(D63 = 0,O63,Q63)</f>
        <v>1.01393885384038</v>
      </c>
      <c r="V63" s="39">
        <f>S63*T63^(1-N63)</f>
        <v>16.342299789626001</v>
      </c>
      <c r="W63" s="38">
        <f>S63*U63^(N63+1)</f>
        <v>16.740130708976825</v>
      </c>
      <c r="X63" s="44">
        <f>0.5 * (D63-MAX($D$3:$D$141))/(MIN($D$3:$D$141)-MAX($D$3:$D$141)) + 0.75</f>
        <v>1.1369556467653614</v>
      </c>
      <c r="Y63" s="44">
        <f>AVERAGE(D63, F63, G63, H63, I63, J63, K63)</f>
        <v>0.39117453665621799</v>
      </c>
      <c r="Z63" s="22">
        <f>AI63^N63</f>
        <v>1</v>
      </c>
      <c r="AA63" s="22">
        <f>(Z63+AB63)/2</f>
        <v>1</v>
      </c>
      <c r="AB63" s="22">
        <f>AM63^N63</f>
        <v>1</v>
      </c>
      <c r="AC63" s="22">
        <v>1</v>
      </c>
      <c r="AD63" s="22">
        <v>1</v>
      </c>
      <c r="AE63" s="22">
        <v>1</v>
      </c>
      <c r="AF63" s="22">
        <f>PERCENTILE($L$2:$L$141, 0.05)</f>
        <v>-4.4318681538856361E-2</v>
      </c>
      <c r="AG63" s="22">
        <f>PERCENTILE($L$2:$L$141, 0.95)</f>
        <v>0.96039612543034902</v>
      </c>
      <c r="AH63" s="22">
        <f>MIN(MAX(L63,AF63), AG63)</f>
        <v>0.26759679711659701</v>
      </c>
      <c r="AI63" s="22">
        <f>AH63-$AH$142+1</f>
        <v>1.3119154786554534</v>
      </c>
      <c r="AJ63" s="22">
        <f>PERCENTILE($M$2:$M$141, 0.02)</f>
        <v>-2.1836572052201673</v>
      </c>
      <c r="AK63" s="22">
        <f>PERCENTILE($M$2:$M$141, 0.98)</f>
        <v>1.2382392151731634</v>
      </c>
      <c r="AL63" s="22">
        <f>MIN(MAX(M63,AJ63), AK63)</f>
        <v>-0.43610389589883503</v>
      </c>
      <c r="AM63" s="22">
        <f>AL63-$AL$142 + 1</f>
        <v>2.747553309321332</v>
      </c>
      <c r="AN63" s="46">
        <v>0</v>
      </c>
      <c r="AO63" s="75">
        <v>0.26</v>
      </c>
      <c r="AP63" s="51">
        <v>0.52</v>
      </c>
      <c r="AQ63" s="50">
        <v>1</v>
      </c>
      <c r="AR63" s="17">
        <f>(AI63^4)*AB63*AE63*AN63</f>
        <v>0</v>
      </c>
      <c r="AS63" s="17">
        <f>(AM63^4) *Z63*AC63*AO63*(M63 &gt; 0)</f>
        <v>0</v>
      </c>
      <c r="AT63" s="17">
        <f>(AM63^4)*AA63*AP63*AQ63</f>
        <v>29.633834690844587</v>
      </c>
      <c r="AU63" s="17">
        <f>MIN(AR63, 0.05*AR$142)</f>
        <v>0</v>
      </c>
      <c r="AV63" s="17">
        <f>MIN(AS63, 0.05*AS$142)</f>
        <v>0</v>
      </c>
      <c r="AW63" s="17">
        <f>MIN(AT63, 0.05*AT$142)</f>
        <v>29.633834690844587</v>
      </c>
      <c r="AX63" s="14">
        <f>AU63/$AU$142</f>
        <v>0</v>
      </c>
      <c r="AY63" s="14">
        <f>AV63/$AV$142</f>
        <v>0</v>
      </c>
      <c r="AZ63" s="67">
        <f>AW63/$AW$142</f>
        <v>3.2375376632299466E-3</v>
      </c>
      <c r="BA63" s="21">
        <f>N63</f>
        <v>0</v>
      </c>
      <c r="BB63" s="66">
        <v>0</v>
      </c>
      <c r="BC63" s="15">
        <f>$D$148*AX63</f>
        <v>0</v>
      </c>
      <c r="BD63" s="19">
        <f>BC63-BB63</f>
        <v>0</v>
      </c>
      <c r="BE63" s="63">
        <f>(IF(BD63 &gt; 0, V63, W63))</f>
        <v>16.740130708976825</v>
      </c>
      <c r="BF63" s="46">
        <f>BD63/BE63</f>
        <v>0</v>
      </c>
      <c r="BG63" s="64" t="e">
        <f>BB63/BC63</f>
        <v>#DIV/0!</v>
      </c>
      <c r="BH63" s="66">
        <v>0</v>
      </c>
      <c r="BI63" s="66">
        <v>0</v>
      </c>
      <c r="BJ63" s="66">
        <v>0</v>
      </c>
      <c r="BK63" s="10">
        <f>SUM(BH63:BJ63)</f>
        <v>0</v>
      </c>
      <c r="BL63" s="15">
        <f>AY63*$D$147</f>
        <v>0</v>
      </c>
      <c r="BM63" s="9">
        <f>BL63-BK63</f>
        <v>0</v>
      </c>
      <c r="BN63" s="48">
        <f>IF(BM63&gt;0,V63,W63)</f>
        <v>16.740130708976825</v>
      </c>
      <c r="BO63" s="46">
        <f>BM63/BN63</f>
        <v>0</v>
      </c>
      <c r="BP63" s="64" t="e">
        <f>BK63/BL63</f>
        <v>#DIV/0!</v>
      </c>
      <c r="BQ63" s="16">
        <f>BB63+BK63+BS63</f>
        <v>149</v>
      </c>
      <c r="BR63" s="69">
        <f>BC63+BL63+BT63</f>
        <v>30.971904055289283</v>
      </c>
      <c r="BS63" s="66">
        <v>149</v>
      </c>
      <c r="BT63" s="15">
        <f>AZ63*$D$150</f>
        <v>30.971904055289283</v>
      </c>
      <c r="BU63" s="37">
        <f>BT63-BS63</f>
        <v>-118.02809594471071</v>
      </c>
      <c r="BV63" s="54">
        <f>BU63*(BU63&lt;&gt;0)</f>
        <v>-118.02809594471071</v>
      </c>
      <c r="BW63" s="26">
        <f>BV63/$BV$142</f>
        <v>-0.22851519059963488</v>
      </c>
      <c r="BX63" s="47">
        <f>BW63 * $BU$142</f>
        <v>-118.02809594471071</v>
      </c>
      <c r="BY63" s="48">
        <f>IF(BX63&gt;0, V63, W63)</f>
        <v>16.740130708976825</v>
      </c>
      <c r="BZ63" s="65">
        <f>BX63/BY63</f>
        <v>-7.0506077877527353</v>
      </c>
      <c r="CA63" s="66">
        <v>0</v>
      </c>
      <c r="CB63" s="15">
        <f>AZ63*$CA$145</f>
        <v>28.612872236976784</v>
      </c>
      <c r="CC63" s="37">
        <f>CB63-CA63</f>
        <v>28.612872236976784</v>
      </c>
      <c r="CD63" s="54">
        <f>CC63*(CC63&lt;&gt;0)</f>
        <v>28.612872236976784</v>
      </c>
      <c r="CE63" s="26">
        <f>CD63/$CD$142</f>
        <v>4.9569202359970319E-3</v>
      </c>
      <c r="CF63" s="47">
        <f>CE63 * $CC$142</f>
        <v>28.612872236976784</v>
      </c>
      <c r="CG63" s="48">
        <f>IF(BX63&gt;0,V63,W63)</f>
        <v>16.740130708976825</v>
      </c>
      <c r="CH63" s="65">
        <f>CF63/CG63</f>
        <v>1.7092382810149298</v>
      </c>
      <c r="CI63" s="70">
        <f>N63</f>
        <v>0</v>
      </c>
      <c r="CJ63" s="1">
        <f>BQ63+BS63</f>
        <v>298</v>
      </c>
    </row>
    <row r="64" spans="1:88" x14ac:dyDescent="0.2">
      <c r="A64" s="28" t="s">
        <v>219</v>
      </c>
      <c r="B64">
        <v>1</v>
      </c>
      <c r="C64">
        <v>1</v>
      </c>
      <c r="D64">
        <v>0.95207667731629397</v>
      </c>
      <c r="E64">
        <v>4.7923322683705999E-2</v>
      </c>
      <c r="F64">
        <v>0.80334394904458595</v>
      </c>
      <c r="G64">
        <v>0.80334394904458595</v>
      </c>
      <c r="H64">
        <v>0.84210526315789402</v>
      </c>
      <c r="I64">
        <v>0.44256474519632399</v>
      </c>
      <c r="J64">
        <v>0.61048022180735395</v>
      </c>
      <c r="K64">
        <v>0.70030392844845202</v>
      </c>
      <c r="L64">
        <v>0.86861680173313605</v>
      </c>
      <c r="M64">
        <v>0.51625341949412396</v>
      </c>
      <c r="N64" s="21">
        <v>0</v>
      </c>
      <c r="O64">
        <v>0.99731707566696404</v>
      </c>
      <c r="P64">
        <v>0.98853221202063901</v>
      </c>
      <c r="Q64">
        <v>1.0070351691364099</v>
      </c>
      <c r="R64">
        <v>0.99333333938840795</v>
      </c>
      <c r="S64">
        <v>2.5999999046325599</v>
      </c>
      <c r="T64" s="27">
        <f>IF(C64,P64,R64)</f>
        <v>0.98853221202063901</v>
      </c>
      <c r="U64" s="27">
        <f>IF(D64 = 0,O64,Q64)</f>
        <v>1.0070351691364099</v>
      </c>
      <c r="V64" s="39">
        <f>S64*T64^(1-N64)</f>
        <v>2.5701836569798751</v>
      </c>
      <c r="W64" s="38">
        <f>S64*U64^(N64+1)</f>
        <v>2.6182913437162996</v>
      </c>
      <c r="X64" s="44">
        <f>0.5 * (D64-MAX($D$3:$D$141))/(MIN($D$3:$D$141)-MAX($D$3:$D$141)) + 0.75</f>
        <v>0.77068489142739993</v>
      </c>
      <c r="Y64" s="44">
        <f>AVERAGE(D64, F64, G64, H64, I64, J64, K64)</f>
        <v>0.73631696200221286</v>
      </c>
      <c r="Z64" s="22">
        <f>AI64^N64</f>
        <v>1</v>
      </c>
      <c r="AA64" s="22">
        <f>(Z64+AB64)/2</f>
        <v>1</v>
      </c>
      <c r="AB64" s="22">
        <f>AM64^N64</f>
        <v>1</v>
      </c>
      <c r="AC64" s="22">
        <v>1</v>
      </c>
      <c r="AD64" s="22">
        <v>1</v>
      </c>
      <c r="AE64" s="22">
        <v>1</v>
      </c>
      <c r="AF64" s="22">
        <f>PERCENTILE($L$2:$L$141, 0.05)</f>
        <v>-4.4318681538856361E-2</v>
      </c>
      <c r="AG64" s="22">
        <f>PERCENTILE($L$2:$L$141, 0.95)</f>
        <v>0.96039612543034902</v>
      </c>
      <c r="AH64" s="22">
        <f>MIN(MAX(L64,AF64), AG64)</f>
        <v>0.86861680173313605</v>
      </c>
      <c r="AI64" s="22">
        <f>AH64-$AH$142+1</f>
        <v>1.9129354832719923</v>
      </c>
      <c r="AJ64" s="22">
        <f>PERCENTILE($M$2:$M$141, 0.02)</f>
        <v>-2.1836572052201673</v>
      </c>
      <c r="AK64" s="22">
        <f>PERCENTILE($M$2:$M$141, 0.98)</f>
        <v>1.2382392151731634</v>
      </c>
      <c r="AL64" s="22">
        <f>MIN(MAX(M64,AJ64), AK64)</f>
        <v>0.51625341949412396</v>
      </c>
      <c r="AM64" s="22">
        <f>AL64-$AL$142 + 1</f>
        <v>3.699910624714291</v>
      </c>
      <c r="AN64" s="46">
        <v>0</v>
      </c>
      <c r="AO64" s="75">
        <v>0.26</v>
      </c>
      <c r="AP64" s="51">
        <v>0.52</v>
      </c>
      <c r="AQ64" s="50">
        <v>1</v>
      </c>
      <c r="AR64" s="17">
        <f>(AI64^4)*AB64*AE64*AN64</f>
        <v>0</v>
      </c>
      <c r="AS64" s="17">
        <f>(AM64^4) *Z64*AC64*AO64*(M64 &gt; 0)</f>
        <v>48.723477959190042</v>
      </c>
      <c r="AT64" s="17">
        <f>(AM64^4)*AA64*AP64*AQ64</f>
        <v>97.446955918380084</v>
      </c>
      <c r="AU64" s="17">
        <f>MIN(AR64, 0.05*AR$142)</f>
        <v>0</v>
      </c>
      <c r="AV64" s="17">
        <f>MIN(AS64, 0.05*AS$142)</f>
        <v>48.723477959190042</v>
      </c>
      <c r="AW64" s="17">
        <f>MIN(AT64, 0.05*AT$142)</f>
        <v>97.446955918380084</v>
      </c>
      <c r="AX64" s="14">
        <f>AU64/$AU$142</f>
        <v>0</v>
      </c>
      <c r="AY64" s="14">
        <f>AV64/$AV$142</f>
        <v>1.4772354439538863E-2</v>
      </c>
      <c r="AZ64" s="67">
        <f>AW64/$AW$142</f>
        <v>1.0646215491319265E-2</v>
      </c>
      <c r="BA64" s="21">
        <f>N64</f>
        <v>0</v>
      </c>
      <c r="BB64" s="66">
        <v>0</v>
      </c>
      <c r="BC64" s="15">
        <f>$D$148*AX64</f>
        <v>0</v>
      </c>
      <c r="BD64" s="19">
        <f>BC64-BB64</f>
        <v>0</v>
      </c>
      <c r="BE64" s="63">
        <f>(IF(BD64 &gt; 0, V64, W64))</f>
        <v>2.6182913437162996</v>
      </c>
      <c r="BF64" s="46">
        <f>BD64/BE64</f>
        <v>0</v>
      </c>
      <c r="BG64" s="64" t="e">
        <f>BB64/BC64</f>
        <v>#DIV/0!</v>
      </c>
      <c r="BH64" s="66">
        <v>0</v>
      </c>
      <c r="BI64" s="66">
        <v>465</v>
      </c>
      <c r="BJ64" s="66">
        <v>0</v>
      </c>
      <c r="BK64" s="10">
        <f>SUM(BH64:BJ64)</f>
        <v>465</v>
      </c>
      <c r="BL64" s="15">
        <f>AY64*$D$147</f>
        <v>2619.2145197556042</v>
      </c>
      <c r="BM64" s="9">
        <f>BL64-BK64</f>
        <v>2154.2145197556042</v>
      </c>
      <c r="BN64" s="48">
        <f>IF(BM64&gt;0,V64,W64)</f>
        <v>2.5701836569798751</v>
      </c>
      <c r="BO64" s="46">
        <f>BM64/BN64</f>
        <v>838.15587026451635</v>
      </c>
      <c r="BP64" s="64">
        <f>BK64/BL64</f>
        <v>0.17753414105362725</v>
      </c>
      <c r="BQ64" s="16">
        <f>BB64+BK64+BS64</f>
        <v>569</v>
      </c>
      <c r="BR64" s="69">
        <f>BC64+BL64+BT64</f>
        <v>2721.0615402533099</v>
      </c>
      <c r="BS64" s="66">
        <v>104</v>
      </c>
      <c r="BT64" s="15">
        <f>AZ64*$D$150</f>
        <v>101.84702049770576</v>
      </c>
      <c r="BU64" s="37">
        <f>BT64-BS64</f>
        <v>-2.1529795022942437</v>
      </c>
      <c r="BV64" s="54">
        <f>BU64*(BU64&lt;&gt;0)</f>
        <v>-2.1529795022942437</v>
      </c>
      <c r="BW64" s="26">
        <f>BV64/$BV$142</f>
        <v>-4.1684017469395089E-3</v>
      </c>
      <c r="BX64" s="47">
        <f>BW64 * $BU$142</f>
        <v>-2.1529795022942437</v>
      </c>
      <c r="BY64" s="48">
        <f>IF(BX64&gt;0, V64, W64)</f>
        <v>2.6182913437162996</v>
      </c>
      <c r="BZ64" s="65">
        <f>BX64/BY64</f>
        <v>-0.82228416156255146</v>
      </c>
      <c r="CA64" s="66">
        <v>0</v>
      </c>
      <c r="CB64" s="15">
        <f>AZ64*$CA$145</f>
        <v>94.089655579955974</v>
      </c>
      <c r="CC64" s="37">
        <f>CB64-CA64</f>
        <v>94.089655579955974</v>
      </c>
      <c r="CD64" s="54">
        <f>CC64*(CC64&lt;&gt;0)</f>
        <v>94.089655579955974</v>
      </c>
      <c r="CE64" s="26">
        <f>CD64/$CD$142</f>
        <v>1.6300178251225917E-2</v>
      </c>
      <c r="CF64" s="47">
        <f>CE64 * $CC$142</f>
        <v>94.089655579955974</v>
      </c>
      <c r="CG64" s="48">
        <f>IF(BX64&gt;0,V64,W64)</f>
        <v>2.6182913437162996</v>
      </c>
      <c r="CH64" s="65">
        <f>CF64/CG64</f>
        <v>35.935517949812578</v>
      </c>
      <c r="CI64" s="70">
        <f>N64</f>
        <v>0</v>
      </c>
      <c r="CJ64" s="1">
        <f>BQ64+BS64</f>
        <v>673</v>
      </c>
    </row>
    <row r="65" spans="1:88" x14ac:dyDescent="0.2">
      <c r="A65" s="28" t="s">
        <v>224</v>
      </c>
      <c r="B65">
        <v>1</v>
      </c>
      <c r="C65">
        <v>1</v>
      </c>
      <c r="D65">
        <v>0.61701277955271505</v>
      </c>
      <c r="E65">
        <v>0.382987220447284</v>
      </c>
      <c r="F65">
        <v>0.94638602065130994</v>
      </c>
      <c r="G65">
        <v>0.94638602065130994</v>
      </c>
      <c r="H65">
        <v>0.27234753550543001</v>
      </c>
      <c r="I65">
        <v>0.80409356725146197</v>
      </c>
      <c r="J65">
        <v>0.46796677377427698</v>
      </c>
      <c r="K65">
        <v>0.66549020490858402</v>
      </c>
      <c r="L65">
        <v>0.88731946182674604</v>
      </c>
      <c r="M65">
        <v>-1.2278303250687399</v>
      </c>
      <c r="N65" s="21">
        <v>0</v>
      </c>
      <c r="O65">
        <v>1.02154456051722</v>
      </c>
      <c r="P65">
        <v>0.97126566584908103</v>
      </c>
      <c r="Q65">
        <v>1.0125365703871301</v>
      </c>
      <c r="R65">
        <v>0.98834617027495197</v>
      </c>
      <c r="S65">
        <v>461.39999389648398</v>
      </c>
      <c r="T65" s="27">
        <f>IF(C65,P65,R65)</f>
        <v>0.97126566584908103</v>
      </c>
      <c r="U65" s="27">
        <f>IF(D65 = 0,O65,Q65)</f>
        <v>1.0125365703871301</v>
      </c>
      <c r="V65" s="39">
        <f>S65*T65^(1-N65)</f>
        <v>448.14197229463042</v>
      </c>
      <c r="W65" s="38">
        <f>S65*U65^(N65+1)</f>
        <v>467.18436739658864</v>
      </c>
      <c r="X65" s="44">
        <f>0.5 * (D65-MAX($D$3:$D$141))/(MIN($D$3:$D$141)-MAX($D$3:$D$141)) + 0.75</f>
        <v>0.94085226749644912</v>
      </c>
      <c r="Y65" s="44">
        <f>AVERAGE(D65, F65, G65, H65, I65, J65, K65)</f>
        <v>0.67424041461358419</v>
      </c>
      <c r="Z65" s="22">
        <f>AI65^N65</f>
        <v>1</v>
      </c>
      <c r="AA65" s="22">
        <f>(Z65+AB65)/2</f>
        <v>1</v>
      </c>
      <c r="AB65" s="22">
        <f>AM65^N65</f>
        <v>1</v>
      </c>
      <c r="AC65" s="22">
        <v>1</v>
      </c>
      <c r="AD65" s="22">
        <v>1</v>
      </c>
      <c r="AE65" s="22">
        <v>1</v>
      </c>
      <c r="AF65" s="22">
        <f>PERCENTILE($L$2:$L$141, 0.05)</f>
        <v>-4.4318681538856361E-2</v>
      </c>
      <c r="AG65" s="22">
        <f>PERCENTILE($L$2:$L$141, 0.95)</f>
        <v>0.96039612543034902</v>
      </c>
      <c r="AH65" s="22">
        <f>MIN(MAX(L65,AF65), AG65)</f>
        <v>0.88731946182674604</v>
      </c>
      <c r="AI65" s="22">
        <f>AH65-$AH$142+1</f>
        <v>1.9316381433656025</v>
      </c>
      <c r="AJ65" s="22">
        <f>PERCENTILE($M$2:$M$141, 0.02)</f>
        <v>-2.1836572052201673</v>
      </c>
      <c r="AK65" s="22">
        <f>PERCENTILE($M$2:$M$141, 0.98)</f>
        <v>1.2382392151731634</v>
      </c>
      <c r="AL65" s="22">
        <f>MIN(MAX(M65,AJ65), AK65)</f>
        <v>-1.2278303250687399</v>
      </c>
      <c r="AM65" s="22">
        <f>AL65-$AL$142 + 1</f>
        <v>1.9558268801514274</v>
      </c>
      <c r="AN65" s="46">
        <v>1</v>
      </c>
      <c r="AO65" s="76">
        <v>1</v>
      </c>
      <c r="AP65" s="51">
        <v>1</v>
      </c>
      <c r="AQ65" s="21">
        <v>1</v>
      </c>
      <c r="AR65" s="17">
        <f>(AI65^4)*AB65*AE65*AN65</f>
        <v>13.922046842982899</v>
      </c>
      <c r="AS65" s="17">
        <f>(AM65^4) *Z65*AC65*AO65*(M65 &gt; 0)</f>
        <v>0</v>
      </c>
      <c r="AT65" s="17">
        <f>(AM65^4)*AA65*AP65*AQ65</f>
        <v>14.632604773159661</v>
      </c>
      <c r="AU65" s="17">
        <f>MIN(AR65, 0.05*AR$142)</f>
        <v>13.922046842982899</v>
      </c>
      <c r="AV65" s="17">
        <f>MIN(AS65, 0.05*AS$142)</f>
        <v>0</v>
      </c>
      <c r="AW65" s="17">
        <f>MIN(AT65, 0.05*AT$142)</f>
        <v>14.632604773159661</v>
      </c>
      <c r="AX65" s="14">
        <f>AU65/$AU$142</f>
        <v>2.3676959241889214E-2</v>
      </c>
      <c r="AY65" s="14">
        <f>AV65/$AV$142</f>
        <v>0</v>
      </c>
      <c r="AZ65" s="67">
        <f>AW65/$AW$142</f>
        <v>1.5986324267003769E-3</v>
      </c>
      <c r="BA65" s="21">
        <f>N65</f>
        <v>0</v>
      </c>
      <c r="BB65" s="66">
        <v>0</v>
      </c>
      <c r="BC65" s="15">
        <f>$D$148*AX65</f>
        <v>2897.247691505243</v>
      </c>
      <c r="BD65" s="19">
        <f>BC65-BB65</f>
        <v>2897.247691505243</v>
      </c>
      <c r="BE65" s="63">
        <f>(IF(BD65 &gt; 0, V65, W65))</f>
        <v>448.14197229463042</v>
      </c>
      <c r="BF65" s="46">
        <f>BD65/BE65</f>
        <v>6.465021958711894</v>
      </c>
      <c r="BG65" s="64">
        <f>BB65/BC65</f>
        <v>0</v>
      </c>
      <c r="BH65" s="66">
        <v>0</v>
      </c>
      <c r="BI65" s="66">
        <v>0</v>
      </c>
      <c r="BJ65" s="66">
        <v>0</v>
      </c>
      <c r="BK65" s="10">
        <f>SUM(BH65:BJ65)</f>
        <v>0</v>
      </c>
      <c r="BL65" s="15">
        <f>AY65*$D$147</f>
        <v>0</v>
      </c>
      <c r="BM65" s="9">
        <f>BL65-BK65</f>
        <v>0</v>
      </c>
      <c r="BN65" s="48">
        <f>IF(BM65&gt;0,V65,W65)</f>
        <v>467.18436739658864</v>
      </c>
      <c r="BO65" s="46">
        <f>BM65/BN65</f>
        <v>0</v>
      </c>
      <c r="BP65" s="64" t="e">
        <f>BK65/BL65</f>
        <v>#DIV/0!</v>
      </c>
      <c r="BQ65" s="16">
        <f>BB65+BK65+BS65</f>
        <v>0</v>
      </c>
      <c r="BR65" s="69">
        <f>BC65+BL65+BT65</f>
        <v>2912.5410086152719</v>
      </c>
      <c r="BS65" s="66">
        <v>0</v>
      </c>
      <c r="BT65" s="15">
        <f>AZ65*$D$150</f>
        <v>15.293317110029156</v>
      </c>
      <c r="BU65" s="37">
        <f>BT65-BS65</f>
        <v>15.293317110029156</v>
      </c>
      <c r="BV65" s="54">
        <f>BU65*(BU65&lt;&gt;0)</f>
        <v>15.293317110029156</v>
      </c>
      <c r="BW65" s="26">
        <f>BV65/$BV$142</f>
        <v>2.9609520058139879E-2</v>
      </c>
      <c r="BX65" s="47">
        <f>BW65 * $BU$142</f>
        <v>15.293317110029156</v>
      </c>
      <c r="BY65" s="48">
        <f>IF(BX65&gt;0, V65, W65)</f>
        <v>448.14197229463042</v>
      </c>
      <c r="BZ65" s="65">
        <f>BX65/BY65</f>
        <v>3.4126053919302568E-2</v>
      </c>
      <c r="CA65" s="66">
        <v>825</v>
      </c>
      <c r="CB65" s="15">
        <f>AZ65*$CA$145</f>
        <v>14.128473592313926</v>
      </c>
      <c r="CC65" s="37">
        <f>CB65-CA65</f>
        <v>-810.87152640768602</v>
      </c>
      <c r="CD65" s="54">
        <f>CC65*(CC65&lt;&gt;0)</f>
        <v>-810.87152640768602</v>
      </c>
      <c r="CE65" s="26">
        <f>CD65/$CD$142</f>
        <v>-0.14047612713447569</v>
      </c>
      <c r="CF65" s="47">
        <f>CE65 * $CC$142</f>
        <v>-810.87152640768602</v>
      </c>
      <c r="CG65" s="48">
        <f>IF(BX65&gt;0,V65,W65)</f>
        <v>448.14197229463042</v>
      </c>
      <c r="CH65" s="65">
        <f>CF65/CG65</f>
        <v>-1.8094076800165897</v>
      </c>
      <c r="CI65" s="70">
        <f>N65</f>
        <v>0</v>
      </c>
      <c r="CJ65" s="1">
        <f>BQ65+BS65</f>
        <v>0</v>
      </c>
    </row>
    <row r="66" spans="1:88" x14ac:dyDescent="0.2">
      <c r="A66" s="28" t="s">
        <v>117</v>
      </c>
      <c r="B66">
        <v>0</v>
      </c>
      <c r="C66">
        <v>0</v>
      </c>
      <c r="D66">
        <v>0.35055350553505499</v>
      </c>
      <c r="E66">
        <v>0.64944649446494396</v>
      </c>
      <c r="F66">
        <v>0.35251798561150999</v>
      </c>
      <c r="G66">
        <v>0.35251798561150999</v>
      </c>
      <c r="H66">
        <v>0.421296296296296</v>
      </c>
      <c r="I66">
        <v>0.21296296296296199</v>
      </c>
      <c r="J66">
        <v>0.29953381703003301</v>
      </c>
      <c r="K66">
        <v>0.32494777703802502</v>
      </c>
      <c r="L66">
        <v>2.32098194213825E-3</v>
      </c>
      <c r="M66">
        <v>-0.97872177101646696</v>
      </c>
      <c r="N66" s="21">
        <v>0</v>
      </c>
      <c r="O66">
        <v>1.0123455265509</v>
      </c>
      <c r="P66">
        <v>0.97444063815173398</v>
      </c>
      <c r="Q66">
        <v>1.0247529783773</v>
      </c>
      <c r="R66">
        <v>0.98996127658018795</v>
      </c>
      <c r="S66">
        <v>15.420000076293899</v>
      </c>
      <c r="T66" s="27">
        <f>IF(C66,P66,R66)</f>
        <v>0.98996127658018795</v>
      </c>
      <c r="U66" s="27">
        <f>IF(D66 = 0,O66,Q66)</f>
        <v>1.0247529783773</v>
      </c>
      <c r="V66" s="39">
        <f>S66*T66^(1-N66)</f>
        <v>15.265202960394504</v>
      </c>
      <c r="W66" s="38">
        <f>S66*U66^(N66+1)</f>
        <v>15.801691004760366</v>
      </c>
      <c r="X66" s="44">
        <f>0.5 * (D66-MAX($D$3:$D$141))/(MIN($D$3:$D$141)-MAX($D$3:$D$141)) + 0.75</f>
        <v>1.0761777256896286</v>
      </c>
      <c r="Y66" s="44">
        <f>AVERAGE(D66, F66, G66, H66, I66, J66, K66)</f>
        <v>0.33061861858362729</v>
      </c>
      <c r="Z66" s="22">
        <f>AI66^N66</f>
        <v>1</v>
      </c>
      <c r="AA66" s="22">
        <f>(Z66+AB66)/2</f>
        <v>1</v>
      </c>
      <c r="AB66" s="22">
        <f>AM66^N66</f>
        <v>1</v>
      </c>
      <c r="AC66" s="22">
        <v>1</v>
      </c>
      <c r="AD66" s="22">
        <v>1</v>
      </c>
      <c r="AE66" s="22">
        <v>1</v>
      </c>
      <c r="AF66" s="22">
        <f>PERCENTILE($L$2:$L$141, 0.05)</f>
        <v>-4.4318681538856361E-2</v>
      </c>
      <c r="AG66" s="22">
        <f>PERCENTILE($L$2:$L$141, 0.95)</f>
        <v>0.96039612543034902</v>
      </c>
      <c r="AH66" s="22">
        <f>MIN(MAX(L66,AF66), AG66)</f>
        <v>2.32098194213825E-3</v>
      </c>
      <c r="AI66" s="22">
        <f>AH66-$AH$142+1</f>
        <v>1.0466396634809947</v>
      </c>
      <c r="AJ66" s="22">
        <f>PERCENTILE($M$2:$M$141, 0.02)</f>
        <v>-2.1836572052201673</v>
      </c>
      <c r="AK66" s="22">
        <f>PERCENTILE($M$2:$M$141, 0.98)</f>
        <v>1.2382392151731634</v>
      </c>
      <c r="AL66" s="22">
        <f>MIN(MAX(M66,AJ66), AK66)</f>
        <v>-0.97872177101646696</v>
      </c>
      <c r="AM66" s="22">
        <f>AL66-$AL$142 + 1</f>
        <v>2.2049354342037004</v>
      </c>
      <c r="AN66" s="46">
        <v>1</v>
      </c>
      <c r="AO66" s="51">
        <v>1</v>
      </c>
      <c r="AP66" s="51">
        <v>1</v>
      </c>
      <c r="AQ66" s="21">
        <v>1</v>
      </c>
      <c r="AR66" s="17">
        <f>(AI66^4)*AB66*AE66*AN66</f>
        <v>1.2000207481735037</v>
      </c>
      <c r="AS66" s="17">
        <f>(AM66^4) *Z66*AC66*AO66*(M66 &gt; 0)</f>
        <v>0</v>
      </c>
      <c r="AT66" s="17">
        <f>(AM66^4)*AA66*AP66*AQ66</f>
        <v>23.636518443284853</v>
      </c>
      <c r="AU66" s="17">
        <f>MIN(AR66, 0.05*AR$142)</f>
        <v>1.2000207481735037</v>
      </c>
      <c r="AV66" s="17">
        <f>MIN(AS66, 0.05*AS$142)</f>
        <v>0</v>
      </c>
      <c r="AW66" s="17">
        <f>MIN(AT66, 0.05*AT$142)</f>
        <v>23.636518443284853</v>
      </c>
      <c r="AX66" s="14">
        <f>AU66/$AU$142</f>
        <v>2.040852373532008E-3</v>
      </c>
      <c r="AY66" s="14">
        <f>AV66/$AV$142</f>
        <v>0</v>
      </c>
      <c r="AZ66" s="67">
        <f>AW66/$AW$142</f>
        <v>2.5823225203927525E-3</v>
      </c>
      <c r="BA66" s="21">
        <f>N66</f>
        <v>0</v>
      </c>
      <c r="BB66" s="66">
        <v>278</v>
      </c>
      <c r="BC66" s="15">
        <f>$D$148*AX66</f>
        <v>249.73032928390563</v>
      </c>
      <c r="BD66" s="19">
        <f>BC66-BB66</f>
        <v>-28.269670716094367</v>
      </c>
      <c r="BE66" s="63">
        <f>(IF(BD66 &gt; 0, V66, W66))</f>
        <v>15.801691004760366</v>
      </c>
      <c r="BF66" s="46">
        <f>BD66/BE66</f>
        <v>-1.7890281937279964</v>
      </c>
      <c r="BG66" s="64">
        <f>BB66/BC66</f>
        <v>1.1132007906174506</v>
      </c>
      <c r="BH66" s="66">
        <v>278</v>
      </c>
      <c r="BI66" s="66">
        <v>247</v>
      </c>
      <c r="BJ66" s="66">
        <v>0</v>
      </c>
      <c r="BK66" s="10">
        <f>SUM(BH66:BJ66)</f>
        <v>525</v>
      </c>
      <c r="BL66" s="15">
        <f>AY66*$D$147</f>
        <v>0</v>
      </c>
      <c r="BM66" s="9">
        <f>BL66-BK66</f>
        <v>-525</v>
      </c>
      <c r="BN66" s="48">
        <f>IF(BM66&gt;0,V66,W66)</f>
        <v>15.801691004760366</v>
      </c>
      <c r="BO66" s="46">
        <f>BM66/BN66</f>
        <v>-33.224292250863542</v>
      </c>
      <c r="BP66" s="64" t="e">
        <f>BK66/BL66</f>
        <v>#DIV/0!</v>
      </c>
      <c r="BQ66" s="16">
        <f>BB66+BK66+BS66</f>
        <v>803</v>
      </c>
      <c r="BR66" s="69">
        <f>BC66+BL66+BT66</f>
        <v>274.43411767524287</v>
      </c>
      <c r="BS66" s="66">
        <v>0</v>
      </c>
      <c r="BT66" s="15">
        <f>AZ66*$D$150</f>
        <v>24.703788391337266</v>
      </c>
      <c r="BU66" s="37">
        <f>BT66-BS66</f>
        <v>24.703788391337266</v>
      </c>
      <c r="BV66" s="54">
        <f>BU66*(BU66&lt;&gt;0)</f>
        <v>24.703788391337266</v>
      </c>
      <c r="BW66" s="26">
        <f>BV66/$BV$142</f>
        <v>4.7829212761543879E-2</v>
      </c>
      <c r="BX66" s="47">
        <f>BW66 * $BU$142</f>
        <v>24.703788391337266</v>
      </c>
      <c r="BY66" s="48">
        <f>IF(BX66&gt;0, V66, W66)</f>
        <v>15.265202960394504</v>
      </c>
      <c r="BZ66" s="65">
        <f>BX66/BY66</f>
        <v>1.6183072347895489</v>
      </c>
      <c r="CA66" s="66">
        <v>0</v>
      </c>
      <c r="CB66" s="15">
        <f>AZ66*$CA$145</f>
        <v>22.82217908685309</v>
      </c>
      <c r="CC66" s="37">
        <f>CB66-CA66</f>
        <v>22.82217908685309</v>
      </c>
      <c r="CD66" s="54">
        <f>CC66*(CC66&lt;&gt;0)</f>
        <v>22.82217908685309</v>
      </c>
      <c r="CE66" s="26">
        <f>CD66/$CD$142</f>
        <v>3.9537352422443607E-3</v>
      </c>
      <c r="CF66" s="47">
        <f>CE66 * $CC$142</f>
        <v>22.82217908685309</v>
      </c>
      <c r="CG66" s="48">
        <f>IF(BX66&gt;0,V66,W66)</f>
        <v>15.265202960394504</v>
      </c>
      <c r="CH66" s="65">
        <f>CF66/CG66</f>
        <v>1.4950458992301068</v>
      </c>
      <c r="CI66" s="70">
        <f>N66</f>
        <v>0</v>
      </c>
      <c r="CJ66" s="1">
        <f>BQ66+BS66</f>
        <v>803</v>
      </c>
    </row>
    <row r="67" spans="1:88" x14ac:dyDescent="0.2">
      <c r="A67" s="29" t="s">
        <v>157</v>
      </c>
      <c r="B67">
        <v>1</v>
      </c>
      <c r="C67">
        <v>1</v>
      </c>
      <c r="D67">
        <v>0.80910543130990398</v>
      </c>
      <c r="E67">
        <v>0.190894568690095</v>
      </c>
      <c r="F67">
        <v>0.889197776012708</v>
      </c>
      <c r="G67">
        <v>0.889197776012708</v>
      </c>
      <c r="H67">
        <v>0.95551378446115198</v>
      </c>
      <c r="I67">
        <v>0.66959064327485296</v>
      </c>
      <c r="J67">
        <v>0.79987692152938905</v>
      </c>
      <c r="K67">
        <v>0.84335566619773406</v>
      </c>
      <c r="L67">
        <v>0.61452655749454599</v>
      </c>
      <c r="M67">
        <v>-0.82766045213978801</v>
      </c>
      <c r="N67" s="21">
        <v>0</v>
      </c>
      <c r="O67">
        <v>1.00819476843654</v>
      </c>
      <c r="P67">
        <v>0.99401906193205203</v>
      </c>
      <c r="Q67">
        <v>1.0285024176529001</v>
      </c>
      <c r="R67">
        <v>0.98363732035940499</v>
      </c>
      <c r="S67">
        <v>360.52999877929602</v>
      </c>
      <c r="T67" s="27">
        <f>IF(C67,P67,R67)</f>
        <v>0.99401906193205203</v>
      </c>
      <c r="U67" s="27">
        <f>IF(D67 = 0,O67,Q67)</f>
        <v>1.0285024176529001</v>
      </c>
      <c r="V67" s="39">
        <f>S67*T67^(1-N67)</f>
        <v>358.37369118495968</v>
      </c>
      <c r="W67" s="38">
        <f>S67*U67^(N67+1)</f>
        <v>370.80597538090308</v>
      </c>
      <c r="X67" s="44">
        <f>0.5 * (D67-MAX($D$3:$D$141))/(MIN($D$3:$D$141)-MAX($D$3:$D$141)) + 0.75</f>
        <v>0.84329504712790004</v>
      </c>
      <c r="Y67" s="44">
        <f>AVERAGE(D67, F67, G67, H67, I67, J67, K67)</f>
        <v>0.83654828554263549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v>1</v>
      </c>
      <c r="AD67" s="22">
        <v>1</v>
      </c>
      <c r="AE67" s="22">
        <v>1</v>
      </c>
      <c r="AF67" s="22">
        <f>PERCENTILE($L$2:$L$141, 0.05)</f>
        <v>-4.4318681538856361E-2</v>
      </c>
      <c r="AG67" s="22">
        <f>PERCENTILE($L$2:$L$141, 0.95)</f>
        <v>0.96039612543034902</v>
      </c>
      <c r="AH67" s="22">
        <f>MIN(MAX(L67,AF67), AG67)</f>
        <v>0.61452655749454599</v>
      </c>
      <c r="AI67" s="22">
        <f>AH67-$AH$142+1</f>
        <v>1.6588452390334023</v>
      </c>
      <c r="AJ67" s="22">
        <f>PERCENTILE($M$2:$M$141, 0.02)</f>
        <v>-2.1836572052201673</v>
      </c>
      <c r="AK67" s="22">
        <f>PERCENTILE($M$2:$M$141, 0.98)</f>
        <v>1.2382392151731634</v>
      </c>
      <c r="AL67" s="22">
        <f>MIN(MAX(M67,AJ67), AK67)</f>
        <v>-0.82766045213978801</v>
      </c>
      <c r="AM67" s="22">
        <f>AL67-$AL$142 + 1</f>
        <v>2.3559967530803791</v>
      </c>
      <c r="AN67" s="46">
        <v>1</v>
      </c>
      <c r="AO67" s="51">
        <v>1</v>
      </c>
      <c r="AP67" s="51">
        <v>1</v>
      </c>
      <c r="AQ67" s="21">
        <v>1</v>
      </c>
      <c r="AR67" s="17">
        <f>(AI67^4)*AB67*AE67*AN67</f>
        <v>7.5722245230027418</v>
      </c>
      <c r="AS67" s="17">
        <f>(AM67^4) *Z67*AC67*AO67*(M67 &gt; 0)</f>
        <v>0</v>
      </c>
      <c r="AT67" s="17">
        <f>(AM67^4)*AA67*AP67*AQ67</f>
        <v>30.810500295239962</v>
      </c>
      <c r="AU67" s="17">
        <f>MIN(AR67, 0.05*AR$142)</f>
        <v>7.5722245230027418</v>
      </c>
      <c r="AV67" s="17">
        <f>MIN(AS67, 0.05*AS$142)</f>
        <v>0</v>
      </c>
      <c r="AW67" s="17">
        <f>MIN(AT67, 0.05*AT$142)</f>
        <v>30.810500295239962</v>
      </c>
      <c r="AX67" s="14">
        <f>AU67/$AU$142</f>
        <v>1.2877937664168664E-2</v>
      </c>
      <c r="AY67" s="14">
        <f>AV67/$AV$142</f>
        <v>0</v>
      </c>
      <c r="AZ67" s="67">
        <f>AW67/$AW$142</f>
        <v>3.3660900173548823E-3</v>
      </c>
      <c r="BA67" s="21">
        <f>N67</f>
        <v>0</v>
      </c>
      <c r="BB67" s="66">
        <v>1803</v>
      </c>
      <c r="BC67" s="15">
        <f>$D$148*AX67</f>
        <v>1575.8178568323633</v>
      </c>
      <c r="BD67" s="19">
        <f>BC67-BB67</f>
        <v>-227.1821431676367</v>
      </c>
      <c r="BE67" s="63">
        <f>(IF(BD67 &gt; 0, V67, W67))</f>
        <v>370.80597538090308</v>
      </c>
      <c r="BF67" s="46">
        <f>BD67/BE67</f>
        <v>-0.61267120340838188</v>
      </c>
      <c r="BG67" s="64">
        <f>BB67/BC67</f>
        <v>1.1441677679832285</v>
      </c>
      <c r="BH67" s="66">
        <v>1442</v>
      </c>
      <c r="BI67" s="66">
        <v>2163</v>
      </c>
      <c r="BJ67" s="66">
        <v>0</v>
      </c>
      <c r="BK67" s="10">
        <f>SUM(BH67:BJ67)</f>
        <v>3605</v>
      </c>
      <c r="BL67" s="15">
        <f>AY67*$D$147</f>
        <v>0</v>
      </c>
      <c r="BM67" s="9">
        <f>BL67-BK67</f>
        <v>-3605</v>
      </c>
      <c r="BN67" s="48">
        <f>IF(BM67&gt;0,V67,W67)</f>
        <v>370.80597538090308</v>
      </c>
      <c r="BO67" s="46">
        <f>BM67/BN67</f>
        <v>-9.7220655527377495</v>
      </c>
      <c r="BP67" s="64" t="e">
        <f>BK67/BL67</f>
        <v>#DIV/0!</v>
      </c>
      <c r="BQ67" s="16">
        <f>BB67+BK67+BS67</f>
        <v>5408</v>
      </c>
      <c r="BR67" s="69">
        <f>BC67+BL67+BT67</f>
        <v>1608.0195569833888</v>
      </c>
      <c r="BS67" s="66">
        <v>0</v>
      </c>
      <c r="BT67" s="15">
        <f>AZ67*$D$150</f>
        <v>32.201700151025484</v>
      </c>
      <c r="BU67" s="37">
        <f>BT67-BS67</f>
        <v>32.201700151025484</v>
      </c>
      <c r="BV67" s="54">
        <f>BU67*(BU67&lt;&gt;0)</f>
        <v>32.201700151025484</v>
      </c>
      <c r="BW67" s="26">
        <f>BV67/$BV$142</f>
        <v>6.2345982867426285E-2</v>
      </c>
      <c r="BX67" s="47">
        <f>BW67 * $BU$142</f>
        <v>32.201700151025484</v>
      </c>
      <c r="BY67" s="48">
        <f>IF(BX67&gt;0, V67, W67)</f>
        <v>358.37369118495968</v>
      </c>
      <c r="BZ67" s="65">
        <f>BX67/BY67</f>
        <v>8.9855089653905193E-2</v>
      </c>
      <c r="CA67" s="66">
        <v>0</v>
      </c>
      <c r="CB67" s="15">
        <f>AZ67*$CA$145</f>
        <v>29.748998659879849</v>
      </c>
      <c r="CC67" s="37">
        <f>CB67-CA67</f>
        <v>29.748998659879849</v>
      </c>
      <c r="CD67" s="54">
        <f>CC67*(CC67&lt;&gt;0)</f>
        <v>29.748998659879849</v>
      </c>
      <c r="CE67" s="26">
        <f>CD67/$CD$142</f>
        <v>5.153743819791644E-3</v>
      </c>
      <c r="CF67" s="47">
        <f>CE67 * $CC$142</f>
        <v>29.748998659879849</v>
      </c>
      <c r="CG67" s="48">
        <f>IF(BX67&gt;0,V67,W67)</f>
        <v>358.37369118495968</v>
      </c>
      <c r="CH67" s="65">
        <f>CF67/CG67</f>
        <v>8.3011112120186692E-2</v>
      </c>
      <c r="CI67" s="70">
        <f>N67</f>
        <v>0</v>
      </c>
      <c r="CJ67" s="1">
        <f>BQ67+BS67</f>
        <v>5408</v>
      </c>
    </row>
    <row r="68" spans="1:88" x14ac:dyDescent="0.2">
      <c r="A68" s="29" t="s">
        <v>278</v>
      </c>
      <c r="B68">
        <v>1</v>
      </c>
      <c r="C68">
        <v>1</v>
      </c>
      <c r="D68">
        <v>0.81349840255590999</v>
      </c>
      <c r="E68">
        <v>0.18650159744408901</v>
      </c>
      <c r="F68">
        <v>0.98729150119142095</v>
      </c>
      <c r="G68">
        <v>0.98729150119142095</v>
      </c>
      <c r="H68">
        <v>0.50334168755221298</v>
      </c>
      <c r="I68">
        <v>0.64995822890559696</v>
      </c>
      <c r="J68">
        <v>0.57197121586299304</v>
      </c>
      <c r="K68">
        <v>0.75146677927081895</v>
      </c>
      <c r="L68">
        <v>0.88462972004966001</v>
      </c>
      <c r="M68">
        <v>-1.48873514499549</v>
      </c>
      <c r="N68" s="21">
        <v>0</v>
      </c>
      <c r="O68">
        <v>1.00833640895944</v>
      </c>
      <c r="P68">
        <v>0.99239101514674199</v>
      </c>
      <c r="Q68">
        <v>1.0073944994294</v>
      </c>
      <c r="R68">
        <v>0.99369590288203902</v>
      </c>
      <c r="S68">
        <v>348.64001464843699</v>
      </c>
      <c r="T68" s="27">
        <f>IF(C68,P68,R68)</f>
        <v>0.99239101514674199</v>
      </c>
      <c r="U68" s="27">
        <f>IF(D68 = 0,O68,Q68)</f>
        <v>1.0073944994294</v>
      </c>
      <c r="V68" s="39">
        <f>S68*T68^(1-N68)</f>
        <v>345.98721805773738</v>
      </c>
      <c r="W68" s="38">
        <f>S68*U68^(N68+1)</f>
        <v>351.21803303782087</v>
      </c>
      <c r="X68" s="44">
        <f>0.5 * (D68-MAX($D$3:$D$141))/(MIN($D$3:$D$141)-MAX($D$3:$D$141)) + 0.75</f>
        <v>0.84106400882425358</v>
      </c>
      <c r="Y68" s="44">
        <f>AVERAGE(D68, F68, G68, H68, I68, J68, K68)</f>
        <v>0.75211704521862488</v>
      </c>
      <c r="Z68" s="22">
        <f>AI68^N68</f>
        <v>1</v>
      </c>
      <c r="AA68" s="22">
        <f>(Z68+AB68)/2</f>
        <v>1</v>
      </c>
      <c r="AB68" s="22">
        <f>AM68^N68</f>
        <v>1</v>
      </c>
      <c r="AC68" s="22">
        <v>1</v>
      </c>
      <c r="AD68" s="22">
        <v>1</v>
      </c>
      <c r="AE68" s="22">
        <v>1</v>
      </c>
      <c r="AF68" s="22">
        <f>PERCENTILE($L$2:$L$141, 0.05)</f>
        <v>-4.4318681538856361E-2</v>
      </c>
      <c r="AG68" s="22">
        <f>PERCENTILE($L$2:$L$141, 0.95)</f>
        <v>0.96039612543034902</v>
      </c>
      <c r="AH68" s="22">
        <f>MIN(MAX(L68,AF68), AG68)</f>
        <v>0.88462972004966001</v>
      </c>
      <c r="AI68" s="22">
        <f>AH68-$AH$142+1</f>
        <v>1.9289484015885163</v>
      </c>
      <c r="AJ68" s="22">
        <f>PERCENTILE($M$2:$M$141, 0.02)</f>
        <v>-2.1836572052201673</v>
      </c>
      <c r="AK68" s="22">
        <f>PERCENTILE($M$2:$M$141, 0.98)</f>
        <v>1.2382392151731634</v>
      </c>
      <c r="AL68" s="22">
        <f>MIN(MAX(M68,AJ68), AK68)</f>
        <v>-1.48873514499549</v>
      </c>
      <c r="AM68" s="22">
        <f>AL68-$AL$142 + 1</f>
        <v>1.6949220602246773</v>
      </c>
      <c r="AN68" s="46">
        <v>0</v>
      </c>
      <c r="AO68" s="51">
        <v>1</v>
      </c>
      <c r="AP68" s="51">
        <v>1</v>
      </c>
      <c r="AQ68" s="21">
        <v>2</v>
      </c>
      <c r="AR68" s="17">
        <f>(AI68^4)*AB68*AE68*AN68</f>
        <v>0</v>
      </c>
      <c r="AS68" s="17">
        <f>(AM68^4) *Z68*AC68*AO68*(M68 &gt; 0)</f>
        <v>0</v>
      </c>
      <c r="AT68" s="17">
        <f>(AM68^4)*AA68*AP68*AQ68</f>
        <v>16.505509115837771</v>
      </c>
      <c r="AU68" s="17">
        <f>MIN(AR68, 0.05*AR$142)</f>
        <v>0</v>
      </c>
      <c r="AV68" s="17">
        <f>MIN(AS68, 0.05*AS$142)</f>
        <v>0</v>
      </c>
      <c r="AW68" s="17">
        <f>MIN(AT68, 0.05*AT$142)</f>
        <v>16.505509115837771</v>
      </c>
      <c r="AX68" s="14">
        <f>AU68/$AU$142</f>
        <v>0</v>
      </c>
      <c r="AY68" s="14">
        <f>AV68/$AV$142</f>
        <v>0</v>
      </c>
      <c r="AZ68" s="67">
        <f>AW68/$AW$142</f>
        <v>1.8032498315116638E-3</v>
      </c>
      <c r="BA68" s="21">
        <f>N68</f>
        <v>0</v>
      </c>
      <c r="BB68" s="66">
        <v>0</v>
      </c>
      <c r="BC68" s="15">
        <f>$D$148*AX68</f>
        <v>0</v>
      </c>
      <c r="BD68" s="19">
        <f>BC68-BB68</f>
        <v>0</v>
      </c>
      <c r="BE68" s="63">
        <f>(IF(BD68 &gt; 0, V68, W68))</f>
        <v>351.21803303782087</v>
      </c>
      <c r="BF68" s="46">
        <f>BD68/BE68</f>
        <v>0</v>
      </c>
      <c r="BG68" s="64" t="e">
        <f>BB68/BC68</f>
        <v>#DIV/0!</v>
      </c>
      <c r="BH68" s="66">
        <v>0</v>
      </c>
      <c r="BI68" s="66">
        <v>0</v>
      </c>
      <c r="BJ68" s="66">
        <v>0</v>
      </c>
      <c r="BK68" s="10">
        <f>SUM(BH68:BJ68)</f>
        <v>0</v>
      </c>
      <c r="BL68" s="15">
        <f>AY68*$D$147</f>
        <v>0</v>
      </c>
      <c r="BM68" s="9">
        <f>BL68-BK68</f>
        <v>0</v>
      </c>
      <c r="BN68" s="48">
        <f>IF(BM68&gt;0,V68,W68)</f>
        <v>351.21803303782087</v>
      </c>
      <c r="BO68" s="46">
        <f>BM68/BN68</f>
        <v>0</v>
      </c>
      <c r="BP68" s="64" t="e">
        <f>BK68/BL68</f>
        <v>#DIV/0!</v>
      </c>
      <c r="BQ68" s="16">
        <f>BB68+BK68+BS68</f>
        <v>0</v>
      </c>
      <c r="BR68" s="69">
        <f>BC68+BL68+BT68</f>
        <v>17.250789513156331</v>
      </c>
      <c r="BS68" s="66">
        <v>0</v>
      </c>
      <c r="BT68" s="15">
        <f>AZ68*$D$150</f>
        <v>17.250789513156331</v>
      </c>
      <c r="BU68" s="37">
        <f>BT68-BS68</f>
        <v>17.250789513156331</v>
      </c>
      <c r="BV68" s="54">
        <f>BU68*(BU68&lt;&gt;0)</f>
        <v>17.250789513156331</v>
      </c>
      <c r="BW68" s="26">
        <f>BV68/$BV$142</f>
        <v>3.3399398863807231E-2</v>
      </c>
      <c r="BX68" s="47">
        <f>BW68 * $BU$142</f>
        <v>17.250789513156331</v>
      </c>
      <c r="BY68" s="48">
        <f>IF(BX68&gt;0, V68, W68)</f>
        <v>345.98721805773738</v>
      </c>
      <c r="BZ68" s="65">
        <f>BX68/BY68</f>
        <v>4.985961507479033E-2</v>
      </c>
      <c r="CA68" s="66">
        <v>0</v>
      </c>
      <c r="CB68" s="15">
        <f>AZ68*$CA$145</f>
        <v>15.936851523425359</v>
      </c>
      <c r="CC68" s="37">
        <f>CB68-CA68</f>
        <v>15.936851523425359</v>
      </c>
      <c r="CD68" s="54">
        <f>CC68*(CC68&lt;&gt;0)</f>
        <v>15.936851523425359</v>
      </c>
      <c r="CE68" s="26">
        <f>CD68/$CD$142</f>
        <v>2.760914778505093E-3</v>
      </c>
      <c r="CF68" s="47">
        <f>CE68 * $CC$142</f>
        <v>15.936851523425357</v>
      </c>
      <c r="CG68" s="48">
        <f>IF(BX68&gt;0,V68,W68)</f>
        <v>345.98721805773738</v>
      </c>
      <c r="CH68" s="65">
        <f>CF68/CG68</f>
        <v>4.6061966141089816E-2</v>
      </c>
      <c r="CI68" s="70">
        <f>N68</f>
        <v>0</v>
      </c>
      <c r="CJ68" s="1">
        <f>BQ68+BS68</f>
        <v>0</v>
      </c>
    </row>
    <row r="69" spans="1:88" x14ac:dyDescent="0.2">
      <c r="A69" s="29" t="s">
        <v>292</v>
      </c>
      <c r="C69">
        <v>1</v>
      </c>
      <c r="D69">
        <v>0.65615015974440805</v>
      </c>
      <c r="E69">
        <v>0.34384984025559101</v>
      </c>
      <c r="F69">
        <v>0.98888006354249403</v>
      </c>
      <c r="G69">
        <v>0.98888006354249403</v>
      </c>
      <c r="H69">
        <v>0.22096908939014201</v>
      </c>
      <c r="I69">
        <v>0.58061821219715903</v>
      </c>
      <c r="J69">
        <v>0.35818804786388198</v>
      </c>
      <c r="K69">
        <v>0.595151257691519</v>
      </c>
      <c r="L69">
        <v>0.75332469393681201</v>
      </c>
      <c r="M69">
        <v>-1.4158845411612999</v>
      </c>
      <c r="N69" s="21">
        <v>0</v>
      </c>
      <c r="O69">
        <v>1.0100761832765099</v>
      </c>
      <c r="P69">
        <v>0.98607159769836195</v>
      </c>
      <c r="Q69">
        <v>1.01106835053305</v>
      </c>
      <c r="R69">
        <v>0.98839230413903301</v>
      </c>
      <c r="S69">
        <v>143.02000427246</v>
      </c>
      <c r="T69" s="27">
        <f>IF(C69,P69,R69)</f>
        <v>0.98607159769836195</v>
      </c>
      <c r="U69" s="27">
        <f>IF(D69 = 0,O69,Q69)</f>
        <v>1.01106835053305</v>
      </c>
      <c r="V69" s="39">
        <f>S69*T69^(1-N69)</f>
        <v>141.02796411577117</v>
      </c>
      <c r="W69" s="38">
        <f>S69*U69^(N69+1)</f>
        <v>144.6029998129859</v>
      </c>
      <c r="X69" s="44">
        <f>0.5 * (D69-MAX($D$3:$D$141))/(MIN($D$3:$D$141)-MAX($D$3:$D$141)) + 0.75</f>
        <v>0.92097574442759733</v>
      </c>
      <c r="Y69" s="44">
        <f>AVERAGE(D69, F69, G69, H69, I69, J69, K69)</f>
        <v>0.62697669913887122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v>1</v>
      </c>
      <c r="AD69" s="22">
        <v>1</v>
      </c>
      <c r="AE69" s="22">
        <v>1</v>
      </c>
      <c r="AF69" s="22">
        <f>PERCENTILE($L$2:$L$141, 0.05)</f>
        <v>-4.4318681538856361E-2</v>
      </c>
      <c r="AG69" s="22">
        <f>PERCENTILE($L$2:$L$141, 0.95)</f>
        <v>0.96039612543034902</v>
      </c>
      <c r="AH69" s="22">
        <f>MIN(MAX(L69,AF69), AG69)</f>
        <v>0.75332469393681201</v>
      </c>
      <c r="AI69" s="22">
        <f>AH69-$AH$142+1</f>
        <v>1.7976433754756682</v>
      </c>
      <c r="AJ69" s="22">
        <f>PERCENTILE($M$2:$M$141, 0.02)</f>
        <v>-2.1836572052201673</v>
      </c>
      <c r="AK69" s="22">
        <f>PERCENTILE($M$2:$M$141, 0.98)</f>
        <v>1.2382392151731634</v>
      </c>
      <c r="AL69" s="22">
        <f>MIN(MAX(M69,AJ69), AK69)</f>
        <v>-1.4158845411612999</v>
      </c>
      <c r="AM69" s="22">
        <f>AL69-$AL$142 + 1</f>
        <v>1.7677726640588673</v>
      </c>
      <c r="AN69" s="46">
        <v>0</v>
      </c>
      <c r="AO69" s="51">
        <v>1</v>
      </c>
      <c r="AP69" s="51">
        <v>1</v>
      </c>
      <c r="AQ69" s="21">
        <v>2</v>
      </c>
      <c r="AR69" s="17">
        <f>(AI69^4)*AB69*AE69*AN69</f>
        <v>0</v>
      </c>
      <c r="AS69" s="17">
        <f>(AM69^4) *Z69*AC69*AO69*(M69 &gt; 0)</f>
        <v>0</v>
      </c>
      <c r="AT69" s="17">
        <f>(AM69^4)*AA69*AP69*AQ69</f>
        <v>19.53150239823773</v>
      </c>
      <c r="AU69" s="17">
        <f>MIN(AR69, 0.05*AR$142)</f>
        <v>0</v>
      </c>
      <c r="AV69" s="17">
        <f>MIN(AS69, 0.05*AS$142)</f>
        <v>0</v>
      </c>
      <c r="AW69" s="17">
        <f>MIN(AT69, 0.05*AT$142)</f>
        <v>19.53150239823773</v>
      </c>
      <c r="AX69" s="14">
        <f>AU69/$AU$142</f>
        <v>0</v>
      </c>
      <c r="AY69" s="14">
        <f>AV69/$AV$142</f>
        <v>0</v>
      </c>
      <c r="AZ69" s="67">
        <f>AW69/$AW$142</f>
        <v>2.1338438070351018E-3</v>
      </c>
      <c r="BA69" s="21">
        <f>N69</f>
        <v>0</v>
      </c>
      <c r="BB69" s="66">
        <v>0</v>
      </c>
      <c r="BC69" s="15">
        <f>$D$148*AX69</f>
        <v>0</v>
      </c>
      <c r="BD69" s="19">
        <f>BC69-BB69</f>
        <v>0</v>
      </c>
      <c r="BE69" s="63">
        <f>(IF(BD69 &gt; 0, V69, W69))</f>
        <v>144.6029998129859</v>
      </c>
      <c r="BF69" s="46">
        <f>BD69/BE69</f>
        <v>0</v>
      </c>
      <c r="BG69" s="64" t="e">
        <f>BB69/BC69</f>
        <v>#DIV/0!</v>
      </c>
      <c r="BH69" s="66">
        <v>0</v>
      </c>
      <c r="BI69" s="66">
        <v>0</v>
      </c>
      <c r="BJ69" s="66">
        <v>0</v>
      </c>
      <c r="BK69" s="10">
        <f>SUM(BH69:BJ69)</f>
        <v>0</v>
      </c>
      <c r="BL69" s="15">
        <f>AY69*$D$147</f>
        <v>0</v>
      </c>
      <c r="BM69" s="9">
        <f>BL69-BK69</f>
        <v>0</v>
      </c>
      <c r="BN69" s="48">
        <f>IF(BM69&gt;0,V69,W69)</f>
        <v>144.6029998129859</v>
      </c>
      <c r="BO69" s="46">
        <f>BM69/BN69</f>
        <v>0</v>
      </c>
      <c r="BP69" s="64" t="e">
        <f>BK69/BL69</f>
        <v>#DIV/0!</v>
      </c>
      <c r="BQ69" s="16">
        <f>BB69+BK69+BS69</f>
        <v>0</v>
      </c>
      <c r="BR69" s="69">
        <f>BC69+BL69+BT69</f>
        <v>20.413416780001302</v>
      </c>
      <c r="BS69" s="66">
        <v>0</v>
      </c>
      <c r="BT69" s="15">
        <f>AZ69*$D$150</f>
        <v>20.413416780001302</v>
      </c>
      <c r="BU69" s="37">
        <f>BT69-BS69</f>
        <v>20.413416780001302</v>
      </c>
      <c r="BV69" s="54">
        <f>BU69*(BU69&lt;&gt;0)</f>
        <v>20.413416780001302</v>
      </c>
      <c r="BW69" s="26">
        <f>BV69/$BV$142</f>
        <v>3.9522588151019215E-2</v>
      </c>
      <c r="BX69" s="47">
        <f>BW69 * $BU$142</f>
        <v>20.413416780001302</v>
      </c>
      <c r="BY69" s="48">
        <f>IF(BX69&gt;0, V69, W69)</f>
        <v>141.02796411577117</v>
      </c>
      <c r="BZ69" s="65">
        <f>BX69/BY69</f>
        <v>0.14474729822550469</v>
      </c>
      <c r="CA69" s="66">
        <v>0</v>
      </c>
      <c r="CB69" s="15"/>
      <c r="CC69" s="37"/>
      <c r="CD69" s="54"/>
      <c r="CE69" s="26"/>
      <c r="CF69" s="47"/>
      <c r="CG69" s="48"/>
      <c r="CH69" s="65"/>
      <c r="CI69" s="70">
        <f>N69</f>
        <v>0</v>
      </c>
      <c r="CJ69" s="1"/>
    </row>
    <row r="70" spans="1:88" x14ac:dyDescent="0.2">
      <c r="A70" s="29" t="s">
        <v>205</v>
      </c>
      <c r="B70">
        <v>1</v>
      </c>
      <c r="C70">
        <v>1</v>
      </c>
      <c r="D70">
        <v>0.56242472902448803</v>
      </c>
      <c r="E70">
        <v>0.43757527097551102</v>
      </c>
      <c r="F70">
        <v>0.19470092332396599</v>
      </c>
      <c r="G70">
        <v>0.19470092332396599</v>
      </c>
      <c r="H70">
        <v>0.103592314118629</v>
      </c>
      <c r="I70">
        <v>0.32539682539682502</v>
      </c>
      <c r="J70">
        <v>0.18359904724620099</v>
      </c>
      <c r="K70">
        <v>0.18906851673463701</v>
      </c>
      <c r="L70">
        <v>0.68611227659584895</v>
      </c>
      <c r="M70">
        <v>1.11851969173748</v>
      </c>
      <c r="N70" s="21">
        <v>0</v>
      </c>
      <c r="O70">
        <v>1.0044334933713099</v>
      </c>
      <c r="P70">
        <v>0.98858197533555603</v>
      </c>
      <c r="Q70">
        <v>1.0221718430186699</v>
      </c>
      <c r="R70">
        <v>0.97197858255472702</v>
      </c>
      <c r="S70">
        <v>2.1199998855590798</v>
      </c>
      <c r="T70" s="27">
        <f>IF(C70,P70,R70)</f>
        <v>0.98858197533555603</v>
      </c>
      <c r="U70" s="27">
        <f>IF(D70 = 0,O70,Q70)</f>
        <v>1.0221718430186699</v>
      </c>
      <c r="V70" s="39">
        <f>S70*T70^(1-N70)</f>
        <v>2.0957936745771479</v>
      </c>
      <c r="W70" s="38">
        <f>S70*U70^(N70+1)</f>
        <v>2.1670041902212938</v>
      </c>
      <c r="X70" s="44">
        <f>0.5 * (D70-MAX($D$3:$D$141))/(MIN($D$3:$D$141)-MAX($D$3:$D$141)) + 0.75</f>
        <v>0.96857565215565655</v>
      </c>
      <c r="Y70" s="44">
        <f>AVERAGE(D70, F70, G70, H70, I70, J70, K70)</f>
        <v>0.25049761130981602</v>
      </c>
      <c r="Z70" s="22">
        <f>AI70^N70</f>
        <v>1</v>
      </c>
      <c r="AA70" s="22">
        <f>(Z70+AB70)/2</f>
        <v>1</v>
      </c>
      <c r="AB70" s="22">
        <f>AM70^N70</f>
        <v>1</v>
      </c>
      <c r="AC70" s="22">
        <v>1</v>
      </c>
      <c r="AD70" s="22">
        <v>1</v>
      </c>
      <c r="AE70" s="22">
        <v>1</v>
      </c>
      <c r="AF70" s="22">
        <f>PERCENTILE($L$2:$L$141, 0.05)</f>
        <v>-4.4318681538856361E-2</v>
      </c>
      <c r="AG70" s="22">
        <f>PERCENTILE($L$2:$L$141, 0.95)</f>
        <v>0.96039612543034902</v>
      </c>
      <c r="AH70" s="22">
        <f>MIN(MAX(L70,AF70), AG70)</f>
        <v>0.68611227659584895</v>
      </c>
      <c r="AI70" s="22">
        <f>AH70-$AH$142+1</f>
        <v>1.7304309581347053</v>
      </c>
      <c r="AJ70" s="22">
        <f>PERCENTILE($M$2:$M$141, 0.02)</f>
        <v>-2.1836572052201673</v>
      </c>
      <c r="AK70" s="22">
        <f>PERCENTILE($M$2:$M$141, 0.98)</f>
        <v>1.2382392151731634</v>
      </c>
      <c r="AL70" s="22">
        <f>MIN(MAX(M70,AJ70), AK70)</f>
        <v>1.11851969173748</v>
      </c>
      <c r="AM70" s="22">
        <f>AL70-$AL$142 + 1</f>
        <v>4.302176896957647</v>
      </c>
      <c r="AN70" s="46">
        <v>0</v>
      </c>
      <c r="AO70" s="75">
        <v>0.26</v>
      </c>
      <c r="AP70" s="51">
        <v>0.52</v>
      </c>
      <c r="AQ70" s="50">
        <v>1</v>
      </c>
      <c r="AR70" s="17">
        <f>(AI70^4)*AB70*AE70*AN70</f>
        <v>0</v>
      </c>
      <c r="AS70" s="17">
        <f>(AM70^4) *Z70*AC70*AO70*(M70 &gt; 0)</f>
        <v>89.068964424568108</v>
      </c>
      <c r="AT70" s="17">
        <f>(AM70^4)*AA70*AP70*AQ70</f>
        <v>178.13792884913622</v>
      </c>
      <c r="AU70" s="17">
        <f>MIN(AR70, 0.05*AR$142)</f>
        <v>0</v>
      </c>
      <c r="AV70" s="17">
        <f>MIN(AS70, 0.05*AS$142)</f>
        <v>89.068964424568108</v>
      </c>
      <c r="AW70" s="17">
        <f>MIN(AT70, 0.05*AT$142)</f>
        <v>178.13792884913622</v>
      </c>
      <c r="AX70" s="14">
        <f>AU70/$AU$142</f>
        <v>0</v>
      </c>
      <c r="AY70" s="14">
        <f>AV70/$AV$142</f>
        <v>2.7004605729181619E-2</v>
      </c>
      <c r="AZ70" s="67">
        <f>AW70/$AW$142</f>
        <v>1.946181653220317E-2</v>
      </c>
      <c r="BA70" s="21">
        <f>N70</f>
        <v>0</v>
      </c>
      <c r="BB70" s="66">
        <v>0</v>
      </c>
      <c r="BC70" s="15">
        <f>$D$148*AX70</f>
        <v>0</v>
      </c>
      <c r="BD70" s="19">
        <f>BC70-BB70</f>
        <v>0</v>
      </c>
      <c r="BE70" s="63">
        <f>(IF(BD70 &gt; 0, V70, W70))</f>
        <v>2.1670041902212938</v>
      </c>
      <c r="BF70" s="46">
        <f>BD70/BE70</f>
        <v>0</v>
      </c>
      <c r="BG70" s="64" t="e">
        <f>BB70/BC70</f>
        <v>#DIV/0!</v>
      </c>
      <c r="BH70" s="66">
        <v>2</v>
      </c>
      <c r="BI70" s="66">
        <v>530</v>
      </c>
      <c r="BJ70" s="66">
        <v>0</v>
      </c>
      <c r="BK70" s="10">
        <f>SUM(BH70:BJ70)</f>
        <v>532</v>
      </c>
      <c r="BL70" s="15">
        <f>AY70*$D$147</f>
        <v>4788.0556695034065</v>
      </c>
      <c r="BM70" s="9">
        <f>BL70-BK70</f>
        <v>4256.0556695034065</v>
      </c>
      <c r="BN70" s="48">
        <f>IF(BM70&gt;0,V70,W70)</f>
        <v>2.0957936745771479</v>
      </c>
      <c r="BO70" s="46">
        <f>BM70/BN70</f>
        <v>2030.7608144499807</v>
      </c>
      <c r="BP70" s="64">
        <f>BK70/BL70</f>
        <v>0.11110981925053023</v>
      </c>
      <c r="BQ70" s="16">
        <f>BB70+BK70+BS70</f>
        <v>733</v>
      </c>
      <c r="BR70" s="69">
        <f>BC70+BL70+BT70</f>
        <v>4974.2371373587284</v>
      </c>
      <c r="BS70" s="66">
        <v>201</v>
      </c>
      <c r="BT70" s="15">
        <f>AZ70*$D$150</f>
        <v>186.18146785532164</v>
      </c>
      <c r="BU70" s="37">
        <f>BT70-BS70</f>
        <v>-14.818532144678358</v>
      </c>
      <c r="BV70" s="54">
        <f>BU70*(BU70&lt;&gt;0)</f>
        <v>-14.818532144678358</v>
      </c>
      <c r="BW70" s="26">
        <f>BV70/$BV$142</f>
        <v>-2.8690284888051202E-2</v>
      </c>
      <c r="BX70" s="47">
        <f>BW70 * $BU$142</f>
        <v>-14.818532144678358</v>
      </c>
      <c r="BY70" s="48">
        <f>IF(BX70&gt;0, V70, W70)</f>
        <v>2.1670041902212938</v>
      </c>
      <c r="BZ70" s="65">
        <f>BX70/BY70</f>
        <v>-6.8382572638980887</v>
      </c>
      <c r="CA70" s="66">
        <v>0</v>
      </c>
      <c r="CB70" s="15">
        <f>AZ70*$CA$145</f>
        <v>172.0006152391318</v>
      </c>
      <c r="CC70" s="37">
        <f>CB70-CA70</f>
        <v>172.0006152391318</v>
      </c>
      <c r="CD70" s="54">
        <f>CC70*(CC70&lt;&gt;0)</f>
        <v>172.0006152391318</v>
      </c>
      <c r="CE70" s="26">
        <f>CD70/$CD$142</f>
        <v>2.9797544378679135E-2</v>
      </c>
      <c r="CF70" s="47">
        <f>CE70 * $CC$142</f>
        <v>172.0006152391318</v>
      </c>
      <c r="CG70" s="48">
        <f>IF(BX70&gt;0,V70,W70)</f>
        <v>2.1670041902212938</v>
      </c>
      <c r="CH70" s="65">
        <f>CF70/CG70</f>
        <v>79.372534679578607</v>
      </c>
      <c r="CI70" s="70">
        <f>N70</f>
        <v>0</v>
      </c>
      <c r="CJ70" s="1">
        <f>BQ70+BS70</f>
        <v>934</v>
      </c>
    </row>
    <row r="71" spans="1:88" x14ac:dyDescent="0.2">
      <c r="A71" s="29" t="s">
        <v>159</v>
      </c>
      <c r="B71">
        <v>1</v>
      </c>
      <c r="C71">
        <v>1</v>
      </c>
      <c r="D71">
        <v>0.15433070866141699</v>
      </c>
      <c r="E71">
        <v>0.84566929133858204</v>
      </c>
      <c r="F71">
        <v>0.11526479750778799</v>
      </c>
      <c r="G71">
        <v>0.11526479750778799</v>
      </c>
      <c r="H71">
        <v>6.0344827586206896E-3</v>
      </c>
      <c r="I71">
        <v>0.10344827586206801</v>
      </c>
      <c r="J71">
        <v>2.49851323210162E-2</v>
      </c>
      <c r="K71">
        <v>5.36647576877715E-2</v>
      </c>
      <c r="L71">
        <v>0.78702380729229005</v>
      </c>
      <c r="M71">
        <v>-1.1751475777373901</v>
      </c>
      <c r="N71" s="21">
        <v>1</v>
      </c>
      <c r="O71">
        <v>1.01929240669803</v>
      </c>
      <c r="P71">
        <v>0.97207227483548198</v>
      </c>
      <c r="Q71">
        <v>1.02942778769725</v>
      </c>
      <c r="R71">
        <v>0.97296844949125605</v>
      </c>
      <c r="S71">
        <v>150.77000427246</v>
      </c>
      <c r="T71" s="27">
        <f>IF(C71,P71,R71)</f>
        <v>0.97207227483548198</v>
      </c>
      <c r="U71" s="27">
        <f>IF(D71 = 0,O71,Q71)</f>
        <v>1.02942778769725</v>
      </c>
      <c r="V71" s="39">
        <f>S71*T71^(1-N71)</f>
        <v>150.77000427246</v>
      </c>
      <c r="W71" s="38">
        <f>S71*U71^(N71+1)</f>
        <v>159.77422564907027</v>
      </c>
      <c r="X71" s="44">
        <f>0.5 * (D71-MAX($D$3:$D$141))/(MIN($D$3:$D$141)-MAX($D$3:$D$141)) + 0.75</f>
        <v>1.1758325040521651</v>
      </c>
      <c r="Y71" s="44">
        <f>AVERAGE(D71, F71, G71, H71, I71, J71, K71)</f>
        <v>8.1856136043781322E-2</v>
      </c>
      <c r="Z71" s="22">
        <f>AI71^N71</f>
        <v>1.8313424888311465</v>
      </c>
      <c r="AA71" s="22">
        <f>(Z71+AB71)/2</f>
        <v>1.9199260581569617</v>
      </c>
      <c r="AB71" s="22">
        <f>AM71^N71</f>
        <v>2.0085096274827769</v>
      </c>
      <c r="AC71" s="22">
        <v>1</v>
      </c>
      <c r="AD71" s="22">
        <v>1</v>
      </c>
      <c r="AE71" s="22">
        <v>1</v>
      </c>
      <c r="AF71" s="22">
        <f>PERCENTILE($L$2:$L$141, 0.05)</f>
        <v>-4.4318681538856361E-2</v>
      </c>
      <c r="AG71" s="22">
        <f>PERCENTILE($L$2:$L$141, 0.95)</f>
        <v>0.96039612543034902</v>
      </c>
      <c r="AH71" s="22">
        <f>MIN(MAX(L71,AF71), AG71)</f>
        <v>0.78702380729229005</v>
      </c>
      <c r="AI71" s="22">
        <f>AH71-$AH$142+1</f>
        <v>1.8313424888311465</v>
      </c>
      <c r="AJ71" s="22">
        <f>PERCENTILE($M$2:$M$141, 0.02)</f>
        <v>-2.1836572052201673</v>
      </c>
      <c r="AK71" s="22">
        <f>PERCENTILE($M$2:$M$141, 0.98)</f>
        <v>1.2382392151731634</v>
      </c>
      <c r="AL71" s="22">
        <f>MIN(MAX(M71,AJ71), AK71)</f>
        <v>-1.1751475777373901</v>
      </c>
      <c r="AM71" s="22">
        <f>AL71-$AL$142 + 1</f>
        <v>2.0085096274827769</v>
      </c>
      <c r="AN71" s="46">
        <v>1</v>
      </c>
      <c r="AO71" s="51">
        <v>1</v>
      </c>
      <c r="AP71" s="51">
        <v>1</v>
      </c>
      <c r="AQ71" s="21">
        <v>1</v>
      </c>
      <c r="AR71" s="17">
        <f>(AI71^4)*AB71*AE71*AN71</f>
        <v>22.591871232322994</v>
      </c>
      <c r="AS71" s="17">
        <f>(AM71^4) *Z71*AC71*AO71*(M71 &gt; 0)</f>
        <v>0</v>
      </c>
      <c r="AT71" s="17">
        <f>(AM71^4)*AA71*AP71*AQ71</f>
        <v>31.244974480394173</v>
      </c>
      <c r="AU71" s="17">
        <f>MIN(AR71, 0.05*AR$142)</f>
        <v>22.591871232322994</v>
      </c>
      <c r="AV71" s="17">
        <f>MIN(AS71, 0.05*AS$142)</f>
        <v>0</v>
      </c>
      <c r="AW71" s="17">
        <f>MIN(AT71, 0.05*AT$142)</f>
        <v>31.244974480394173</v>
      </c>
      <c r="AX71" s="14">
        <f>AU71/$AU$142</f>
        <v>3.8421564041449044E-2</v>
      </c>
      <c r="AY71" s="14">
        <f>AV71/$AV$142</f>
        <v>0</v>
      </c>
      <c r="AZ71" s="67">
        <f>AW71/$AW$142</f>
        <v>3.413556926474561E-3</v>
      </c>
      <c r="BA71" s="21">
        <f>N71</f>
        <v>1</v>
      </c>
      <c r="BB71" s="66">
        <v>6031</v>
      </c>
      <c r="BC71" s="15">
        <f>$D$148*AX71</f>
        <v>4701.4815790267412</v>
      </c>
      <c r="BD71" s="19">
        <f>BC71-BB71</f>
        <v>-1329.5184209732588</v>
      </c>
      <c r="BE71" s="63">
        <f>(IF(BD71 &gt; 0, V71, W71))</f>
        <v>159.77422564907027</v>
      </c>
      <c r="BF71" s="46">
        <f>BD71/BE71</f>
        <v>-8.3212321359856034</v>
      </c>
      <c r="BG71" s="64">
        <f>BB71/BC71</f>
        <v>1.2827871169174045</v>
      </c>
      <c r="BH71" s="66">
        <v>0</v>
      </c>
      <c r="BI71" s="66">
        <v>3920</v>
      </c>
      <c r="BJ71" s="66">
        <v>0</v>
      </c>
      <c r="BK71" s="10">
        <f>SUM(BH71:BJ71)</f>
        <v>3920</v>
      </c>
      <c r="BL71" s="15">
        <f>AY71*$D$147</f>
        <v>0</v>
      </c>
      <c r="BM71" s="9">
        <f>BL71-BK71</f>
        <v>-3920</v>
      </c>
      <c r="BN71" s="48">
        <f>IF(BM71&gt;0,V71,W71)</f>
        <v>159.77422564907027</v>
      </c>
      <c r="BO71" s="46">
        <f>BM71/BN71</f>
        <v>-24.534620550187661</v>
      </c>
      <c r="BP71" s="64" t="e">
        <f>BK71/BL71</f>
        <v>#DIV/0!</v>
      </c>
      <c r="BQ71" s="16">
        <f>BB71+BK71+BS71</f>
        <v>9951</v>
      </c>
      <c r="BR71" s="69">
        <f>BC71+BL71+BT71</f>
        <v>4734.1373713638604</v>
      </c>
      <c r="BS71" s="66">
        <v>0</v>
      </c>
      <c r="BT71" s="15">
        <f>AZ71*$D$150</f>
        <v>32.655792337118889</v>
      </c>
      <c r="BU71" s="37">
        <f>BT71-BS71</f>
        <v>32.655792337118889</v>
      </c>
      <c r="BV71" s="54">
        <f>BU71*(BU71&lt;&gt;0)</f>
        <v>32.655792337118889</v>
      </c>
      <c r="BW71" s="26">
        <f>BV71/$BV$142</f>
        <v>6.3225154573318648E-2</v>
      </c>
      <c r="BX71" s="47">
        <f>BW71 * $BU$142</f>
        <v>32.655792337118889</v>
      </c>
      <c r="BY71" s="48">
        <f>IF(BX71&gt;0, V71, W71)</f>
        <v>150.77000427246</v>
      </c>
      <c r="BZ71" s="65">
        <f>BX71/BY71</f>
        <v>0.21659342980521407</v>
      </c>
      <c r="CA71" s="66">
        <v>0</v>
      </c>
      <c r="CB71" s="15">
        <f>AZ71*$CA$145</f>
        <v>30.168504082643199</v>
      </c>
      <c r="CC71" s="37">
        <f>CB71-CA71</f>
        <v>30.168504082643199</v>
      </c>
      <c r="CD71" s="54">
        <f>CC71*(CC71&lt;&gt;0)</f>
        <v>30.168504082643199</v>
      </c>
      <c r="CE71" s="26">
        <f>CD71/$CD$142</f>
        <v>5.2264193240885819E-3</v>
      </c>
      <c r="CF71" s="47">
        <f>CE71 * $CC$142</f>
        <v>30.168504082643199</v>
      </c>
      <c r="CG71" s="48">
        <f>IF(BX71&gt;0,V71,W71)</f>
        <v>150.77000427246</v>
      </c>
      <c r="CH71" s="65">
        <f>CF71/CG71</f>
        <v>0.20009619438708107</v>
      </c>
      <c r="CI71" s="70">
        <f>N71</f>
        <v>1</v>
      </c>
      <c r="CJ71" s="1">
        <f>BQ71+BS71</f>
        <v>9951</v>
      </c>
    </row>
    <row r="72" spans="1:88" x14ac:dyDescent="0.2">
      <c r="A72" s="29" t="s">
        <v>143</v>
      </c>
      <c r="B72">
        <v>1</v>
      </c>
      <c r="C72">
        <v>1</v>
      </c>
      <c r="D72">
        <v>0.53474440894568598</v>
      </c>
      <c r="E72">
        <v>0.46525559105431302</v>
      </c>
      <c r="F72">
        <v>0.640984908657664</v>
      </c>
      <c r="G72">
        <v>0.640984908657664</v>
      </c>
      <c r="H72">
        <v>0.53049289891395102</v>
      </c>
      <c r="I72">
        <v>0.766917293233082</v>
      </c>
      <c r="J72">
        <v>0.63784338055235701</v>
      </c>
      <c r="K72">
        <v>0.63941221525808201</v>
      </c>
      <c r="L72">
        <v>0.776002451340153</v>
      </c>
      <c r="M72">
        <v>-1.7836605827624299</v>
      </c>
      <c r="N72" s="21">
        <v>0</v>
      </c>
      <c r="O72">
        <v>1.0334456644445</v>
      </c>
      <c r="P72">
        <v>0.97289390196216097</v>
      </c>
      <c r="Q72">
        <v>1.00606821835284</v>
      </c>
      <c r="R72">
        <v>0.98414741890337198</v>
      </c>
      <c r="S72">
        <v>962.42999267578102</v>
      </c>
      <c r="T72" s="27">
        <f>IF(C72,P72,R72)</f>
        <v>0.97289390196216097</v>
      </c>
      <c r="U72" s="27">
        <f>IF(D72 = 0,O72,Q72)</f>
        <v>1.00606821835284</v>
      </c>
      <c r="V72" s="39">
        <f>S72*T72^(1-N72)</f>
        <v>936.3422709397546</v>
      </c>
      <c r="W72" s="38">
        <f>S72*U72^(N72+1)</f>
        <v>968.27022802065983</v>
      </c>
      <c r="X72" s="44">
        <f>0.5 * (D72-MAX($D$3:$D$141))/(MIN($D$3:$D$141)-MAX($D$3:$D$141)) + 0.75</f>
        <v>0.98263353027383193</v>
      </c>
      <c r="Y72" s="44">
        <f>AVERAGE(D72, F72, G72, H72, I72, J72, K72)</f>
        <v>0.62734000203121221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v>1</v>
      </c>
      <c r="AD72" s="22">
        <v>1</v>
      </c>
      <c r="AE72" s="22">
        <v>1</v>
      </c>
      <c r="AF72" s="22">
        <f>PERCENTILE($L$2:$L$141, 0.05)</f>
        <v>-4.4318681538856361E-2</v>
      </c>
      <c r="AG72" s="22">
        <f>PERCENTILE($L$2:$L$141, 0.95)</f>
        <v>0.96039612543034902</v>
      </c>
      <c r="AH72" s="22">
        <f>MIN(MAX(L72,AF72), AG72)</f>
        <v>0.776002451340153</v>
      </c>
      <c r="AI72" s="22">
        <f>AH72-$AH$142+1</f>
        <v>1.8203211328790094</v>
      </c>
      <c r="AJ72" s="22">
        <f>PERCENTILE($M$2:$M$141, 0.02)</f>
        <v>-2.1836572052201673</v>
      </c>
      <c r="AK72" s="22">
        <f>PERCENTILE($M$2:$M$141, 0.98)</f>
        <v>1.2382392151731634</v>
      </c>
      <c r="AL72" s="22">
        <f>MIN(MAX(M72,AJ72), AK72)</f>
        <v>-1.7836605827624299</v>
      </c>
      <c r="AM72" s="22">
        <f>AL72-$AL$142 + 1</f>
        <v>1.3999966224577374</v>
      </c>
      <c r="AN72" s="46">
        <v>1</v>
      </c>
      <c r="AO72" s="51">
        <v>1</v>
      </c>
      <c r="AP72" s="51">
        <v>1</v>
      </c>
      <c r="AQ72" s="21">
        <v>1</v>
      </c>
      <c r="AR72" s="17">
        <f>(AI72^4)*AB72*AE72*AN72</f>
        <v>10.979739695407535</v>
      </c>
      <c r="AS72" s="17">
        <f>(AM72^4) *Z72*AC72*AO72*(M72 &gt; 0)</f>
        <v>0</v>
      </c>
      <c r="AT72" s="17">
        <f>(AM72^4)*AA72*AP72*AQ72</f>
        <v>3.8415629282302808</v>
      </c>
      <c r="AU72" s="17">
        <f>MIN(AR72, 0.05*AR$142)</f>
        <v>10.979739695407535</v>
      </c>
      <c r="AV72" s="17">
        <f>MIN(AS72, 0.05*AS$142)</f>
        <v>0</v>
      </c>
      <c r="AW72" s="17">
        <f>MIN(AT72, 0.05*AT$142)</f>
        <v>3.8415629282302808</v>
      </c>
      <c r="AX72" s="14">
        <f>AU72/$AU$142</f>
        <v>1.8673033655661621E-2</v>
      </c>
      <c r="AY72" s="14">
        <f>AV72/$AV$142</f>
        <v>0</v>
      </c>
      <c r="AZ72" s="67">
        <f>AW72/$AW$142</f>
        <v>4.1969609385908956E-4</v>
      </c>
      <c r="BA72" s="21">
        <f>N72</f>
        <v>0</v>
      </c>
      <c r="BB72" s="66">
        <v>1925</v>
      </c>
      <c r="BC72" s="15">
        <f>$D$148*AX72</f>
        <v>2284.9388343985929</v>
      </c>
      <c r="BD72" s="19">
        <f>BC72-BB72</f>
        <v>359.93883439859292</v>
      </c>
      <c r="BE72" s="63">
        <f>(IF(BD72 &gt; 0, V72, W72))</f>
        <v>936.3422709397546</v>
      </c>
      <c r="BF72" s="46">
        <f>BD72/BE72</f>
        <v>0.38440946817165733</v>
      </c>
      <c r="BG72" s="64">
        <f>BB72/BC72</f>
        <v>0.84247331745607512</v>
      </c>
      <c r="BH72" s="66">
        <v>0</v>
      </c>
      <c r="BI72" s="66">
        <v>3850</v>
      </c>
      <c r="BJ72" s="66">
        <v>0</v>
      </c>
      <c r="BK72" s="10">
        <f>SUM(BH72:BJ72)</f>
        <v>3850</v>
      </c>
      <c r="BL72" s="15">
        <f>AY72*$D$147</f>
        <v>0</v>
      </c>
      <c r="BM72" s="9">
        <f>BL72-BK72</f>
        <v>-3850</v>
      </c>
      <c r="BN72" s="48">
        <f>IF(BM72&gt;0,V72,W72)</f>
        <v>968.27022802065983</v>
      </c>
      <c r="BO72" s="46">
        <f>BM72/BN72</f>
        <v>-3.9761627369976855</v>
      </c>
      <c r="BP72" s="64" t="e">
        <f>BK72/BL72</f>
        <v>#DIV/0!</v>
      </c>
      <c r="BQ72" s="16">
        <f>BB72+BK72+BS72</f>
        <v>5775</v>
      </c>
      <c r="BR72" s="69">
        <f>BC72+BL72+BT72</f>
        <v>2288.9538570804957</v>
      </c>
      <c r="BS72" s="66">
        <v>0</v>
      </c>
      <c r="BT72" s="15">
        <f>AZ72*$D$150</f>
        <v>4.0150226819029804</v>
      </c>
      <c r="BU72" s="37">
        <f>BT72-BS72</f>
        <v>4.0150226819029804</v>
      </c>
      <c r="BV72" s="54">
        <f>BU72*(BU72&lt;&gt;0)</f>
        <v>4.0150226819029804</v>
      </c>
      <c r="BW72" s="26">
        <f>BV72/$BV$142</f>
        <v>7.7735192292410537E-3</v>
      </c>
      <c r="BX72" s="47">
        <f>BW72 * $BU$142</f>
        <v>4.0150226819029804</v>
      </c>
      <c r="BY72" s="48">
        <f>IF(BX72&gt;0, V72, W72)</f>
        <v>936.3422709397546</v>
      </c>
      <c r="BZ72" s="65">
        <f>BX72/BY72</f>
        <v>4.2879861419407306E-3</v>
      </c>
      <c r="CA72" s="66">
        <v>0</v>
      </c>
      <c r="CB72" s="15">
        <f>AZ72*$CA$145</f>
        <v>3.7092111231125546</v>
      </c>
      <c r="CC72" s="37">
        <f>CB72-CA72</f>
        <v>3.7092111231125546</v>
      </c>
      <c r="CD72" s="54">
        <f>CC72*(CC72&lt;&gt;0)</f>
        <v>3.7092111231125546</v>
      </c>
      <c r="CE72" s="26">
        <f>CD72/$CD$142</f>
        <v>6.4258713782606883E-4</v>
      </c>
      <c r="CF72" s="47">
        <f>CE72 * $CC$142</f>
        <v>3.7092111231125542</v>
      </c>
      <c r="CG72" s="48">
        <f>IF(BX72&gt;0,V72,W72)</f>
        <v>936.3422709397546</v>
      </c>
      <c r="CH72" s="65">
        <f>CF72/CG72</f>
        <v>3.9613838210997626E-3</v>
      </c>
      <c r="CI72" s="70">
        <f>N72</f>
        <v>0</v>
      </c>
      <c r="CJ72" s="1">
        <f>BQ72+BS72</f>
        <v>5775</v>
      </c>
    </row>
    <row r="73" spans="1:88" x14ac:dyDescent="0.2">
      <c r="A73" s="29" t="s">
        <v>206</v>
      </c>
      <c r="B73">
        <v>1</v>
      </c>
      <c r="C73">
        <v>0</v>
      </c>
      <c r="D73">
        <v>0.16174121405750799</v>
      </c>
      <c r="E73">
        <v>0.83825878594249204</v>
      </c>
      <c r="F73">
        <v>0.27941176470588203</v>
      </c>
      <c r="G73">
        <v>0.27941176470588203</v>
      </c>
      <c r="H73">
        <v>8.8972431077694203E-2</v>
      </c>
      <c r="I73">
        <v>0.70885547201336596</v>
      </c>
      <c r="J73">
        <v>0.25113461455513297</v>
      </c>
      <c r="K73">
        <v>0.26489614159436398</v>
      </c>
      <c r="L73">
        <v>0.62838878594923797</v>
      </c>
      <c r="M73">
        <v>1.06583484893646</v>
      </c>
      <c r="N73" s="21">
        <v>0</v>
      </c>
      <c r="O73">
        <v>1</v>
      </c>
      <c r="P73">
        <v>0.92293605506613496</v>
      </c>
      <c r="Q73">
        <v>1.0244711610214701</v>
      </c>
      <c r="R73">
        <v>0.99615484170695801</v>
      </c>
      <c r="S73">
        <v>4.6999998092651296</v>
      </c>
      <c r="T73" s="27">
        <f>IF(C73,P73,R73)</f>
        <v>0.99615484170695801</v>
      </c>
      <c r="U73" s="27">
        <f>IF(D73 = 0,O73,Q73)</f>
        <v>1.0244711610214701</v>
      </c>
      <c r="V73" s="39">
        <f>S73*T73^(1-N73)</f>
        <v>4.6819275660212378</v>
      </c>
      <c r="W73" s="38">
        <f>S73*U73^(N73+1)</f>
        <v>4.8150142613985354</v>
      </c>
      <c r="X73" s="44">
        <f>0.5 * (D73-MAX($D$3:$D$141))/(MIN($D$3:$D$141)-MAX($D$3:$D$141)) + 0.75</f>
        <v>1.1720689644198286</v>
      </c>
      <c r="Y73" s="44">
        <f>AVERAGE(D73, F73, G73, H73, I73, J73, K73)</f>
        <v>0.29063191467283273</v>
      </c>
      <c r="Z73" s="22">
        <f>AI73^N73</f>
        <v>1</v>
      </c>
      <c r="AA73" s="22">
        <f>(Z73+AB73)/2</f>
        <v>1</v>
      </c>
      <c r="AB73" s="22">
        <f>AM73^N73</f>
        <v>1</v>
      </c>
      <c r="AC73" s="22">
        <v>1</v>
      </c>
      <c r="AD73" s="22">
        <v>1</v>
      </c>
      <c r="AE73" s="22">
        <v>1</v>
      </c>
      <c r="AF73" s="22">
        <f>PERCENTILE($L$2:$L$141, 0.05)</f>
        <v>-4.4318681538856361E-2</v>
      </c>
      <c r="AG73" s="22">
        <f>PERCENTILE($L$2:$L$141, 0.95)</f>
        <v>0.96039612543034902</v>
      </c>
      <c r="AH73" s="22">
        <f>MIN(MAX(L73,AF73), AG73)</f>
        <v>0.62838878594923797</v>
      </c>
      <c r="AI73" s="22">
        <f>AH73-$AH$142+1</f>
        <v>1.6727074674880944</v>
      </c>
      <c r="AJ73" s="22">
        <f>PERCENTILE($M$2:$M$141, 0.02)</f>
        <v>-2.1836572052201673</v>
      </c>
      <c r="AK73" s="22">
        <f>PERCENTILE($M$2:$M$141, 0.98)</f>
        <v>1.2382392151731634</v>
      </c>
      <c r="AL73" s="22">
        <f>MIN(MAX(M73,AJ73), AK73)</f>
        <v>1.06583484893646</v>
      </c>
      <c r="AM73" s="22">
        <f>AL73-$AL$142 + 1</f>
        <v>4.2494920541566277</v>
      </c>
      <c r="AN73" s="46">
        <v>0</v>
      </c>
      <c r="AO73" s="75">
        <v>0.26</v>
      </c>
      <c r="AP73" s="51">
        <v>0.52</v>
      </c>
      <c r="AQ73" s="50">
        <v>1</v>
      </c>
      <c r="AR73" s="17">
        <f>(AI73^4)*AB73*AE73*AN73</f>
        <v>0</v>
      </c>
      <c r="AS73" s="17">
        <f>(AM73^4) *Z73*AC73*AO73*(M73 &gt; 0)</f>
        <v>84.785470403130859</v>
      </c>
      <c r="AT73" s="17">
        <f>(AM73^4)*AA73*AP73*AQ73</f>
        <v>169.57094080626172</v>
      </c>
      <c r="AU73" s="17">
        <f>MIN(AR73, 0.05*AR$142)</f>
        <v>0</v>
      </c>
      <c r="AV73" s="17">
        <f>MIN(AS73, 0.05*AS$142)</f>
        <v>84.785470403130859</v>
      </c>
      <c r="AW73" s="17">
        <f>MIN(AT73, 0.05*AT$142)</f>
        <v>169.57094080626172</v>
      </c>
      <c r="AX73" s="14">
        <f>AU73/$AU$142</f>
        <v>0</v>
      </c>
      <c r="AY73" s="14">
        <f>AV73/$AV$142</f>
        <v>2.5705903448993067E-2</v>
      </c>
      <c r="AZ73" s="67">
        <f>AW73/$AW$142</f>
        <v>1.8525861171089682E-2</v>
      </c>
      <c r="BA73" s="21">
        <f>N73</f>
        <v>0</v>
      </c>
      <c r="BB73" s="66">
        <v>0</v>
      </c>
      <c r="BC73" s="15">
        <f>$D$148*AX73</f>
        <v>0</v>
      </c>
      <c r="BD73" s="19">
        <f>BC73-BB73</f>
        <v>0</v>
      </c>
      <c r="BE73" s="63">
        <f>(IF(BD73 &gt; 0, V73, W73))</f>
        <v>4.8150142613985354</v>
      </c>
      <c r="BF73" s="46">
        <f>BD73/BE73</f>
        <v>0</v>
      </c>
      <c r="BG73" s="64" t="e">
        <f>BB73/BC73</f>
        <v>#DIV/0!</v>
      </c>
      <c r="BH73" s="66">
        <v>0</v>
      </c>
      <c r="BI73" s="66">
        <v>921</v>
      </c>
      <c r="BJ73" s="66">
        <v>103</v>
      </c>
      <c r="BK73" s="10">
        <f>SUM(BH73:BJ73)</f>
        <v>1024</v>
      </c>
      <c r="BL73" s="15">
        <f>AY73*$D$147</f>
        <v>4557.789066909233</v>
      </c>
      <c r="BM73" s="9">
        <f>BL73-BK73</f>
        <v>3533.789066909233</v>
      </c>
      <c r="BN73" s="48">
        <f>IF(BM73&gt;0,V73,W73)</f>
        <v>4.6819275660212378</v>
      </c>
      <c r="BO73" s="46">
        <f>BM73/BN73</f>
        <v>754.7722635769635</v>
      </c>
      <c r="BP73" s="64">
        <f>BK73/BL73</f>
        <v>0.22467033576312553</v>
      </c>
      <c r="BQ73" s="16">
        <f>BB73+BK73+BS73</f>
        <v>1193</v>
      </c>
      <c r="BR73" s="69">
        <f>BC73+BL73+BT73</f>
        <v>4735.0167178024622</v>
      </c>
      <c r="BS73" s="66">
        <v>169</v>
      </c>
      <c r="BT73" s="15">
        <f>AZ73*$D$150</f>
        <v>177.22765089322945</v>
      </c>
      <c r="BU73" s="37">
        <f>BT73-BS73</f>
        <v>8.2276508932294519</v>
      </c>
      <c r="BV73" s="54">
        <f>BU73*(BU73&lt;&gt;0)</f>
        <v>8.2276508932294519</v>
      </c>
      <c r="BW73" s="26">
        <f>BV73/$BV$142</f>
        <v>1.5929624188246855E-2</v>
      </c>
      <c r="BX73" s="47">
        <f>BW73 * $BU$142</f>
        <v>8.2276508932294519</v>
      </c>
      <c r="BY73" s="48">
        <f>IF(BX73&gt;0, V73, W73)</f>
        <v>4.6819275660212378</v>
      </c>
      <c r="BZ73" s="65">
        <f>BX73/BY73</f>
        <v>1.7573212693295499</v>
      </c>
      <c r="CA73" s="66">
        <v>0</v>
      </c>
      <c r="CB73" s="15">
        <f>AZ73*$CA$145</f>
        <v>163.72878215091495</v>
      </c>
      <c r="CC73" s="37">
        <f>CB73-CA73</f>
        <v>163.72878215091495</v>
      </c>
      <c r="CD73" s="54">
        <f>CC73*(CC73&lt;&gt;0)</f>
        <v>163.72878215091495</v>
      </c>
      <c r="CE73" s="26">
        <f>CD73/$CD$142</f>
        <v>2.8364524425834856E-2</v>
      </c>
      <c r="CF73" s="47">
        <f>CE73 * $CC$142</f>
        <v>163.72878215091495</v>
      </c>
      <c r="CG73" s="48">
        <f>IF(BX73&gt;0,V73,W73)</f>
        <v>4.6819275660212378</v>
      </c>
      <c r="CH73" s="65">
        <f>CF73/CG73</f>
        <v>34.970379153057628</v>
      </c>
      <c r="CI73" s="70">
        <f>N73</f>
        <v>0</v>
      </c>
      <c r="CJ73" s="1">
        <f>BQ73+BS73</f>
        <v>1362</v>
      </c>
    </row>
    <row r="74" spans="1:88" x14ac:dyDescent="0.2">
      <c r="A74" s="29" t="s">
        <v>294</v>
      </c>
      <c r="C74">
        <v>1</v>
      </c>
      <c r="D74">
        <v>0.99280575539568305</v>
      </c>
      <c r="E74">
        <v>7.1942446043165003E-3</v>
      </c>
      <c r="F74">
        <v>0.99602859412231903</v>
      </c>
      <c r="G74">
        <v>0.99602859412231903</v>
      </c>
      <c r="H74">
        <v>0.99081035923141103</v>
      </c>
      <c r="I74">
        <v>0.85254803675856305</v>
      </c>
      <c r="J74">
        <v>0.91908292692378202</v>
      </c>
      <c r="K74">
        <v>0.95678256442397602</v>
      </c>
      <c r="L74">
        <v>0.354423369442456</v>
      </c>
      <c r="M74">
        <v>0.71498233405081302</v>
      </c>
      <c r="N74" s="21">
        <v>-3</v>
      </c>
      <c r="O74">
        <v>1.0249897983057299</v>
      </c>
      <c r="P74">
        <v>1.0020373230152799</v>
      </c>
      <c r="Q74">
        <v>1.00391435454866</v>
      </c>
      <c r="R74">
        <v>0.989097147291642</v>
      </c>
      <c r="S74">
        <v>1.21000003814697</v>
      </c>
      <c r="T74" s="27">
        <f>IF(C74,P74,R74)</f>
        <v>1.0020373230152799</v>
      </c>
      <c r="U74" s="27">
        <f>IF(D74 = 0,O74,Q74)</f>
        <v>1.00391435454866</v>
      </c>
      <c r="V74" s="39">
        <f>S74*T74^(1-N74)</f>
        <v>1.2198908567756164</v>
      </c>
      <c r="W74" s="38">
        <f>S74*U74^(N74+1)</f>
        <v>1.2005826304528564</v>
      </c>
      <c r="X74" s="44">
        <f>0.5 * (D74-MAX($D$3:$D$141))/(MIN($D$3:$D$141)-MAX($D$3:$D$141)) + 0.75</f>
        <v>0.75</v>
      </c>
      <c r="Y74" s="44">
        <f>AVERAGE(D74, F74, G74, H74, I74, J74, K74)</f>
        <v>0.95772669013972178</v>
      </c>
      <c r="Z74" s="22">
        <f>AI74^N74</f>
        <v>0.36541561825631003</v>
      </c>
      <c r="AA74" s="22">
        <f>(Z74+AB74)/2</f>
        <v>0.19114563881845226</v>
      </c>
      <c r="AB74" s="22">
        <f>AM74^N74</f>
        <v>1.6875659380594477E-2</v>
      </c>
      <c r="AC74" s="22">
        <v>1</v>
      </c>
      <c r="AD74" s="22">
        <v>1</v>
      </c>
      <c r="AE74" s="22">
        <v>1</v>
      </c>
      <c r="AF74" s="22">
        <f>PERCENTILE($L$2:$L$141, 0.05)</f>
        <v>-4.4318681538856361E-2</v>
      </c>
      <c r="AG74" s="22">
        <f>PERCENTILE($L$2:$L$141, 0.95)</f>
        <v>0.96039612543034902</v>
      </c>
      <c r="AH74" s="22">
        <f>MIN(MAX(L74,AF74), AG74)</f>
        <v>0.354423369442456</v>
      </c>
      <c r="AI74" s="22">
        <f>AH74-$AH$142+1</f>
        <v>1.3987420509813124</v>
      </c>
      <c r="AJ74" s="22">
        <f>PERCENTILE($M$2:$M$141, 0.02)</f>
        <v>-2.1836572052201673</v>
      </c>
      <c r="AK74" s="22">
        <f>PERCENTILE($M$2:$M$141, 0.98)</f>
        <v>1.2382392151731634</v>
      </c>
      <c r="AL74" s="22">
        <f>MIN(MAX(M74,AJ74), AK74)</f>
        <v>0.71498233405081302</v>
      </c>
      <c r="AM74" s="22">
        <f>AL74-$AL$142 + 1</f>
        <v>3.8986395392709801</v>
      </c>
      <c r="AN74" s="46">
        <v>0</v>
      </c>
      <c r="AO74" s="75">
        <v>0.26</v>
      </c>
      <c r="AP74" s="51">
        <v>0.52</v>
      </c>
      <c r="AQ74" s="50">
        <v>1</v>
      </c>
      <c r="AR74" s="17">
        <f>(AI74^4)*AB74*AE74*AN74</f>
        <v>0</v>
      </c>
      <c r="AS74" s="17">
        <f>(AM74^4) *Z74*AC74*AO74*(M74 &gt; 0)</f>
        <v>21.948901303509487</v>
      </c>
      <c r="AT74" s="17">
        <f>(AM74^4)*AA74*AP74*AQ74</f>
        <v>22.962547583719939</v>
      </c>
      <c r="AU74" s="17">
        <f>MIN(AR74, 0.05*AR$142)</f>
        <v>0</v>
      </c>
      <c r="AV74" s="17">
        <f>MIN(AS74, 0.05*AS$142)</f>
        <v>21.948901303509487</v>
      </c>
      <c r="AW74" s="17">
        <f>MIN(AT74, 0.05*AT$142)</f>
        <v>22.962547583719939</v>
      </c>
      <c r="AX74" s="14">
        <f>AU74/$AU$142</f>
        <v>0</v>
      </c>
      <c r="AY74" s="14">
        <f>AV74/$AV$142</f>
        <v>6.6546347509402774E-3</v>
      </c>
      <c r="AZ74" s="67">
        <f>AW74/$AW$142</f>
        <v>2.5086902664328893E-3</v>
      </c>
      <c r="BA74" s="21">
        <f>N74</f>
        <v>-3</v>
      </c>
      <c r="BB74" s="66">
        <v>0</v>
      </c>
      <c r="BC74" s="15">
        <f>$D$148*AX74</f>
        <v>0</v>
      </c>
      <c r="BD74" s="19">
        <f>BC74-BB74</f>
        <v>0</v>
      </c>
      <c r="BE74" s="63">
        <f>(IF(BD74 &gt; 0, V74, W74))</f>
        <v>1.2005826304528564</v>
      </c>
      <c r="BF74" s="46">
        <f>BD74/BE74</f>
        <v>0</v>
      </c>
      <c r="BG74" s="64" t="e">
        <f>BB74/BC74</f>
        <v>#DIV/0!</v>
      </c>
      <c r="BH74" s="66">
        <v>0</v>
      </c>
      <c r="BI74" s="66">
        <v>0</v>
      </c>
      <c r="BJ74" s="66">
        <v>0</v>
      </c>
      <c r="BK74" s="10">
        <f>SUM(BH74:BJ74)</f>
        <v>0</v>
      </c>
      <c r="BL74" s="15">
        <f>AY74*$D$147</f>
        <v>1179.9010127106785</v>
      </c>
      <c r="BM74" s="9">
        <f>BL74-BK74</f>
        <v>1179.9010127106785</v>
      </c>
      <c r="BN74" s="48">
        <f>IF(BM74&gt;0,V74,W74)</f>
        <v>1.2198908567756164</v>
      </c>
      <c r="BO74" s="46">
        <f>BM74/BN74</f>
        <v>967.21850660424002</v>
      </c>
      <c r="BP74" s="64">
        <f>BK74/BL74</f>
        <v>0</v>
      </c>
      <c r="BQ74" s="16">
        <f>BB74+BK74+BS74</f>
        <v>0</v>
      </c>
      <c r="BR74" s="69">
        <f>BC74+BL74+BT74</f>
        <v>1203.9003981445087</v>
      </c>
      <c r="BS74" s="66">
        <v>0</v>
      </c>
      <c r="BT74" s="15">
        <f>AZ74*$D$150</f>
        <v>23.999385433830234</v>
      </c>
      <c r="BU74" s="37">
        <f>BT74-BS74</f>
        <v>23.999385433830234</v>
      </c>
      <c r="BV74" s="54">
        <f>BU74*(BU74&lt;&gt;0)</f>
        <v>23.999385433830234</v>
      </c>
      <c r="BW74" s="26">
        <f>BV74/$BV$142</f>
        <v>4.6465412262982335E-2</v>
      </c>
      <c r="BX74" s="47">
        <f>BW74 * $BU$142</f>
        <v>23.999385433830234</v>
      </c>
      <c r="BY74" s="48">
        <f>IF(BX74&gt;0, V74, W74)</f>
        <v>1.2198908567756164</v>
      </c>
      <c r="BZ74" s="65">
        <f>BX74/BY74</f>
        <v>19.673387418662013</v>
      </c>
      <c r="CA74" s="66">
        <v>0</v>
      </c>
      <c r="CB74" s="15"/>
      <c r="CC74" s="37"/>
      <c r="CD74" s="54"/>
      <c r="CE74" s="26"/>
      <c r="CF74" s="47"/>
      <c r="CG74" s="48"/>
      <c r="CH74" s="65"/>
      <c r="CI74" s="70">
        <f>N74</f>
        <v>-3</v>
      </c>
      <c r="CJ74" s="1"/>
    </row>
    <row r="75" spans="1:88" x14ac:dyDescent="0.2">
      <c r="A75" s="29" t="s">
        <v>260</v>
      </c>
      <c r="B75">
        <v>1</v>
      </c>
      <c r="C75">
        <v>1</v>
      </c>
      <c r="D75">
        <v>0.69009584664536705</v>
      </c>
      <c r="E75">
        <v>0.30990415335463201</v>
      </c>
      <c r="F75">
        <v>1</v>
      </c>
      <c r="G75">
        <v>1</v>
      </c>
      <c r="H75">
        <v>7.2263993316624794E-2</v>
      </c>
      <c r="I75">
        <v>0.60985797827902999</v>
      </c>
      <c r="J75">
        <v>0.20993040005308</v>
      </c>
      <c r="K75">
        <v>0.45818162343450602</v>
      </c>
      <c r="L75">
        <v>0.19037583323723001</v>
      </c>
      <c r="M75">
        <v>-0.30673594516962499</v>
      </c>
      <c r="N75" s="21">
        <v>-2</v>
      </c>
      <c r="O75">
        <v>1.00315867332944</v>
      </c>
      <c r="P75">
        <v>1.0029850718650499</v>
      </c>
      <c r="Q75">
        <v>1.0005250524000799</v>
      </c>
      <c r="R75">
        <v>0.99500119158782996</v>
      </c>
      <c r="S75">
        <v>11.520000457763601</v>
      </c>
      <c r="T75" s="27">
        <f>IF(C75,P75,R75)</f>
        <v>1.0029850718650499</v>
      </c>
      <c r="U75" s="27">
        <f>IF(D75 = 0,O75,Q75)</f>
        <v>1.0005250524000799</v>
      </c>
      <c r="V75" s="39">
        <f>S75*T75^(1-N75)</f>
        <v>11.623472804154771</v>
      </c>
      <c r="W75" s="38">
        <f>S75*U75^(N75+1)</f>
        <v>11.513955028041714</v>
      </c>
      <c r="X75" s="44">
        <f>0.5 * (D75-MAX($D$3:$D$141))/(MIN($D$3:$D$141)-MAX($D$3:$D$141)) + 0.75</f>
        <v>0.90373590299032747</v>
      </c>
      <c r="Y75" s="44">
        <f>AVERAGE(D75, F75, G75, H75, I75, J75, K75)</f>
        <v>0.57718997738980116</v>
      </c>
      <c r="Z75" s="22">
        <f>AI75^N75</f>
        <v>0.65596544544537838</v>
      </c>
      <c r="AA75" s="22">
        <f>(Z75+AB75)/2</f>
        <v>0.38839344845778145</v>
      </c>
      <c r="AB75" s="22">
        <f>AM75^N75</f>
        <v>0.1208214514701845</v>
      </c>
      <c r="AC75" s="22">
        <v>1</v>
      </c>
      <c r="AD75" s="22">
        <v>1</v>
      </c>
      <c r="AE75" s="22">
        <v>1</v>
      </c>
      <c r="AF75" s="22">
        <f>PERCENTILE($L$2:$L$141, 0.05)</f>
        <v>-4.4318681538856361E-2</v>
      </c>
      <c r="AG75" s="22">
        <f>PERCENTILE($L$2:$L$141, 0.95)</f>
        <v>0.96039612543034902</v>
      </c>
      <c r="AH75" s="22">
        <f>MIN(MAX(L75,AF75), AG75)</f>
        <v>0.19037583323723001</v>
      </c>
      <c r="AI75" s="22">
        <f>AH75-$AH$142+1</f>
        <v>1.2346945147760864</v>
      </c>
      <c r="AJ75" s="22">
        <f>PERCENTILE($M$2:$M$141, 0.02)</f>
        <v>-2.1836572052201673</v>
      </c>
      <c r="AK75" s="22">
        <f>PERCENTILE($M$2:$M$141, 0.98)</f>
        <v>1.2382392151731634</v>
      </c>
      <c r="AL75" s="22">
        <f>MIN(MAX(M75,AJ75), AK75)</f>
        <v>-0.30673594516962499</v>
      </c>
      <c r="AM75" s="22">
        <f>AL75-$AL$142 + 1</f>
        <v>2.8769212600505423</v>
      </c>
      <c r="AN75" s="46">
        <v>0</v>
      </c>
      <c r="AO75" s="75">
        <v>0.26</v>
      </c>
      <c r="AP75" s="51">
        <v>0.52</v>
      </c>
      <c r="AQ75" s="50">
        <v>1</v>
      </c>
      <c r="AR75" s="17">
        <f>(AI75^4)*AB75*AE75*AN75</f>
        <v>0</v>
      </c>
      <c r="AS75" s="17">
        <f>(AM75^4) *Z75*AC75*AO75*(M75 &gt; 0)</f>
        <v>0</v>
      </c>
      <c r="AT75" s="17">
        <f>(AM75^4)*AA75*AP75*AQ75</f>
        <v>13.83525415572422</v>
      </c>
      <c r="AU75" s="17">
        <f>MIN(AR75, 0.05*AR$142)</f>
        <v>0</v>
      </c>
      <c r="AV75" s="17">
        <f>MIN(AS75, 0.05*AS$142)</f>
        <v>0</v>
      </c>
      <c r="AW75" s="17">
        <f>MIN(AT75, 0.05*AT$142)</f>
        <v>13.83525415572422</v>
      </c>
      <c r="AX75" s="14">
        <f>AU75/$AU$142</f>
        <v>0</v>
      </c>
      <c r="AY75" s="14">
        <f>AV75/$AV$142</f>
        <v>0</v>
      </c>
      <c r="AZ75" s="67">
        <f>AW75/$AW$142</f>
        <v>1.5115207625611274E-3</v>
      </c>
      <c r="BA75" s="21">
        <f>N75</f>
        <v>-2</v>
      </c>
      <c r="BB75" s="66">
        <v>0</v>
      </c>
      <c r="BC75" s="15">
        <f>$D$148*AX75</f>
        <v>0</v>
      </c>
      <c r="BD75" s="19">
        <f>BC75-BB75</f>
        <v>0</v>
      </c>
      <c r="BE75" s="63">
        <f>(IF(BD75 &gt; 0, V75, W75))</f>
        <v>11.513955028041714</v>
      </c>
      <c r="BF75" s="46">
        <f>BD75/BE75</f>
        <v>0</v>
      </c>
      <c r="BG75" s="64" t="e">
        <f>BB75/BC75</f>
        <v>#DIV/0!</v>
      </c>
      <c r="BH75" s="66">
        <v>0</v>
      </c>
      <c r="BI75" s="66">
        <v>0</v>
      </c>
      <c r="BJ75" s="66">
        <v>0</v>
      </c>
      <c r="BK75" s="10">
        <f>SUM(BH75:BJ75)</f>
        <v>0</v>
      </c>
      <c r="BL75" s="15">
        <f>AY75*$D$147</f>
        <v>0</v>
      </c>
      <c r="BM75" s="9">
        <f>BL75-BK75</f>
        <v>0</v>
      </c>
      <c r="BN75" s="48">
        <f>IF(BM75&gt;0,V75,W75)</f>
        <v>11.513955028041714</v>
      </c>
      <c r="BO75" s="46">
        <f>BM75/BN75</f>
        <v>0</v>
      </c>
      <c r="BP75" s="64" t="e">
        <f>BK75/BL75</f>
        <v>#DIV/0!</v>
      </c>
      <c r="BQ75" s="16">
        <f>BB75+BK75+BS75</f>
        <v>35</v>
      </c>
      <c r="BR75" s="69">
        <f>BC75+BL75+BT75</f>
        <v>14.459963375041026</v>
      </c>
      <c r="BS75" s="66">
        <v>35</v>
      </c>
      <c r="BT75" s="15">
        <f>AZ75*$D$150</f>
        <v>14.459963375041026</v>
      </c>
      <c r="BU75" s="37">
        <f>BT75-BS75</f>
        <v>-20.540036624958972</v>
      </c>
      <c r="BV75" s="54">
        <f>BU75*(BU75&lt;&gt;0)</f>
        <v>-20.540036624958972</v>
      </c>
      <c r="BW75" s="26">
        <f>BV75/$BV$142</f>
        <v>-3.9767737899243163E-2</v>
      </c>
      <c r="BX75" s="47">
        <f>BW75 * $BU$142</f>
        <v>-20.540036624958972</v>
      </c>
      <c r="BY75" s="48">
        <f>IF(BX75&gt;0, V75, W75)</f>
        <v>11.513955028041714</v>
      </c>
      <c r="BZ75" s="65">
        <f>BX75/BY75</f>
        <v>-1.7839253822804282</v>
      </c>
      <c r="CA75" s="66">
        <v>0</v>
      </c>
      <c r="CB75" s="15">
        <f>AZ75*$CA$145</f>
        <v>13.35859377140086</v>
      </c>
      <c r="CC75" s="37">
        <f>CB75-CA75</f>
        <v>13.35859377140086</v>
      </c>
      <c r="CD75" s="54">
        <f>CC75*(CC75&lt;&gt;0)</f>
        <v>13.35859377140086</v>
      </c>
      <c r="CE75" s="26">
        <f>CD75/$CD$142</f>
        <v>2.3142550402314075E-3</v>
      </c>
      <c r="CF75" s="47">
        <f>CE75 * $CC$142</f>
        <v>13.35859377140086</v>
      </c>
      <c r="CG75" s="48">
        <f>IF(BX75&gt;0,V75,W75)</f>
        <v>11.513955028041714</v>
      </c>
      <c r="CH75" s="65">
        <f>CF75/CG75</f>
        <v>1.1602089585087498</v>
      </c>
      <c r="CI75" s="70">
        <f>N75</f>
        <v>-2</v>
      </c>
      <c r="CJ75" s="1">
        <f>BQ75+BS75</f>
        <v>70</v>
      </c>
    </row>
    <row r="76" spans="1:88" x14ac:dyDescent="0.2">
      <c r="A76" s="29" t="s">
        <v>269</v>
      </c>
      <c r="B76">
        <v>1</v>
      </c>
      <c r="C76">
        <v>1</v>
      </c>
      <c r="D76">
        <v>0.97164536741214003</v>
      </c>
      <c r="E76">
        <v>2.8354632587859401E-2</v>
      </c>
      <c r="F76">
        <v>0.99920571882446296</v>
      </c>
      <c r="G76">
        <v>0.99920571882446296</v>
      </c>
      <c r="H76">
        <v>0.34586466165413499</v>
      </c>
      <c r="I76">
        <v>0.612364243943191</v>
      </c>
      <c r="J76">
        <v>0.46021207289737798</v>
      </c>
      <c r="K76">
        <v>0.67811985305779199</v>
      </c>
      <c r="L76">
        <v>0.107173871727859</v>
      </c>
      <c r="M76">
        <v>-0.42559143218513701</v>
      </c>
      <c r="N76" s="21">
        <v>-2</v>
      </c>
      <c r="O76">
        <v>1.0068741429010899</v>
      </c>
      <c r="P76">
        <v>1.00039965631187</v>
      </c>
      <c r="Q76">
        <v>1.00104634002757</v>
      </c>
      <c r="R76">
        <v>0.99605385963556003</v>
      </c>
      <c r="S76">
        <v>10.2200002670288</v>
      </c>
      <c r="T76" s="27">
        <f>IF(C76,P76,R76)</f>
        <v>1.00039965631187</v>
      </c>
      <c r="U76" s="27">
        <f>IF(D76 = 0,O76,Q76)</f>
        <v>1.00104634002757</v>
      </c>
      <c r="V76" s="39">
        <f>S76*T76^(1-N76)</f>
        <v>10.232258627697055</v>
      </c>
      <c r="W76" s="38">
        <f>S76*U76^(N76+1)</f>
        <v>10.209317849109091</v>
      </c>
      <c r="X76" s="44">
        <f>0.5 * (D76-MAX($D$3:$D$141))/(MIN($D$3:$D$141)-MAX($D$3:$D$141)) + 0.75</f>
        <v>0.76074662989297426</v>
      </c>
      <c r="Y76" s="44">
        <f>AVERAGE(D76, F76, G76, H76, I76, J76, K76)</f>
        <v>0.7238025195162231</v>
      </c>
      <c r="Z76" s="22">
        <f>AI76^N76</f>
        <v>0.75418472580408991</v>
      </c>
      <c r="AA76" s="22">
        <f>(Z76+AB76)/2</f>
        <v>0.44282192920320945</v>
      </c>
      <c r="AB76" s="22">
        <f>AM76^N76</f>
        <v>0.13145913260232903</v>
      </c>
      <c r="AC76" s="22">
        <v>1</v>
      </c>
      <c r="AD76" s="22">
        <v>1</v>
      </c>
      <c r="AE76" s="22">
        <v>1</v>
      </c>
      <c r="AF76" s="22">
        <f>PERCENTILE($L$2:$L$141, 0.05)</f>
        <v>-4.4318681538856361E-2</v>
      </c>
      <c r="AG76" s="22">
        <f>PERCENTILE($L$2:$L$141, 0.95)</f>
        <v>0.96039612543034902</v>
      </c>
      <c r="AH76" s="22">
        <f>MIN(MAX(L76,AF76), AG76)</f>
        <v>0.107173871727859</v>
      </c>
      <c r="AI76" s="22">
        <f>AH76-$AH$142+1</f>
        <v>1.1514925532667153</v>
      </c>
      <c r="AJ76" s="22">
        <f>PERCENTILE($M$2:$M$141, 0.02)</f>
        <v>-2.1836572052201673</v>
      </c>
      <c r="AK76" s="22">
        <f>PERCENTILE($M$2:$M$141, 0.98)</f>
        <v>1.2382392151731634</v>
      </c>
      <c r="AL76" s="22">
        <f>MIN(MAX(M76,AJ76), AK76)</f>
        <v>-0.42559143218513701</v>
      </c>
      <c r="AM76" s="22">
        <f>AL76-$AL$142 + 1</f>
        <v>2.75806577303503</v>
      </c>
      <c r="AN76" s="46">
        <v>0</v>
      </c>
      <c r="AO76" s="75">
        <v>0.26</v>
      </c>
      <c r="AP76" s="51">
        <v>0.52</v>
      </c>
      <c r="AQ76" s="50">
        <v>1</v>
      </c>
      <c r="AR76" s="17">
        <f>(AI76^4)*AB76*AE76*AN76</f>
        <v>0</v>
      </c>
      <c r="AS76" s="17">
        <f>(AM76^4) *Z76*AC76*AO76*(M76 &gt; 0)</f>
        <v>0</v>
      </c>
      <c r="AT76" s="17">
        <f>(AM76^4)*AA76*AP76*AQ76</f>
        <v>13.324500532721169</v>
      </c>
      <c r="AU76" s="17">
        <f>MIN(AR76, 0.05*AR$142)</f>
        <v>0</v>
      </c>
      <c r="AV76" s="17">
        <f>MIN(AS76, 0.05*AS$142)</f>
        <v>0</v>
      </c>
      <c r="AW76" s="17">
        <f>MIN(AT76, 0.05*AT$142)</f>
        <v>13.324500532721169</v>
      </c>
      <c r="AX76" s="14">
        <f>AU76/$AU$142</f>
        <v>0</v>
      </c>
      <c r="AY76" s="14">
        <f>AV76/$AV$142</f>
        <v>0</v>
      </c>
      <c r="AZ76" s="67">
        <f>AW76/$AW$142</f>
        <v>1.4557202187450951E-3</v>
      </c>
      <c r="BA76" s="21">
        <f>N76</f>
        <v>-2</v>
      </c>
      <c r="BB76" s="66">
        <v>0</v>
      </c>
      <c r="BC76" s="15">
        <f>$D$148*AX76</f>
        <v>0</v>
      </c>
      <c r="BD76" s="19">
        <f>BC76-BB76</f>
        <v>0</v>
      </c>
      <c r="BE76" s="63">
        <f>(IF(BD76 &gt; 0, V76, W76))</f>
        <v>10.209317849109091</v>
      </c>
      <c r="BF76" s="46">
        <f>BD76/BE76</f>
        <v>0</v>
      </c>
      <c r="BG76" s="64" t="e">
        <f>BB76/BC76</f>
        <v>#DIV/0!</v>
      </c>
      <c r="BH76" s="66">
        <v>0</v>
      </c>
      <c r="BI76" s="66">
        <v>0</v>
      </c>
      <c r="BJ76" s="66">
        <v>0</v>
      </c>
      <c r="BK76" s="10">
        <f>SUM(BH76:BJ76)</f>
        <v>0</v>
      </c>
      <c r="BL76" s="15">
        <f>AY76*$D$147</f>
        <v>0</v>
      </c>
      <c r="BM76" s="9">
        <f>BL76-BK76</f>
        <v>0</v>
      </c>
      <c r="BN76" s="48">
        <f>IF(BM76&gt;0,V76,W76)</f>
        <v>10.209317849109091</v>
      </c>
      <c r="BO76" s="46">
        <f>BM76/BN76</f>
        <v>0</v>
      </c>
      <c r="BP76" s="64" t="e">
        <f>BK76/BL76</f>
        <v>#DIV/0!</v>
      </c>
      <c r="BQ76" s="16">
        <f>BB76+BK76+BS76</f>
        <v>0</v>
      </c>
      <c r="BR76" s="69">
        <f>BC76+BL76+BT76</f>
        <v>13.926147472624953</v>
      </c>
      <c r="BS76" s="66">
        <v>0</v>
      </c>
      <c r="BT76" s="15">
        <f>AZ76*$D$150</f>
        <v>13.926147472624953</v>
      </c>
      <c r="BU76" s="37">
        <f>BT76-BS76</f>
        <v>13.926147472624953</v>
      </c>
      <c r="BV76" s="54">
        <f>BU76*(BU76&lt;&gt;0)</f>
        <v>13.926147472624953</v>
      </c>
      <c r="BW76" s="26">
        <f>BV76/$BV$142</f>
        <v>2.696253140876096E-2</v>
      </c>
      <c r="BX76" s="47">
        <f>BW76 * $BU$142</f>
        <v>13.926147472624953</v>
      </c>
      <c r="BY76" s="48">
        <f>IF(BX76&gt;0, V76, W76)</f>
        <v>10.232258627697055</v>
      </c>
      <c r="BZ76" s="65">
        <f>BX76/BY76</f>
        <v>1.361004249338376</v>
      </c>
      <c r="CA76" s="66">
        <v>0</v>
      </c>
      <c r="CB76" s="15">
        <f>AZ76*$CA$145</f>
        <v>12.865436935236339</v>
      </c>
      <c r="CC76" s="37">
        <f>CB76-CA76</f>
        <v>12.865436935236339</v>
      </c>
      <c r="CD76" s="54">
        <f>CC76*(CC76&lt;&gt;0)</f>
        <v>12.865436935236339</v>
      </c>
      <c r="CE76" s="26">
        <f>CD76/$CD$142</f>
        <v>2.2288200975084929E-3</v>
      </c>
      <c r="CF76" s="47">
        <f>CE76 * $CC$142</f>
        <v>12.865436935236339</v>
      </c>
      <c r="CG76" s="48">
        <f>IF(BX76&gt;0,V76,W76)</f>
        <v>10.232258627697055</v>
      </c>
      <c r="CH76" s="65">
        <f>CF76/CG76</f>
        <v>1.2573408670898623</v>
      </c>
      <c r="CI76" s="70">
        <f>N76</f>
        <v>-2</v>
      </c>
      <c r="CJ76" s="1">
        <f>BQ76+BS76</f>
        <v>0</v>
      </c>
    </row>
    <row r="77" spans="1:88" x14ac:dyDescent="0.2">
      <c r="A77" s="29" t="s">
        <v>207</v>
      </c>
      <c r="B77">
        <v>1</v>
      </c>
      <c r="C77">
        <v>1</v>
      </c>
      <c r="D77">
        <v>0.25548902195608703</v>
      </c>
      <c r="E77">
        <v>0.74451097804391198</v>
      </c>
      <c r="F77">
        <v>0.46802900461437003</v>
      </c>
      <c r="G77">
        <v>0.46802900461437003</v>
      </c>
      <c r="H77">
        <v>3.3022254127781703E-2</v>
      </c>
      <c r="I77">
        <v>0.31155778894472302</v>
      </c>
      <c r="J77">
        <v>0.10143145706348899</v>
      </c>
      <c r="K77">
        <v>0.21788268376814601</v>
      </c>
      <c r="L77">
        <v>0.51620023085878097</v>
      </c>
      <c r="M77">
        <v>0.80956293166329396</v>
      </c>
      <c r="N77" s="21">
        <v>0</v>
      </c>
      <c r="O77">
        <v>1.00246008035409</v>
      </c>
      <c r="P77">
        <v>0.99709897894194299</v>
      </c>
      <c r="Q77">
        <v>0.99607894287566801</v>
      </c>
      <c r="R77">
        <v>0.97900511007649205</v>
      </c>
      <c r="S77">
        <v>2.7699999809265101</v>
      </c>
      <c r="T77" s="27">
        <f>IF(C77,P77,R77)</f>
        <v>0.99709897894194299</v>
      </c>
      <c r="U77" s="27">
        <f>IF(D77 = 0,O77,Q77)</f>
        <v>0.99607894287566801</v>
      </c>
      <c r="V77" s="39">
        <f>S77*T77^(1-N77)</f>
        <v>2.761964152651025</v>
      </c>
      <c r="W77" s="38">
        <f>S77*U77^(N77+1)</f>
        <v>2.7591386527668988</v>
      </c>
      <c r="X77" s="44">
        <f>0.5 * (D77-MAX($D$3:$D$141))/(MIN($D$3:$D$141)-MAX($D$3:$D$141)) + 0.75</f>
        <v>1.1244576920959366</v>
      </c>
      <c r="Y77" s="44">
        <f>AVERAGE(D77, F77, G77, H77, I77, J77, K77)</f>
        <v>0.26506303072699527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PERCENTILE($L$2:$L$141, 0.05)</f>
        <v>-4.4318681538856361E-2</v>
      </c>
      <c r="AG77" s="22">
        <f>PERCENTILE($L$2:$L$141, 0.95)</f>
        <v>0.96039612543034902</v>
      </c>
      <c r="AH77" s="22">
        <f>MIN(MAX(L77,AF77), AG77)</f>
        <v>0.51620023085878097</v>
      </c>
      <c r="AI77" s="22">
        <f>AH77-$AH$142+1</f>
        <v>1.5605189123976373</v>
      </c>
      <c r="AJ77" s="22">
        <f>PERCENTILE($M$2:$M$141, 0.02)</f>
        <v>-2.1836572052201673</v>
      </c>
      <c r="AK77" s="22">
        <f>PERCENTILE($M$2:$M$141, 0.98)</f>
        <v>1.2382392151731634</v>
      </c>
      <c r="AL77" s="22">
        <f>MIN(MAX(M77,AJ77), AK77)</f>
        <v>0.80956293166329396</v>
      </c>
      <c r="AM77" s="22">
        <f>AL77-$AL$142 + 1</f>
        <v>3.993220136883461</v>
      </c>
      <c r="AN77" s="46">
        <v>0</v>
      </c>
      <c r="AO77" s="75">
        <v>0.26</v>
      </c>
      <c r="AP77" s="51">
        <v>0.52</v>
      </c>
      <c r="AQ77" s="50">
        <v>1</v>
      </c>
      <c r="AR77" s="17">
        <f>(AI77^4)*AB77*AE77*AN77</f>
        <v>0</v>
      </c>
      <c r="AS77" s="17">
        <f>(AM77^4) *Z77*AC77*AO77*(M77 &gt; 0)</f>
        <v>66.109878339996754</v>
      </c>
      <c r="AT77" s="17">
        <f>(AM77^4)*AA77*AP77*AQ77</f>
        <v>132.21975667999351</v>
      </c>
      <c r="AU77" s="17">
        <f>MIN(AR77, 0.05*AR$142)</f>
        <v>0</v>
      </c>
      <c r="AV77" s="17">
        <f>MIN(AS77, 0.05*AS$142)</f>
        <v>66.109878339996754</v>
      </c>
      <c r="AW77" s="17">
        <f>MIN(AT77, 0.05*AT$142)</f>
        <v>132.21975667999351</v>
      </c>
      <c r="AX77" s="14">
        <f>AU77/$AU$142</f>
        <v>0</v>
      </c>
      <c r="AY77" s="14">
        <f>AV77/$AV$142</f>
        <v>2.0043695476977392E-2</v>
      </c>
      <c r="AZ77" s="67">
        <f>AW77/$AW$142</f>
        <v>1.4445192346531851E-2</v>
      </c>
      <c r="BA77" s="21">
        <f>N77</f>
        <v>0</v>
      </c>
      <c r="BB77" s="66">
        <v>0</v>
      </c>
      <c r="BC77" s="15">
        <f>$D$148*AX77</f>
        <v>0</v>
      </c>
      <c r="BD77" s="19">
        <f>BC77-BB77</f>
        <v>0</v>
      </c>
      <c r="BE77" s="63">
        <f>(IF(BD77 &gt; 0, V77, W77))</f>
        <v>2.7591386527668988</v>
      </c>
      <c r="BF77" s="46">
        <f>BD77/BE77</f>
        <v>0</v>
      </c>
      <c r="BG77" s="64" t="e">
        <f>BB77/BC77</f>
        <v>#DIV/0!</v>
      </c>
      <c r="BH77" s="66">
        <v>0</v>
      </c>
      <c r="BI77" s="66">
        <v>753</v>
      </c>
      <c r="BJ77" s="66">
        <v>0</v>
      </c>
      <c r="BK77" s="10">
        <f>SUM(BH77:BJ77)</f>
        <v>753</v>
      </c>
      <c r="BL77" s="15">
        <f>AY77*$D$147</f>
        <v>3553.850433099798</v>
      </c>
      <c r="BM77" s="9">
        <f>BL77-BK77</f>
        <v>2800.850433099798</v>
      </c>
      <c r="BN77" s="48">
        <f>IF(BM77&gt;0,V77,W77)</f>
        <v>2.761964152651025</v>
      </c>
      <c r="BO77" s="46">
        <f>BM77/BN77</f>
        <v>1014.0792125819044</v>
      </c>
      <c r="BP77" s="64">
        <f>BK77/BL77</f>
        <v>0.21188286175093923</v>
      </c>
      <c r="BQ77" s="16">
        <f>BB77+BK77+BS77</f>
        <v>916</v>
      </c>
      <c r="BR77" s="69">
        <f>BC77+BL77+BT77</f>
        <v>3692.0403656828948</v>
      </c>
      <c r="BS77" s="66">
        <v>163</v>
      </c>
      <c r="BT77" s="15">
        <f>AZ77*$D$150</f>
        <v>138.18993258309695</v>
      </c>
      <c r="BU77" s="37">
        <f>BT77-BS77</f>
        <v>-24.810067416903053</v>
      </c>
      <c r="BV77" s="54">
        <f>BU77*(BU77&lt;&gt;0)</f>
        <v>-24.810067416903053</v>
      </c>
      <c r="BW77" s="26">
        <f>BV77/$BV$142</f>
        <v>-4.8034980478031362E-2</v>
      </c>
      <c r="BX77" s="47">
        <f>BW77 * $BU$142</f>
        <v>-24.810067416903053</v>
      </c>
      <c r="BY77" s="48">
        <f>IF(BX77&gt;0, V77, W77)</f>
        <v>2.7591386527668988</v>
      </c>
      <c r="BZ77" s="65">
        <f>BX77/BY77</f>
        <v>-8.9919610933735452</v>
      </c>
      <c r="CA77" s="66">
        <v>0</v>
      </c>
      <c r="CB77" s="15">
        <f>AZ77*$CA$145</f>
        <v>127.66444317979652</v>
      </c>
      <c r="CC77" s="37">
        <f>CB77-CA77</f>
        <v>127.66444317979652</v>
      </c>
      <c r="CD77" s="54">
        <f>CC77*(CC77&lt;&gt;0)</f>
        <v>127.66444317979652</v>
      </c>
      <c r="CE77" s="26">
        <f>CD77/$CD$142</f>
        <v>2.2116705256783765E-2</v>
      </c>
      <c r="CF77" s="47">
        <f>CE77 * $CC$142</f>
        <v>127.66444317979652</v>
      </c>
      <c r="CG77" s="48">
        <f>IF(BX77&gt;0,V77,W77)</f>
        <v>2.7591386527668988</v>
      </c>
      <c r="CH77" s="65">
        <f>CF77/CG77</f>
        <v>46.269672983549782</v>
      </c>
      <c r="CI77" s="70">
        <f>N77</f>
        <v>0</v>
      </c>
      <c r="CJ77" s="1">
        <f>BQ77+BS77</f>
        <v>1079</v>
      </c>
    </row>
    <row r="78" spans="1:88" x14ac:dyDescent="0.2">
      <c r="A78" s="29" t="s">
        <v>287</v>
      </c>
      <c r="B78">
        <v>1</v>
      </c>
      <c r="C78">
        <v>1</v>
      </c>
      <c r="D78">
        <v>0.94289137380191601</v>
      </c>
      <c r="E78">
        <v>5.7108626198083101E-2</v>
      </c>
      <c r="F78">
        <v>0.99841143764892704</v>
      </c>
      <c r="G78">
        <v>0.99841143764892704</v>
      </c>
      <c r="H78">
        <v>0.24143692564745101</v>
      </c>
      <c r="I78">
        <v>0.79991645781119403</v>
      </c>
      <c r="J78">
        <v>0.43946486816210201</v>
      </c>
      <c r="K78">
        <v>0.66239470923152799</v>
      </c>
      <c r="L78">
        <v>0.152306801929708</v>
      </c>
      <c r="M78">
        <v>-0.52561025912555503</v>
      </c>
      <c r="N78" s="21">
        <v>-2</v>
      </c>
      <c r="O78">
        <v>1.01080462054569</v>
      </c>
      <c r="P78">
        <v>1.0003678360564201</v>
      </c>
      <c r="Q78">
        <v>1.00445967517076</v>
      </c>
      <c r="R78">
        <v>0.99699001112173302</v>
      </c>
      <c r="S78">
        <v>11.939999580383301</v>
      </c>
      <c r="T78" s="27">
        <f>IF(C78,P78,R78)</f>
        <v>1.0003678360564201</v>
      </c>
      <c r="U78" s="27">
        <f>IF(D78 = 0,O78,Q78)</f>
        <v>1.00445967517076</v>
      </c>
      <c r="V78" s="39">
        <f>S78*T78^(1-N78)</f>
        <v>11.953180314621811</v>
      </c>
      <c r="W78" s="38">
        <f>S78*U78^(N78+1)</f>
        <v>11.886987477474872</v>
      </c>
      <c r="X78" s="44">
        <f>0.5 * (D78-MAX($D$3:$D$141))/(MIN($D$3:$D$141)-MAX($D$3:$D$141)) + 0.75</f>
        <v>0.77534978969866164</v>
      </c>
      <c r="Y78" s="44">
        <f>AVERAGE(D78, F78, G78, H78, I78, J78, K78)</f>
        <v>0.72613245856457787</v>
      </c>
      <c r="Z78" s="22">
        <f>AI78^N78</f>
        <v>0.69836667163491117</v>
      </c>
      <c r="AA78" s="22">
        <f>(Z78+AB78)/2</f>
        <v>0.41995260488667224</v>
      </c>
      <c r="AB78" s="22">
        <f>AM78^N78</f>
        <v>0.14153853813843328</v>
      </c>
      <c r="AC78" s="22">
        <v>1</v>
      </c>
      <c r="AD78" s="22">
        <v>1</v>
      </c>
      <c r="AE78" s="22">
        <v>1</v>
      </c>
      <c r="AF78" s="22">
        <f>PERCENTILE($L$2:$L$141, 0.05)</f>
        <v>-4.4318681538856361E-2</v>
      </c>
      <c r="AG78" s="22">
        <f>PERCENTILE($L$2:$L$141, 0.95)</f>
        <v>0.96039612543034902</v>
      </c>
      <c r="AH78" s="22">
        <f>MIN(MAX(L78,AF78), AG78)</f>
        <v>0.152306801929708</v>
      </c>
      <c r="AI78" s="22">
        <f>AH78-$AH$142+1</f>
        <v>1.1966254834685643</v>
      </c>
      <c r="AJ78" s="22">
        <f>PERCENTILE($M$2:$M$141, 0.02)</f>
        <v>-2.1836572052201673</v>
      </c>
      <c r="AK78" s="22">
        <f>PERCENTILE($M$2:$M$141, 0.98)</f>
        <v>1.2382392151731634</v>
      </c>
      <c r="AL78" s="22">
        <f>MIN(MAX(M78,AJ78), AK78)</f>
        <v>-0.52561025912555503</v>
      </c>
      <c r="AM78" s="22">
        <f>AL78-$AL$142 + 1</f>
        <v>2.6580469460946121</v>
      </c>
      <c r="AN78" s="46">
        <v>0</v>
      </c>
      <c r="AO78" s="75">
        <v>0.26</v>
      </c>
      <c r="AP78" s="51">
        <v>0.52</v>
      </c>
      <c r="AQ78" s="50">
        <v>1</v>
      </c>
      <c r="AR78" s="17">
        <f>(AI78^4)*AB78*AE78*AN78</f>
        <v>0</v>
      </c>
      <c r="AS78" s="17">
        <f>(AM78^4) *Z78*AC78*AO78*(M78 &gt; 0)</f>
        <v>0</v>
      </c>
      <c r="AT78" s="17">
        <f>(AM78^4)*AA78*AP78*AQ78</f>
        <v>10.900695584642627</v>
      </c>
      <c r="AU78" s="17">
        <f>MIN(AR78, 0.05*AR$142)</f>
        <v>0</v>
      </c>
      <c r="AV78" s="17">
        <f>MIN(AS78, 0.05*AS$142)</f>
        <v>0</v>
      </c>
      <c r="AW78" s="17">
        <f>MIN(AT78, 0.05*AT$142)</f>
        <v>10.900695584642627</v>
      </c>
      <c r="AX78" s="14">
        <f>AU78/$AU$142</f>
        <v>0</v>
      </c>
      <c r="AY78" s="14">
        <f>AV78/$AV$142</f>
        <v>0</v>
      </c>
      <c r="AZ78" s="67">
        <f>AW78/$AW$142</f>
        <v>1.1909161564428992E-3</v>
      </c>
      <c r="BA78" s="21">
        <f>N78</f>
        <v>-2</v>
      </c>
      <c r="BB78" s="66">
        <v>0</v>
      </c>
      <c r="BC78" s="15">
        <f>$D$148*AX78</f>
        <v>0</v>
      </c>
      <c r="BD78" s="19">
        <f>BC78-BB78</f>
        <v>0</v>
      </c>
      <c r="BE78" s="63">
        <f>(IF(BD78 &gt; 0, V78, W78))</f>
        <v>11.886987477474872</v>
      </c>
      <c r="BF78" s="46">
        <f>BD78/BE78</f>
        <v>0</v>
      </c>
      <c r="BG78" s="64" t="e">
        <f>BB78/BC78</f>
        <v>#DIV/0!</v>
      </c>
      <c r="BH78" s="66">
        <v>0</v>
      </c>
      <c r="BI78" s="66">
        <v>0</v>
      </c>
      <c r="BJ78" s="66">
        <v>0</v>
      </c>
      <c r="BK78" s="10">
        <f>SUM(BH78:BJ78)</f>
        <v>0</v>
      </c>
      <c r="BL78" s="15">
        <f>AY78*$D$147</f>
        <v>0</v>
      </c>
      <c r="BM78" s="9">
        <f>BL78-BK78</f>
        <v>0</v>
      </c>
      <c r="BN78" s="48">
        <f>IF(BM78&gt;0,V78,W78)</f>
        <v>11.886987477474872</v>
      </c>
      <c r="BO78" s="46">
        <f>BM78/BN78</f>
        <v>0</v>
      </c>
      <c r="BP78" s="64" t="e">
        <f>BK78/BL78</f>
        <v>#DIV/0!</v>
      </c>
      <c r="BQ78" s="16">
        <f>BB78+BK78+BS78</f>
        <v>0</v>
      </c>
      <c r="BR78" s="69">
        <f>BC78+BL78+BT78</f>
        <v>11.392899410610996</v>
      </c>
      <c r="BS78" s="66">
        <v>0</v>
      </c>
      <c r="BT78" s="15">
        <f>AZ78*$D$150</f>
        <v>11.392899410610996</v>
      </c>
      <c r="BU78" s="37">
        <f>BT78-BS78</f>
        <v>11.392899410610996</v>
      </c>
      <c r="BV78" s="54">
        <f>BU78*(BU78&lt;&gt;0)</f>
        <v>11.392899410610996</v>
      </c>
      <c r="BW78" s="26">
        <f>BV78/$BV$142</f>
        <v>2.2057888500699056E-2</v>
      </c>
      <c r="BX78" s="47">
        <f>BW78 * $BU$142</f>
        <v>11.392899410610996</v>
      </c>
      <c r="BY78" s="48">
        <f>IF(BX78&gt;0, V78, W78)</f>
        <v>11.953180314621811</v>
      </c>
      <c r="BZ78" s="65">
        <f>BX78/BY78</f>
        <v>0.95312704324175146</v>
      </c>
      <c r="CA78" s="66">
        <v>0</v>
      </c>
      <c r="CB78" s="15">
        <f>AZ78*$CA$145</f>
        <v>10.525138353218876</v>
      </c>
      <c r="CC78" s="37">
        <f>CB78-CA78</f>
        <v>10.525138353218876</v>
      </c>
      <c r="CD78" s="54">
        <f>CC78*(CC78&lt;&gt;0)</f>
        <v>10.525138353218876</v>
      </c>
      <c r="CE78" s="26">
        <f>CD78/$CD$142</f>
        <v>1.82338462415235E-3</v>
      </c>
      <c r="CF78" s="47">
        <f>CE78 * $CC$142</f>
        <v>10.525138353218876</v>
      </c>
      <c r="CG78" s="48">
        <f>IF(BX78&gt;0,V78,W78)</f>
        <v>11.953180314621811</v>
      </c>
      <c r="CH78" s="65">
        <f>CF78/CG78</f>
        <v>0.88053037569791592</v>
      </c>
      <c r="CI78" s="70">
        <f>N78</f>
        <v>-2</v>
      </c>
      <c r="CJ78" s="1">
        <f>BQ78+BS78</f>
        <v>0</v>
      </c>
    </row>
    <row r="79" spans="1:88" x14ac:dyDescent="0.2">
      <c r="A79" s="29" t="s">
        <v>144</v>
      </c>
      <c r="B79">
        <v>1</v>
      </c>
      <c r="C79">
        <v>1</v>
      </c>
      <c r="D79">
        <v>0.92651757188498396</v>
      </c>
      <c r="E79">
        <v>7.3482428115015902E-2</v>
      </c>
      <c r="F79">
        <v>0.96227164416203304</v>
      </c>
      <c r="G79">
        <v>0.96227164416203304</v>
      </c>
      <c r="H79">
        <v>0.96031746031746001</v>
      </c>
      <c r="I79">
        <v>0.58103592314118602</v>
      </c>
      <c r="J79">
        <v>0.74697988062875897</v>
      </c>
      <c r="K79">
        <v>0.84781929553920599</v>
      </c>
      <c r="L79">
        <v>0.77791482103969201</v>
      </c>
      <c r="M79">
        <v>-1.4460728719428899</v>
      </c>
      <c r="N79" s="21">
        <v>0</v>
      </c>
      <c r="O79">
        <v>1.0083204503951899</v>
      </c>
      <c r="P79">
        <v>0.99817003360156198</v>
      </c>
      <c r="Q79">
        <v>1.0036189947157399</v>
      </c>
      <c r="R79">
        <v>1.00281024149334</v>
      </c>
      <c r="S79">
        <v>103.930000305175</v>
      </c>
      <c r="T79" s="27">
        <f>IF(C79,P79,R79)</f>
        <v>0.99817003360156198</v>
      </c>
      <c r="U79" s="27">
        <f>IF(D79 = 0,O79,Q79)</f>
        <v>1.0036189947157399</v>
      </c>
      <c r="V79" s="39">
        <f>S79*T79^(1-N79)</f>
        <v>103.73981189682688</v>
      </c>
      <c r="W79" s="38">
        <f>S79*U79^(N79+1)</f>
        <v>104.30612242708628</v>
      </c>
      <c r="X79" s="44">
        <f>0.5 * (D79-MAX($D$3:$D$141))/(MIN($D$3:$D$141)-MAX($D$3:$D$141)) + 0.75</f>
        <v>0.78366547792134411</v>
      </c>
      <c r="Y79" s="44">
        <f>AVERAGE(D79, F79, G79, H79, I79, J79, K79)</f>
        <v>0.85531620283366583</v>
      </c>
      <c r="Z79" s="22">
        <f>AI79^N79</f>
        <v>1</v>
      </c>
      <c r="AA79" s="22">
        <f>(Z79+AB79)/2</f>
        <v>1</v>
      </c>
      <c r="AB79" s="22">
        <f>AM79^N79</f>
        <v>1</v>
      </c>
      <c r="AC79" s="22">
        <v>1</v>
      </c>
      <c r="AD79" s="22">
        <v>1</v>
      </c>
      <c r="AE79" s="22">
        <v>1</v>
      </c>
      <c r="AF79" s="22">
        <f>PERCENTILE($L$2:$L$141, 0.05)</f>
        <v>-4.4318681538856361E-2</v>
      </c>
      <c r="AG79" s="22">
        <f>PERCENTILE($L$2:$L$141, 0.95)</f>
        <v>0.96039612543034902</v>
      </c>
      <c r="AH79" s="22">
        <f>MIN(MAX(L79,AF79), AG79)</f>
        <v>0.77791482103969201</v>
      </c>
      <c r="AI79" s="22">
        <f>AH79-$AH$142+1</f>
        <v>1.8222335025785483</v>
      </c>
      <c r="AJ79" s="22">
        <f>PERCENTILE($M$2:$M$141, 0.02)</f>
        <v>-2.1836572052201673</v>
      </c>
      <c r="AK79" s="22">
        <f>PERCENTILE($M$2:$M$141, 0.98)</f>
        <v>1.2382392151731634</v>
      </c>
      <c r="AL79" s="22">
        <f>MIN(MAX(M79,AJ79), AK79)</f>
        <v>-1.4460728719428899</v>
      </c>
      <c r="AM79" s="22">
        <f>AL79-$AL$142 + 1</f>
        <v>1.7375843332772773</v>
      </c>
      <c r="AN79" s="46">
        <v>1</v>
      </c>
      <c r="AO79" s="51">
        <v>1</v>
      </c>
      <c r="AP79" s="51">
        <v>1</v>
      </c>
      <c r="AQ79" s="21">
        <v>1</v>
      </c>
      <c r="AR79" s="17">
        <f>(AI79^4)*AB79*AE79*AN79</f>
        <v>11.025952273945283</v>
      </c>
      <c r="AS79" s="17">
        <f>(AM79^4) *Z79*AC79*AO79*(M79 &gt; 0)</f>
        <v>0</v>
      </c>
      <c r="AT79" s="17">
        <f>(AM79^4)*AA79*AP79*AQ79</f>
        <v>9.1155645052099352</v>
      </c>
      <c r="AU79" s="17">
        <f>MIN(AR79, 0.05*AR$142)</f>
        <v>11.025952273945283</v>
      </c>
      <c r="AV79" s="17">
        <f>MIN(AS79, 0.05*AS$142)</f>
        <v>0</v>
      </c>
      <c r="AW79" s="17">
        <f>MIN(AT79, 0.05*AT$142)</f>
        <v>9.1155645052099352</v>
      </c>
      <c r="AX79" s="14">
        <f>AU79/$AU$142</f>
        <v>1.8751626505609714E-2</v>
      </c>
      <c r="AY79" s="14">
        <f>AV79/$AV$142</f>
        <v>0</v>
      </c>
      <c r="AZ79" s="67">
        <f>AW79/$AW$142</f>
        <v>9.9588810274145803E-4</v>
      </c>
      <c r="BA79" s="21">
        <f>N79</f>
        <v>0</v>
      </c>
      <c r="BB79" s="66">
        <v>2806</v>
      </c>
      <c r="BC79" s="15">
        <f>$D$148*AX79</f>
        <v>2294.5559034974867</v>
      </c>
      <c r="BD79" s="19">
        <f>BC79-BB79</f>
        <v>-511.44409650251328</v>
      </c>
      <c r="BE79" s="63">
        <f>(IF(BD79 &gt; 0, V79, W79))</f>
        <v>104.30612242708628</v>
      </c>
      <c r="BF79" s="46">
        <f>BD79/BE79</f>
        <v>-4.9032989109534872</v>
      </c>
      <c r="BG79" s="64">
        <f>BB79/BC79</f>
        <v>1.2228945896340735</v>
      </c>
      <c r="BH79" s="66">
        <v>1039</v>
      </c>
      <c r="BI79" s="66">
        <v>2494</v>
      </c>
      <c r="BJ79" s="66">
        <v>104</v>
      </c>
      <c r="BK79" s="10">
        <f>SUM(BH79:BJ79)</f>
        <v>3637</v>
      </c>
      <c r="BL79" s="15">
        <f>AY79*$D$147</f>
        <v>0</v>
      </c>
      <c r="BM79" s="9">
        <f>BL79-BK79</f>
        <v>-3637</v>
      </c>
      <c r="BN79" s="48">
        <f>IF(BM79&gt;0,V79,W79)</f>
        <v>104.30612242708628</v>
      </c>
      <c r="BO79" s="46">
        <f>BM79/BN79</f>
        <v>-34.868518888163955</v>
      </c>
      <c r="BP79" s="64" t="e">
        <f>BK79/BL79</f>
        <v>#DIV/0!</v>
      </c>
      <c r="BQ79" s="16">
        <f>BB79+BK79+BS79</f>
        <v>6547</v>
      </c>
      <c r="BR79" s="69">
        <f>BC79+BL79+BT79</f>
        <v>2304.083067032363</v>
      </c>
      <c r="BS79" s="66">
        <v>104</v>
      </c>
      <c r="BT79" s="15">
        <f>AZ79*$D$150</f>
        <v>9.5271635348761574</v>
      </c>
      <c r="BU79" s="37">
        <f>BT79-BS79</f>
        <v>-94.472836465123848</v>
      </c>
      <c r="BV79" s="54">
        <f>BU79*(BU79&lt;&gt;0)</f>
        <v>-94.472836465123848</v>
      </c>
      <c r="BW79" s="26">
        <f>BV79/$BV$142</f>
        <v>-0.18290965433712372</v>
      </c>
      <c r="BX79" s="47">
        <f>BW79 * $BU$142</f>
        <v>-94.472836465123848</v>
      </c>
      <c r="BY79" s="48">
        <f>IF(BX79&gt;0, V79, W79)</f>
        <v>104.30612242708628</v>
      </c>
      <c r="BZ79" s="65">
        <f>BX79/BY79</f>
        <v>-0.90572666557673787</v>
      </c>
      <c r="CA79" s="66">
        <v>0</v>
      </c>
      <c r="CB79" s="15">
        <f>AZ79*$CA$145</f>
        <v>8.8015096688135959</v>
      </c>
      <c r="CC79" s="37">
        <f>CB79-CA79</f>
        <v>8.8015096688135959</v>
      </c>
      <c r="CD79" s="54">
        <f>CC79*(CC79&lt;&gt;0)</f>
        <v>8.8015096688135959</v>
      </c>
      <c r="CE79" s="26">
        <f>CD79/$CD$142</f>
        <v>1.5247816095961219E-3</v>
      </c>
      <c r="CF79" s="47">
        <f>CE79 * $CC$142</f>
        <v>8.8015096688135959</v>
      </c>
      <c r="CG79" s="48">
        <f>IF(BX79&gt;0,V79,W79)</f>
        <v>104.30612242708628</v>
      </c>
      <c r="CH79" s="65">
        <f>CF79/CG79</f>
        <v>8.4381524919269882E-2</v>
      </c>
      <c r="CI79" s="70">
        <f>N79</f>
        <v>0</v>
      </c>
      <c r="CJ79" s="1">
        <f>BQ79+BS79</f>
        <v>6651</v>
      </c>
    </row>
    <row r="80" spans="1:88" x14ac:dyDescent="0.2">
      <c r="A80" s="29" t="s">
        <v>252</v>
      </c>
      <c r="B80">
        <v>0</v>
      </c>
      <c r="C80">
        <v>0</v>
      </c>
      <c r="D80">
        <v>0.171325878594249</v>
      </c>
      <c r="E80">
        <v>0.82867412140575003</v>
      </c>
      <c r="F80">
        <v>0.102462271644162</v>
      </c>
      <c r="G80">
        <v>0.102462271644162</v>
      </c>
      <c r="H80">
        <v>0.38262322472848698</v>
      </c>
      <c r="I80">
        <v>0.39891395154553</v>
      </c>
      <c r="J80">
        <v>0.39068368602942</v>
      </c>
      <c r="K80">
        <v>0.20007583053654601</v>
      </c>
      <c r="L80">
        <v>0.326892231449189</v>
      </c>
      <c r="M80">
        <v>0.65165351747901001</v>
      </c>
      <c r="N80" s="21">
        <v>0</v>
      </c>
      <c r="O80">
        <v>0.98155458160546805</v>
      </c>
      <c r="P80">
        <v>0.987005395702095</v>
      </c>
      <c r="Q80">
        <v>1</v>
      </c>
      <c r="R80">
        <v>0.98139536602982402</v>
      </c>
      <c r="S80">
        <v>1.04999995231628</v>
      </c>
      <c r="T80" s="27">
        <f>IF(C80,P80,R80)</f>
        <v>0.98139536602982402</v>
      </c>
      <c r="U80" s="27">
        <f>IF(D80 = 0,O80,Q80)</f>
        <v>1</v>
      </c>
      <c r="V80" s="39">
        <f>S80*T80^(1-N80)</f>
        <v>1.0304650875347334</v>
      </c>
      <c r="W80" s="38">
        <f>S80*U80^(N80+1)</f>
        <v>1.04999995231628</v>
      </c>
      <c r="X80" s="44">
        <f>0.5 * (D80-MAX($D$3:$D$141))/(MIN($D$3:$D$141)-MAX($D$3:$D$141)) + 0.75</f>
        <v>1.1672012444845996</v>
      </c>
      <c r="Y80" s="44">
        <f>AVERAGE(D80, F80, G80, H80, I80, J80, K80)</f>
        <v>0.24979244496036515</v>
      </c>
      <c r="Z80" s="22">
        <f>AI80^N80</f>
        <v>1</v>
      </c>
      <c r="AA80" s="22">
        <f>(Z80+AB80)/2</f>
        <v>1</v>
      </c>
      <c r="AB80" s="22">
        <f>AM80^N80</f>
        <v>1</v>
      </c>
      <c r="AC80" s="22">
        <v>1</v>
      </c>
      <c r="AD80" s="22">
        <v>1</v>
      </c>
      <c r="AE80" s="22">
        <v>1</v>
      </c>
      <c r="AF80" s="22">
        <f>PERCENTILE($L$2:$L$141, 0.05)</f>
        <v>-4.4318681538856361E-2</v>
      </c>
      <c r="AG80" s="22">
        <f>PERCENTILE($L$2:$L$141, 0.95)</f>
        <v>0.96039612543034902</v>
      </c>
      <c r="AH80" s="22">
        <f>MIN(MAX(L80,AF80), AG80)</f>
        <v>0.326892231449189</v>
      </c>
      <c r="AI80" s="22">
        <f>AH80-$AH$142+1</f>
        <v>1.3712109129880454</v>
      </c>
      <c r="AJ80" s="22">
        <f>PERCENTILE($M$2:$M$141, 0.02)</f>
        <v>-2.1836572052201673</v>
      </c>
      <c r="AK80" s="22">
        <f>PERCENTILE($M$2:$M$141, 0.98)</f>
        <v>1.2382392151731634</v>
      </c>
      <c r="AL80" s="22">
        <f>MIN(MAX(M80,AJ80), AK80)</f>
        <v>0.65165351747901001</v>
      </c>
      <c r="AM80" s="22">
        <f>AL80-$AL$142 + 1</f>
        <v>3.8353107226991772</v>
      </c>
      <c r="AN80" s="46">
        <v>0</v>
      </c>
      <c r="AO80" s="75">
        <v>0.26</v>
      </c>
      <c r="AP80" s="51">
        <v>0.52</v>
      </c>
      <c r="AQ80" s="50">
        <v>1</v>
      </c>
      <c r="AR80" s="17">
        <f>(AI80^4)*AB80*AE80*AN80</f>
        <v>0</v>
      </c>
      <c r="AS80" s="17">
        <f>(AM80^4) *Z80*AC80*AO80*(M80 &gt; 0)</f>
        <v>56.256870151544042</v>
      </c>
      <c r="AT80" s="17">
        <f>(AM80^4)*AA80*AP80*AQ80</f>
        <v>112.51374030308808</v>
      </c>
      <c r="AU80" s="17">
        <f>MIN(AR80, 0.05*AR$142)</f>
        <v>0</v>
      </c>
      <c r="AV80" s="17">
        <f>MIN(AS80, 0.05*AS$142)</f>
        <v>56.256870151544042</v>
      </c>
      <c r="AW80" s="17">
        <f>MIN(AT80, 0.05*AT$142)</f>
        <v>112.51374030308808</v>
      </c>
      <c r="AX80" s="14">
        <f>AU80/$AU$142</f>
        <v>0</v>
      </c>
      <c r="AY80" s="14">
        <f>AV80/$AV$142</f>
        <v>1.7056385552644524E-2</v>
      </c>
      <c r="AZ80" s="67">
        <f>AW80/$AW$142</f>
        <v>1.2292282644563101E-2</v>
      </c>
      <c r="BA80" s="21">
        <f>N80</f>
        <v>0</v>
      </c>
      <c r="BB80" s="66">
        <v>0</v>
      </c>
      <c r="BC80" s="15">
        <f>$D$148*AX80</f>
        <v>0</v>
      </c>
      <c r="BD80" s="19">
        <f>BC80-BB80</f>
        <v>0</v>
      </c>
      <c r="BE80" s="63">
        <f>(IF(BD80 &gt; 0, V80, W80))</f>
        <v>1.04999995231628</v>
      </c>
      <c r="BF80" s="46">
        <f>BD80/BE80</f>
        <v>0</v>
      </c>
      <c r="BG80" s="64" t="e">
        <f>BB80/BC80</f>
        <v>#DIV/0!</v>
      </c>
      <c r="BH80" s="66">
        <v>0</v>
      </c>
      <c r="BI80" s="66">
        <v>601</v>
      </c>
      <c r="BJ80" s="66">
        <v>0</v>
      </c>
      <c r="BK80" s="10">
        <f>SUM(BH80:BJ80)</f>
        <v>601</v>
      </c>
      <c r="BL80" s="15">
        <f>AY80*$D$147</f>
        <v>3024.1849988694703</v>
      </c>
      <c r="BM80" s="9">
        <f>BL80-BK80</f>
        <v>2423.1849988694703</v>
      </c>
      <c r="BN80" s="48">
        <f>IF(BM80&gt;0,V80,W80)</f>
        <v>1.0304650875347334</v>
      </c>
      <c r="BO80" s="46">
        <f>BM80/BN80</f>
        <v>2351.5449753534645</v>
      </c>
      <c r="BP80" s="64">
        <f>BK80/BL80</f>
        <v>0.19873122848789726</v>
      </c>
      <c r="BQ80" s="16">
        <f>BB80+BK80+BS80</f>
        <v>726</v>
      </c>
      <c r="BR80" s="69">
        <f>BC80+BL80+BT80</f>
        <v>3141.779120788683</v>
      </c>
      <c r="BS80" s="66">
        <v>125</v>
      </c>
      <c r="BT80" s="15">
        <f>AZ80*$D$150</f>
        <v>117.5941219192129</v>
      </c>
      <c r="BU80" s="37">
        <f>BT80-BS80</f>
        <v>-7.4058780807871045</v>
      </c>
      <c r="BV80" s="54">
        <f>BU80*(BU80&lt;&gt;0)</f>
        <v>-7.4058780807871045</v>
      </c>
      <c r="BW80" s="26">
        <f>BV80/$BV$142</f>
        <v>-1.4338582925047721E-2</v>
      </c>
      <c r="BX80" s="47">
        <f>BW80 * $BU$142</f>
        <v>-7.4058780807871045</v>
      </c>
      <c r="BY80" s="48">
        <f>IF(BX80&gt;0, V80, W80)</f>
        <v>1.04999995231628</v>
      </c>
      <c r="BZ80" s="65">
        <f>BX80/BY80</f>
        <v>-7.0532175401054813</v>
      </c>
      <c r="CA80" s="66">
        <v>0</v>
      </c>
      <c r="CB80" s="15">
        <f>AZ80*$CA$145</f>
        <v>108.63735017025201</v>
      </c>
      <c r="CC80" s="37">
        <f>CB80-CA80</f>
        <v>108.63735017025201</v>
      </c>
      <c r="CD80" s="54">
        <f>CC80*(CC80&lt;&gt;0)</f>
        <v>108.63735017025201</v>
      </c>
      <c r="CE80" s="26">
        <f>CD80/$CD$142</f>
        <v>1.8820434208212715E-2</v>
      </c>
      <c r="CF80" s="47">
        <f>CE80 * $CC$142</f>
        <v>108.63735017025199</v>
      </c>
      <c r="CG80" s="48">
        <f>IF(BX80&gt;0,V80,W80)</f>
        <v>1.04999995231628</v>
      </c>
      <c r="CH80" s="65">
        <f>CF80/CG80</f>
        <v>103.46414771791186</v>
      </c>
      <c r="CI80" s="70">
        <f>N80</f>
        <v>0</v>
      </c>
      <c r="CJ80" s="1">
        <f>BQ80+BS80</f>
        <v>851</v>
      </c>
    </row>
    <row r="81" spans="1:88" x14ac:dyDescent="0.2">
      <c r="A81" s="29" t="s">
        <v>161</v>
      </c>
      <c r="B81">
        <v>1</v>
      </c>
      <c r="C81">
        <v>1</v>
      </c>
      <c r="D81">
        <v>0.61022364217252401</v>
      </c>
      <c r="E81">
        <v>0.38977635782747599</v>
      </c>
      <c r="F81">
        <v>0.97696584590945101</v>
      </c>
      <c r="G81">
        <v>0.97696584590945101</v>
      </c>
      <c r="H81">
        <v>7.6023391812865396E-2</v>
      </c>
      <c r="I81">
        <v>0.30116959064327398</v>
      </c>
      <c r="J81">
        <v>0.15131402377702399</v>
      </c>
      <c r="K81">
        <v>0.38448489337980901</v>
      </c>
      <c r="L81">
        <v>1.02548756655623</v>
      </c>
      <c r="M81">
        <v>-1.4041488224669501</v>
      </c>
      <c r="N81" s="21">
        <v>0</v>
      </c>
      <c r="O81">
        <v>0.99942904588178205</v>
      </c>
      <c r="P81">
        <v>0.97675219878406705</v>
      </c>
      <c r="Q81">
        <v>1.02096530897182</v>
      </c>
      <c r="R81">
        <v>0.99648501430714598</v>
      </c>
      <c r="S81">
        <v>247.58000183105401</v>
      </c>
      <c r="T81" s="27">
        <f>IF(C81,P81,R81)</f>
        <v>0.97675219878406705</v>
      </c>
      <c r="U81" s="27">
        <f>IF(D81 = 0,O81,Q81)</f>
        <v>1.02096530897182</v>
      </c>
      <c r="V81" s="39">
        <f>S81*T81^(1-N81)</f>
        <v>241.82431116344534</v>
      </c>
      <c r="W81" s="38">
        <f>S81*U81^(N81+1)</f>
        <v>252.77059306468581</v>
      </c>
      <c r="X81" s="44">
        <f>0.5 * (D81-MAX($D$3:$D$141))/(MIN($D$3:$D$141)-MAX($D$3:$D$141)) + 0.75</f>
        <v>0.94430023578390265</v>
      </c>
      <c r="Y81" s="44">
        <f>AVERAGE(D81, F81, G81, H81, I81, J81, K81)</f>
        <v>0.49673531908634266</v>
      </c>
      <c r="Z81" s="22">
        <f>AI81^N81</f>
        <v>1</v>
      </c>
      <c r="AA81" s="22">
        <f>(Z81+AB81)/2</f>
        <v>1</v>
      </c>
      <c r="AB81" s="22">
        <f>AM81^N81</f>
        <v>1</v>
      </c>
      <c r="AC81" s="22">
        <v>1</v>
      </c>
      <c r="AD81" s="22">
        <v>1</v>
      </c>
      <c r="AE81" s="22">
        <v>1</v>
      </c>
      <c r="AF81" s="22">
        <f>PERCENTILE($L$2:$L$141, 0.05)</f>
        <v>-4.4318681538856361E-2</v>
      </c>
      <c r="AG81" s="22">
        <f>PERCENTILE($L$2:$L$141, 0.95)</f>
        <v>0.96039612543034902</v>
      </c>
      <c r="AH81" s="22">
        <f>MIN(MAX(L81,AF81), AG81)</f>
        <v>0.96039612543034902</v>
      </c>
      <c r="AI81" s="22">
        <f>AH81-$AH$142+1</f>
        <v>2.0047148069692051</v>
      </c>
      <c r="AJ81" s="22">
        <f>PERCENTILE($M$2:$M$141, 0.02)</f>
        <v>-2.1836572052201673</v>
      </c>
      <c r="AK81" s="22">
        <f>PERCENTILE($M$2:$M$141, 0.98)</f>
        <v>1.2382392151731634</v>
      </c>
      <c r="AL81" s="22">
        <f>MIN(MAX(M81,AJ81), AK81)</f>
        <v>-1.4041488224669501</v>
      </c>
      <c r="AM81" s="22">
        <f>AL81-$AL$142 + 1</f>
        <v>1.7795083827532172</v>
      </c>
      <c r="AN81" s="46">
        <v>1</v>
      </c>
      <c r="AO81" s="51">
        <v>1</v>
      </c>
      <c r="AP81" s="51">
        <v>1</v>
      </c>
      <c r="AQ81" s="21">
        <v>1</v>
      </c>
      <c r="AR81" s="17">
        <f>(AI81^4)*AB81*AE81*AN81</f>
        <v>16.151408167681694</v>
      </c>
      <c r="AS81" s="17">
        <f>(AM81^4) *Z81*AC81*AO81*(M81 &gt; 0)</f>
        <v>0</v>
      </c>
      <c r="AT81" s="17">
        <f>(AM81^4)*AA81*AP81*AQ81</f>
        <v>10.027672756327345</v>
      </c>
      <c r="AU81" s="17">
        <f>MIN(AR81, 0.05*AR$142)</f>
        <v>16.151408167681694</v>
      </c>
      <c r="AV81" s="17">
        <f>MIN(AS81, 0.05*AS$142)</f>
        <v>0</v>
      </c>
      <c r="AW81" s="17">
        <f>MIN(AT81, 0.05*AT$142)</f>
        <v>10.027672756327345</v>
      </c>
      <c r="AX81" s="14">
        <f>AU81/$AU$142</f>
        <v>2.7468391479954293E-2</v>
      </c>
      <c r="AY81" s="14">
        <f>AV81/$AV$142</f>
        <v>0</v>
      </c>
      <c r="AZ81" s="67">
        <f>AW81/$AW$142</f>
        <v>1.0955371979983653E-3</v>
      </c>
      <c r="BA81" s="21">
        <f>N81</f>
        <v>0</v>
      </c>
      <c r="BB81" s="66">
        <v>3219</v>
      </c>
      <c r="BC81" s="15">
        <f>$D$148*AX81</f>
        <v>3361.1889513186429</v>
      </c>
      <c r="BD81" s="19">
        <f>BC81-BB81</f>
        <v>142.18895131864292</v>
      </c>
      <c r="BE81" s="63">
        <f>(IF(BD81 &gt; 0, V81, W81))</f>
        <v>241.82431116344534</v>
      </c>
      <c r="BF81" s="46">
        <f>BD81/BE81</f>
        <v>0.58798451915175554</v>
      </c>
      <c r="BG81" s="64">
        <f>BB81/BC81</f>
        <v>0.9576968288965545</v>
      </c>
      <c r="BH81" s="66">
        <v>2228</v>
      </c>
      <c r="BI81" s="66">
        <v>1733</v>
      </c>
      <c r="BJ81" s="66">
        <v>0</v>
      </c>
      <c r="BK81" s="10">
        <f>SUM(BH81:BJ81)</f>
        <v>3961</v>
      </c>
      <c r="BL81" s="15">
        <f>AY81*$D$147</f>
        <v>0</v>
      </c>
      <c r="BM81" s="9">
        <f>BL81-BK81</f>
        <v>-3961</v>
      </c>
      <c r="BN81" s="48">
        <f>IF(BM81&gt;0,V81,W81)</f>
        <v>252.77059306468581</v>
      </c>
      <c r="BO81" s="46">
        <f>BM81/BN81</f>
        <v>-15.67033550847567</v>
      </c>
      <c r="BP81" s="64" t="e">
        <f>BK81/BL81</f>
        <v>#DIV/0!</v>
      </c>
      <c r="BQ81" s="16">
        <f>BB81+BK81+BS81</f>
        <v>7180</v>
      </c>
      <c r="BR81" s="69">
        <f>BC81+BL81+BT81</f>
        <v>3371.6694079232943</v>
      </c>
      <c r="BS81" s="66">
        <v>0</v>
      </c>
      <c r="BT81" s="15">
        <f>AZ81*$D$150</f>
        <v>10.480456604651362</v>
      </c>
      <c r="BU81" s="37">
        <f>BT81-BS81</f>
        <v>10.480456604651362</v>
      </c>
      <c r="BV81" s="54">
        <f>BU81*(BU81&lt;&gt;0)</f>
        <v>10.480456604651362</v>
      </c>
      <c r="BW81" s="26">
        <f>BV81/$BV$142</f>
        <v>2.0291300299421926E-2</v>
      </c>
      <c r="BX81" s="47">
        <f>BW81 * $BU$142</f>
        <v>10.480456604651362</v>
      </c>
      <c r="BY81" s="48">
        <f>IF(BX81&gt;0, V81, W81)</f>
        <v>241.82431116344534</v>
      </c>
      <c r="BZ81" s="65">
        <f>BX81/BY81</f>
        <v>4.3339135565934814E-2</v>
      </c>
      <c r="CA81" s="66">
        <v>0</v>
      </c>
      <c r="CB81" s="15">
        <f>AZ81*$CA$145</f>
        <v>9.6821934253298529</v>
      </c>
      <c r="CC81" s="37">
        <f>CB81-CA81</f>
        <v>9.6821934253298529</v>
      </c>
      <c r="CD81" s="54">
        <f>CC81*(CC81&lt;&gt;0)</f>
        <v>9.6821934253298529</v>
      </c>
      <c r="CE81" s="26">
        <f>CD81/$CD$142</f>
        <v>1.6773520715208689E-3</v>
      </c>
      <c r="CF81" s="47">
        <f>CE81 * $CC$142</f>
        <v>9.6821934253298529</v>
      </c>
      <c r="CG81" s="48">
        <f>IF(BX81&gt;0,V81,W81)</f>
        <v>241.82431116344534</v>
      </c>
      <c r="CH81" s="65">
        <f>CF81/CG81</f>
        <v>4.0038130900684366E-2</v>
      </c>
      <c r="CI81" s="70">
        <f>N81</f>
        <v>0</v>
      </c>
      <c r="CJ81" s="1">
        <f>BQ81+BS81</f>
        <v>7180</v>
      </c>
    </row>
    <row r="82" spans="1:88" x14ac:dyDescent="0.2">
      <c r="A82" s="29" t="s">
        <v>277</v>
      </c>
      <c r="B82">
        <v>1</v>
      </c>
      <c r="C82">
        <v>1</v>
      </c>
      <c r="D82">
        <v>0.83027156549520698</v>
      </c>
      <c r="E82">
        <v>0.169728434504792</v>
      </c>
      <c r="F82">
        <v>0.86576648133439205</v>
      </c>
      <c r="G82">
        <v>0.86576648133439205</v>
      </c>
      <c r="H82">
        <v>0.67167919799498699</v>
      </c>
      <c r="I82">
        <v>0.59857978279030899</v>
      </c>
      <c r="J82">
        <v>0.63407695782184703</v>
      </c>
      <c r="K82">
        <v>0.74092008791005004</v>
      </c>
      <c r="L82">
        <v>0.71313966174826404</v>
      </c>
      <c r="M82">
        <v>0.97824527594015398</v>
      </c>
      <c r="N82" s="21">
        <v>0</v>
      </c>
      <c r="O82">
        <v>1.01980143977411</v>
      </c>
      <c r="P82">
        <v>0.99216732852977096</v>
      </c>
      <c r="Q82">
        <v>1.01861771572057</v>
      </c>
      <c r="R82">
        <v>0.98580278276936395</v>
      </c>
      <c r="S82">
        <v>5.1900000572204501</v>
      </c>
      <c r="T82" s="27">
        <f>IF(C82,P82,R82)</f>
        <v>0.99216732852977096</v>
      </c>
      <c r="U82" s="27">
        <f>IF(D82 = 0,O82,Q82)</f>
        <v>1.01861771572057</v>
      </c>
      <c r="V82" s="39">
        <f>S82*T82^(1-N82)</f>
        <v>5.1493484918417725</v>
      </c>
      <c r="W82" s="38">
        <f>S82*U82^(N82+1)</f>
        <v>5.286626002875523</v>
      </c>
      <c r="X82" s="44">
        <f>0.5 * (D82-MAX($D$3:$D$141))/(MIN($D$3:$D$141)-MAX($D$3:$D$141)) + 0.75</f>
        <v>0.83254549893760288</v>
      </c>
      <c r="Y82" s="44">
        <f>AVERAGE(D82, F82, G82, H82, I82, J82, K82)</f>
        <v>0.74386579352588345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v>1</v>
      </c>
      <c r="AD82" s="22">
        <v>1</v>
      </c>
      <c r="AE82" s="22">
        <v>1</v>
      </c>
      <c r="AF82" s="22">
        <f>PERCENTILE($L$2:$L$141, 0.05)</f>
        <v>-4.4318681538856361E-2</v>
      </c>
      <c r="AG82" s="22">
        <f>PERCENTILE($L$2:$L$141, 0.95)</f>
        <v>0.96039612543034902</v>
      </c>
      <c r="AH82" s="22">
        <f>MIN(MAX(L82,AF82), AG82)</f>
        <v>0.71313966174826404</v>
      </c>
      <c r="AI82" s="22">
        <f>AH82-$AH$142+1</f>
        <v>1.7574583432871203</v>
      </c>
      <c r="AJ82" s="22">
        <f>PERCENTILE($M$2:$M$141, 0.02)</f>
        <v>-2.1836572052201673</v>
      </c>
      <c r="AK82" s="22">
        <f>PERCENTILE($M$2:$M$141, 0.98)</f>
        <v>1.2382392151731634</v>
      </c>
      <c r="AL82" s="22">
        <f>MIN(MAX(M82,AJ82), AK82)</f>
        <v>0.97824527594015398</v>
      </c>
      <c r="AM82" s="22">
        <f>AL82-$AL$142 + 1</f>
        <v>4.1619024811603218</v>
      </c>
      <c r="AN82" s="46">
        <v>0</v>
      </c>
      <c r="AO82" s="75">
        <v>0.26</v>
      </c>
      <c r="AP82" s="51">
        <v>0.52</v>
      </c>
      <c r="AQ82" s="50">
        <v>1</v>
      </c>
      <c r="AR82" s="17">
        <f>(AI82^4)*AB82*AE82*AN82</f>
        <v>0</v>
      </c>
      <c r="AS82" s="17">
        <f>(AM82^4) *Z82*AC82*AO82*(M82 &gt; 0)</f>
        <v>78.008324064035065</v>
      </c>
      <c r="AT82" s="17">
        <f>(AM82^4)*AA82*AP82*AQ82</f>
        <v>156.01664812807013</v>
      </c>
      <c r="AU82" s="17">
        <f>MIN(AR82, 0.05*AR$142)</f>
        <v>0</v>
      </c>
      <c r="AV82" s="17">
        <f>MIN(AS82, 0.05*AS$142)</f>
        <v>78.008324064035065</v>
      </c>
      <c r="AW82" s="17">
        <f>MIN(AT82, 0.05*AT$142)</f>
        <v>156.01664812807013</v>
      </c>
      <c r="AX82" s="14">
        <f>AU82/$AU$142</f>
        <v>0</v>
      </c>
      <c r="AY82" s="14">
        <f>AV82/$AV$142</f>
        <v>2.3651156702596998E-2</v>
      </c>
      <c r="AZ82" s="67">
        <f>AW82/$AW$142</f>
        <v>1.7045035840790979E-2</v>
      </c>
      <c r="BA82" s="21">
        <f>N82</f>
        <v>0</v>
      </c>
      <c r="BB82" s="66">
        <v>0</v>
      </c>
      <c r="BC82" s="15">
        <f>$D$148*AX82</f>
        <v>0</v>
      </c>
      <c r="BD82" s="19">
        <f>BC82-BB82</f>
        <v>0</v>
      </c>
      <c r="BE82" s="63">
        <f>(IF(BD82 &gt; 0, V82, W82))</f>
        <v>5.286626002875523</v>
      </c>
      <c r="BF82" s="46">
        <f>BD82/BE82</f>
        <v>0</v>
      </c>
      <c r="BG82" s="64" t="e">
        <f>BB82/BC82</f>
        <v>#DIV/0!</v>
      </c>
      <c r="BH82" s="66">
        <v>0</v>
      </c>
      <c r="BI82" s="66">
        <v>1329</v>
      </c>
      <c r="BJ82" s="66">
        <v>0</v>
      </c>
      <c r="BK82" s="10">
        <f>SUM(BH82:BJ82)</f>
        <v>1329</v>
      </c>
      <c r="BL82" s="15">
        <f>AY82*$D$147</f>
        <v>4193.4718868274658</v>
      </c>
      <c r="BM82" s="9">
        <f>BL82-BK82</f>
        <v>2864.4718868274658</v>
      </c>
      <c r="BN82" s="48">
        <f>IF(BM82&gt;0,V82,W82)</f>
        <v>5.1493484918417725</v>
      </c>
      <c r="BO82" s="46">
        <f>BM82/BN82</f>
        <v>556.27850617718195</v>
      </c>
      <c r="BP82" s="64">
        <f>BK82/BL82</f>
        <v>0.31692116600916176</v>
      </c>
      <c r="BQ82" s="16">
        <f>BB82+BK82+BS82</f>
        <v>1495</v>
      </c>
      <c r="BR82" s="69">
        <f>BC82+BL82+BT82</f>
        <v>4356.5332221983927</v>
      </c>
      <c r="BS82" s="66">
        <v>166</v>
      </c>
      <c r="BT82" s="15">
        <f>AZ82*$D$150</f>
        <v>163.06133537092688</v>
      </c>
      <c r="BU82" s="37">
        <f>BT82-BS82</f>
        <v>-2.9386646290731164</v>
      </c>
      <c r="BV82" s="54">
        <f>BU82*(BU82&lt;&gt;0)</f>
        <v>-2.9386646290731164</v>
      </c>
      <c r="BW82" s="26">
        <f>BV82/$BV$142</f>
        <v>-5.6895733379925149E-3</v>
      </c>
      <c r="BX82" s="47">
        <f>BW82 * $BU$142</f>
        <v>-2.9386646290731164</v>
      </c>
      <c r="BY82" s="48">
        <f>IF(BX82&gt;0, V82, W82)</f>
        <v>5.286626002875523</v>
      </c>
      <c r="BZ82" s="65">
        <f>BX82/BY82</f>
        <v>-0.55586769850462392</v>
      </c>
      <c r="CA82" s="66">
        <v>0</v>
      </c>
      <c r="CB82" s="15">
        <f>AZ82*$CA$145</f>
        <v>150.64147000553456</v>
      </c>
      <c r="CC82" s="37">
        <f>CB82-CA82</f>
        <v>150.64147000553456</v>
      </c>
      <c r="CD82" s="54">
        <f>CC82*(CC82&lt;&gt;0)</f>
        <v>150.64147000553456</v>
      </c>
      <c r="CE82" s="26">
        <f>CD82/$CD$142</f>
        <v>2.6097266463371026E-2</v>
      </c>
      <c r="CF82" s="47">
        <f>CE82 * $CC$142</f>
        <v>150.64147000553456</v>
      </c>
      <c r="CG82" s="48">
        <f>IF(BX82&gt;0,V82,W82)</f>
        <v>5.286626002875523</v>
      </c>
      <c r="CH82" s="65">
        <f>CF82/CG82</f>
        <v>28.494822581282854</v>
      </c>
      <c r="CI82" s="70">
        <f>N82</f>
        <v>0</v>
      </c>
      <c r="CJ82" s="1">
        <f>BQ82+BS82</f>
        <v>1661</v>
      </c>
    </row>
    <row r="83" spans="1:88" x14ac:dyDescent="0.2">
      <c r="A83" s="29" t="s">
        <v>118</v>
      </c>
      <c r="B83">
        <v>1</v>
      </c>
      <c r="C83">
        <v>1</v>
      </c>
      <c r="D83">
        <v>0.50559105431309903</v>
      </c>
      <c r="E83">
        <v>0.49440894568690003</v>
      </c>
      <c r="F83">
        <v>0.83955520254169902</v>
      </c>
      <c r="G83">
        <v>0.83955520254169902</v>
      </c>
      <c r="H83">
        <v>8.5213032581453602E-2</v>
      </c>
      <c r="I83">
        <v>0.32706766917293201</v>
      </c>
      <c r="J83">
        <v>0.16694438579830401</v>
      </c>
      <c r="K83">
        <v>0.37437818797586903</v>
      </c>
      <c r="L83">
        <v>0.55548141032290599</v>
      </c>
      <c r="M83">
        <v>-1.8519552919698901</v>
      </c>
      <c r="N83" s="21">
        <v>0</v>
      </c>
      <c r="O83">
        <v>1.03700119648851</v>
      </c>
      <c r="P83">
        <v>0.97872362973719595</v>
      </c>
      <c r="Q83">
        <v>1.0226402766356999</v>
      </c>
      <c r="R83">
        <v>0.99334286603821298</v>
      </c>
      <c r="S83">
        <v>48.270000457763601</v>
      </c>
      <c r="T83" s="27">
        <f>IF(C83,P83,R83)</f>
        <v>0.97872362973719595</v>
      </c>
      <c r="U83" s="27">
        <f>IF(D83 = 0,O83,Q83)</f>
        <v>1.0226402766356999</v>
      </c>
      <c r="V83" s="39">
        <f>S83*T83^(1-N83)</f>
        <v>47.242990055438504</v>
      </c>
      <c r="W83" s="38">
        <f>S83*U83^(N83+1)</f>
        <v>49.362846621332729</v>
      </c>
      <c r="X83" s="44">
        <f>0.5 * (D83-MAX($D$3:$D$141))/(MIN($D$3:$D$141)-MAX($D$3:$D$141)) + 0.75</f>
        <v>0.99743951174348644</v>
      </c>
      <c r="Y83" s="44">
        <f>AVERAGE(D83, F83, G83, H83, I83, J83, K83)</f>
        <v>0.44832924784643657</v>
      </c>
      <c r="Z83" s="22">
        <f>AI83^N83</f>
        <v>1</v>
      </c>
      <c r="AA83" s="22">
        <f>(Z83+AB83)/2</f>
        <v>1</v>
      </c>
      <c r="AB83" s="22">
        <f>AM83^N83</f>
        <v>1</v>
      </c>
      <c r="AC83" s="22">
        <v>1</v>
      </c>
      <c r="AD83" s="22">
        <v>1</v>
      </c>
      <c r="AE83" s="22">
        <v>1</v>
      </c>
      <c r="AF83" s="22">
        <f>PERCENTILE($L$2:$L$141, 0.05)</f>
        <v>-4.4318681538856361E-2</v>
      </c>
      <c r="AG83" s="22">
        <f>PERCENTILE($L$2:$L$141, 0.95)</f>
        <v>0.96039612543034902</v>
      </c>
      <c r="AH83" s="22">
        <f>MIN(MAX(L83,AF83), AG83)</f>
        <v>0.55548141032290599</v>
      </c>
      <c r="AI83" s="22">
        <f>AH83-$AH$142+1</f>
        <v>1.5998000918617623</v>
      </c>
      <c r="AJ83" s="22">
        <f>PERCENTILE($M$2:$M$141, 0.02)</f>
        <v>-2.1836572052201673</v>
      </c>
      <c r="AK83" s="22">
        <f>PERCENTILE($M$2:$M$141, 0.98)</f>
        <v>1.2382392151731634</v>
      </c>
      <c r="AL83" s="22">
        <f>MIN(MAX(M83,AJ83), AK83)</f>
        <v>-1.8519552919698901</v>
      </c>
      <c r="AM83" s="22">
        <f>AL83-$AL$142 + 1</f>
        <v>1.3317019132502772</v>
      </c>
      <c r="AN83" s="46">
        <v>1</v>
      </c>
      <c r="AO83" s="51">
        <v>1</v>
      </c>
      <c r="AP83" s="51">
        <v>1</v>
      </c>
      <c r="AQ83" s="21">
        <v>1</v>
      </c>
      <c r="AR83" s="17">
        <f>(AI83^4)*AB83*AE83*AN83</f>
        <v>6.5503253188477171</v>
      </c>
      <c r="AS83" s="17">
        <f>(AM83^4) *Z83*AC83*AO83*(M83 &gt; 0)</f>
        <v>0</v>
      </c>
      <c r="AT83" s="17">
        <f>(AM83^4)*AA83*AP83*AQ83</f>
        <v>3.1450539143730247</v>
      </c>
      <c r="AU83" s="17">
        <f>MIN(AR83, 0.05*AR$142)</f>
        <v>6.5503253188477171</v>
      </c>
      <c r="AV83" s="17">
        <f>MIN(AS83, 0.05*AS$142)</f>
        <v>0</v>
      </c>
      <c r="AW83" s="17">
        <f>MIN(AT83, 0.05*AT$142)</f>
        <v>3.1450539143730247</v>
      </c>
      <c r="AX83" s="14">
        <f>AU83/$AU$142</f>
        <v>1.1140013199542061E-2</v>
      </c>
      <c r="AY83" s="14">
        <f>AV83/$AV$142</f>
        <v>0</v>
      </c>
      <c r="AZ83" s="67">
        <f>AW83/$AW$142</f>
        <v>3.4360151519024476E-4</v>
      </c>
      <c r="BA83" s="21">
        <f>N83</f>
        <v>0</v>
      </c>
      <c r="BB83" s="66">
        <v>2027</v>
      </c>
      <c r="BC83" s="15">
        <f>$D$148*AX83</f>
        <v>1363.1555131712039</v>
      </c>
      <c r="BD83" s="19">
        <f>BC83-BB83</f>
        <v>-663.84448682879611</v>
      </c>
      <c r="BE83" s="63">
        <f>(IF(BD83 &gt; 0, V83, W83))</f>
        <v>49.362846621332729</v>
      </c>
      <c r="BF83" s="46">
        <f>BD83/BE83</f>
        <v>-13.448261846023847</v>
      </c>
      <c r="BG83" s="64">
        <f>BB83/BC83</f>
        <v>1.4869910149022163</v>
      </c>
      <c r="BH83" s="66">
        <v>917</v>
      </c>
      <c r="BI83" s="66">
        <v>1738</v>
      </c>
      <c r="BJ83" s="66">
        <v>0</v>
      </c>
      <c r="BK83" s="10">
        <f>SUM(BH83:BJ83)</f>
        <v>2655</v>
      </c>
      <c r="BL83" s="15">
        <f>AY83*$D$147</f>
        <v>0</v>
      </c>
      <c r="BM83" s="9">
        <f>BL83-BK83</f>
        <v>-2655</v>
      </c>
      <c r="BN83" s="48">
        <f>IF(BM83&gt;0,V83,W83)</f>
        <v>49.362846621332729</v>
      </c>
      <c r="BO83" s="46">
        <f>BM83/BN83</f>
        <v>-53.785390870319276</v>
      </c>
      <c r="BP83" s="64" t="e">
        <f>BK83/BL83</f>
        <v>#DIV/0!</v>
      </c>
      <c r="BQ83" s="16">
        <f>BB83+BK83+BS83</f>
        <v>4682</v>
      </c>
      <c r="BR83" s="69">
        <f>BC83+BL83+BT83</f>
        <v>1366.4425770662713</v>
      </c>
      <c r="BS83" s="66">
        <v>0</v>
      </c>
      <c r="BT83" s="15">
        <f>AZ83*$D$150</f>
        <v>3.2870638950674764</v>
      </c>
      <c r="BU83" s="37">
        <f>BT83-BS83</f>
        <v>3.2870638950674764</v>
      </c>
      <c r="BV83" s="54">
        <f>BU83*(BU83&lt;&gt;0)</f>
        <v>3.2870638950674764</v>
      </c>
      <c r="BW83" s="26">
        <f>BV83/$BV$142</f>
        <v>6.3641120911277754E-3</v>
      </c>
      <c r="BX83" s="47">
        <f>BW83 * $BU$142</f>
        <v>3.2870638950674764</v>
      </c>
      <c r="BY83" s="48">
        <f>IF(BX83&gt;0, V83, W83)</f>
        <v>47.242990055438504</v>
      </c>
      <c r="BZ83" s="65">
        <f>BX83/BY83</f>
        <v>6.9577812310571086E-2</v>
      </c>
      <c r="CA83" s="66">
        <v>0</v>
      </c>
      <c r="CB83" s="15">
        <f>AZ83*$CA$145</f>
        <v>3.0366986510241047</v>
      </c>
      <c r="CC83" s="37">
        <f>CB83-CA83</f>
        <v>3.0366986510241047</v>
      </c>
      <c r="CD83" s="54">
        <f>CC83*(CC83&lt;&gt;0)</f>
        <v>3.0366986510241047</v>
      </c>
      <c r="CE83" s="26">
        <f>CD83/$CD$142</f>
        <v>5.2608046019348982E-4</v>
      </c>
      <c r="CF83" s="47">
        <f>CE83 * $CC$142</f>
        <v>3.0366986510241052</v>
      </c>
      <c r="CG83" s="48">
        <f>IF(BX83&gt;0,V83,W83)</f>
        <v>47.242990055438504</v>
      </c>
      <c r="CH83" s="65">
        <f>CF83/CG83</f>
        <v>6.427829075722373E-2</v>
      </c>
      <c r="CI83" s="70">
        <f>N83</f>
        <v>0</v>
      </c>
      <c r="CJ83" s="1">
        <f>BQ83+BS83</f>
        <v>4682</v>
      </c>
    </row>
    <row r="84" spans="1:88" x14ac:dyDescent="0.2">
      <c r="A84" s="29" t="s">
        <v>270</v>
      </c>
      <c r="B84">
        <v>1</v>
      </c>
      <c r="C84">
        <v>1</v>
      </c>
      <c r="D84">
        <v>0.71725239616613401</v>
      </c>
      <c r="E84">
        <v>0.28274760383386499</v>
      </c>
      <c r="F84">
        <v>0.99682287529785496</v>
      </c>
      <c r="G84">
        <v>0.99682287529785496</v>
      </c>
      <c r="H84">
        <v>0.13241436925647401</v>
      </c>
      <c r="I84">
        <v>0.72598162071846195</v>
      </c>
      <c r="J84">
        <v>0.31004902579951499</v>
      </c>
      <c r="K84">
        <v>0.55593521329447304</v>
      </c>
      <c r="L84">
        <v>0.15068122807051201</v>
      </c>
      <c r="M84">
        <v>-0.459030986822696</v>
      </c>
      <c r="N84" s="21">
        <v>-2</v>
      </c>
      <c r="O84">
        <v>1.0060091489119301</v>
      </c>
      <c r="P84">
        <v>0.99552004577310405</v>
      </c>
      <c r="Q84">
        <v>1.0020872105543399</v>
      </c>
      <c r="R84">
        <v>0.99502244654710303</v>
      </c>
      <c r="S84">
        <v>10.2600002288818</v>
      </c>
      <c r="T84" s="27">
        <f>IF(C84,P84,R84)</f>
        <v>0.99552004577310405</v>
      </c>
      <c r="U84" s="27">
        <f>IF(D84 = 0,O84,Q84)</f>
        <v>1.0020872105543399</v>
      </c>
      <c r="V84" s="39">
        <f>S84*T84^(1-N84)</f>
        <v>10.122724066500274</v>
      </c>
      <c r="W84" s="38">
        <f>S84*U84^(N84+1)</f>
        <v>10.238630052174919</v>
      </c>
      <c r="X84" s="44">
        <f>0.5 * (D84-MAX($D$3:$D$141))/(MIN($D$3:$D$141)-MAX($D$3:$D$141)) + 0.75</f>
        <v>0.88994402984051169</v>
      </c>
      <c r="Y84" s="44">
        <f>AVERAGE(D84, F84, G84, H84, I84, J84, K84)</f>
        <v>0.63361119654725251</v>
      </c>
      <c r="Z84" s="22">
        <f>AI84^N84</f>
        <v>0.70026795839107081</v>
      </c>
      <c r="AA84" s="22">
        <f>(Z84+AB84)/2</f>
        <v>0.41748685464886531</v>
      </c>
      <c r="AB84" s="22">
        <f>AM84^N84</f>
        <v>0.13470575090665982</v>
      </c>
      <c r="AC84" s="22">
        <v>1</v>
      </c>
      <c r="AD84" s="22">
        <v>1</v>
      </c>
      <c r="AE84" s="22">
        <v>1</v>
      </c>
      <c r="AF84" s="22">
        <f>PERCENTILE($L$2:$L$141, 0.05)</f>
        <v>-4.4318681538856361E-2</v>
      </c>
      <c r="AG84" s="22">
        <f>PERCENTILE($L$2:$L$141, 0.95)</f>
        <v>0.96039612543034902</v>
      </c>
      <c r="AH84" s="22">
        <f>MIN(MAX(L84,AF84), AG84)</f>
        <v>0.15068122807051201</v>
      </c>
      <c r="AI84" s="22">
        <f>AH84-$AH$142+1</f>
        <v>1.1949999096093684</v>
      </c>
      <c r="AJ84" s="22">
        <f>PERCENTILE($M$2:$M$141, 0.02)</f>
        <v>-2.1836572052201673</v>
      </c>
      <c r="AK84" s="22">
        <f>PERCENTILE($M$2:$M$141, 0.98)</f>
        <v>1.2382392151731634</v>
      </c>
      <c r="AL84" s="22">
        <f>MIN(MAX(M84,AJ84), AK84)</f>
        <v>-0.459030986822696</v>
      </c>
      <c r="AM84" s="22">
        <f>AL84-$AL$142 + 1</f>
        <v>2.7246262183974714</v>
      </c>
      <c r="AN84" s="46">
        <v>0</v>
      </c>
      <c r="AO84" s="75">
        <v>0.26</v>
      </c>
      <c r="AP84" s="51">
        <v>0.52</v>
      </c>
      <c r="AQ84" s="50">
        <v>1</v>
      </c>
      <c r="AR84" s="17">
        <f>(AI84^4)*AB84*AE84*AN84</f>
        <v>0</v>
      </c>
      <c r="AS84" s="17">
        <f>(AM84^4) *Z84*AC84*AO84*(M84 &gt; 0)</f>
        <v>0</v>
      </c>
      <c r="AT84" s="17">
        <f>(AM84^4)*AA84*AP84*AQ84</f>
        <v>11.963930314126252</v>
      </c>
      <c r="AU84" s="17">
        <f>MIN(AR84, 0.05*AR$142)</f>
        <v>0</v>
      </c>
      <c r="AV84" s="17">
        <f>MIN(AS84, 0.05*AS$142)</f>
        <v>0</v>
      </c>
      <c r="AW84" s="17">
        <f>MIN(AT84, 0.05*AT$142)</f>
        <v>11.963930314126252</v>
      </c>
      <c r="AX84" s="14">
        <f>AU84/$AU$142</f>
        <v>0</v>
      </c>
      <c r="AY84" s="14">
        <f>AV84/$AV$142</f>
        <v>0</v>
      </c>
      <c r="AZ84" s="67">
        <f>AW84/$AW$142</f>
        <v>1.307076029691461E-3</v>
      </c>
      <c r="BA84" s="21">
        <f>N84</f>
        <v>-2</v>
      </c>
      <c r="BB84" s="66">
        <v>0</v>
      </c>
      <c r="BC84" s="15">
        <f>$D$148*AX84</f>
        <v>0</v>
      </c>
      <c r="BD84" s="19">
        <f>BC84-BB84</f>
        <v>0</v>
      </c>
      <c r="BE84" s="63">
        <f>(IF(BD84 &gt; 0, V84, W84))</f>
        <v>10.238630052174919</v>
      </c>
      <c r="BF84" s="46">
        <f>BD84/BE84</f>
        <v>0</v>
      </c>
      <c r="BG84" s="64" t="e">
        <f>BB84/BC84</f>
        <v>#DIV/0!</v>
      </c>
      <c r="BH84" s="66">
        <v>0</v>
      </c>
      <c r="BI84" s="66">
        <v>0</v>
      </c>
      <c r="BJ84" s="66">
        <v>0</v>
      </c>
      <c r="BK84" s="10">
        <f>SUM(BH84:BJ84)</f>
        <v>0</v>
      </c>
      <c r="BL84" s="15">
        <f>AY84*$D$147</f>
        <v>0</v>
      </c>
      <c r="BM84" s="9">
        <f>BL84-BK84</f>
        <v>0</v>
      </c>
      <c r="BN84" s="48">
        <f>IF(BM84&gt;0,V84,W84)</f>
        <v>10.238630052174919</v>
      </c>
      <c r="BO84" s="46">
        <f>BM84/BN84</f>
        <v>0</v>
      </c>
      <c r="BP84" s="64" t="e">
        <f>BK84/BL84</f>
        <v>#DIV/0!</v>
      </c>
      <c r="BQ84" s="16">
        <f>BB84+BK84+BS84</f>
        <v>0</v>
      </c>
      <c r="BR84" s="69">
        <f>BC84+BL84+BT84</f>
        <v>12.504142838043361</v>
      </c>
      <c r="BS84" s="66">
        <v>0</v>
      </c>
      <c r="BT84" s="15">
        <f>AZ84*$D$150</f>
        <v>12.504142838043361</v>
      </c>
      <c r="BU84" s="37">
        <f>BT84-BS84</f>
        <v>12.504142838043361</v>
      </c>
      <c r="BV84" s="54">
        <f>BU84*(BU84&lt;&gt;0)</f>
        <v>12.504142838043361</v>
      </c>
      <c r="BW84" s="26">
        <f>BV84/$BV$142</f>
        <v>2.4209376259522623E-2</v>
      </c>
      <c r="BX84" s="47">
        <f>BW84 * $BU$142</f>
        <v>12.504142838043361</v>
      </c>
      <c r="BY84" s="48">
        <f>IF(BX84&gt;0, V84, W84)</f>
        <v>10.122724066500274</v>
      </c>
      <c r="BZ84" s="65">
        <f>BX84/BY84</f>
        <v>1.2352547353754368</v>
      </c>
      <c r="CA84" s="66">
        <v>0</v>
      </c>
      <c r="CB84" s="15">
        <f>AZ84*$CA$145</f>
        <v>11.55174188900868</v>
      </c>
      <c r="CC84" s="37">
        <f>CB84-CA84</f>
        <v>11.55174188900868</v>
      </c>
      <c r="CD84" s="54">
        <f>CC84*(CC84&lt;&gt;0)</f>
        <v>11.55174188900868</v>
      </c>
      <c r="CE84" s="26">
        <f>CD84/$CD$142</f>
        <v>2.0012343625063441E-3</v>
      </c>
      <c r="CF84" s="47">
        <f>CE84 * $CC$142</f>
        <v>11.55174188900868</v>
      </c>
      <c r="CG84" s="48">
        <f>IF(BX84&gt;0,V84,W84)</f>
        <v>10.122724066500274</v>
      </c>
      <c r="CH84" s="65">
        <f>CF84/CG84</f>
        <v>1.1411692952529982</v>
      </c>
      <c r="CI84" s="70">
        <f>N84</f>
        <v>-2</v>
      </c>
      <c r="CJ84" s="1">
        <f>BQ84+BS84</f>
        <v>0</v>
      </c>
    </row>
    <row r="85" spans="1:88" x14ac:dyDescent="0.2">
      <c r="A85" s="29" t="s">
        <v>254</v>
      </c>
      <c r="B85">
        <v>1</v>
      </c>
      <c r="C85">
        <v>1</v>
      </c>
      <c r="D85">
        <v>0.99241214057507898</v>
      </c>
      <c r="E85">
        <v>7.5878594249201197E-3</v>
      </c>
      <c r="F85">
        <v>0.99960285941223104</v>
      </c>
      <c r="G85">
        <v>0.99960285941223104</v>
      </c>
      <c r="H85">
        <v>0.24603174603174599</v>
      </c>
      <c r="I85">
        <v>0.85547201336675005</v>
      </c>
      <c r="J85">
        <v>0.458773662201651</v>
      </c>
      <c r="K85">
        <v>0.67719381609683305</v>
      </c>
      <c r="L85">
        <v>0.15394876783213801</v>
      </c>
      <c r="M85">
        <v>-0.168013995951242</v>
      </c>
      <c r="N85" s="21">
        <v>-3</v>
      </c>
      <c r="O85">
        <v>1.0092039481277599</v>
      </c>
      <c r="P85">
        <v>0.99753099698704695</v>
      </c>
      <c r="Q85">
        <v>0.99990439551773003</v>
      </c>
      <c r="R85">
        <v>0.99912457705053204</v>
      </c>
      <c r="S85">
        <v>10.9099998474121</v>
      </c>
      <c r="T85" s="27">
        <f>IF(C85,P85,R85)</f>
        <v>0.99753099698704695</v>
      </c>
      <c r="U85" s="27">
        <f>IF(D85 = 0,O85,Q85)</f>
        <v>0.99990439551773003</v>
      </c>
      <c r="V85" s="39">
        <f>S85*T85^(1-N85)</f>
        <v>10.802650943589725</v>
      </c>
      <c r="W85" s="38">
        <f>S85*U85^(N85+1)</f>
        <v>10.912086236383495</v>
      </c>
      <c r="X85" s="44">
        <f>0.5 * (D85-MAX($D$3:$D$141))/(MIN($D$3:$D$141)-MAX($D$3:$D$141)) + 0.75</f>
        <v>0.75019990336664488</v>
      </c>
      <c r="Y85" s="44">
        <f>AVERAGE(D85, F85, G85, H85, I85, J85, K85)</f>
        <v>0.74701272815664577</v>
      </c>
      <c r="Z85" s="22">
        <f>AI85^N85</f>
        <v>0.58121754279486904</v>
      </c>
      <c r="AA85" s="22">
        <f>(Z85+AB85)/2</f>
        <v>0.3088405959148684</v>
      </c>
      <c r="AB85" s="22">
        <f>AM85^N85</f>
        <v>3.6463649034867762E-2</v>
      </c>
      <c r="AC85" s="22">
        <v>1</v>
      </c>
      <c r="AD85" s="22">
        <v>1</v>
      </c>
      <c r="AE85" s="22">
        <v>1</v>
      </c>
      <c r="AF85" s="22">
        <f>PERCENTILE($L$2:$L$141, 0.05)</f>
        <v>-4.4318681538856361E-2</v>
      </c>
      <c r="AG85" s="22">
        <f>PERCENTILE($L$2:$L$141, 0.95)</f>
        <v>0.96039612543034902</v>
      </c>
      <c r="AH85" s="22">
        <f>MIN(MAX(L85,AF85), AG85)</f>
        <v>0.15394876783213801</v>
      </c>
      <c r="AI85" s="22">
        <f>AH85-$AH$142+1</f>
        <v>1.1982674493709944</v>
      </c>
      <c r="AJ85" s="22">
        <f>PERCENTILE($M$2:$M$141, 0.02)</f>
        <v>-2.1836572052201673</v>
      </c>
      <c r="AK85" s="22">
        <f>PERCENTILE($M$2:$M$141, 0.98)</f>
        <v>1.2382392151731634</v>
      </c>
      <c r="AL85" s="22">
        <f>MIN(MAX(M85,AJ85), AK85)</f>
        <v>-0.168013995951242</v>
      </c>
      <c r="AM85" s="22">
        <f>AL85-$AL$142 + 1</f>
        <v>3.0156432092689252</v>
      </c>
      <c r="AN85" s="46">
        <v>0</v>
      </c>
      <c r="AO85" s="75">
        <v>0.26</v>
      </c>
      <c r="AP85" s="51">
        <v>0.52</v>
      </c>
      <c r="AQ85" s="50">
        <v>1</v>
      </c>
      <c r="AR85" s="17">
        <f>(AI85^4)*AB85*AE85*AN85</f>
        <v>0</v>
      </c>
      <c r="AS85" s="17">
        <f>(AM85^4) *Z85*AC85*AO85*(M85 &gt; 0)</f>
        <v>0</v>
      </c>
      <c r="AT85" s="17">
        <f>(AM85^4)*AA85*AP85*AQ85</f>
        <v>13.281818924975338</v>
      </c>
      <c r="AU85" s="17">
        <f>MIN(AR85, 0.05*AR$142)</f>
        <v>0</v>
      </c>
      <c r="AV85" s="17">
        <f>MIN(AS85, 0.05*AS$142)</f>
        <v>0</v>
      </c>
      <c r="AW85" s="17">
        <f>MIN(AT85, 0.05*AT$142)</f>
        <v>13.281818924975338</v>
      </c>
      <c r="AX85" s="14">
        <f>AU85/$AU$142</f>
        <v>0</v>
      </c>
      <c r="AY85" s="14">
        <f>AV85/$AV$142</f>
        <v>0</v>
      </c>
      <c r="AZ85" s="67">
        <f>AW85/$AW$142</f>
        <v>1.4510571937250149E-3</v>
      </c>
      <c r="BA85" s="21">
        <f>N85</f>
        <v>-3</v>
      </c>
      <c r="BB85" s="66">
        <v>0</v>
      </c>
      <c r="BC85" s="15">
        <f>$D$148*AX85</f>
        <v>0</v>
      </c>
      <c r="BD85" s="19">
        <f>BC85-BB85</f>
        <v>0</v>
      </c>
      <c r="BE85" s="63">
        <f>(IF(BD85 &gt; 0, V85, W85))</f>
        <v>10.912086236383495</v>
      </c>
      <c r="BF85" s="46">
        <f>BD85/BE85</f>
        <v>0</v>
      </c>
      <c r="BG85" s="64" t="e">
        <f>BB85/BC85</f>
        <v>#DIV/0!</v>
      </c>
      <c r="BH85" s="66">
        <v>0</v>
      </c>
      <c r="BI85" s="66">
        <v>0</v>
      </c>
      <c r="BJ85" s="66">
        <v>0</v>
      </c>
      <c r="BK85" s="10">
        <f>SUM(BH85:BJ85)</f>
        <v>0</v>
      </c>
      <c r="BL85" s="15">
        <f>AY85*$D$147</f>
        <v>0</v>
      </c>
      <c r="BM85" s="9">
        <f>BL85-BK85</f>
        <v>0</v>
      </c>
      <c r="BN85" s="48">
        <f>IF(BM85&gt;0,V85,W85)</f>
        <v>10.912086236383495</v>
      </c>
      <c r="BO85" s="46">
        <f>BM85/BN85</f>
        <v>0</v>
      </c>
      <c r="BP85" s="64" t="e">
        <f>BK85/BL85</f>
        <v>#DIV/0!</v>
      </c>
      <c r="BQ85" s="16">
        <f>BB85+BK85+BS85</f>
        <v>44</v>
      </c>
      <c r="BR85" s="69">
        <f>BC85+BL85+BT85</f>
        <v>13.881538643770355</v>
      </c>
      <c r="BS85" s="66">
        <v>44</v>
      </c>
      <c r="BT85" s="15">
        <f>AZ85*$D$150</f>
        <v>13.881538643770355</v>
      </c>
      <c r="BU85" s="37">
        <f>BT85-BS85</f>
        <v>-30.118461356229645</v>
      </c>
      <c r="BV85" s="54">
        <f>BU85*(BU85&lt;&gt;0)</f>
        <v>-30.118461356229645</v>
      </c>
      <c r="BW85" s="26">
        <f>BV85/$BV$142</f>
        <v>-5.8312606691635668E-2</v>
      </c>
      <c r="BX85" s="47">
        <f>BW85 * $BU$142</f>
        <v>-30.118461356229645</v>
      </c>
      <c r="BY85" s="48">
        <f>IF(BX85&gt;0, V85, W85)</f>
        <v>10.912086236383495</v>
      </c>
      <c r="BZ85" s="65">
        <f>BX85/BY85</f>
        <v>-2.7601011120868457</v>
      </c>
      <c r="CA85" s="66">
        <v>0</v>
      </c>
      <c r="CB85" s="15">
        <f>AZ85*$CA$145</f>
        <v>12.824225819562624</v>
      </c>
      <c r="CC85" s="37">
        <f>CB85-CA85</f>
        <v>12.824225819562624</v>
      </c>
      <c r="CD85" s="54">
        <f>CC85*(CC85&lt;&gt;0)</f>
        <v>12.824225819562624</v>
      </c>
      <c r="CE85" s="26">
        <f>CD85/$CD$142</f>
        <v>2.2216806460217927E-3</v>
      </c>
      <c r="CF85" s="47">
        <f>CE85 * $CC$142</f>
        <v>12.824225819562624</v>
      </c>
      <c r="CG85" s="48">
        <f>IF(BX85&gt;0,V85,W85)</f>
        <v>10.912086236383495</v>
      </c>
      <c r="CH85" s="65">
        <f>CF85/CG85</f>
        <v>1.1752313482277661</v>
      </c>
      <c r="CI85" s="70">
        <f>N85</f>
        <v>-3</v>
      </c>
      <c r="CJ85" s="1">
        <f>BQ85+BS85</f>
        <v>88</v>
      </c>
    </row>
    <row r="86" spans="1:88" x14ac:dyDescent="0.2">
      <c r="A86" s="29" t="s">
        <v>279</v>
      </c>
      <c r="B86">
        <v>0</v>
      </c>
      <c r="C86">
        <v>0</v>
      </c>
      <c r="D86">
        <v>0.26481715006305101</v>
      </c>
      <c r="E86">
        <v>0.73518284993694805</v>
      </c>
      <c r="F86">
        <v>0.30978934324659202</v>
      </c>
      <c r="G86">
        <v>0.30978934324659202</v>
      </c>
      <c r="H86">
        <v>0.30161054172767199</v>
      </c>
      <c r="I86">
        <v>0.159590043923865</v>
      </c>
      <c r="J86">
        <v>0.21939471188298901</v>
      </c>
      <c r="K86">
        <v>0.26070317164546802</v>
      </c>
      <c r="L86">
        <v>0.76899219647172001</v>
      </c>
      <c r="M86">
        <v>-0.66153478033469304</v>
      </c>
      <c r="N86" s="21">
        <v>0</v>
      </c>
      <c r="O86">
        <v>1.02158457422733</v>
      </c>
      <c r="P86">
        <v>0.95724897121128305</v>
      </c>
      <c r="Q86">
        <v>1.0428392068547701</v>
      </c>
      <c r="R86">
        <v>0.98226086160410997</v>
      </c>
      <c r="S86">
        <v>46.790000915527301</v>
      </c>
      <c r="T86" s="27">
        <f>IF(C86,P86,R86)</f>
        <v>0.98226086160410997</v>
      </c>
      <c r="U86" s="27">
        <f>IF(D86 = 0,O86,Q86)</f>
        <v>1.0428392068547701</v>
      </c>
      <c r="V86" s="39">
        <f>S86*T86^(1-N86)</f>
        <v>45.959986613742942</v>
      </c>
      <c r="W86" s="38">
        <f>S86*U86^(N86+1)</f>
        <v>48.794447443482454</v>
      </c>
      <c r="X86" s="44">
        <f>0.5 * (D86-MAX($D$3:$D$141))/(MIN($D$3:$D$141)-MAX($D$3:$D$141)) + 0.75</f>
        <v>1.1197202581491792</v>
      </c>
      <c r="Y86" s="44">
        <f>AVERAGE(D86, F86, G86, H86, I86, J86, K86)</f>
        <v>0.26081347224803275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PERCENTILE($L$2:$L$141, 0.05)</f>
        <v>-4.4318681538856361E-2</v>
      </c>
      <c r="AG86" s="22">
        <f>PERCENTILE($L$2:$L$141, 0.95)</f>
        <v>0.96039612543034902</v>
      </c>
      <c r="AH86" s="22">
        <f>MIN(MAX(L86,AF86), AG86)</f>
        <v>0.76899219647172001</v>
      </c>
      <c r="AI86" s="22">
        <f>AH86-$AH$142+1</f>
        <v>1.8133108780105762</v>
      </c>
      <c r="AJ86" s="22">
        <f>PERCENTILE($M$2:$M$141, 0.02)</f>
        <v>-2.1836572052201673</v>
      </c>
      <c r="AK86" s="22">
        <f>PERCENTILE($M$2:$M$141, 0.98)</f>
        <v>1.2382392151731634</v>
      </c>
      <c r="AL86" s="22">
        <f>MIN(MAX(M86,AJ86), AK86)</f>
        <v>-0.66153478033469304</v>
      </c>
      <c r="AM86" s="22">
        <f>AL86-$AL$142 + 1</f>
        <v>2.5221224248854743</v>
      </c>
      <c r="AN86" s="46">
        <v>0</v>
      </c>
      <c r="AO86" s="51">
        <v>1</v>
      </c>
      <c r="AP86" s="51">
        <v>1</v>
      </c>
      <c r="AQ86" s="21">
        <v>2</v>
      </c>
      <c r="AR86" s="17">
        <f>(AI86^4)*AB86*AE86*AN86</f>
        <v>0</v>
      </c>
      <c r="AS86" s="17">
        <f>(AM86^4) *Z86*AC86*AO86*(M86 &gt; 0)</f>
        <v>0</v>
      </c>
      <c r="AT86" s="17">
        <f>(AM86^4)*AA86*AP86*AQ86</f>
        <v>80.927225250962664</v>
      </c>
      <c r="AU86" s="17">
        <f>MIN(AR86, 0.05*AR$142)</f>
        <v>0</v>
      </c>
      <c r="AV86" s="17">
        <f>MIN(AS86, 0.05*AS$142)</f>
        <v>0</v>
      </c>
      <c r="AW86" s="17">
        <f>MIN(AT86, 0.05*AT$142)</f>
        <v>80.927225250962664</v>
      </c>
      <c r="AX86" s="14">
        <f>AU86/$AU$142</f>
        <v>0</v>
      </c>
      <c r="AY86" s="14">
        <f>AV86/$AV$142</f>
        <v>0</v>
      </c>
      <c r="AZ86" s="67">
        <f>AW86/$AW$142</f>
        <v>8.8414119355141024E-3</v>
      </c>
      <c r="BA86" s="21">
        <f>N86</f>
        <v>0</v>
      </c>
      <c r="BB86" s="66">
        <v>140</v>
      </c>
      <c r="BC86" s="15">
        <f>$D$148*AX86</f>
        <v>0</v>
      </c>
      <c r="BD86" s="19">
        <f>BC86-BB86</f>
        <v>-140</v>
      </c>
      <c r="BE86" s="63">
        <f>(IF(BD86 &gt; 0, V86, W86))</f>
        <v>48.794447443482454</v>
      </c>
      <c r="BF86" s="46">
        <f>BD86/BE86</f>
        <v>-2.8691789196334061</v>
      </c>
      <c r="BG86" s="64" t="e">
        <f>BB86/BC86</f>
        <v>#DIV/0!</v>
      </c>
      <c r="BH86" s="66">
        <v>0</v>
      </c>
      <c r="BI86" s="66">
        <v>889</v>
      </c>
      <c r="BJ86" s="66">
        <v>0</v>
      </c>
      <c r="BK86" s="10">
        <f>SUM(BH86:BJ86)</f>
        <v>889</v>
      </c>
      <c r="BL86" s="15">
        <f>AY86*$D$147</f>
        <v>0</v>
      </c>
      <c r="BM86" s="9">
        <f>BL86-BK86</f>
        <v>-889</v>
      </c>
      <c r="BN86" s="48">
        <f>IF(BM86&gt;0,V86,W86)</f>
        <v>48.794447443482454</v>
      </c>
      <c r="BO86" s="46">
        <f>BM86/BN86</f>
        <v>-18.219286139672128</v>
      </c>
      <c r="BP86" s="64" t="e">
        <f>BK86/BL86</f>
        <v>#DIV/0!</v>
      </c>
      <c r="BQ86" s="16">
        <f>BB86+BK86+BS86</f>
        <v>1216</v>
      </c>
      <c r="BR86" s="69">
        <f>BC86+BL86+BT86</f>
        <v>84.581367281095666</v>
      </c>
      <c r="BS86" s="66">
        <v>187</v>
      </c>
      <c r="BT86" s="15">
        <f>AZ86*$D$150</f>
        <v>84.581367281095666</v>
      </c>
      <c r="BU86" s="37">
        <f>BT86-BS86</f>
        <v>-102.41863271890433</v>
      </c>
      <c r="BV86" s="54">
        <f>BU86*(BU86&lt;&gt;0)</f>
        <v>-102.41863271890433</v>
      </c>
      <c r="BW86" s="26">
        <f>BV86/$BV$142</f>
        <v>-0.19829357738413347</v>
      </c>
      <c r="BX86" s="47">
        <f>BW86 * $BU$142</f>
        <v>-102.41863271890433</v>
      </c>
      <c r="BY86" s="48">
        <f>IF(BX86&gt;0, V86, W86)</f>
        <v>48.794447443482454</v>
      </c>
      <c r="BZ86" s="65">
        <f>BX86/BY86</f>
        <v>-2.0989812998196897</v>
      </c>
      <c r="CA86" s="66">
        <v>0</v>
      </c>
      <c r="CB86" s="15">
        <f>AZ86*$CA$145</f>
        <v>78.13907247428331</v>
      </c>
      <c r="CC86" s="37">
        <f>CB86-CA86</f>
        <v>78.13907247428331</v>
      </c>
      <c r="CD86" s="54">
        <f>CC86*(CC86&lt;&gt;0)</f>
        <v>78.13907247428331</v>
      </c>
      <c r="CE86" s="26">
        <f>CD86/$CD$142</f>
        <v>1.3536884600814845E-2</v>
      </c>
      <c r="CF86" s="47">
        <f>CE86 * $CC$142</f>
        <v>78.13907247428331</v>
      </c>
      <c r="CG86" s="48">
        <f>IF(BX86&gt;0,V86,W86)</f>
        <v>48.794447443482454</v>
      </c>
      <c r="CH86" s="65">
        <f>CF86/CG86</f>
        <v>1.6013927110208614</v>
      </c>
      <c r="CI86" s="70">
        <f>N86</f>
        <v>0</v>
      </c>
      <c r="CJ86" s="1">
        <f>BQ86+BS86</f>
        <v>1403</v>
      </c>
    </row>
    <row r="87" spans="1:88" x14ac:dyDescent="0.2">
      <c r="A87" s="29" t="s">
        <v>119</v>
      </c>
      <c r="B87">
        <v>0</v>
      </c>
      <c r="C87">
        <v>0</v>
      </c>
      <c r="D87">
        <v>0.44040290990486802</v>
      </c>
      <c r="E87">
        <v>0.55959709009513103</v>
      </c>
      <c r="F87">
        <v>0.42444444444444401</v>
      </c>
      <c r="G87">
        <v>0.42444444444444401</v>
      </c>
      <c r="H87">
        <v>0.52534287418008296</v>
      </c>
      <c r="I87">
        <v>0.42277877161597999</v>
      </c>
      <c r="J87">
        <v>0.47127891425679602</v>
      </c>
      <c r="K87">
        <v>0.44724905471124998</v>
      </c>
      <c r="L87">
        <v>0.58531483371288096</v>
      </c>
      <c r="M87">
        <v>-2.0864466512746098</v>
      </c>
      <c r="N87" s="21">
        <v>0</v>
      </c>
      <c r="O87">
        <v>1.00111106729296</v>
      </c>
      <c r="P87">
        <v>0.98219838962184902</v>
      </c>
      <c r="Q87">
        <v>1.02360523566593</v>
      </c>
      <c r="R87">
        <v>0.98959064864415802</v>
      </c>
      <c r="S87">
        <v>75.529998779296804</v>
      </c>
      <c r="T87" s="27">
        <f>IF(C87,P87,R87)</f>
        <v>0.98959064864415802</v>
      </c>
      <c r="U87" s="27">
        <f>IF(D87 = 0,O87,Q87)</f>
        <v>1.02360523566593</v>
      </c>
      <c r="V87" s="39">
        <f>S87*T87^(1-N87)</f>
        <v>74.743780484096789</v>
      </c>
      <c r="W87" s="38">
        <f>S87*U87^(N87+1)</f>
        <v>77.312902200329503</v>
      </c>
      <c r="X87" s="44">
        <f>0.5 * (D87-MAX($D$3:$D$141))/(MIN($D$3:$D$141)-MAX($D$3:$D$141)) + 0.75</f>
        <v>1.0305463178148051</v>
      </c>
      <c r="Y87" s="44">
        <f>AVERAGE(D87, F87, G87, H87, I87, J87, K87)</f>
        <v>0.45084877336540924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v>1</v>
      </c>
      <c r="AD87" s="22">
        <v>1</v>
      </c>
      <c r="AE87" s="22">
        <v>1</v>
      </c>
      <c r="AF87" s="22">
        <f>PERCENTILE($L$2:$L$141, 0.05)</f>
        <v>-4.4318681538856361E-2</v>
      </c>
      <c r="AG87" s="22">
        <f>PERCENTILE($L$2:$L$141, 0.95)</f>
        <v>0.96039612543034902</v>
      </c>
      <c r="AH87" s="22">
        <f>MIN(MAX(L87,AF87), AG87)</f>
        <v>0.58531483371288096</v>
      </c>
      <c r="AI87" s="22">
        <f>AH87-$AH$142+1</f>
        <v>1.6296335152517374</v>
      </c>
      <c r="AJ87" s="22">
        <f>PERCENTILE($M$2:$M$141, 0.02)</f>
        <v>-2.1836572052201673</v>
      </c>
      <c r="AK87" s="22">
        <f>PERCENTILE($M$2:$M$141, 0.98)</f>
        <v>1.2382392151731634</v>
      </c>
      <c r="AL87" s="22">
        <f>MIN(MAX(M87,AJ87), AK87)</f>
        <v>-2.0864466512746098</v>
      </c>
      <c r="AM87" s="22">
        <f>AL87-$AL$142 + 1</f>
        <v>1.0972105539455574</v>
      </c>
      <c r="AN87" s="46">
        <v>1</v>
      </c>
      <c r="AO87" s="51">
        <v>1</v>
      </c>
      <c r="AP87" s="51">
        <v>1</v>
      </c>
      <c r="AQ87" s="21">
        <v>1</v>
      </c>
      <c r="AR87" s="17">
        <f>(AI87^4)*AB87*AE87*AN87</f>
        <v>7.0527711398892503</v>
      </c>
      <c r="AS87" s="17">
        <f>(AM87^4) *Z87*AC87*AO87*(M87 &gt; 0)</f>
        <v>0</v>
      </c>
      <c r="AT87" s="17">
        <f>(AM87^4)*AA87*AP87*AQ87</f>
        <v>1.4493053838934369</v>
      </c>
      <c r="AU87" s="17">
        <f>MIN(AR87, 0.05*AR$142)</f>
        <v>7.0527711398892503</v>
      </c>
      <c r="AV87" s="17">
        <f>MIN(AS87, 0.05*AS$142)</f>
        <v>0</v>
      </c>
      <c r="AW87" s="17">
        <f>MIN(AT87, 0.05*AT$142)</f>
        <v>1.4493053838934369</v>
      </c>
      <c r="AX87" s="14">
        <f>AU87/$AU$142</f>
        <v>1.1994513213816473E-2</v>
      </c>
      <c r="AY87" s="14">
        <f>AV87/$AV$142</f>
        <v>0</v>
      </c>
      <c r="AZ87" s="67">
        <f>AW87/$AW$142</f>
        <v>1.5833862930087121E-4</v>
      </c>
      <c r="BA87" s="21">
        <f>N87</f>
        <v>0</v>
      </c>
      <c r="BB87" s="66">
        <v>1662</v>
      </c>
      <c r="BC87" s="15">
        <f>$D$148*AX87</f>
        <v>1467.7170055679023</v>
      </c>
      <c r="BD87" s="19">
        <f>BC87-BB87</f>
        <v>-194.28299443209767</v>
      </c>
      <c r="BE87" s="63">
        <f>(IF(BD87 &gt; 0, V87, W87))</f>
        <v>77.312902200329503</v>
      </c>
      <c r="BF87" s="46">
        <f>BD87/BE87</f>
        <v>-2.512944009379972</v>
      </c>
      <c r="BG87" s="64">
        <f>BB87/BC87</f>
        <v>1.1323708819173379</v>
      </c>
      <c r="BH87" s="66">
        <v>1888</v>
      </c>
      <c r="BI87" s="66">
        <v>755</v>
      </c>
      <c r="BJ87" s="66">
        <v>0</v>
      </c>
      <c r="BK87" s="10">
        <f>SUM(BH87:BJ87)</f>
        <v>2643</v>
      </c>
      <c r="BL87" s="15">
        <f>AY87*$D$147</f>
        <v>0</v>
      </c>
      <c r="BM87" s="9">
        <f>BL87-BK87</f>
        <v>-2643</v>
      </c>
      <c r="BN87" s="48">
        <f>IF(BM87&gt;0,V87,W87)</f>
        <v>77.312902200329503</v>
      </c>
      <c r="BO87" s="46">
        <f>BM87/BN87</f>
        <v>-34.185755867133075</v>
      </c>
      <c r="BP87" s="64" t="e">
        <f>BK87/BL87</f>
        <v>#DIV/0!</v>
      </c>
      <c r="BQ87" s="16">
        <f>BB87+BK87+BS87</f>
        <v>4305</v>
      </c>
      <c r="BR87" s="69">
        <f>BC87+BL87+BT87</f>
        <v>1469.231752065109</v>
      </c>
      <c r="BS87" s="66">
        <v>0</v>
      </c>
      <c r="BT87" s="15">
        <f>AZ87*$D$150</f>
        <v>1.5147464972067843</v>
      </c>
      <c r="BU87" s="37">
        <f>BT87-BS87</f>
        <v>1.5147464972067843</v>
      </c>
      <c r="BV87" s="54">
        <f>BU87*(BU87&lt;&gt;0)</f>
        <v>1.5147464972067843</v>
      </c>
      <c r="BW87" s="26">
        <f>BV87/$BV$142</f>
        <v>2.9327134505455826E-3</v>
      </c>
      <c r="BX87" s="47">
        <f>BW87 * $BU$142</f>
        <v>1.5147464972067843</v>
      </c>
      <c r="BY87" s="48">
        <f>IF(BX87&gt;0, V87, W87)</f>
        <v>74.743780484096789</v>
      </c>
      <c r="BZ87" s="65">
        <f>BX87/BY87</f>
        <v>2.0265853391361124E-2</v>
      </c>
      <c r="CA87" s="66">
        <v>0</v>
      </c>
      <c r="CB87" s="15">
        <f>AZ87*$CA$145</f>
        <v>1.3993730549667047</v>
      </c>
      <c r="CC87" s="37">
        <f>CB87-CA87</f>
        <v>1.3993730549667047</v>
      </c>
      <c r="CD87" s="54">
        <f>CC87*(CC87&lt;&gt;0)</f>
        <v>1.3993730549667047</v>
      </c>
      <c r="CE87" s="26">
        <f>CD87/$CD$142</f>
        <v>2.4242867183774767E-4</v>
      </c>
      <c r="CF87" s="47">
        <f>CE87 * $CC$142</f>
        <v>1.3993730549667047</v>
      </c>
      <c r="CG87" s="48">
        <f>IF(BX87&gt;0,V87,W87)</f>
        <v>74.743780484096789</v>
      </c>
      <c r="CH87" s="65">
        <f>CF87/CG87</f>
        <v>1.8722267537222698E-2</v>
      </c>
      <c r="CI87" s="70">
        <f>N87</f>
        <v>0</v>
      </c>
      <c r="CJ87" s="1">
        <f>BQ87+BS87</f>
        <v>4305</v>
      </c>
    </row>
    <row r="88" spans="1:88" x14ac:dyDescent="0.2">
      <c r="A88" s="29" t="s">
        <v>162</v>
      </c>
      <c r="B88">
        <v>1</v>
      </c>
      <c r="C88">
        <v>1</v>
      </c>
      <c r="D88">
        <v>0.77995207667731603</v>
      </c>
      <c r="E88">
        <v>0.220047923322683</v>
      </c>
      <c r="F88">
        <v>0.97656870532168305</v>
      </c>
      <c r="G88">
        <v>0.97656870532168305</v>
      </c>
      <c r="H88">
        <v>0.20551378446115201</v>
      </c>
      <c r="I88">
        <v>0.61862990810359197</v>
      </c>
      <c r="J88">
        <v>0.356562720422683</v>
      </c>
      <c r="K88">
        <v>0.59009151345291899</v>
      </c>
      <c r="L88">
        <v>1.14767002552294</v>
      </c>
      <c r="M88">
        <v>-1.8247626098404299</v>
      </c>
      <c r="N88" s="21">
        <v>0</v>
      </c>
      <c r="O88">
        <v>1.0195007536062699</v>
      </c>
      <c r="P88">
        <v>0.97621056105314796</v>
      </c>
      <c r="Q88">
        <v>1.0177759177889001</v>
      </c>
      <c r="R88">
        <v>0.97063839794044604</v>
      </c>
      <c r="S88">
        <v>165.19000244140599</v>
      </c>
      <c r="T88" s="27">
        <f>IF(C88,P88,R88)</f>
        <v>0.97621056105314796</v>
      </c>
      <c r="U88" s="27">
        <f>IF(D88 = 0,O88,Q88)</f>
        <v>1.0177759177889001</v>
      </c>
      <c r="V88" s="39">
        <f>S88*T88^(1-N88)</f>
        <v>161.26022496369583</v>
      </c>
      <c r="W88" s="38">
        <f>S88*U88^(N88+1)</f>
        <v>168.12640634435263</v>
      </c>
      <c r="X88" s="44">
        <f>0.5 * (D88-MAX($D$3:$D$141))/(MIN($D$3:$D$141)-MAX($D$3:$D$141)) + 0.75</f>
        <v>0.8581010285975551</v>
      </c>
      <c r="Y88" s="44">
        <f>AVERAGE(D88, F88, G88, H88, I88, J88, K88)</f>
        <v>0.64341248768014681</v>
      </c>
      <c r="Z88" s="22">
        <f>AI88^N88</f>
        <v>1</v>
      </c>
      <c r="AA88" s="22">
        <f>(Z88+AB88)/2</f>
        <v>1</v>
      </c>
      <c r="AB88" s="22">
        <f>AM88^N88</f>
        <v>1</v>
      </c>
      <c r="AC88" s="22">
        <v>1</v>
      </c>
      <c r="AD88" s="22">
        <v>1</v>
      </c>
      <c r="AE88" s="22">
        <v>1</v>
      </c>
      <c r="AF88" s="22">
        <f>PERCENTILE($L$2:$L$141, 0.05)</f>
        <v>-4.4318681538856361E-2</v>
      </c>
      <c r="AG88" s="22">
        <f>PERCENTILE($L$2:$L$141, 0.95)</f>
        <v>0.96039612543034902</v>
      </c>
      <c r="AH88" s="22">
        <f>MIN(MAX(L88,AF88), AG88)</f>
        <v>0.96039612543034902</v>
      </c>
      <c r="AI88" s="22">
        <f>AH88-$AH$142+1</f>
        <v>2.0047148069692051</v>
      </c>
      <c r="AJ88" s="22">
        <f>PERCENTILE($M$2:$M$141, 0.02)</f>
        <v>-2.1836572052201673</v>
      </c>
      <c r="AK88" s="22">
        <f>PERCENTILE($M$2:$M$141, 0.98)</f>
        <v>1.2382392151731634</v>
      </c>
      <c r="AL88" s="22">
        <f>MIN(MAX(M88,AJ88), AK88)</f>
        <v>-1.8247626098404299</v>
      </c>
      <c r="AM88" s="22">
        <f>AL88-$AL$142 + 1</f>
        <v>1.3588945953797373</v>
      </c>
      <c r="AN88" s="46">
        <v>1</v>
      </c>
      <c r="AO88" s="51">
        <v>1</v>
      </c>
      <c r="AP88" s="51">
        <v>1</v>
      </c>
      <c r="AQ88" s="21">
        <v>1</v>
      </c>
      <c r="AR88" s="17">
        <f>(AI88^4)*AB88*AE88*AN88</f>
        <v>16.151408167681694</v>
      </c>
      <c r="AS88" s="17">
        <f>(AM88^4) *Z88*AC88*AO88*(M88 &gt; 0)</f>
        <v>0</v>
      </c>
      <c r="AT88" s="17">
        <f>(AM88^4)*AA88*AP88*AQ88</f>
        <v>3.4099113262881824</v>
      </c>
      <c r="AU88" s="17">
        <f>MIN(AR88, 0.05*AR$142)</f>
        <v>16.151408167681694</v>
      </c>
      <c r="AV88" s="17">
        <f>MIN(AS88, 0.05*AS$142)</f>
        <v>0</v>
      </c>
      <c r="AW88" s="17">
        <f>MIN(AT88, 0.05*AT$142)</f>
        <v>3.4099113262881824</v>
      </c>
      <c r="AX88" s="14">
        <f>AU88/$AU$142</f>
        <v>2.7468391479954293E-2</v>
      </c>
      <c r="AY88" s="14">
        <f>AV88/$AV$142</f>
        <v>0</v>
      </c>
      <c r="AZ88" s="67">
        <f>AW88/$AW$142</f>
        <v>3.725375558817943E-4</v>
      </c>
      <c r="BA88" s="21">
        <f>N88</f>
        <v>0</v>
      </c>
      <c r="BB88" s="66">
        <v>3799</v>
      </c>
      <c r="BC88" s="15">
        <f>$D$148*AX88</f>
        <v>3361.1889513186429</v>
      </c>
      <c r="BD88" s="19">
        <f>BC88-BB88</f>
        <v>-437.81104868135708</v>
      </c>
      <c r="BE88" s="63">
        <f>(IF(BD88 &gt; 0, V88, W88))</f>
        <v>168.12640634435263</v>
      </c>
      <c r="BF88" s="46">
        <f>BD88/BE88</f>
        <v>-2.6040588043298953</v>
      </c>
      <c r="BG88" s="64">
        <f>BB88/BC88</f>
        <v>1.1302548160851229</v>
      </c>
      <c r="BH88" s="66">
        <v>0</v>
      </c>
      <c r="BI88" s="66">
        <v>0</v>
      </c>
      <c r="BJ88" s="66">
        <v>0</v>
      </c>
      <c r="BK88" s="10">
        <f>SUM(BH88:BJ88)</f>
        <v>0</v>
      </c>
      <c r="BL88" s="15">
        <f>AY88*$D$147</f>
        <v>0</v>
      </c>
      <c r="BM88" s="9">
        <f>BL88-BK88</f>
        <v>0</v>
      </c>
      <c r="BN88" s="48">
        <f>IF(BM88&gt;0,V88,W88)</f>
        <v>168.12640634435263</v>
      </c>
      <c r="BO88" s="46">
        <f>BM88/BN88</f>
        <v>0</v>
      </c>
      <c r="BP88" s="64" t="e">
        <f>BK88/BL88</f>
        <v>#DIV/0!</v>
      </c>
      <c r="BQ88" s="16">
        <f>BB88+BK88+BS88</f>
        <v>3799</v>
      </c>
      <c r="BR88" s="69">
        <f>BC88+BL88+BT88</f>
        <v>3364.7528318469863</v>
      </c>
      <c r="BS88" s="66">
        <v>0</v>
      </c>
      <c r="BT88" s="15">
        <f>AZ88*$D$150</f>
        <v>3.5638805283431854</v>
      </c>
      <c r="BU88" s="37">
        <f>BT88-BS88</f>
        <v>3.5638805283431854</v>
      </c>
      <c r="BV88" s="54">
        <f>BU88*(BU88&lt;&gt;0)</f>
        <v>3.5638805283431854</v>
      </c>
      <c r="BW88" s="26">
        <f>BV88/$BV$142</f>
        <v>6.9000591061823937E-3</v>
      </c>
      <c r="BX88" s="47">
        <f>BW88 * $BU$142</f>
        <v>3.5638805283431854</v>
      </c>
      <c r="BY88" s="48">
        <f>IF(BX88&gt;0, V88, W88)</f>
        <v>161.26022496369583</v>
      </c>
      <c r="BZ88" s="65">
        <f>BX88/BY88</f>
        <v>2.2100183285404161E-2</v>
      </c>
      <c r="CA88" s="66">
        <v>0</v>
      </c>
      <c r="CB88" s="15">
        <f>AZ88*$CA$145</f>
        <v>3.2924310382499158</v>
      </c>
      <c r="CC88" s="37">
        <f>CB88-CA88</f>
        <v>3.2924310382499158</v>
      </c>
      <c r="CD88" s="54">
        <f>CC88*(CC88&lt;&gt;0)</f>
        <v>3.2924310382499158</v>
      </c>
      <c r="CE88" s="26">
        <f>CD88/$CD$142</f>
        <v>5.7038377356729566E-4</v>
      </c>
      <c r="CF88" s="47">
        <f>CE88 * $CC$142</f>
        <v>3.2924310382499158</v>
      </c>
      <c r="CG88" s="48">
        <f>IF(BX88&gt;0,V88,W88)</f>
        <v>161.26022496369583</v>
      </c>
      <c r="CH88" s="65">
        <f>CF88/CG88</f>
        <v>2.0416882334072978E-2</v>
      </c>
      <c r="CI88" s="70">
        <f>N88</f>
        <v>0</v>
      </c>
      <c r="CJ88" s="1">
        <f>BQ88+BS88</f>
        <v>3799</v>
      </c>
    </row>
    <row r="89" spans="1:88" x14ac:dyDescent="0.2">
      <c r="A89" s="29" t="s">
        <v>225</v>
      </c>
      <c r="B89">
        <v>1</v>
      </c>
      <c r="C89">
        <v>1</v>
      </c>
      <c r="D89">
        <v>0.51956869009584605</v>
      </c>
      <c r="E89">
        <v>0.480431309904153</v>
      </c>
      <c r="F89">
        <v>0.69618745035742602</v>
      </c>
      <c r="G89">
        <v>0.69618745035742602</v>
      </c>
      <c r="H89">
        <v>0.38847117794486202</v>
      </c>
      <c r="I89">
        <v>0.61821219715956499</v>
      </c>
      <c r="J89">
        <v>0.490058792850876</v>
      </c>
      <c r="K89">
        <v>0.58409997562068905</v>
      </c>
      <c r="L89">
        <v>1.057929472681</v>
      </c>
      <c r="M89">
        <v>-0.94607108820647101</v>
      </c>
      <c r="N89" s="21">
        <v>0</v>
      </c>
      <c r="O89">
        <v>1.01077811861775</v>
      </c>
      <c r="P89">
        <v>0.98185195182670004</v>
      </c>
      <c r="Q89">
        <v>1.00879452080607</v>
      </c>
      <c r="R89">
        <v>0.99481111463369798</v>
      </c>
      <c r="S89">
        <v>297.02999877929602</v>
      </c>
      <c r="T89" s="27">
        <f>IF(C89,P89,R89)</f>
        <v>0.98185195182670004</v>
      </c>
      <c r="U89" s="27">
        <f>IF(D89 = 0,O89,Q89)</f>
        <v>1.00879452080607</v>
      </c>
      <c r="V89" s="39">
        <f>S89*T89^(1-N89)</f>
        <v>291.63948405253416</v>
      </c>
      <c r="W89" s="38">
        <f>S89*U89^(N89+1)</f>
        <v>299.64223528358747</v>
      </c>
      <c r="X89" s="44">
        <f>0.5 * (D89-MAX($D$3:$D$141))/(MIN($D$3:$D$141)-MAX($D$3:$D$141)) + 0.75</f>
        <v>0.99034075350461115</v>
      </c>
      <c r="Y89" s="44">
        <f>AVERAGE(D89, F89, G89, H89, I89, J89, K89)</f>
        <v>0.5703979620552414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PERCENTILE($L$2:$L$141, 0.05)</f>
        <v>-4.4318681538856361E-2</v>
      </c>
      <c r="AG89" s="22">
        <f>PERCENTILE($L$2:$L$141, 0.95)</f>
        <v>0.96039612543034902</v>
      </c>
      <c r="AH89" s="22">
        <f>MIN(MAX(L89,AF89), AG89)</f>
        <v>0.96039612543034902</v>
      </c>
      <c r="AI89" s="22">
        <f>AH89-$AH$142+1</f>
        <v>2.0047148069692051</v>
      </c>
      <c r="AJ89" s="22">
        <f>PERCENTILE($M$2:$M$141, 0.02)</f>
        <v>-2.1836572052201673</v>
      </c>
      <c r="AK89" s="22">
        <f>PERCENTILE($M$2:$M$141, 0.98)</f>
        <v>1.2382392151731634</v>
      </c>
      <c r="AL89" s="22">
        <f>MIN(MAX(M89,AJ89), AK89)</f>
        <v>-0.94607108820647101</v>
      </c>
      <c r="AM89" s="22">
        <f>AL89-$AL$142 + 1</f>
        <v>2.2375861170136964</v>
      </c>
      <c r="AN89" s="46">
        <v>1</v>
      </c>
      <c r="AO89" s="51">
        <v>1</v>
      </c>
      <c r="AP89" s="51">
        <v>1</v>
      </c>
      <c r="AQ89" s="21">
        <v>1</v>
      </c>
      <c r="AR89" s="17">
        <f>(AI89^4)*AB89*AE89*AN89</f>
        <v>16.151408167681694</v>
      </c>
      <c r="AS89" s="17">
        <f>(AM89^4) *Z89*AC89*AO89*(M89 &gt; 0)</f>
        <v>0</v>
      </c>
      <c r="AT89" s="17">
        <f>(AM89^4)*AA89*AP89*AQ89</f>
        <v>25.067962436776668</v>
      </c>
      <c r="AU89" s="17">
        <f>MIN(AR89, 0.05*AR$142)</f>
        <v>16.151408167681694</v>
      </c>
      <c r="AV89" s="17">
        <f>MIN(AS89, 0.05*AS$142)</f>
        <v>0</v>
      </c>
      <c r="AW89" s="17">
        <f>MIN(AT89, 0.05*AT$142)</f>
        <v>25.067962436776668</v>
      </c>
      <c r="AX89" s="14">
        <f>AU89/$AU$142</f>
        <v>2.7468391479954293E-2</v>
      </c>
      <c r="AY89" s="14">
        <f>AV89/$AV$142</f>
        <v>0</v>
      </c>
      <c r="AZ89" s="67">
        <f>AW89/$AW$142</f>
        <v>2.7387097679454908E-3</v>
      </c>
      <c r="BA89" s="21">
        <f>N89</f>
        <v>0</v>
      </c>
      <c r="BB89" s="66">
        <v>297</v>
      </c>
      <c r="BC89" s="15">
        <f>$D$148*AX89</f>
        <v>3361.1889513186429</v>
      </c>
      <c r="BD89" s="19">
        <f>BC89-BB89</f>
        <v>3064.1889513186429</v>
      </c>
      <c r="BE89" s="63">
        <f>(IF(BD89 &gt; 0, V89, W89))</f>
        <v>291.63948405253416</v>
      </c>
      <c r="BF89" s="46">
        <f>BD89/BE89</f>
        <v>10.506769895281664</v>
      </c>
      <c r="BG89" s="64">
        <f>BB89/BC89</f>
        <v>8.8361589991387601E-2</v>
      </c>
      <c r="BH89" s="66">
        <v>0</v>
      </c>
      <c r="BI89" s="66">
        <v>0</v>
      </c>
      <c r="BJ89" s="66">
        <v>0</v>
      </c>
      <c r="BK89" s="10">
        <f>SUM(BH89:BJ89)</f>
        <v>0</v>
      </c>
      <c r="BL89" s="15">
        <f>AY89*$D$147</f>
        <v>0</v>
      </c>
      <c r="BM89" s="9">
        <f>BL89-BK89</f>
        <v>0</v>
      </c>
      <c r="BN89" s="48">
        <f>IF(BM89&gt;0,V89,W89)</f>
        <v>299.64223528358747</v>
      </c>
      <c r="BO89" s="46">
        <f>BM89/BN89</f>
        <v>0</v>
      </c>
      <c r="BP89" s="64" t="e">
        <f>BK89/BL89</f>
        <v>#DIV/0!</v>
      </c>
      <c r="BQ89" s="16">
        <f>BB89+BK89+BS89</f>
        <v>297</v>
      </c>
      <c r="BR89" s="69">
        <f>BC89+BL89+BT89</f>
        <v>3387.3888183136933</v>
      </c>
      <c r="BS89" s="66">
        <v>0</v>
      </c>
      <c r="BT89" s="15">
        <f>AZ89*$D$150</f>
        <v>26.199866995050538</v>
      </c>
      <c r="BU89" s="37">
        <f>BT89-BS89</f>
        <v>26.199866995050538</v>
      </c>
      <c r="BV89" s="54">
        <f>BU89*(BU89&lt;&gt;0)</f>
        <v>26.199866995050538</v>
      </c>
      <c r="BW89" s="26">
        <f>BV89/$BV$142</f>
        <v>5.0725783146274336E-2</v>
      </c>
      <c r="BX89" s="47">
        <f>BW89 * $BU$142</f>
        <v>26.199866995050538</v>
      </c>
      <c r="BY89" s="48">
        <f>IF(BX89&gt;0, V89, W89)</f>
        <v>291.63948405253416</v>
      </c>
      <c r="BZ89" s="65">
        <f>BX89/BY89</f>
        <v>8.9836487950757229E-2</v>
      </c>
      <c r="CA89" s="66">
        <v>0</v>
      </c>
      <c r="CB89" s="15">
        <f>AZ89*$CA$145</f>
        <v>24.204306122637057</v>
      </c>
      <c r="CC89" s="37">
        <f>CB89-CA89</f>
        <v>24.204306122637057</v>
      </c>
      <c r="CD89" s="54">
        <f>CC89*(CC89&lt;&gt;0)</f>
        <v>24.204306122637057</v>
      </c>
      <c r="CE89" s="26">
        <f>CD89/$CD$142</f>
        <v>4.1931761978972635E-3</v>
      </c>
      <c r="CF89" s="47">
        <f>CE89 * $CC$142</f>
        <v>24.204306122637057</v>
      </c>
      <c r="CG89" s="48">
        <f>IF(BX89&gt;0,V89,W89)</f>
        <v>291.63948405253416</v>
      </c>
      <c r="CH89" s="65">
        <f>CF89/CG89</f>
        <v>8.299392724984056E-2</v>
      </c>
      <c r="CI89" s="70">
        <f>N89</f>
        <v>0</v>
      </c>
      <c r="CJ89" s="1">
        <f>BQ89+BS89</f>
        <v>297</v>
      </c>
    </row>
    <row r="90" spans="1:88" x14ac:dyDescent="0.2">
      <c r="A90" s="29" t="s">
        <v>165</v>
      </c>
      <c r="B90">
        <v>1</v>
      </c>
      <c r="C90">
        <v>1</v>
      </c>
      <c r="D90">
        <v>0.33665480427046202</v>
      </c>
      <c r="E90">
        <v>0.66334519572953698</v>
      </c>
      <c r="F90">
        <v>0.42283298097251498</v>
      </c>
      <c r="G90">
        <v>0.42283298097251498</v>
      </c>
      <c r="H90">
        <v>7.9536679536679505E-2</v>
      </c>
      <c r="I90">
        <v>0.192277992277992</v>
      </c>
      <c r="J90">
        <v>0.123665488531646</v>
      </c>
      <c r="K90">
        <v>0.228669733806769</v>
      </c>
      <c r="L90">
        <v>0.52923056762102005</v>
      </c>
      <c r="M90">
        <v>-1.62812222202562</v>
      </c>
      <c r="N90" s="21">
        <v>0</v>
      </c>
      <c r="O90">
        <v>1.02692998034476</v>
      </c>
      <c r="P90">
        <v>0.98488536741638699</v>
      </c>
      <c r="Q90">
        <v>1.01852933623122</v>
      </c>
      <c r="R90">
        <v>0.97187146044291695</v>
      </c>
      <c r="S90">
        <v>50.740001678466797</v>
      </c>
      <c r="T90" s="27">
        <f>IF(C90,P90,R90)</f>
        <v>0.98488536741638699</v>
      </c>
      <c r="U90" s="27">
        <f>IF(D90 = 0,O90,Q90)</f>
        <v>1.01852933623122</v>
      </c>
      <c r="V90" s="39">
        <f>S90*T90^(1-N90)</f>
        <v>49.973085195804863</v>
      </c>
      <c r="W90" s="38">
        <f>S90*U90^(N90+1)</f>
        <v>51.680180229939772</v>
      </c>
      <c r="X90" s="44">
        <f>0.5 * (D90-MAX($D$3:$D$141))/(MIN($D$3:$D$141)-MAX($D$3:$D$141)) + 0.75</f>
        <v>1.0832363958141915</v>
      </c>
      <c r="Y90" s="44">
        <f>AVERAGE(D90, F90, G90, H90, I90, J90, K90)</f>
        <v>0.25806723719551117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PERCENTILE($L$2:$L$141, 0.05)</f>
        <v>-4.4318681538856361E-2</v>
      </c>
      <c r="AG90" s="22">
        <f>PERCENTILE($L$2:$L$141, 0.95)</f>
        <v>0.96039612543034902</v>
      </c>
      <c r="AH90" s="22">
        <f>MIN(MAX(L90,AF90), AG90)</f>
        <v>0.52923056762102005</v>
      </c>
      <c r="AI90" s="22">
        <f>AH90-$AH$142+1</f>
        <v>1.5735492491598764</v>
      </c>
      <c r="AJ90" s="22">
        <f>PERCENTILE($M$2:$M$141, 0.02)</f>
        <v>-2.1836572052201673</v>
      </c>
      <c r="AK90" s="22">
        <f>PERCENTILE($M$2:$M$141, 0.98)</f>
        <v>1.2382392151731634</v>
      </c>
      <c r="AL90" s="22">
        <f>MIN(MAX(M90,AJ90), AK90)</f>
        <v>-1.62812222202562</v>
      </c>
      <c r="AM90" s="22">
        <f>AL90-$AL$142 + 1</f>
        <v>1.5555349831945473</v>
      </c>
      <c r="AN90" s="46">
        <v>1</v>
      </c>
      <c r="AO90" s="51">
        <v>1</v>
      </c>
      <c r="AP90" s="51">
        <v>1</v>
      </c>
      <c r="AQ90" s="21">
        <v>1</v>
      </c>
      <c r="AR90" s="17">
        <f>(AI90^4)*AB90*AE90*AN90</f>
        <v>6.1308594534368988</v>
      </c>
      <c r="AS90" s="17">
        <f>(AM90^4) *Z90*AC90*AO90*(M90 &gt; 0)</f>
        <v>0</v>
      </c>
      <c r="AT90" s="17">
        <f>(AM90^4)*AA90*AP90*AQ90</f>
        <v>5.854895262948367</v>
      </c>
      <c r="AU90" s="17">
        <f>MIN(AR90, 0.05*AR$142)</f>
        <v>6.1308594534368988</v>
      </c>
      <c r="AV90" s="17">
        <f>MIN(AS90, 0.05*AS$142)</f>
        <v>0</v>
      </c>
      <c r="AW90" s="17">
        <f>MIN(AT90, 0.05*AT$142)</f>
        <v>5.854895262948367</v>
      </c>
      <c r="AX90" s="14">
        <f>AU90/$AU$142</f>
        <v>1.0426635611410932E-2</v>
      </c>
      <c r="AY90" s="14">
        <f>AV90/$AV$142</f>
        <v>0</v>
      </c>
      <c r="AZ90" s="67">
        <f>AW90/$AW$142</f>
        <v>6.396554521483597E-4</v>
      </c>
      <c r="BA90" s="21">
        <f>N90</f>
        <v>0</v>
      </c>
      <c r="BB90" s="66">
        <v>1725</v>
      </c>
      <c r="BC90" s="15">
        <f>$D$148*AX90</f>
        <v>1275.8625652352266</v>
      </c>
      <c r="BD90" s="19">
        <f>BC90-BB90</f>
        <v>-449.13743476477339</v>
      </c>
      <c r="BE90" s="63">
        <f>(IF(BD90 &gt; 0, V90, W90))</f>
        <v>51.680180229939772</v>
      </c>
      <c r="BF90" s="46">
        <f>BD90/BE90</f>
        <v>-8.6907095286129739</v>
      </c>
      <c r="BG90" s="64">
        <f>BB90/BC90</f>
        <v>1.3520265011317794</v>
      </c>
      <c r="BH90" s="66">
        <v>2486</v>
      </c>
      <c r="BI90" s="66">
        <v>0</v>
      </c>
      <c r="BJ90" s="66">
        <v>0</v>
      </c>
      <c r="BK90" s="10">
        <f>SUM(BH90:BJ90)</f>
        <v>2486</v>
      </c>
      <c r="BL90" s="15">
        <f>AY90*$D$147</f>
        <v>0</v>
      </c>
      <c r="BM90" s="9">
        <f>BL90-BK90</f>
        <v>-2486</v>
      </c>
      <c r="BN90" s="48">
        <f>IF(BM90&gt;0,V90,W90)</f>
        <v>51.680180229939772</v>
      </c>
      <c r="BO90" s="46">
        <f>BM90/BN90</f>
        <v>-48.10354741293628</v>
      </c>
      <c r="BP90" s="64" t="e">
        <f>BK90/BL90</f>
        <v>#DIV/0!</v>
      </c>
      <c r="BQ90" s="16">
        <f>BB90+BK90+BS90</f>
        <v>4211</v>
      </c>
      <c r="BR90" s="69">
        <f>BC90+BL90+BT90</f>
        <v>1281.9818291182039</v>
      </c>
      <c r="BS90" s="66">
        <v>0</v>
      </c>
      <c r="BT90" s="15">
        <f>AZ90*$D$150</f>
        <v>6.1192638829772834</v>
      </c>
      <c r="BU90" s="37">
        <f>BT90-BS90</f>
        <v>6.1192638829772834</v>
      </c>
      <c r="BV90" s="54">
        <f>BU90*(BU90&lt;&gt;0)</f>
        <v>6.1192638829772834</v>
      </c>
      <c r="BW90" s="26">
        <f>BV90/$BV$142</f>
        <v>1.184755834071117E-2</v>
      </c>
      <c r="BX90" s="47">
        <f>BW90 * $BU$142</f>
        <v>6.1192638829772834</v>
      </c>
      <c r="BY90" s="48">
        <f>IF(BX90&gt;0, V90, W90)</f>
        <v>49.973085195804863</v>
      </c>
      <c r="BZ90" s="65">
        <f>BX90/BY90</f>
        <v>0.12245119265702216</v>
      </c>
      <c r="CA90" s="66">
        <v>110</v>
      </c>
      <c r="CB90" s="15">
        <f>AZ90*$CA$145</f>
        <v>5.6531789377693809</v>
      </c>
      <c r="CC90" s="37">
        <f>CB90-CA90</f>
        <v>-104.34682106223062</v>
      </c>
      <c r="CD90" s="54">
        <f>CC90*(CC90&lt;&gt;0)</f>
        <v>-104.34682106223062</v>
      </c>
      <c r="CE90" s="26">
        <f>CD90/$CD$142</f>
        <v>-1.8077139009375569E-2</v>
      </c>
      <c r="CF90" s="47">
        <f>CE90 * $CC$142</f>
        <v>-104.3468210622306</v>
      </c>
      <c r="CG90" s="48">
        <f>IF(BX90&gt;0,V90,W90)</f>
        <v>49.973085195804863</v>
      </c>
      <c r="CH90" s="65">
        <f>CF90/CG90</f>
        <v>-2.0880604159894913</v>
      </c>
      <c r="CI90" s="70">
        <f>N90</f>
        <v>0</v>
      </c>
      <c r="CJ90" s="1">
        <f>BQ90+BS90</f>
        <v>4211</v>
      </c>
    </row>
    <row r="91" spans="1:88" x14ac:dyDescent="0.2">
      <c r="A91" s="29" t="s">
        <v>208</v>
      </c>
      <c r="B91">
        <v>0</v>
      </c>
      <c r="C91">
        <v>0</v>
      </c>
      <c r="D91">
        <v>1.74512987012987E-2</v>
      </c>
      <c r="E91">
        <v>0.98254870129870098</v>
      </c>
      <c r="F91">
        <v>0.15485668789808901</v>
      </c>
      <c r="G91">
        <v>0.15485668789808901</v>
      </c>
      <c r="H91">
        <v>0.30075187969924799</v>
      </c>
      <c r="I91">
        <v>3.8011695906432698E-2</v>
      </c>
      <c r="J91">
        <v>0.106920947407025</v>
      </c>
      <c r="K91">
        <v>0.128675653417333</v>
      </c>
      <c r="L91">
        <v>0.57027200791701904</v>
      </c>
      <c r="M91">
        <v>1.28916192488103</v>
      </c>
      <c r="N91" s="21">
        <v>0</v>
      </c>
      <c r="O91">
        <v>1</v>
      </c>
      <c r="P91">
        <v>0.98053334328402697</v>
      </c>
      <c r="Q91">
        <v>1.0088900185082501</v>
      </c>
      <c r="R91">
        <v>0.989803196224319</v>
      </c>
      <c r="S91">
        <v>5.0700001716613698</v>
      </c>
      <c r="T91" s="27">
        <f>IF(C91,P91,R91)</f>
        <v>0.989803196224319</v>
      </c>
      <c r="U91" s="27">
        <f>IF(D91 = 0,O91,Q91)</f>
        <v>1.0088900185082501</v>
      </c>
      <c r="V91" s="39">
        <f>S91*T91^(1-N91)</f>
        <v>5.01830237476827</v>
      </c>
      <c r="W91" s="38">
        <f>S91*U91^(N91+1)</f>
        <v>5.1150725670242707</v>
      </c>
      <c r="X91" s="44">
        <f>0.5 * (D91-MAX($D$3:$D$141))/(MIN($D$3:$D$141)-MAX($D$3:$D$141)) + 0.75</f>
        <v>1.2453488267185602</v>
      </c>
      <c r="Y91" s="44">
        <f>AVERAGE(D91, F91, G91, H91, I91, J91, K91)</f>
        <v>0.12878926441821648</v>
      </c>
      <c r="Z91" s="22">
        <f>AI91^N91</f>
        <v>1</v>
      </c>
      <c r="AA91" s="22">
        <f>(Z91+AB91)/2</f>
        <v>1</v>
      </c>
      <c r="AB91" s="22">
        <f>AM91^N91</f>
        <v>1</v>
      </c>
      <c r="AC91" s="22">
        <v>1</v>
      </c>
      <c r="AD91" s="22">
        <v>1</v>
      </c>
      <c r="AE91" s="22">
        <v>1</v>
      </c>
      <c r="AF91" s="22">
        <f>PERCENTILE($L$2:$L$141, 0.05)</f>
        <v>-4.4318681538856361E-2</v>
      </c>
      <c r="AG91" s="22">
        <f>PERCENTILE($L$2:$L$141, 0.95)</f>
        <v>0.96039612543034902</v>
      </c>
      <c r="AH91" s="22">
        <f>MIN(MAX(L91,AF91), AG91)</f>
        <v>0.57027200791701904</v>
      </c>
      <c r="AI91" s="22">
        <f>AH91-$AH$142+1</f>
        <v>1.6145906894558752</v>
      </c>
      <c r="AJ91" s="22">
        <f>PERCENTILE($M$2:$M$141, 0.02)</f>
        <v>-2.1836572052201673</v>
      </c>
      <c r="AK91" s="22">
        <f>PERCENTILE($M$2:$M$141, 0.98)</f>
        <v>1.2382392151731634</v>
      </c>
      <c r="AL91" s="22">
        <f>MIN(MAX(M91,AJ91), AK91)</f>
        <v>1.2382392151731634</v>
      </c>
      <c r="AM91" s="22">
        <f>AL91-$AL$142 + 1</f>
        <v>4.4218964203933311</v>
      </c>
      <c r="AN91" s="46">
        <v>0</v>
      </c>
      <c r="AO91" s="75">
        <v>0.26</v>
      </c>
      <c r="AP91" s="51">
        <v>0.52</v>
      </c>
      <c r="AQ91" s="50">
        <v>1</v>
      </c>
      <c r="AR91" s="17">
        <f>(AI91^4)*AB91*AE91*AN91</f>
        <v>0</v>
      </c>
      <c r="AS91" s="17">
        <f>(AM91^4) *Z91*AC91*AO91*(M91 &gt; 0)</f>
        <v>99.404858016359981</v>
      </c>
      <c r="AT91" s="17">
        <f>(AM91^4)*AA91*AP91*AQ91</f>
        <v>198.80971603271996</v>
      </c>
      <c r="AU91" s="17">
        <f>MIN(AR91, 0.05*AR$142)</f>
        <v>0</v>
      </c>
      <c r="AV91" s="17">
        <f>MIN(AS91, 0.05*AS$142)</f>
        <v>99.404858016359981</v>
      </c>
      <c r="AW91" s="17">
        <f>MIN(AT91, 0.05*AT$142)</f>
        <v>198.80971603271996</v>
      </c>
      <c r="AX91" s="14">
        <f>AU91/$AU$142</f>
        <v>0</v>
      </c>
      <c r="AY91" s="14">
        <f>AV91/$AV$142</f>
        <v>3.0138320520953971E-2</v>
      </c>
      <c r="AZ91" s="67">
        <f>AW91/$AW$142</f>
        <v>2.1720238038273162E-2</v>
      </c>
      <c r="BA91" s="21">
        <f>N91</f>
        <v>0</v>
      </c>
      <c r="BB91" s="66">
        <v>0</v>
      </c>
      <c r="BC91" s="15">
        <f>$D$148*AX91</f>
        <v>0</v>
      </c>
      <c r="BD91" s="19">
        <f>BC91-BB91</f>
        <v>0</v>
      </c>
      <c r="BE91" s="63">
        <f>(IF(BD91 &gt; 0, V91, W91))</f>
        <v>5.1150725670242707</v>
      </c>
      <c r="BF91" s="46">
        <f>BD91/BE91</f>
        <v>0</v>
      </c>
      <c r="BG91" s="64" t="e">
        <f>BB91/BC91</f>
        <v>#DIV/0!</v>
      </c>
      <c r="BH91" s="66">
        <v>786</v>
      </c>
      <c r="BI91" s="66">
        <v>771</v>
      </c>
      <c r="BJ91" s="66">
        <v>0</v>
      </c>
      <c r="BK91" s="10">
        <f>SUM(BH91:BJ91)</f>
        <v>1557</v>
      </c>
      <c r="BL91" s="15">
        <f>AY91*$D$147</f>
        <v>5343.6794407158213</v>
      </c>
      <c r="BM91" s="9">
        <f>BL91-BK91</f>
        <v>3786.6794407158213</v>
      </c>
      <c r="BN91" s="48">
        <f>IF(BM91&gt;0,V91,W91)</f>
        <v>5.01830237476827</v>
      </c>
      <c r="BO91" s="46">
        <f>BM91/BN91</f>
        <v>754.57378968533726</v>
      </c>
      <c r="BP91" s="64">
        <f>BK91/BL91</f>
        <v>0.29137226835437374</v>
      </c>
      <c r="BQ91" s="16">
        <f>BB91+BK91+BS91</f>
        <v>1775</v>
      </c>
      <c r="BR91" s="69">
        <f>BC91+BL91+BT91</f>
        <v>5551.4660979089613</v>
      </c>
      <c r="BS91" s="66">
        <v>218</v>
      </c>
      <c r="BT91" s="15">
        <f>AZ91*$D$150</f>
        <v>207.7866571931402</v>
      </c>
      <c r="BU91" s="37">
        <f>BT91-BS91</f>
        <v>-10.213342806859799</v>
      </c>
      <c r="BV91" s="54">
        <f>BU91*(BU91&lt;&gt;0)</f>
        <v>-10.213342806859799</v>
      </c>
      <c r="BW91" s="26">
        <f>BV91/$BV$142</f>
        <v>-1.9774139025866139E-2</v>
      </c>
      <c r="BX91" s="47">
        <f>BW91 * $BU$142</f>
        <v>-10.213342806859799</v>
      </c>
      <c r="BY91" s="48">
        <f>IF(BX91&gt;0, V91, W91)</f>
        <v>5.1150725670242707</v>
      </c>
      <c r="BZ91" s="65">
        <f>BX91/BY91</f>
        <v>-1.9967151341513583</v>
      </c>
      <c r="CA91" s="66">
        <v>0</v>
      </c>
      <c r="CB91" s="15">
        <f>AZ91*$CA$145</f>
        <v>191.96020574655248</v>
      </c>
      <c r="CC91" s="37">
        <f>CB91-CA91</f>
        <v>191.96020574655248</v>
      </c>
      <c r="CD91" s="54">
        <f>CC91*(CC91&lt;&gt;0)</f>
        <v>191.96020574655248</v>
      </c>
      <c r="CE91" s="26">
        <f>CD91/$CD$142</f>
        <v>3.3255362149262432E-2</v>
      </c>
      <c r="CF91" s="47">
        <f>CE91 * $CC$142</f>
        <v>191.96020574655248</v>
      </c>
      <c r="CG91" s="48">
        <f>IF(BX91&gt;0,V91,W91)</f>
        <v>5.1150725670242707</v>
      </c>
      <c r="CH91" s="65">
        <f>CF91/CG91</f>
        <v>37.528344560364012</v>
      </c>
      <c r="CI91" s="70">
        <f>N91</f>
        <v>0</v>
      </c>
      <c r="CJ91" s="1">
        <f>BQ91+BS91</f>
        <v>1993</v>
      </c>
    </row>
    <row r="92" spans="1:88" x14ac:dyDescent="0.2">
      <c r="A92" s="30" t="s">
        <v>166</v>
      </c>
      <c r="B92">
        <v>0</v>
      </c>
      <c r="C92">
        <v>1</v>
      </c>
      <c r="D92">
        <v>0.43594009983360998</v>
      </c>
      <c r="E92">
        <v>0.56405990016638896</v>
      </c>
      <c r="F92">
        <v>0.54308943089430795</v>
      </c>
      <c r="G92">
        <v>0.54308943089430795</v>
      </c>
      <c r="H92">
        <v>2.4439918533604801E-2</v>
      </c>
      <c r="I92">
        <v>0.621181262729124</v>
      </c>
      <c r="J92">
        <v>0.123213714560115</v>
      </c>
      <c r="K92">
        <v>0.25868139886514202</v>
      </c>
      <c r="L92">
        <v>-0.253643165178144</v>
      </c>
      <c r="M92">
        <v>-2.00063281488982</v>
      </c>
      <c r="N92" s="21">
        <v>0</v>
      </c>
      <c r="O92">
        <v>1.0027206598606</v>
      </c>
      <c r="P92">
        <v>0.97743806221039697</v>
      </c>
      <c r="Q92">
        <v>1.02103384806292</v>
      </c>
      <c r="R92">
        <v>0.97705271339373201</v>
      </c>
      <c r="S92">
        <v>1.9299999475479099</v>
      </c>
      <c r="T92" s="27">
        <f>IF(C92,P92,R92)</f>
        <v>0.97743806221039697</v>
      </c>
      <c r="U92" s="27">
        <f>IF(D92 = 0,O92,Q92)</f>
        <v>1.02103384806292</v>
      </c>
      <c r="V92" s="39">
        <f>S92*T92^(1-N92)</f>
        <v>1.8864554087973968</v>
      </c>
      <c r="W92" s="38">
        <f>S92*U92^(N92+1)</f>
        <v>1.9705952732060761</v>
      </c>
      <c r="X92" s="44">
        <f>0.5 * (D92-MAX($D$3:$D$141))/(MIN($D$3:$D$141)-MAX($D$3:$D$141)) + 0.75</f>
        <v>1.0328128248446264</v>
      </c>
      <c r="Y92" s="44">
        <f>AVERAGE(D92, F92, G92, H92, I92, J92, K92)</f>
        <v>0.36423360804431593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v>1</v>
      </c>
      <c r="AD92" s="22">
        <v>1</v>
      </c>
      <c r="AE92" s="22">
        <v>1</v>
      </c>
      <c r="AF92" s="22">
        <f>PERCENTILE($L$2:$L$141, 0.05)</f>
        <v>-4.4318681538856361E-2</v>
      </c>
      <c r="AG92" s="22">
        <f>PERCENTILE($L$2:$L$141, 0.95)</f>
        <v>0.96039612543034902</v>
      </c>
      <c r="AH92" s="22">
        <f>MIN(MAX(L92,AF92), AG92)</f>
        <v>-4.4318681538856361E-2</v>
      </c>
      <c r="AI92" s="22">
        <f>AH92-$AH$142+1</f>
        <v>1</v>
      </c>
      <c r="AJ92" s="22">
        <f>PERCENTILE($M$2:$M$141, 0.02)</f>
        <v>-2.1836572052201673</v>
      </c>
      <c r="AK92" s="22">
        <f>PERCENTILE($M$2:$M$141, 0.98)</f>
        <v>1.2382392151731634</v>
      </c>
      <c r="AL92" s="22">
        <f>MIN(MAX(M92,AJ92), AK92)</f>
        <v>-2.00063281488982</v>
      </c>
      <c r="AM92" s="22">
        <f>AL92-$AL$142 + 1</f>
        <v>1.1830243903303472</v>
      </c>
      <c r="AN92" s="46">
        <v>1</v>
      </c>
      <c r="AO92" s="51">
        <v>1</v>
      </c>
      <c r="AP92" s="51">
        <v>1</v>
      </c>
      <c r="AQ92" s="21">
        <v>1</v>
      </c>
      <c r="AR92" s="17">
        <f>(AI92^4)*AB92*AE92*AN92</f>
        <v>1</v>
      </c>
      <c r="AS92" s="17">
        <f>(AM92^4) *Z92*AC92*AO92*(M92 &gt; 0)</f>
        <v>0</v>
      </c>
      <c r="AT92" s="17">
        <f>(AM92^4)*AA92*AP92*AQ92</f>
        <v>1.9587309881997033</v>
      </c>
      <c r="AU92" s="17">
        <f>MIN(AR92, 0.05*AR$142)</f>
        <v>1</v>
      </c>
      <c r="AV92" s="17">
        <f>MIN(AS92, 0.05*AS$142)</f>
        <v>0</v>
      </c>
      <c r="AW92" s="17">
        <f>MIN(AT92, 0.05*AT$142)</f>
        <v>1.9587309881997033</v>
      </c>
      <c r="AX92" s="14">
        <f>AU92/$AU$142</f>
        <v>1.7006809062579088E-3</v>
      </c>
      <c r="AY92" s="14">
        <f>AV92/$AV$142</f>
        <v>0</v>
      </c>
      <c r="AZ92" s="67">
        <f>AW92/$AW$142</f>
        <v>2.1399408522688949E-4</v>
      </c>
      <c r="BA92" s="21">
        <f>N92</f>
        <v>0</v>
      </c>
      <c r="BB92" s="66">
        <v>230</v>
      </c>
      <c r="BC92" s="15">
        <f>$D$148*AX92</f>
        <v>208.10500957088337</v>
      </c>
      <c r="BD92" s="19">
        <f>BC92-BB92</f>
        <v>-21.894990429116632</v>
      </c>
      <c r="BE92" s="63">
        <f>(IF(BD92 &gt; 0, V92, W92))</f>
        <v>1.9705952732060761</v>
      </c>
      <c r="BF92" s="46">
        <f>BD92/BE92</f>
        <v>-11.110850983365244</v>
      </c>
      <c r="BG92" s="64">
        <f>BB92/BC92</f>
        <v>1.105211260768131</v>
      </c>
      <c r="BH92" s="66">
        <v>122</v>
      </c>
      <c r="BI92" s="66">
        <v>145</v>
      </c>
      <c r="BJ92" s="66">
        <v>2</v>
      </c>
      <c r="BK92" s="10">
        <f>SUM(BH92:BJ92)</f>
        <v>269</v>
      </c>
      <c r="BL92" s="15">
        <f>AY92*$D$147</f>
        <v>0</v>
      </c>
      <c r="BM92" s="9">
        <f>BL92-BK92</f>
        <v>-269</v>
      </c>
      <c r="BN92" s="48">
        <f>IF(BM92&gt;0,V92,W92)</f>
        <v>1.9705952732060761</v>
      </c>
      <c r="BO92" s="46">
        <f>BM92/BN92</f>
        <v>-136.50697515494809</v>
      </c>
      <c r="BP92" s="64" t="e">
        <f>BK92/BL92</f>
        <v>#DIV/0!</v>
      </c>
      <c r="BQ92" s="16">
        <f>BB92+BK92+BS92</f>
        <v>499</v>
      </c>
      <c r="BR92" s="69">
        <f>BC92+BL92+BT92</f>
        <v>210.1521839872064</v>
      </c>
      <c r="BS92" s="66">
        <v>0</v>
      </c>
      <c r="BT92" s="15">
        <f>AZ92*$D$150</f>
        <v>2.0471744163230383</v>
      </c>
      <c r="BU92" s="37">
        <f>BT92-BS92</f>
        <v>2.0471744163230383</v>
      </c>
      <c r="BV92" s="54">
        <f>BU92*(BU92&lt;&gt;0)</f>
        <v>2.0471744163230383</v>
      </c>
      <c r="BW92" s="26">
        <f>BV92/$BV$142</f>
        <v>3.9635516288926437E-3</v>
      </c>
      <c r="BX92" s="47">
        <f>BW92 * $BU$142</f>
        <v>2.0471744163230383</v>
      </c>
      <c r="BY92" s="48">
        <f>IF(BX92&gt;0, V92, W92)</f>
        <v>1.8864554087973968</v>
      </c>
      <c r="BZ92" s="65">
        <f>BX92/BY92</f>
        <v>1.0851962928867207</v>
      </c>
      <c r="CA92" s="66">
        <v>0</v>
      </c>
      <c r="CB92" s="15">
        <f>AZ92*$CA$145</f>
        <v>1.8912476261224653</v>
      </c>
      <c r="CC92" s="37">
        <f>CB92-CA92</f>
        <v>1.8912476261224653</v>
      </c>
      <c r="CD92" s="54">
        <f>CC92*(CC92&lt;&gt;0)</f>
        <v>1.8912476261224653</v>
      </c>
      <c r="CE92" s="26">
        <f>CD92/$CD$142</f>
        <v>3.2764147379418519E-4</v>
      </c>
      <c r="CF92" s="47">
        <f>CE92 * $CC$142</f>
        <v>1.8912476261224656</v>
      </c>
      <c r="CG92" s="48">
        <f>IF(BX92&gt;0,V92,W92)</f>
        <v>1.8864554087973968</v>
      </c>
      <c r="CH92" s="65">
        <f>CF92/CG92</f>
        <v>1.0025403289697283</v>
      </c>
      <c r="CI92" s="70">
        <f>N92</f>
        <v>0</v>
      </c>
      <c r="CJ92" s="1">
        <f>BQ92+BS92</f>
        <v>499</v>
      </c>
    </row>
    <row r="93" spans="1:88" x14ac:dyDescent="0.2">
      <c r="A93" s="30" t="s">
        <v>190</v>
      </c>
      <c r="B93">
        <v>1</v>
      </c>
      <c r="C93">
        <v>1</v>
      </c>
      <c r="D93">
        <v>0.72643769968051097</v>
      </c>
      <c r="E93">
        <v>0.27356230031948803</v>
      </c>
      <c r="F93">
        <v>0.959094519459888</v>
      </c>
      <c r="G93">
        <v>0.959094519459888</v>
      </c>
      <c r="H93">
        <v>0.72138680033416802</v>
      </c>
      <c r="I93">
        <v>0.64369256474519598</v>
      </c>
      <c r="J93">
        <v>0.68143328336707398</v>
      </c>
      <c r="K93">
        <v>0.80842991499258499</v>
      </c>
      <c r="L93">
        <v>0.64098828231907201</v>
      </c>
      <c r="M93">
        <v>-0.617842249246775</v>
      </c>
      <c r="N93" s="21">
        <v>0</v>
      </c>
      <c r="O93">
        <v>1.01023018994736</v>
      </c>
      <c r="P93">
        <v>0.993127866798865</v>
      </c>
      <c r="Q93">
        <v>1.0096940470109701</v>
      </c>
      <c r="R93">
        <v>0.98956594472528603</v>
      </c>
      <c r="S93">
        <v>163.27999877929599</v>
      </c>
      <c r="T93" s="27">
        <f>IF(C93,P93,R93)</f>
        <v>0.993127866798865</v>
      </c>
      <c r="U93" s="27">
        <f>IF(D93 = 0,O93,Q93)</f>
        <v>1.0096940470109701</v>
      </c>
      <c r="V93" s="39">
        <f>S93*T93^(1-N93)</f>
        <v>162.15791687860352</v>
      </c>
      <c r="W93" s="38">
        <f>S93*U93^(N93+1)</f>
        <v>164.86284276341362</v>
      </c>
      <c r="X93" s="44">
        <f>0.5 * (D93-MAX($D$3:$D$141))/(MIN($D$3:$D$141)-MAX($D$3:$D$141)) + 0.75</f>
        <v>0.88527913156925053</v>
      </c>
      <c r="Y93" s="44">
        <f>AVERAGE(D93, F93, G93, H93, I93, J93, K93)</f>
        <v>0.78565275743418717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PERCENTILE($L$2:$L$141, 0.05)</f>
        <v>-4.4318681538856361E-2</v>
      </c>
      <c r="AG93" s="22">
        <f>PERCENTILE($L$2:$L$141, 0.95)</f>
        <v>0.96039612543034902</v>
      </c>
      <c r="AH93" s="22">
        <f>MIN(MAX(L93,AF93), AG93)</f>
        <v>0.64098828231907201</v>
      </c>
      <c r="AI93" s="22">
        <f>AH93-$AH$142+1</f>
        <v>1.6853069638579283</v>
      </c>
      <c r="AJ93" s="22">
        <f>PERCENTILE($M$2:$M$141, 0.02)</f>
        <v>-2.1836572052201673</v>
      </c>
      <c r="AK93" s="22">
        <f>PERCENTILE($M$2:$M$141, 0.98)</f>
        <v>1.2382392151731634</v>
      </c>
      <c r="AL93" s="22">
        <f>MIN(MAX(M93,AJ93), AK93)</f>
        <v>-0.617842249246775</v>
      </c>
      <c r="AM93" s="22">
        <f>AL93-$AL$142 + 1</f>
        <v>2.5658149559733925</v>
      </c>
      <c r="AN93" s="46">
        <v>1</v>
      </c>
      <c r="AO93" s="51">
        <v>1</v>
      </c>
      <c r="AP93" s="51">
        <v>1</v>
      </c>
      <c r="AQ93" s="21">
        <v>1</v>
      </c>
      <c r="AR93" s="17">
        <f>(AI93^4)*AB93*AE93*AN93</f>
        <v>8.0670743819638577</v>
      </c>
      <c r="AS93" s="17">
        <f>(AM93^4) *Z93*AC93*AO93*(M93 &gt; 0)</f>
        <v>0</v>
      </c>
      <c r="AT93" s="17">
        <f>(AM93^4)*AA93*AP93*AQ93</f>
        <v>43.341239673466362</v>
      </c>
      <c r="AU93" s="17">
        <f>MIN(AR93, 0.05*AR$142)</f>
        <v>8.0670743819638577</v>
      </c>
      <c r="AV93" s="17">
        <f>MIN(AS93, 0.05*AS$142)</f>
        <v>0</v>
      </c>
      <c r="AW93" s="17">
        <f>MIN(AT93, 0.05*AT$142)</f>
        <v>43.341239673466362</v>
      </c>
      <c r="AX93" s="14">
        <f>AU93/$AU$142</f>
        <v>1.3719519370768252E-2</v>
      </c>
      <c r="AY93" s="14">
        <f>AV93/$AV$142</f>
        <v>0</v>
      </c>
      <c r="AZ93" s="67">
        <f>AW93/$AW$142</f>
        <v>4.7350907257802536E-3</v>
      </c>
      <c r="BA93" s="21">
        <f>N93</f>
        <v>0</v>
      </c>
      <c r="BB93" s="66">
        <v>163</v>
      </c>
      <c r="BC93" s="15">
        <f>$D$148*AX93</f>
        <v>1678.7985914676167</v>
      </c>
      <c r="BD93" s="19">
        <f>BC93-BB93</f>
        <v>1515.7985914676167</v>
      </c>
      <c r="BE93" s="63">
        <f>(IF(BD93 &gt; 0, V93, W93))</f>
        <v>162.15791687860352</v>
      </c>
      <c r="BF93" s="46">
        <f>BD93/BE93</f>
        <v>9.3476693623438134</v>
      </c>
      <c r="BG93" s="64">
        <f>BB93/BC93</f>
        <v>9.7093243244565947E-2</v>
      </c>
      <c r="BH93" s="66">
        <v>0</v>
      </c>
      <c r="BI93" s="66">
        <v>0</v>
      </c>
      <c r="BJ93" s="66">
        <v>0</v>
      </c>
      <c r="BK93" s="10">
        <f>SUM(BH93:BJ93)</f>
        <v>0</v>
      </c>
      <c r="BL93" s="15">
        <f>AY93*$D$147</f>
        <v>0</v>
      </c>
      <c r="BM93" s="9">
        <f>BL93-BK93</f>
        <v>0</v>
      </c>
      <c r="BN93" s="48">
        <f>IF(BM93&gt;0,V93,W93)</f>
        <v>164.86284276341362</v>
      </c>
      <c r="BO93" s="46">
        <f>BM93/BN93</f>
        <v>0</v>
      </c>
      <c r="BP93" s="64" t="e">
        <f>BK93/BL93</f>
        <v>#DIV/0!</v>
      </c>
      <c r="BQ93" s="16">
        <f>BB93+BK93+BS93</f>
        <v>163</v>
      </c>
      <c r="BR93" s="69">
        <f>BC93+BL93+BT93</f>
        <v>1724.0968368957936</v>
      </c>
      <c r="BS93" s="66">
        <v>0</v>
      </c>
      <c r="BT93" s="15">
        <f>AZ93*$D$150</f>
        <v>45.298245428176799</v>
      </c>
      <c r="BU93" s="37">
        <f>BT93-BS93</f>
        <v>45.298245428176799</v>
      </c>
      <c r="BV93" s="54">
        <f>BU93*(BU93&lt;&gt;0)</f>
        <v>45.298245428176799</v>
      </c>
      <c r="BW93" s="26">
        <f>BV93/$BV$142</f>
        <v>8.7702314478561597E-2</v>
      </c>
      <c r="BX93" s="47">
        <f>BW93 * $BU$142</f>
        <v>45.298245428176799</v>
      </c>
      <c r="BY93" s="48">
        <f>IF(BX93&gt;0, V93, W93)</f>
        <v>162.15791687860352</v>
      </c>
      <c r="BZ93" s="65">
        <f>BX93/BY93</f>
        <v>0.27934649322171845</v>
      </c>
      <c r="CA93" s="66">
        <v>0</v>
      </c>
      <c r="CB93" s="15">
        <f>AZ93*$CA$145</f>
        <v>41.848021570837012</v>
      </c>
      <c r="CC93" s="37">
        <f>CB93-CA93</f>
        <v>41.848021570837012</v>
      </c>
      <c r="CD93" s="54">
        <f>CC93*(CC93&lt;&gt;0)</f>
        <v>41.848021570837012</v>
      </c>
      <c r="CE93" s="26">
        <f>CD93/$CD$142</f>
        <v>7.2497896486200496E-3</v>
      </c>
      <c r="CF93" s="47">
        <f>CE93 * $CC$142</f>
        <v>41.848021570837012</v>
      </c>
      <c r="CG93" s="48">
        <f>IF(BX93&gt;0,V93,W93)</f>
        <v>162.15791687860352</v>
      </c>
      <c r="CH93" s="65">
        <f>CF93/CG93</f>
        <v>0.2580695557538874</v>
      </c>
      <c r="CI93" s="70">
        <f>N93</f>
        <v>0</v>
      </c>
      <c r="CJ93" s="1">
        <f>BQ93+BS93</f>
        <v>163</v>
      </c>
    </row>
    <row r="94" spans="1:88" x14ac:dyDescent="0.2">
      <c r="A94" s="30" t="s">
        <v>285</v>
      </c>
      <c r="B94">
        <v>1</v>
      </c>
      <c r="C94">
        <v>1</v>
      </c>
      <c r="D94">
        <v>0.80471246006389696</v>
      </c>
      <c r="E94">
        <v>0.19528753993610201</v>
      </c>
      <c r="F94">
        <v>0.88959491660047596</v>
      </c>
      <c r="G94">
        <v>0.88959491660047596</v>
      </c>
      <c r="H94">
        <v>0.79908103592314095</v>
      </c>
      <c r="I94">
        <v>0.89264828738512902</v>
      </c>
      <c r="J94">
        <v>0.84456990130996601</v>
      </c>
      <c r="K94">
        <v>0.86679010776491405</v>
      </c>
      <c r="L94">
        <v>0.62433028424843595</v>
      </c>
      <c r="M94">
        <v>-1.00726066279283</v>
      </c>
      <c r="N94" s="21">
        <v>0</v>
      </c>
      <c r="O94">
        <v>1.03107937272362</v>
      </c>
      <c r="P94">
        <v>0.98262607532645896</v>
      </c>
      <c r="Q94">
        <v>1.0015238080705899</v>
      </c>
      <c r="R94">
        <v>1.00404545520966</v>
      </c>
      <c r="S94">
        <v>10.3500003814697</v>
      </c>
      <c r="T94" s="27">
        <f>IF(C94,P94,R94)</f>
        <v>0.98262607532645896</v>
      </c>
      <c r="U94" s="27">
        <f>IF(D94 = 0,O94,Q94)</f>
        <v>1.0015238080705899</v>
      </c>
      <c r="V94" s="39">
        <f>S94*T94^(1-N94)</f>
        <v>10.170180254470925</v>
      </c>
      <c r="W94" s="38">
        <f>S94*U94^(N94+1)</f>
        <v>10.365771795581592</v>
      </c>
      <c r="X94" s="44">
        <f>0.5 * (D94-MAX($D$3:$D$141))/(MIN($D$3:$D$141)-MAX($D$3:$D$141)) + 0.75</f>
        <v>0.84552608543154695</v>
      </c>
      <c r="Y94" s="44">
        <f>AVERAGE(D94, F94, G94, H94, I94, J94, K94)</f>
        <v>0.85528451794971427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PERCENTILE($L$2:$L$141, 0.05)</f>
        <v>-4.4318681538856361E-2</v>
      </c>
      <c r="AG94" s="22">
        <f>PERCENTILE($L$2:$L$141, 0.95)</f>
        <v>0.96039612543034902</v>
      </c>
      <c r="AH94" s="22">
        <f>MIN(MAX(L94,AF94), AG94)</f>
        <v>0.62433028424843595</v>
      </c>
      <c r="AI94" s="22">
        <f>AH94-$AH$142+1</f>
        <v>1.6686489657872923</v>
      </c>
      <c r="AJ94" s="22">
        <f>PERCENTILE($M$2:$M$141, 0.02)</f>
        <v>-2.1836572052201673</v>
      </c>
      <c r="AK94" s="22">
        <f>PERCENTILE($M$2:$M$141, 0.98)</f>
        <v>1.2382392151731634</v>
      </c>
      <c r="AL94" s="22">
        <f>MIN(MAX(M94,AJ94), AK94)</f>
        <v>-1.00726066279283</v>
      </c>
      <c r="AM94" s="22">
        <f>AL94-$AL$142 + 1</f>
        <v>2.1763965424273373</v>
      </c>
      <c r="AN94" s="46">
        <v>0</v>
      </c>
      <c r="AO94" s="75">
        <v>0.26</v>
      </c>
      <c r="AP94" s="51">
        <v>0.52</v>
      </c>
      <c r="AQ94" s="50">
        <v>1</v>
      </c>
      <c r="AR94" s="17">
        <f>(AI94^4)*AB94*AE94*AN94</f>
        <v>0</v>
      </c>
      <c r="AS94" s="17">
        <f>(AM94^4) *Z94*AC94*AO94*(M94 &gt; 0)</f>
        <v>0</v>
      </c>
      <c r="AT94" s="17">
        <f>(AM94^4)*AA94*AP94*AQ94</f>
        <v>11.666899391239266</v>
      </c>
      <c r="AU94" s="17">
        <f>MIN(AR94, 0.05*AR$142)</f>
        <v>0</v>
      </c>
      <c r="AV94" s="17">
        <f>MIN(AS94, 0.05*AS$142)</f>
        <v>0</v>
      </c>
      <c r="AW94" s="17">
        <f>MIN(AT94, 0.05*AT$142)</f>
        <v>11.666899391239266</v>
      </c>
      <c r="AX94" s="14">
        <f>AU94/$AU$142</f>
        <v>0</v>
      </c>
      <c r="AY94" s="14">
        <f>AV94/$AV$142</f>
        <v>0</v>
      </c>
      <c r="AZ94" s="67">
        <f>AW94/$AW$142</f>
        <v>1.2746249881700723E-3</v>
      </c>
      <c r="BA94" s="21">
        <f>N94</f>
        <v>0</v>
      </c>
      <c r="BB94" s="66">
        <v>0</v>
      </c>
      <c r="BC94" s="15">
        <f>$D$148*AX94</f>
        <v>0</v>
      </c>
      <c r="BD94" s="19">
        <f>BC94-BB94</f>
        <v>0</v>
      </c>
      <c r="BE94" s="63">
        <f>(IF(BD94 &gt; 0, V94, W94))</f>
        <v>10.365771795581592</v>
      </c>
      <c r="BF94" s="46">
        <f>BD94/BE94</f>
        <v>0</v>
      </c>
      <c r="BG94" s="64" t="e">
        <f>BB94/BC94</f>
        <v>#DIV/0!</v>
      </c>
      <c r="BH94" s="66">
        <v>0</v>
      </c>
      <c r="BI94" s="66">
        <v>10</v>
      </c>
      <c r="BJ94" s="66">
        <v>0</v>
      </c>
      <c r="BK94" s="10">
        <f>SUM(BH94:BJ94)</f>
        <v>10</v>
      </c>
      <c r="BL94" s="15">
        <f>AY94*$D$147</f>
        <v>0</v>
      </c>
      <c r="BM94" s="9">
        <f>BL94-BK94</f>
        <v>-10</v>
      </c>
      <c r="BN94" s="48">
        <f>IF(BM94&gt;0,V94,W94)</f>
        <v>10.365771795581592</v>
      </c>
      <c r="BO94" s="46">
        <f>BM94/BN94</f>
        <v>-0.96471350104991682</v>
      </c>
      <c r="BP94" s="64" t="e">
        <f>BK94/BL94</f>
        <v>#DIV/0!</v>
      </c>
      <c r="BQ94" s="16">
        <f>BB94+BK94+BS94</f>
        <v>31</v>
      </c>
      <c r="BR94" s="69">
        <f>BC94+BL94+BT94</f>
        <v>12.193699949328996</v>
      </c>
      <c r="BS94" s="66">
        <v>21</v>
      </c>
      <c r="BT94" s="15">
        <f>AZ94*$D$150</f>
        <v>12.193699949328996</v>
      </c>
      <c r="BU94" s="37">
        <f>BT94-BS94</f>
        <v>-8.8063000506710036</v>
      </c>
      <c r="BV94" s="54">
        <f>BU94*(BU94&lt;&gt;0)</f>
        <v>-8.8063000506710036</v>
      </c>
      <c r="BW94" s="26">
        <f>BV94/$BV$142</f>
        <v>-1.7049951695394108E-2</v>
      </c>
      <c r="BX94" s="47">
        <f>BW94 * $BU$142</f>
        <v>-8.8063000506710036</v>
      </c>
      <c r="BY94" s="48">
        <f>IF(BX94&gt;0, V94, W94)</f>
        <v>10.365771795581592</v>
      </c>
      <c r="BZ94" s="65">
        <f>BX94/BY94</f>
        <v>-0.84955565531788835</v>
      </c>
      <c r="CA94" s="66">
        <v>0</v>
      </c>
      <c r="CB94" s="15">
        <f>AZ94*$CA$145</f>
        <v>11.264944451698874</v>
      </c>
      <c r="CC94" s="37">
        <f>CB94-CA94</f>
        <v>11.264944451698874</v>
      </c>
      <c r="CD94" s="54">
        <f>CC94*(CC94&lt;&gt;0)</f>
        <v>11.264944451698874</v>
      </c>
      <c r="CE94" s="26">
        <f>CD94/$CD$142</f>
        <v>1.9515493113566773E-3</v>
      </c>
      <c r="CF94" s="47">
        <f>CE94 * $CC$142</f>
        <v>11.264944451698874</v>
      </c>
      <c r="CG94" s="48">
        <f>IF(BX94&gt;0,V94,W94)</f>
        <v>10.365771795581592</v>
      </c>
      <c r="CH94" s="65">
        <f>CF94/CG94</f>
        <v>1.0867444001131255</v>
      </c>
      <c r="CI94" s="70">
        <f>N94</f>
        <v>0</v>
      </c>
      <c r="CJ94" s="1">
        <f>BQ94+BS94</f>
        <v>52</v>
      </c>
    </row>
    <row r="95" spans="1:88" x14ac:dyDescent="0.2">
      <c r="A95" s="30" t="s">
        <v>170</v>
      </c>
      <c r="B95">
        <v>1</v>
      </c>
      <c r="C95">
        <v>1</v>
      </c>
      <c r="D95">
        <v>0.64177316293929698</v>
      </c>
      <c r="E95">
        <v>0.35822683706070202</v>
      </c>
      <c r="F95">
        <v>0.89912629070690997</v>
      </c>
      <c r="G95">
        <v>0.89912629070690997</v>
      </c>
      <c r="H95">
        <v>0.46240601503759399</v>
      </c>
      <c r="I95">
        <v>0.38471177944862101</v>
      </c>
      <c r="J95">
        <v>0.42177368442431101</v>
      </c>
      <c r="K95">
        <v>0.615814751686104</v>
      </c>
      <c r="L95">
        <v>0.77253885355847296</v>
      </c>
      <c r="M95">
        <v>-2.2259714893750502</v>
      </c>
      <c r="N95" s="21">
        <v>0</v>
      </c>
      <c r="O95">
        <v>1.0005565547459101</v>
      </c>
      <c r="P95">
        <v>0.98903806672144401</v>
      </c>
      <c r="Q95">
        <v>1.0201384924502499</v>
      </c>
      <c r="R95">
        <v>0.99004080494789504</v>
      </c>
      <c r="S95">
        <v>173.100006103515</v>
      </c>
      <c r="T95" s="27">
        <f>IF(C95,P95,R95)</f>
        <v>0.98903806672144401</v>
      </c>
      <c r="U95" s="27">
        <f>IF(D95 = 0,O95,Q95)</f>
        <v>1.0201384924502499</v>
      </c>
      <c r="V95" s="39">
        <f>S95*T95^(1-N95)</f>
        <v>171.20249538609065</v>
      </c>
      <c r="W95" s="38">
        <f>S95*U95^(N95+1)</f>
        <v>176.58597926956884</v>
      </c>
      <c r="X95" s="44">
        <f>0.5 * (D95-MAX($D$3:$D$141))/(MIN($D$3:$D$141)-MAX($D$3:$D$141)) + 0.75</f>
        <v>0.92827732433044052</v>
      </c>
      <c r="Y95" s="44">
        <f>AVERAGE(D95, F95, G95, H95, I95, J95, K95)</f>
        <v>0.61781885356424948</v>
      </c>
      <c r="Z95" s="22">
        <f>AI95^N95</f>
        <v>1</v>
      </c>
      <c r="AA95" s="22">
        <f>(Z95+AB95)/2</f>
        <v>1</v>
      </c>
      <c r="AB95" s="22">
        <f>AM95^N95</f>
        <v>1</v>
      </c>
      <c r="AC95" s="22">
        <v>1</v>
      </c>
      <c r="AD95" s="22">
        <v>1</v>
      </c>
      <c r="AE95" s="22">
        <v>1</v>
      </c>
      <c r="AF95" s="22">
        <f>PERCENTILE($L$2:$L$141, 0.05)</f>
        <v>-4.4318681538856361E-2</v>
      </c>
      <c r="AG95" s="22">
        <f>PERCENTILE($L$2:$L$141, 0.95)</f>
        <v>0.96039612543034902</v>
      </c>
      <c r="AH95" s="22">
        <f>MIN(MAX(L95,AF95), AG95)</f>
        <v>0.77253885355847296</v>
      </c>
      <c r="AI95" s="22">
        <f>AH95-$AH$142+1</f>
        <v>1.8168575350973293</v>
      </c>
      <c r="AJ95" s="22">
        <f>PERCENTILE($M$2:$M$141, 0.02)</f>
        <v>-2.1836572052201673</v>
      </c>
      <c r="AK95" s="22">
        <f>PERCENTILE($M$2:$M$141, 0.98)</f>
        <v>1.2382392151731634</v>
      </c>
      <c r="AL95" s="22">
        <f>MIN(MAX(M95,AJ95), AK95)</f>
        <v>-2.1836572052201673</v>
      </c>
      <c r="AM95" s="22">
        <f>AL95-$AL$142 + 1</f>
        <v>1</v>
      </c>
      <c r="AN95" s="46">
        <v>1</v>
      </c>
      <c r="AO95" s="51">
        <v>1</v>
      </c>
      <c r="AP95" s="51">
        <v>1</v>
      </c>
      <c r="AQ95" s="21">
        <v>1</v>
      </c>
      <c r="AR95" s="17">
        <f>(AI95^4)*AB95*AE95*AN95</f>
        <v>10.89641154217283</v>
      </c>
      <c r="AS95" s="17">
        <f>(AM95^4) *Z95*AC95*AO95*(M95 &gt; 0)</f>
        <v>0</v>
      </c>
      <c r="AT95" s="17">
        <f>(AM95^4)*AA95*AP95*AQ95</f>
        <v>1</v>
      </c>
      <c r="AU95" s="17">
        <f>MIN(AR95, 0.05*AR$142)</f>
        <v>10.89641154217283</v>
      </c>
      <c r="AV95" s="17">
        <f>MIN(AS95, 0.05*AS$142)</f>
        <v>0</v>
      </c>
      <c r="AW95" s="17">
        <f>MIN(AT95, 0.05*AT$142)</f>
        <v>1</v>
      </c>
      <c r="AX95" s="14">
        <f>AU95/$AU$142</f>
        <v>1.8531319056501624E-2</v>
      </c>
      <c r="AY95" s="14">
        <f>AV95/$AV$142</f>
        <v>0</v>
      </c>
      <c r="AZ95" s="67">
        <f>AW95/$AW$142</f>
        <v>1.0925139108743791E-4</v>
      </c>
      <c r="BA95" s="21">
        <f>N95</f>
        <v>0</v>
      </c>
      <c r="BB95" s="66">
        <v>2770</v>
      </c>
      <c r="BC95" s="15">
        <f>$D$148*AX95</f>
        <v>2267.5978282721608</v>
      </c>
      <c r="BD95" s="19">
        <f>BC95-BB95</f>
        <v>-502.40217172783923</v>
      </c>
      <c r="BE95" s="63">
        <f>(IF(BD95 &gt; 0, V95, W95))</f>
        <v>176.58597926956884</v>
      </c>
      <c r="BF95" s="46">
        <f>BD95/BE95</f>
        <v>-2.8450852882317057</v>
      </c>
      <c r="BG95" s="64">
        <f>BB95/BC95</f>
        <v>1.2215569998630023</v>
      </c>
      <c r="BH95" s="66">
        <v>0</v>
      </c>
      <c r="BI95" s="66">
        <v>4674</v>
      </c>
      <c r="BJ95" s="66">
        <v>0</v>
      </c>
      <c r="BK95" s="10">
        <f>SUM(BH95:BJ95)</f>
        <v>4674</v>
      </c>
      <c r="BL95" s="15">
        <f>AY95*$D$147</f>
        <v>0</v>
      </c>
      <c r="BM95" s="9">
        <f>BL95-BK95</f>
        <v>-4674</v>
      </c>
      <c r="BN95" s="48">
        <f>IF(BM95&gt;0,V95,W95)</f>
        <v>176.58597926956884</v>
      </c>
      <c r="BO95" s="46">
        <f>BM95/BN95</f>
        <v>-26.468692584391796</v>
      </c>
      <c r="BP95" s="64" t="e">
        <f>BK95/BL95</f>
        <v>#DIV/0!</v>
      </c>
      <c r="BQ95" s="16">
        <f>BB95+BK95+BS95</f>
        <v>7444</v>
      </c>
      <c r="BR95" s="69">
        <f>BC95+BL95+BT95</f>
        <v>2268.6429817049989</v>
      </c>
      <c r="BS95" s="66">
        <v>0</v>
      </c>
      <c r="BT95" s="15">
        <f>AZ95*$D$150</f>
        <v>1.0451534328379748</v>
      </c>
      <c r="BU95" s="37">
        <f>BT95-BS95</f>
        <v>1.0451534328379748</v>
      </c>
      <c r="BV95" s="54">
        <f>BU95*(BU95&lt;&gt;0)</f>
        <v>1.0451534328379748</v>
      </c>
      <c r="BW95" s="26">
        <f>BV95/$BV$142</f>
        <v>2.0235303636746971E-3</v>
      </c>
      <c r="BX95" s="47">
        <f>BW95 * $BU$142</f>
        <v>1.0451534328379748</v>
      </c>
      <c r="BY95" s="48">
        <f>IF(BX95&gt;0, V95, W95)</f>
        <v>171.20249538609065</v>
      </c>
      <c r="BZ95" s="65">
        <f>BX95/BY95</f>
        <v>6.1047792000985535E-3</v>
      </c>
      <c r="CA95" s="66">
        <v>0</v>
      </c>
      <c r="CB95" s="15">
        <f>AZ95*$CA$145</f>
        <v>0.96554740672211314</v>
      </c>
      <c r="CC95" s="37">
        <f>CB95-CA95</f>
        <v>0.96554740672211314</v>
      </c>
      <c r="CD95" s="54">
        <f>CC95*(CC95&lt;&gt;0)</f>
        <v>0.96554740672211314</v>
      </c>
      <c r="CE95" s="26">
        <f>CD95/$CD$142</f>
        <v>1.6727231854095749E-4</v>
      </c>
      <c r="CF95" s="47">
        <f>CE95 * $CC$142</f>
        <v>0.96554740672211326</v>
      </c>
      <c r="CG95" s="48">
        <f>IF(BX95&gt;0,V95,W95)</f>
        <v>171.20249538609065</v>
      </c>
      <c r="CH95" s="65">
        <f>CF95/CG95</f>
        <v>5.6397975073005811E-3</v>
      </c>
      <c r="CI95" s="70">
        <f>N95</f>
        <v>0</v>
      </c>
      <c r="CJ95" s="1">
        <f>BQ95+BS95</f>
        <v>7444</v>
      </c>
    </row>
    <row r="96" spans="1:88" x14ac:dyDescent="0.2">
      <c r="A96" s="30" t="s">
        <v>168</v>
      </c>
      <c r="B96">
        <v>0</v>
      </c>
      <c r="C96">
        <v>1</v>
      </c>
      <c r="D96">
        <v>0.36781076066790303</v>
      </c>
      <c r="E96">
        <v>0.63218923933209603</v>
      </c>
      <c r="F96">
        <v>0.435944700460829</v>
      </c>
      <c r="G96">
        <v>0.435944700460829</v>
      </c>
      <c r="H96">
        <v>0.236559139784946</v>
      </c>
      <c r="I96">
        <v>0.273216031280547</v>
      </c>
      <c r="J96">
        <v>0.25422775091477101</v>
      </c>
      <c r="K96">
        <v>0.33291025926121598</v>
      </c>
      <c r="L96">
        <v>0.99461397773575999</v>
      </c>
      <c r="M96">
        <v>-1.4172022971010101</v>
      </c>
      <c r="N96" s="21">
        <v>0</v>
      </c>
      <c r="O96">
        <v>1.00636385599011</v>
      </c>
      <c r="P96">
        <v>0.98156591531134896</v>
      </c>
      <c r="Q96">
        <v>1.0288206423361099</v>
      </c>
      <c r="R96">
        <v>0.99087436143791796</v>
      </c>
      <c r="S96">
        <v>327.20999145507801</v>
      </c>
      <c r="T96" s="27">
        <f>IF(C96,P96,R96)</f>
        <v>0.98156591531134896</v>
      </c>
      <c r="U96" s="27">
        <f>IF(D96 = 0,O96,Q96)</f>
        <v>1.0288206423361099</v>
      </c>
      <c r="V96" s="39">
        <f>S96*T96^(1-N96)</f>
        <v>321.1781747616223</v>
      </c>
      <c r="W96" s="38">
        <f>S96*U96^(N96+1)</f>
        <v>336.64039358760641</v>
      </c>
      <c r="X96" s="44">
        <f>0.5 * (D96-MAX($D$3:$D$141))/(MIN($D$3:$D$141)-MAX($D$3:$D$141)) + 0.75</f>
        <v>1.0674133621049162</v>
      </c>
      <c r="Y96" s="44">
        <f>AVERAGE(D96, F96, G96, H96, I96, J96, K96)</f>
        <v>0.33380190611872018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v>1</v>
      </c>
      <c r="AD96" s="22">
        <v>1</v>
      </c>
      <c r="AE96" s="22">
        <v>1</v>
      </c>
      <c r="AF96" s="22">
        <f>PERCENTILE($L$2:$L$141, 0.05)</f>
        <v>-4.4318681538856361E-2</v>
      </c>
      <c r="AG96" s="22">
        <f>PERCENTILE($L$2:$L$141, 0.95)</f>
        <v>0.96039612543034902</v>
      </c>
      <c r="AH96" s="22">
        <f>MIN(MAX(L96,AF96), AG96)</f>
        <v>0.96039612543034902</v>
      </c>
      <c r="AI96" s="22">
        <f>AH96-$AH$142+1</f>
        <v>2.0047148069692051</v>
      </c>
      <c r="AJ96" s="22">
        <f>PERCENTILE($M$2:$M$141, 0.02)</f>
        <v>-2.1836572052201673</v>
      </c>
      <c r="AK96" s="22">
        <f>PERCENTILE($M$2:$M$141, 0.98)</f>
        <v>1.2382392151731634</v>
      </c>
      <c r="AL96" s="22">
        <f>MIN(MAX(M96,AJ96), AK96)</f>
        <v>-1.4172022971010101</v>
      </c>
      <c r="AM96" s="22">
        <f>AL96-$AL$142 + 1</f>
        <v>1.7664549081191572</v>
      </c>
      <c r="AN96" s="46">
        <v>1</v>
      </c>
      <c r="AO96" s="51">
        <v>1</v>
      </c>
      <c r="AP96" s="51">
        <v>1</v>
      </c>
      <c r="AQ96" s="21">
        <v>1</v>
      </c>
      <c r="AR96" s="17">
        <f>(AI96^4)*AB96*AE96*AN96</f>
        <v>16.151408167681694</v>
      </c>
      <c r="AS96" s="17">
        <f>(AM96^4) *Z96*AC96*AO96*(M96 &gt; 0)</f>
        <v>0</v>
      </c>
      <c r="AT96" s="17">
        <f>(AM96^4)*AA96*AP96*AQ96</f>
        <v>9.7366648924171404</v>
      </c>
      <c r="AU96" s="17">
        <f>MIN(AR96, 0.05*AR$142)</f>
        <v>16.151408167681694</v>
      </c>
      <c r="AV96" s="17">
        <f>MIN(AS96, 0.05*AS$142)</f>
        <v>0</v>
      </c>
      <c r="AW96" s="17">
        <f>MIN(AT96, 0.05*AT$142)</f>
        <v>9.7366648924171404</v>
      </c>
      <c r="AX96" s="14">
        <f>AU96/$AU$142</f>
        <v>2.7468391479954293E-2</v>
      </c>
      <c r="AY96" s="14">
        <f>AV96/$AV$142</f>
        <v>0</v>
      </c>
      <c r="AZ96" s="67">
        <f>AW96/$AW$142</f>
        <v>1.0637441840487915E-3</v>
      </c>
      <c r="BA96" s="21">
        <f>N96</f>
        <v>0</v>
      </c>
      <c r="BB96" s="66">
        <v>1636</v>
      </c>
      <c r="BC96" s="15">
        <f>$D$148*AX96</f>
        <v>3361.1889513186429</v>
      </c>
      <c r="BD96" s="19">
        <f>BC96-BB96</f>
        <v>1725.1889513186429</v>
      </c>
      <c r="BE96" s="63">
        <f>(IF(BD96 &gt; 0, V96, W96))</f>
        <v>321.1781747616223</v>
      </c>
      <c r="BF96" s="46">
        <f>BD96/BE96</f>
        <v>5.3714389298060929</v>
      </c>
      <c r="BG96" s="64">
        <f>BB96/BC96</f>
        <v>0.48673252938016875</v>
      </c>
      <c r="BH96" s="66">
        <v>0</v>
      </c>
      <c r="BI96" s="66">
        <v>654</v>
      </c>
      <c r="BJ96" s="66">
        <v>0</v>
      </c>
      <c r="BK96" s="10">
        <f>SUM(BH96:BJ96)</f>
        <v>654</v>
      </c>
      <c r="BL96" s="15">
        <f>AY96*$D$147</f>
        <v>0</v>
      </c>
      <c r="BM96" s="9">
        <f>BL96-BK96</f>
        <v>-654</v>
      </c>
      <c r="BN96" s="48">
        <f>IF(BM96&gt;0,V96,W96)</f>
        <v>336.64039358760641</v>
      </c>
      <c r="BO96" s="46">
        <f>BM96/BN96</f>
        <v>-1.9427258655156152</v>
      </c>
      <c r="BP96" s="64" t="e">
        <f>BK96/BL96</f>
        <v>#DIV/0!</v>
      </c>
      <c r="BQ96" s="16">
        <f>BB96+BK96+BS96</f>
        <v>2290</v>
      </c>
      <c r="BR96" s="69">
        <f>BC96+BL96+BT96</f>
        <v>3371.3652600553455</v>
      </c>
      <c r="BS96" s="66">
        <v>0</v>
      </c>
      <c r="BT96" s="15">
        <f>AZ96*$D$150</f>
        <v>10.176308736702765</v>
      </c>
      <c r="BU96" s="37">
        <f>BT96-BS96</f>
        <v>10.176308736702765</v>
      </c>
      <c r="BV96" s="54">
        <f>BU96*(BU96&lt;&gt;0)</f>
        <v>10.176308736702765</v>
      </c>
      <c r="BW96" s="26">
        <f>BV96/$BV$142</f>
        <v>1.9702437050731512E-2</v>
      </c>
      <c r="BX96" s="47">
        <f>BW96 * $BU$142</f>
        <v>10.176308736702765</v>
      </c>
      <c r="BY96" s="48">
        <f>IF(BX96&gt;0, V96, W96)</f>
        <v>321.1781747616223</v>
      </c>
      <c r="BZ96" s="65">
        <f>BX96/BY96</f>
        <v>3.1684309633603212E-2</v>
      </c>
      <c r="CA96" s="66">
        <v>0</v>
      </c>
      <c r="CB96" s="15">
        <f>AZ96*$CA$145</f>
        <v>9.4012115369956124</v>
      </c>
      <c r="CC96" s="37">
        <f>CB96-CA96</f>
        <v>9.4012115369956124</v>
      </c>
      <c r="CD96" s="54">
        <f>CC96*(CC96&lt;&gt;0)</f>
        <v>9.4012115369956124</v>
      </c>
      <c r="CE96" s="26">
        <f>CD96/$CD$142</f>
        <v>1.6286745114109573E-3</v>
      </c>
      <c r="CF96" s="47">
        <f>CE96 * $CC$142</f>
        <v>9.4012115369956124</v>
      </c>
      <c r="CG96" s="48">
        <f>IF(BX96&gt;0,V96,W96)</f>
        <v>321.1781747616223</v>
      </c>
      <c r="CH96" s="65">
        <f>CF96/CG96</f>
        <v>2.9271016139166897E-2</v>
      </c>
      <c r="CI96" s="70">
        <f>N96</f>
        <v>0</v>
      </c>
      <c r="CJ96" s="1">
        <f>BQ96+BS96</f>
        <v>2290</v>
      </c>
    </row>
    <row r="97" spans="1:88" x14ac:dyDescent="0.2">
      <c r="A97" s="30" t="s">
        <v>220</v>
      </c>
      <c r="B97">
        <v>0</v>
      </c>
      <c r="C97">
        <v>0</v>
      </c>
      <c r="D97">
        <v>0.68506809338521402</v>
      </c>
      <c r="E97">
        <v>0.31493190661478598</v>
      </c>
      <c r="F97">
        <v>0.59951690821255998</v>
      </c>
      <c r="G97">
        <v>0.59951690821255998</v>
      </c>
      <c r="H97">
        <v>0.86819116135662899</v>
      </c>
      <c r="I97">
        <v>0.42214799588900298</v>
      </c>
      <c r="J97">
        <v>0.60539669541156804</v>
      </c>
      <c r="K97">
        <v>0.60244962866221796</v>
      </c>
      <c r="L97">
        <v>0.74290835439995695</v>
      </c>
      <c r="M97">
        <v>0.75757570314471101</v>
      </c>
      <c r="N97" s="21">
        <v>0</v>
      </c>
      <c r="O97">
        <v>1.00182401483191</v>
      </c>
      <c r="P97">
        <v>0.98967296425444995</v>
      </c>
      <c r="Q97">
        <v>1.0269259136478901</v>
      </c>
      <c r="R97">
        <v>0.985373281523234</v>
      </c>
      <c r="S97">
        <v>2.5</v>
      </c>
      <c r="T97" s="27">
        <f>IF(C97,P97,R97)</f>
        <v>0.985373281523234</v>
      </c>
      <c r="U97" s="27">
        <f>IF(D97 = 0,O97,Q97)</f>
        <v>1.0269259136478901</v>
      </c>
      <c r="V97" s="39">
        <f>S97*T97^(1-N97)</f>
        <v>2.4634332038080848</v>
      </c>
      <c r="W97" s="38">
        <f>S97*U97^(N97+1)</f>
        <v>2.5673147841197252</v>
      </c>
      <c r="X97" s="44">
        <f>0.5 * (D97-MAX($D$3:$D$141))/(MIN($D$3:$D$141)-MAX($D$3:$D$141)) + 0.75</f>
        <v>0.90628932514506688</v>
      </c>
      <c r="Y97" s="44">
        <f>AVERAGE(D97, F97, G97, H97, I97, J97, K97)</f>
        <v>0.62604105587567893</v>
      </c>
      <c r="Z97" s="22">
        <f>AI97^N97</f>
        <v>1</v>
      </c>
      <c r="AA97" s="22">
        <f>(Z97+AB97)/2</f>
        <v>1</v>
      </c>
      <c r="AB97" s="22">
        <f>AM97^N97</f>
        <v>1</v>
      </c>
      <c r="AC97" s="22">
        <v>1</v>
      </c>
      <c r="AD97" s="22">
        <v>1</v>
      </c>
      <c r="AE97" s="22">
        <v>1</v>
      </c>
      <c r="AF97" s="22">
        <f>PERCENTILE($L$2:$L$141, 0.05)</f>
        <v>-4.4318681538856361E-2</v>
      </c>
      <c r="AG97" s="22">
        <f>PERCENTILE($L$2:$L$141, 0.95)</f>
        <v>0.96039612543034902</v>
      </c>
      <c r="AH97" s="22">
        <f>MIN(MAX(L97,AF97), AG97)</f>
        <v>0.74290835439995695</v>
      </c>
      <c r="AI97" s="22">
        <f>AH97-$AH$142+1</f>
        <v>1.7872270359388134</v>
      </c>
      <c r="AJ97" s="22">
        <f>PERCENTILE($M$2:$M$141, 0.02)</f>
        <v>-2.1836572052201673</v>
      </c>
      <c r="AK97" s="22">
        <f>PERCENTILE($M$2:$M$141, 0.98)</f>
        <v>1.2382392151731634</v>
      </c>
      <c r="AL97" s="22">
        <f>MIN(MAX(M97,AJ97), AK97)</f>
        <v>0.75757570314471101</v>
      </c>
      <c r="AM97" s="22">
        <f>AL97-$AL$142 + 1</f>
        <v>3.9412329083648783</v>
      </c>
      <c r="AN97" s="46">
        <v>0</v>
      </c>
      <c r="AO97" s="75">
        <v>0.26</v>
      </c>
      <c r="AP97" s="51">
        <v>0.52</v>
      </c>
      <c r="AQ97" s="50">
        <v>1</v>
      </c>
      <c r="AR97" s="17">
        <f>(AI97^4)*AB97*AE97*AN97</f>
        <v>0</v>
      </c>
      <c r="AS97" s="17">
        <f>(AM97^4) *Z97*AC97*AO97*(M97 &gt; 0)</f>
        <v>62.733822317145055</v>
      </c>
      <c r="AT97" s="17">
        <f>(AM97^4)*AA97*AP97*AQ97</f>
        <v>125.46764463429011</v>
      </c>
      <c r="AU97" s="17">
        <f>MIN(AR97, 0.05*AR$142)</f>
        <v>0</v>
      </c>
      <c r="AV97" s="17">
        <f>MIN(AS97, 0.05*AS$142)</f>
        <v>62.733822317145055</v>
      </c>
      <c r="AW97" s="17">
        <f>MIN(AT97, 0.05*AT$142)</f>
        <v>125.46764463429011</v>
      </c>
      <c r="AX97" s="14">
        <f>AU97/$AU$142</f>
        <v>0</v>
      </c>
      <c r="AY97" s="14">
        <f>AV97/$AV$142</f>
        <v>1.9020117147469033E-2</v>
      </c>
      <c r="AZ97" s="67">
        <f>AW97/$AW$142</f>
        <v>1.3707514712760509E-2</v>
      </c>
      <c r="BA97" s="21">
        <f>N97</f>
        <v>0</v>
      </c>
      <c r="BB97" s="66">
        <v>0</v>
      </c>
      <c r="BC97" s="15">
        <f>$D$148*AX97</f>
        <v>0</v>
      </c>
      <c r="BD97" s="19">
        <f>BC97-BB97</f>
        <v>0</v>
      </c>
      <c r="BE97" s="63">
        <f>(IF(BD97 &gt; 0, V97, W97))</f>
        <v>2.5673147841197252</v>
      </c>
      <c r="BF97" s="46">
        <f>BD97/BE97</f>
        <v>0</v>
      </c>
      <c r="BG97" s="64" t="e">
        <f>BB97/BC97</f>
        <v>#DIV/0!</v>
      </c>
      <c r="BH97" s="66">
        <v>0</v>
      </c>
      <c r="BI97" s="66">
        <v>362</v>
      </c>
      <c r="BJ97" s="66">
        <v>0</v>
      </c>
      <c r="BK97" s="10">
        <f>SUM(BH97:BJ97)</f>
        <v>362</v>
      </c>
      <c r="BL97" s="15">
        <f>AY97*$D$147</f>
        <v>3372.3647238495691</v>
      </c>
      <c r="BM97" s="9">
        <f>BL97-BK97</f>
        <v>3010.3647238495691</v>
      </c>
      <c r="BN97" s="48">
        <f>IF(BM97&gt;0,V97,W97)</f>
        <v>2.4634332038080848</v>
      </c>
      <c r="BO97" s="46">
        <f>BM97/BN97</f>
        <v>1222.0200325285919</v>
      </c>
      <c r="BP97" s="64">
        <f>BK97/BL97</f>
        <v>0.10734307515433129</v>
      </c>
      <c r="BQ97" s="16">
        <f>BB97+BK97+BS97</f>
        <v>482</v>
      </c>
      <c r="BR97" s="69">
        <f>BC97+BL97+BT97</f>
        <v>3503.4976633491924</v>
      </c>
      <c r="BS97" s="66">
        <v>120</v>
      </c>
      <c r="BT97" s="15">
        <f>AZ97*$D$150</f>
        <v>131.1329394996234</v>
      </c>
      <c r="BU97" s="37">
        <f>BT97-BS97</f>
        <v>11.132939499623404</v>
      </c>
      <c r="BV97" s="54">
        <f>BU97*(BU97&lt;&gt;0)</f>
        <v>11.132939499623404</v>
      </c>
      <c r="BW97" s="26">
        <f>BV97/$BV$142</f>
        <v>2.1554577927634988E-2</v>
      </c>
      <c r="BX97" s="47">
        <f>BW97 * $BU$142</f>
        <v>11.132939499623404</v>
      </c>
      <c r="BY97" s="48">
        <f>IF(BX97&gt;0, V97, W97)</f>
        <v>2.4634332038080848</v>
      </c>
      <c r="BZ97" s="65">
        <f>BX97/BY97</f>
        <v>4.5192780069756351</v>
      </c>
      <c r="CA97" s="66">
        <v>0</v>
      </c>
      <c r="CB97" s="15">
        <f>AZ97*$CA$145</f>
        <v>121.14495890417047</v>
      </c>
      <c r="CC97" s="37">
        <f>CB97-CA97</f>
        <v>121.14495890417047</v>
      </c>
      <c r="CD97" s="54">
        <f>CC97*(CC97&lt;&gt;0)</f>
        <v>121.14495890417047</v>
      </c>
      <c r="CE97" s="26">
        <f>CD97/$CD$142</f>
        <v>2.0987263819850631E-2</v>
      </c>
      <c r="CF97" s="47">
        <f>CE97 * $CC$142</f>
        <v>121.14495890417048</v>
      </c>
      <c r="CG97" s="48">
        <f>IF(BX97&gt;0,V97,W97)</f>
        <v>2.4634332038080848</v>
      </c>
      <c r="CH97" s="65">
        <f>CF97/CG97</f>
        <v>49.177285877652054</v>
      </c>
      <c r="CI97" s="70">
        <f>N97</f>
        <v>0</v>
      </c>
      <c r="CJ97" s="1">
        <f>BQ97+BS97</f>
        <v>602</v>
      </c>
    </row>
    <row r="98" spans="1:88" x14ac:dyDescent="0.2">
      <c r="A98" s="30" t="s">
        <v>169</v>
      </c>
      <c r="B98">
        <v>0</v>
      </c>
      <c r="C98">
        <v>1</v>
      </c>
      <c r="D98">
        <v>0.65810055865921702</v>
      </c>
      <c r="E98">
        <v>0.34189944134078198</v>
      </c>
      <c r="F98">
        <v>0.72607260726072598</v>
      </c>
      <c r="G98">
        <v>0.72607260726072598</v>
      </c>
      <c r="H98">
        <v>0.845859872611465</v>
      </c>
      <c r="I98">
        <v>0.65222929936305696</v>
      </c>
      <c r="J98">
        <v>0.74276146377736896</v>
      </c>
      <c r="K98">
        <v>0.73436962939491701</v>
      </c>
      <c r="L98">
        <v>0.364682307268058</v>
      </c>
      <c r="M98">
        <v>-0.295601780486067</v>
      </c>
      <c r="N98" s="21">
        <v>0</v>
      </c>
      <c r="O98">
        <v>1.02515090332353</v>
      </c>
      <c r="P98">
        <v>0.98002425237577195</v>
      </c>
      <c r="Q98">
        <v>1.0433199277539</v>
      </c>
      <c r="R98">
        <v>0.986724257783818</v>
      </c>
      <c r="S98">
        <v>25.030000686645501</v>
      </c>
      <c r="T98" s="27">
        <f>IF(C98,P98,R98)</f>
        <v>0.98002425237577195</v>
      </c>
      <c r="U98" s="27">
        <f>IF(D98 = 0,O98,Q98)</f>
        <v>1.0433199277539</v>
      </c>
      <c r="V98" s="39">
        <f>S98*T98^(1-N98)</f>
        <v>24.530007709894814</v>
      </c>
      <c r="W98" s="38">
        <f>S98*U98^(N98+1)</f>
        <v>26.114298508071052</v>
      </c>
      <c r="X98" s="44">
        <f>0.5 * (D98-MAX($D$3:$D$141))/(MIN($D$3:$D$141)-MAX($D$3:$D$141)) + 0.75</f>
        <v>0.91998520421172736</v>
      </c>
      <c r="Y98" s="44">
        <f>AVERAGE(D98, F98, G98, H98, I98, J98, K98)</f>
        <v>0.72649514833249662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PERCENTILE($L$2:$L$141, 0.05)</f>
        <v>-4.4318681538856361E-2</v>
      </c>
      <c r="AG98" s="22">
        <f>PERCENTILE($L$2:$L$141, 0.95)</f>
        <v>0.96039612543034902</v>
      </c>
      <c r="AH98" s="22">
        <f>MIN(MAX(L98,AF98), AG98)</f>
        <v>0.364682307268058</v>
      </c>
      <c r="AI98" s="22">
        <f>AH98-$AH$142+1</f>
        <v>1.4090009888069144</v>
      </c>
      <c r="AJ98" s="22">
        <f>PERCENTILE($M$2:$M$141, 0.02)</f>
        <v>-2.1836572052201673</v>
      </c>
      <c r="AK98" s="22">
        <f>PERCENTILE($M$2:$M$141, 0.98)</f>
        <v>1.2382392151731634</v>
      </c>
      <c r="AL98" s="22">
        <f>MIN(MAX(M98,AJ98), AK98)</f>
        <v>-0.295601780486067</v>
      </c>
      <c r="AM98" s="22">
        <f>AL98-$AL$142 + 1</f>
        <v>2.8880554247341004</v>
      </c>
      <c r="AN98" s="46">
        <v>1</v>
      </c>
      <c r="AO98" s="51">
        <v>1</v>
      </c>
      <c r="AP98" s="51">
        <v>1</v>
      </c>
      <c r="AQ98" s="21">
        <v>1</v>
      </c>
      <c r="AR98" s="17">
        <f>(AI98^4)*AB98*AE98*AN98</f>
        <v>3.9413517127764379</v>
      </c>
      <c r="AS98" s="17">
        <f>(AM98^4) *Z98*AC98*AO98*(M98 &gt; 0)</f>
        <v>0</v>
      </c>
      <c r="AT98" s="17">
        <f>(AM98^4)*AA98*AP98*AQ98</f>
        <v>69.570014540817155</v>
      </c>
      <c r="AU98" s="17">
        <f>MIN(AR98, 0.05*AR$142)</f>
        <v>3.9413517127764379</v>
      </c>
      <c r="AV98" s="17">
        <f>MIN(AS98, 0.05*AS$142)</f>
        <v>0</v>
      </c>
      <c r="AW98" s="17">
        <f>MIN(AT98, 0.05*AT$142)</f>
        <v>69.570014540817155</v>
      </c>
      <c r="AX98" s="14">
        <f>AU98/$AU$142</f>
        <v>6.7029816027657932E-3</v>
      </c>
      <c r="AY98" s="14">
        <f>AV98/$AV$142</f>
        <v>0</v>
      </c>
      <c r="AZ98" s="67">
        <f>AW98/$AW$142</f>
        <v>7.6006208665575573E-3</v>
      </c>
      <c r="BA98" s="21">
        <f>N98</f>
        <v>0</v>
      </c>
      <c r="BB98" s="66">
        <v>1101</v>
      </c>
      <c r="BC98" s="15">
        <f>$D$148*AX98</f>
        <v>820.2150359095582</v>
      </c>
      <c r="BD98" s="19">
        <f>BC98-BB98</f>
        <v>-280.7849640904418</v>
      </c>
      <c r="BE98" s="63">
        <f>(IF(BD98 &gt; 0, V98, W98))</f>
        <v>26.114298508071052</v>
      </c>
      <c r="BF98" s="46">
        <f>BD98/BE98</f>
        <v>-10.752154188773657</v>
      </c>
      <c r="BG98" s="64">
        <f>BB98/BC98</f>
        <v>1.3423309154276499</v>
      </c>
      <c r="BH98" s="66">
        <v>726</v>
      </c>
      <c r="BI98" s="66">
        <v>1852</v>
      </c>
      <c r="BJ98" s="66">
        <v>0</v>
      </c>
      <c r="BK98" s="10">
        <f>SUM(BH98:BJ98)</f>
        <v>2578</v>
      </c>
      <c r="BL98" s="15">
        <f>AY98*$D$147</f>
        <v>0</v>
      </c>
      <c r="BM98" s="9">
        <f>BL98-BK98</f>
        <v>-2578</v>
      </c>
      <c r="BN98" s="48">
        <f>IF(BM98&gt;0,V98,W98)</f>
        <v>26.114298508071052</v>
      </c>
      <c r="BO98" s="46">
        <f>BM98/BN98</f>
        <v>-98.719864108286387</v>
      </c>
      <c r="BP98" s="64" t="e">
        <f>BK98/BL98</f>
        <v>#DIV/0!</v>
      </c>
      <c r="BQ98" s="16">
        <f>BB98+BK98+BS98</f>
        <v>3729</v>
      </c>
      <c r="BR98" s="69">
        <f>BC98+BL98+BT98</f>
        <v>892.92637542948103</v>
      </c>
      <c r="BS98" s="66">
        <v>50</v>
      </c>
      <c r="BT98" s="15">
        <f>AZ98*$D$150</f>
        <v>72.711339519922873</v>
      </c>
      <c r="BU98" s="37">
        <f>BT98-BS98</f>
        <v>22.711339519922873</v>
      </c>
      <c r="BV98" s="54">
        <f>BU98*(BU98&lt;&gt;0)</f>
        <v>22.711339519922873</v>
      </c>
      <c r="BW98" s="26">
        <f>BV98/$BV$142</f>
        <v>4.3971615721051321E-2</v>
      </c>
      <c r="BX98" s="47">
        <f>BW98 * $BU$142</f>
        <v>22.711339519922873</v>
      </c>
      <c r="BY98" s="48">
        <f>IF(BX98&gt;0, V98, W98)</f>
        <v>24.530007709894814</v>
      </c>
      <c r="BZ98" s="65">
        <f>BX98/BY98</f>
        <v>0.92585945298181316</v>
      </c>
      <c r="CA98" s="66">
        <v>0</v>
      </c>
      <c r="CB98" s="15">
        <f>AZ98*$CA$145</f>
        <v>67.173147125505707</v>
      </c>
      <c r="CC98" s="37">
        <f>CB98-CA98</f>
        <v>67.173147125505707</v>
      </c>
      <c r="CD98" s="54">
        <f>CC98*(CC98&lt;&gt;0)</f>
        <v>67.173147125505707</v>
      </c>
      <c r="CE98" s="26">
        <f>CD98/$CD$142</f>
        <v>1.163713763317061E-2</v>
      </c>
      <c r="CF98" s="47">
        <f>CE98 * $CC$142</f>
        <v>67.173147125505707</v>
      </c>
      <c r="CG98" s="48">
        <f>IF(BX98&gt;0,V98,W98)</f>
        <v>24.530007709894814</v>
      </c>
      <c r="CH98" s="65">
        <f>CF98/CG98</f>
        <v>2.7384070938717917</v>
      </c>
      <c r="CI98" s="70">
        <f>N98</f>
        <v>0</v>
      </c>
      <c r="CJ98" s="1">
        <f>BQ98+BS98</f>
        <v>3779</v>
      </c>
    </row>
    <row r="99" spans="1:88" x14ac:dyDescent="0.2">
      <c r="A99" s="30" t="s">
        <v>209</v>
      </c>
      <c r="B99">
        <v>0</v>
      </c>
      <c r="C99">
        <v>0</v>
      </c>
      <c r="D99">
        <v>8.2930200414651004E-3</v>
      </c>
      <c r="E99">
        <v>0.99170697995853396</v>
      </c>
      <c r="F99">
        <v>2.4640657084188899E-2</v>
      </c>
      <c r="G99">
        <v>2.4640657084188899E-2</v>
      </c>
      <c r="H99">
        <v>7.47943156320119E-4</v>
      </c>
      <c r="I99">
        <v>3.1413612565444997E-2</v>
      </c>
      <c r="J99">
        <v>4.8472256532594302E-3</v>
      </c>
      <c r="K99">
        <v>1.0928807122995999E-2</v>
      </c>
      <c r="L99">
        <v>0.44237476200619302</v>
      </c>
      <c r="M99">
        <v>0.64992806538657</v>
      </c>
      <c r="N99" s="21">
        <v>3</v>
      </c>
      <c r="O99">
        <v>1.0029687471245401</v>
      </c>
      <c r="P99">
        <v>0.967539161801655</v>
      </c>
      <c r="Q99">
        <v>1.00220385457807</v>
      </c>
      <c r="R99">
        <v>0.990777416267968</v>
      </c>
      <c r="S99">
        <v>2.1099998950958199</v>
      </c>
      <c r="T99" s="27">
        <f>IF(C99,P99,R99)</f>
        <v>0.990777416267968</v>
      </c>
      <c r="U99" s="27">
        <f>IF(D99 = 0,O99,Q99)</f>
        <v>1.00220385457807</v>
      </c>
      <c r="V99" s="39">
        <f>S99*T99^(1-N99)</f>
        <v>2.1494642991064752</v>
      </c>
      <c r="W99" s="38">
        <f>S99*U99^(N99+1)</f>
        <v>2.128662006502509</v>
      </c>
      <c r="X99" s="44">
        <f>0.5 * (D99-MAX($D$3:$D$141))/(MIN($D$3:$D$141)-MAX($D$3:$D$141)) + 0.75</f>
        <v>1.25</v>
      </c>
      <c r="Y99" s="44">
        <f>AVERAGE(D99, F99, G99, H99, I99, J99, K99)</f>
        <v>1.5073131815409063E-2</v>
      </c>
      <c r="Z99" s="22">
        <f>AI99^N99</f>
        <v>3.2859751778121531</v>
      </c>
      <c r="AA99" s="22">
        <f>(Z99+AB99)/2</f>
        <v>29.812892923133443</v>
      </c>
      <c r="AB99" s="22">
        <f>AM99^N99</f>
        <v>56.339810668454732</v>
      </c>
      <c r="AC99" s="22">
        <v>1</v>
      </c>
      <c r="AD99" s="22">
        <v>1</v>
      </c>
      <c r="AE99" s="22">
        <v>1</v>
      </c>
      <c r="AF99" s="22">
        <f>PERCENTILE($L$2:$L$141, 0.05)</f>
        <v>-4.4318681538856361E-2</v>
      </c>
      <c r="AG99" s="22">
        <f>PERCENTILE($L$2:$L$141, 0.95)</f>
        <v>0.96039612543034902</v>
      </c>
      <c r="AH99" s="22">
        <f>MIN(MAX(L99,AF99), AG99)</f>
        <v>0.44237476200619302</v>
      </c>
      <c r="AI99" s="22">
        <f>AH99-$AH$142+1</f>
        <v>1.4866934435450494</v>
      </c>
      <c r="AJ99" s="22">
        <f>PERCENTILE($M$2:$M$141, 0.02)</f>
        <v>-2.1836572052201673</v>
      </c>
      <c r="AK99" s="22">
        <f>PERCENTILE($M$2:$M$141, 0.98)</f>
        <v>1.2382392151731634</v>
      </c>
      <c r="AL99" s="22">
        <f>MIN(MAX(M99,AJ99), AK99)</f>
        <v>0.64992806538657</v>
      </c>
      <c r="AM99" s="22">
        <f>AL99-$AL$142 + 1</f>
        <v>3.8335852706067373</v>
      </c>
      <c r="AN99" s="46">
        <v>0</v>
      </c>
      <c r="AO99" s="75">
        <v>0.26</v>
      </c>
      <c r="AP99" s="51">
        <v>0.52</v>
      </c>
      <c r="AQ99" s="50">
        <v>1</v>
      </c>
      <c r="AR99" s="17">
        <f>(AI99^4)*AB99*AE99*AN99</f>
        <v>0</v>
      </c>
      <c r="AS99" s="17">
        <f>(AM99^4) *Z99*AC99*AO99*(M99 &gt; 0)</f>
        <v>184.52624209278574</v>
      </c>
      <c r="AT99" s="17">
        <f>(AM99^4)*AA99*AP99*AQ99</f>
        <v>3348.3278474935009</v>
      </c>
      <c r="AU99" s="17">
        <f>MIN(AR99, 0.05*AR$142)</f>
        <v>0</v>
      </c>
      <c r="AV99" s="17">
        <f>MIN(AS99, 0.05*AS$142)</f>
        <v>173.57233259097049</v>
      </c>
      <c r="AW99" s="17">
        <f>MIN(AT99, 0.05*AT$142)</f>
        <v>780.54235761915379</v>
      </c>
      <c r="AX99" s="14">
        <f>AU99/$AU$142</f>
        <v>0</v>
      </c>
      <c r="AY99" s="14">
        <f>AV99/$AV$142</f>
        <v>5.2624979277525345E-2</v>
      </c>
      <c r="AZ99" s="67">
        <f>AW99/$AW$142</f>
        <v>8.5275338372560988E-2</v>
      </c>
      <c r="BA99" s="21">
        <f>N99</f>
        <v>3</v>
      </c>
      <c r="BB99" s="66">
        <v>0</v>
      </c>
      <c r="BC99" s="15">
        <f>$D$148*AX99</f>
        <v>0</v>
      </c>
      <c r="BD99" s="19">
        <f>BC99-BB99</f>
        <v>0</v>
      </c>
      <c r="BE99" s="63">
        <f>(IF(BD99 &gt; 0, V99, W99))</f>
        <v>2.128662006502509</v>
      </c>
      <c r="BF99" s="46">
        <f>BD99/BE99</f>
        <v>0</v>
      </c>
      <c r="BG99" s="64" t="e">
        <f>BB99/BC99</f>
        <v>#DIV/0!</v>
      </c>
      <c r="BH99" s="66">
        <v>950</v>
      </c>
      <c r="BI99" s="66">
        <v>6646</v>
      </c>
      <c r="BJ99" s="66">
        <v>0</v>
      </c>
      <c r="BK99" s="10">
        <f>SUM(BH99:BJ99)</f>
        <v>7596</v>
      </c>
      <c r="BL99" s="15">
        <f>AY99*$D$147</f>
        <v>9330.6798445485219</v>
      </c>
      <c r="BM99" s="9">
        <f>BL99-BK99</f>
        <v>1734.6798445485219</v>
      </c>
      <c r="BN99" s="48">
        <f>IF(BM99&gt;0,V99,W99)</f>
        <v>2.1494642991064752</v>
      </c>
      <c r="BO99" s="46">
        <f>BM99/BN99</f>
        <v>807.02891658615692</v>
      </c>
      <c r="BP99" s="64">
        <f>BK99/BL99</f>
        <v>0.81408859017255708</v>
      </c>
      <c r="BQ99" s="16">
        <f>BB99+BK99+BS99</f>
        <v>8223</v>
      </c>
      <c r="BR99" s="69">
        <f>BC99+BL99+BT99</f>
        <v>10146.466369089627</v>
      </c>
      <c r="BS99" s="66">
        <v>627</v>
      </c>
      <c r="BT99" s="15">
        <f>AZ99*$D$150</f>
        <v>815.78652454110465</v>
      </c>
      <c r="BU99" s="37">
        <f>BT99-BS99</f>
        <v>188.78652454110465</v>
      </c>
      <c r="BV99" s="54">
        <f>BU99*(BU99&lt;&gt;0)</f>
        <v>188.78652454110465</v>
      </c>
      <c r="BW99" s="26">
        <f>BV99/$BV$142</f>
        <v>0.36551118013766848</v>
      </c>
      <c r="BX99" s="47">
        <f>BW99 * $BU$142</f>
        <v>188.78652454110465</v>
      </c>
      <c r="BY99" s="48">
        <f>IF(BX99&gt;0, V99, W99)</f>
        <v>2.1494642991064752</v>
      </c>
      <c r="BZ99" s="65">
        <f>BX99/BY99</f>
        <v>87.82956973027305</v>
      </c>
      <c r="CA99" s="66">
        <v>0</v>
      </c>
      <c r="CB99" s="15">
        <f>AZ99*$CA$145</f>
        <v>753.6506492359382</v>
      </c>
      <c r="CC99" s="37">
        <f>CB99-CA99</f>
        <v>753.6506492359382</v>
      </c>
      <c r="CD99" s="54">
        <f>CC99*(CC99&lt;&gt;0)</f>
        <v>753.6506492359382</v>
      </c>
      <c r="CE99" s="26">
        <f>CD99/$CD$142</f>
        <v>0.13056312987838103</v>
      </c>
      <c r="CF99" s="47">
        <f>CE99 * $CC$142</f>
        <v>753.65064923593809</v>
      </c>
      <c r="CG99" s="48">
        <f>IF(BX99&gt;0,V99,W99)</f>
        <v>2.1494642991064752</v>
      </c>
      <c r="CH99" s="65">
        <f>CF99/CG99</f>
        <v>350.62254792937387</v>
      </c>
      <c r="CI99" s="70">
        <f>N99</f>
        <v>3</v>
      </c>
      <c r="CJ99" s="1">
        <f>BQ99+BS99</f>
        <v>8850</v>
      </c>
    </row>
    <row r="100" spans="1:88" x14ac:dyDescent="0.2">
      <c r="A100" s="30" t="s">
        <v>214</v>
      </c>
      <c r="B100">
        <v>0</v>
      </c>
      <c r="C100">
        <v>0</v>
      </c>
      <c r="D100">
        <v>9.6645367412140498E-2</v>
      </c>
      <c r="E100">
        <v>0.90335463258785897</v>
      </c>
      <c r="F100">
        <v>0.83399523431294598</v>
      </c>
      <c r="G100">
        <v>0.83399523431294598</v>
      </c>
      <c r="H100">
        <v>0.163742690058479</v>
      </c>
      <c r="I100">
        <v>0.49248120300751802</v>
      </c>
      <c r="J100">
        <v>0.28397217642523898</v>
      </c>
      <c r="K100">
        <v>0.48665330761860098</v>
      </c>
      <c r="L100">
        <v>0.71706050955364897</v>
      </c>
      <c r="M100">
        <v>0.65853141385449399</v>
      </c>
      <c r="N100" s="21">
        <v>0</v>
      </c>
      <c r="O100">
        <v>1.0020119641412599</v>
      </c>
      <c r="P100">
        <v>0.99123662969828497</v>
      </c>
      <c r="Q100">
        <v>1.0100625282948801</v>
      </c>
      <c r="R100">
        <v>0.99207322482627902</v>
      </c>
      <c r="S100">
        <v>10.279999732971101</v>
      </c>
      <c r="T100" s="27">
        <f>IF(C100,P100,R100)</f>
        <v>0.99207322482627902</v>
      </c>
      <c r="U100" s="27">
        <f>IF(D100 = 0,O100,Q100)</f>
        <v>1.0100625282948801</v>
      </c>
      <c r="V100" s="39">
        <f>S100*T100^(1-N100)</f>
        <v>10.198512486301928</v>
      </c>
      <c r="W100" s="38">
        <f>S100*U100^(N100+1)</f>
        <v>10.383442521155482</v>
      </c>
      <c r="X100" s="44">
        <f>0.5 * (D100-MAX($D$3:$D$141))/(MIN($D$3:$D$141)-MAX($D$3:$D$141)) + 0.75</f>
        <v>1.2051288956465926</v>
      </c>
      <c r="Y100" s="44">
        <f>AVERAGE(D100, F100, G100, H100, I100, J100, K100)</f>
        <v>0.45592645902112411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v>1</v>
      </c>
      <c r="AD100" s="22">
        <v>1</v>
      </c>
      <c r="AE100" s="22">
        <v>1</v>
      </c>
      <c r="AF100" s="22">
        <f>PERCENTILE($L$2:$L$141, 0.05)</f>
        <v>-4.4318681538856361E-2</v>
      </c>
      <c r="AG100" s="22">
        <f>PERCENTILE($L$2:$L$141, 0.95)</f>
        <v>0.96039612543034902</v>
      </c>
      <c r="AH100" s="22">
        <f>MIN(MAX(L100,AF100), AG100)</f>
        <v>0.71706050955364897</v>
      </c>
      <c r="AI100" s="22">
        <f>AH100-$AH$142+1</f>
        <v>1.7613791910925052</v>
      </c>
      <c r="AJ100" s="22">
        <f>PERCENTILE($M$2:$M$141, 0.02)</f>
        <v>-2.1836572052201673</v>
      </c>
      <c r="AK100" s="22">
        <f>PERCENTILE($M$2:$M$141, 0.98)</f>
        <v>1.2382392151731634</v>
      </c>
      <c r="AL100" s="22">
        <f>MIN(MAX(M100,AJ100), AK100)</f>
        <v>0.65853141385449399</v>
      </c>
      <c r="AM100" s="22">
        <f>AL100-$AL$142 + 1</f>
        <v>3.842188619074661</v>
      </c>
      <c r="AN100" s="46">
        <v>0</v>
      </c>
      <c r="AO100" s="75">
        <v>0.26</v>
      </c>
      <c r="AP100" s="51">
        <v>0.52</v>
      </c>
      <c r="AQ100" s="50">
        <v>1</v>
      </c>
      <c r="AR100" s="17">
        <f>(AI100^4)*AB100*AE100*AN100</f>
        <v>0</v>
      </c>
      <c r="AS100" s="17">
        <f>(AM100^4) *Z100*AC100*AO100*(M100 &gt; 0)</f>
        <v>56.661500723424481</v>
      </c>
      <c r="AT100" s="17">
        <f>(AM100^4)*AA100*AP100*AQ100</f>
        <v>113.32300144684896</v>
      </c>
      <c r="AU100" s="17">
        <f>MIN(AR100, 0.05*AR$142)</f>
        <v>0</v>
      </c>
      <c r="AV100" s="17">
        <f>MIN(AS100, 0.05*AS$142)</f>
        <v>56.661500723424481</v>
      </c>
      <c r="AW100" s="17">
        <f>MIN(AT100, 0.05*AT$142)</f>
        <v>113.32300144684896</v>
      </c>
      <c r="AX100" s="14">
        <f>AU100/$AU$142</f>
        <v>0</v>
      </c>
      <c r="AY100" s="14">
        <f>AV100/$AV$142</f>
        <v>1.7179064525395561E-2</v>
      </c>
      <c r="AZ100" s="67">
        <f>AW100/$AW$142</f>
        <v>1.2380695550271988E-2</v>
      </c>
      <c r="BA100" s="21">
        <f>N100</f>
        <v>0</v>
      </c>
      <c r="BB100" s="66">
        <v>0</v>
      </c>
      <c r="BC100" s="15">
        <f>$D$148*AX100</f>
        <v>0</v>
      </c>
      <c r="BD100" s="19">
        <f>BC100-BB100</f>
        <v>0</v>
      </c>
      <c r="BE100" s="63">
        <f>(IF(BD100 &gt; 0, V100, W100))</f>
        <v>10.383442521155482</v>
      </c>
      <c r="BF100" s="46">
        <f>BD100/BE100</f>
        <v>0</v>
      </c>
      <c r="BG100" s="64" t="e">
        <f>BB100/BC100</f>
        <v>#DIV/0!</v>
      </c>
      <c r="BH100" s="66">
        <v>0</v>
      </c>
      <c r="BI100" s="66">
        <v>802</v>
      </c>
      <c r="BJ100" s="66">
        <v>0</v>
      </c>
      <c r="BK100" s="10">
        <f>SUM(BH100:BJ100)</f>
        <v>802</v>
      </c>
      <c r="BL100" s="15">
        <f>AY100*$D$147</f>
        <v>3045.9366125349388</v>
      </c>
      <c r="BM100" s="9">
        <f>BL100-BK100</f>
        <v>2243.9366125349388</v>
      </c>
      <c r="BN100" s="48">
        <f>IF(BM100&gt;0,V100,W100)</f>
        <v>10.198512486301928</v>
      </c>
      <c r="BO100" s="46">
        <f>BM100/BN100</f>
        <v>220.02587294459551</v>
      </c>
      <c r="BP100" s="64">
        <f>BK100/BL100</f>
        <v>0.26330160539110714</v>
      </c>
      <c r="BQ100" s="16">
        <f>BB100+BK100+BS100</f>
        <v>946</v>
      </c>
      <c r="BR100" s="69">
        <f>BC100+BL100+BT100</f>
        <v>3164.3765365166159</v>
      </c>
      <c r="BS100" s="66">
        <v>144</v>
      </c>
      <c r="BT100" s="15">
        <f>AZ100*$D$150</f>
        <v>118.43992398167697</v>
      </c>
      <c r="BU100" s="37">
        <f>BT100-BS100</f>
        <v>-25.560076018323031</v>
      </c>
      <c r="BV100" s="54">
        <f>BU100*(BU100&lt;&gt;0)</f>
        <v>-25.560076018323031</v>
      </c>
      <c r="BW100" s="26">
        <f>BV100/$BV$142</f>
        <v>-4.9487078447866761E-2</v>
      </c>
      <c r="BX100" s="47">
        <f>BW100 * $BU$142</f>
        <v>-25.560076018323031</v>
      </c>
      <c r="BY100" s="48">
        <f>IF(BX100&gt;0, V100, W100)</f>
        <v>10.383442521155482</v>
      </c>
      <c r="BZ100" s="65">
        <f>BX100/BY100</f>
        <v>-2.4616186747551501</v>
      </c>
      <c r="CA100" s="66">
        <v>0</v>
      </c>
      <c r="CB100" s="15">
        <f>AZ100*$CA$145</f>
        <v>109.41873016897129</v>
      </c>
      <c r="CC100" s="37">
        <f>CB100-CA100</f>
        <v>109.41873016897129</v>
      </c>
      <c r="CD100" s="54">
        <f>CC100*(CC100&lt;&gt;0)</f>
        <v>109.41873016897129</v>
      </c>
      <c r="CE100" s="26">
        <f>CD100/$CD$142</f>
        <v>1.8955801196034707E-2</v>
      </c>
      <c r="CF100" s="47">
        <f>CE100 * $CC$142</f>
        <v>109.41873016897131</v>
      </c>
      <c r="CG100" s="48">
        <f>IF(BX100&gt;0,V100,W100)</f>
        <v>10.383442521155482</v>
      </c>
      <c r="CH100" s="65">
        <f>CF100/CG100</f>
        <v>10.537808626189136</v>
      </c>
      <c r="CI100" s="70">
        <f>N100</f>
        <v>0</v>
      </c>
      <c r="CJ100" s="1">
        <f>BQ100+BS100</f>
        <v>1090</v>
      </c>
    </row>
    <row r="101" spans="1:88" x14ac:dyDescent="0.2">
      <c r="A101" s="30" t="s">
        <v>245</v>
      </c>
      <c r="B101">
        <v>0</v>
      </c>
      <c r="C101">
        <v>0</v>
      </c>
      <c r="D101">
        <v>0.640306122448979</v>
      </c>
      <c r="E101">
        <v>0.35969387755102</v>
      </c>
      <c r="F101">
        <v>0.69799498746867095</v>
      </c>
      <c r="G101">
        <v>0.69799498746867095</v>
      </c>
      <c r="H101">
        <v>0.51186943620178005</v>
      </c>
      <c r="I101">
        <v>0.60682492581602299</v>
      </c>
      <c r="J101">
        <v>0.55732856794770103</v>
      </c>
      <c r="K101">
        <v>0.62370870348311502</v>
      </c>
      <c r="L101">
        <v>9.0671071818698004E-2</v>
      </c>
      <c r="M101">
        <v>-7.9468431573554293E-2</v>
      </c>
      <c r="N101" s="21">
        <v>0</v>
      </c>
      <c r="O101">
        <v>1.03188210863956</v>
      </c>
      <c r="P101">
        <v>0.97923914247699495</v>
      </c>
      <c r="Q101">
        <v>1.0192107272569599</v>
      </c>
      <c r="R101">
        <v>0.98860211014390698</v>
      </c>
      <c r="S101">
        <v>10.029999732971101</v>
      </c>
      <c r="T101" s="27">
        <f>IF(C101,P101,R101)</f>
        <v>0.98860211014390698</v>
      </c>
      <c r="U101" s="27">
        <f>IF(D101 = 0,O101,Q101)</f>
        <v>1.0192107272569599</v>
      </c>
      <c r="V101" s="39">
        <f>S101*T101^(1-N101)</f>
        <v>9.9156789007580546</v>
      </c>
      <c r="W101" s="38">
        <f>S101*U101^(N101+1)</f>
        <v>10.22268332222859</v>
      </c>
      <c r="X101" s="44">
        <f>0.5 * (D101-MAX($D$3:$D$141))/(MIN($D$3:$D$141)-MAX($D$3:$D$141)) + 0.75</f>
        <v>0.9290223835042003</v>
      </c>
      <c r="Y101" s="44">
        <f>AVERAGE(D101, F101, G101, H101, I101, J101, K101)</f>
        <v>0.61943253297641998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PERCENTILE($L$2:$L$141, 0.05)</f>
        <v>-4.4318681538856361E-2</v>
      </c>
      <c r="AG101" s="22">
        <f>PERCENTILE($L$2:$L$141, 0.95)</f>
        <v>0.96039612543034902</v>
      </c>
      <c r="AH101" s="22">
        <f>MIN(MAX(L101,AF101), AG101)</f>
        <v>9.0671071818698004E-2</v>
      </c>
      <c r="AI101" s="22">
        <f>AH101-$AH$142+1</f>
        <v>1.1349897533575544</v>
      </c>
      <c r="AJ101" s="22">
        <f>PERCENTILE($M$2:$M$141, 0.02)</f>
        <v>-2.1836572052201673</v>
      </c>
      <c r="AK101" s="22">
        <f>PERCENTILE($M$2:$M$141, 0.98)</f>
        <v>1.2382392151731634</v>
      </c>
      <c r="AL101" s="22">
        <f>MIN(MAX(M101,AJ101), AK101)</f>
        <v>-7.9468431573554293E-2</v>
      </c>
      <c r="AM101" s="22">
        <f>AL101-$AL$142 + 1</f>
        <v>3.1041887736466132</v>
      </c>
      <c r="AN101" s="46">
        <v>0</v>
      </c>
      <c r="AO101" s="75">
        <v>0.26</v>
      </c>
      <c r="AP101" s="51">
        <v>0.52</v>
      </c>
      <c r="AQ101" s="50">
        <v>1</v>
      </c>
      <c r="AR101" s="17">
        <f>(AI101^4)*AB101*AE101*AN101</f>
        <v>0</v>
      </c>
      <c r="AS101" s="17">
        <f>(AM101^4) *Z101*AC101*AO101*(M101 &gt; 0)</f>
        <v>0</v>
      </c>
      <c r="AT101" s="17">
        <f>(AM101^4)*AA101*AP101*AQ101</f>
        <v>48.283177085898018</v>
      </c>
      <c r="AU101" s="17">
        <f>MIN(AR101, 0.05*AR$142)</f>
        <v>0</v>
      </c>
      <c r="AV101" s="17">
        <f>MIN(AS101, 0.05*AS$142)</f>
        <v>0</v>
      </c>
      <c r="AW101" s="17">
        <f>MIN(AT101, 0.05*AT$142)</f>
        <v>48.283177085898018</v>
      </c>
      <c r="AX101" s="14">
        <f>AU101/$AU$142</f>
        <v>0</v>
      </c>
      <c r="AY101" s="14">
        <f>AV101/$AV$142</f>
        <v>0</v>
      </c>
      <c r="AZ101" s="67">
        <f>AW101/$AW$142</f>
        <v>5.2750042627554648E-3</v>
      </c>
      <c r="BA101" s="21">
        <f>N101</f>
        <v>0</v>
      </c>
      <c r="BB101" s="66">
        <v>0</v>
      </c>
      <c r="BC101" s="15">
        <f>$D$148*AX101</f>
        <v>0</v>
      </c>
      <c r="BD101" s="19">
        <f>BC101-BB101</f>
        <v>0</v>
      </c>
      <c r="BE101" s="63">
        <f>(IF(BD101 &gt; 0, V101, W101))</f>
        <v>10.22268332222859</v>
      </c>
      <c r="BF101" s="46">
        <f>BD101/BE101</f>
        <v>0</v>
      </c>
      <c r="BG101" s="64" t="e">
        <f>BB101/BC101</f>
        <v>#DIV/0!</v>
      </c>
      <c r="BH101" s="66">
        <v>0</v>
      </c>
      <c r="BI101" s="66">
        <v>50</v>
      </c>
      <c r="BJ101" s="66">
        <v>0</v>
      </c>
      <c r="BK101" s="10">
        <f>SUM(BH101:BJ101)</f>
        <v>50</v>
      </c>
      <c r="BL101" s="15">
        <f>AY101*$D$147</f>
        <v>0</v>
      </c>
      <c r="BM101" s="9">
        <f>BL101-BK101</f>
        <v>-50</v>
      </c>
      <c r="BN101" s="48">
        <f>IF(BM101&gt;0,V101,W101)</f>
        <v>10.22268332222859</v>
      </c>
      <c r="BO101" s="46">
        <f>BM101/BN101</f>
        <v>-4.8910837227323771</v>
      </c>
      <c r="BP101" s="64" t="e">
        <f>BK101/BL101</f>
        <v>#DIV/0!</v>
      </c>
      <c r="BQ101" s="16">
        <f>BB101+BK101+BS101</f>
        <v>110</v>
      </c>
      <c r="BR101" s="69">
        <f>BC101+BL101+BT101</f>
        <v>50.463328279650156</v>
      </c>
      <c r="BS101" s="66">
        <v>60</v>
      </c>
      <c r="BT101" s="15">
        <f>AZ101*$D$150</f>
        <v>50.463328279650156</v>
      </c>
      <c r="BU101" s="37">
        <f>BT101-BS101</f>
        <v>-9.5366717203498439</v>
      </c>
      <c r="BV101" s="54">
        <f>BU101*(BU101&lt;&gt;0)</f>
        <v>-9.5366717203498439</v>
      </c>
      <c r="BW101" s="26">
        <f>BV101/$BV$142</f>
        <v>-1.8464030436301841E-2</v>
      </c>
      <c r="BX101" s="47">
        <f>BW101 * $BU$142</f>
        <v>-9.5366717203498439</v>
      </c>
      <c r="BY101" s="48">
        <f>IF(BX101&gt;0, V101, W101)</f>
        <v>10.22268332222859</v>
      </c>
      <c r="BZ101" s="65">
        <f>BX101/BY101</f>
        <v>-0.932893196408906</v>
      </c>
      <c r="CA101" s="66">
        <v>107</v>
      </c>
      <c r="CB101" s="15">
        <f>AZ101*$CA$145</f>
        <v>46.619696423593389</v>
      </c>
      <c r="CC101" s="37">
        <f>CB101-CA101</f>
        <v>-60.380303576406611</v>
      </c>
      <c r="CD101" s="54">
        <f>CC101*(CC101&lt;&gt;0)</f>
        <v>-60.380303576406611</v>
      </c>
      <c r="CE101" s="26">
        <f>CD101/$CD$142</f>
        <v>-1.0460339184919164E-2</v>
      </c>
      <c r="CF101" s="47">
        <f>CE101 * $CC$142</f>
        <v>-60.380303576406618</v>
      </c>
      <c r="CG101" s="48">
        <f>IF(BX101&gt;0,V101,W101)</f>
        <v>10.22268332222859</v>
      </c>
      <c r="CH101" s="65">
        <f>CF101/CG101</f>
        <v>-5.9065023999240394</v>
      </c>
      <c r="CI101" s="70">
        <f>N101</f>
        <v>0</v>
      </c>
      <c r="CJ101" s="1">
        <f>BQ101+BS101</f>
        <v>170</v>
      </c>
    </row>
    <row r="102" spans="1:88" x14ac:dyDescent="0.2">
      <c r="A102" s="30" t="s">
        <v>120</v>
      </c>
      <c r="B102">
        <v>0</v>
      </c>
      <c r="C102">
        <v>0</v>
      </c>
      <c r="D102">
        <v>0.23201730665224399</v>
      </c>
      <c r="E102">
        <v>0.76798269334775504</v>
      </c>
      <c r="F102">
        <v>0.18357487922705301</v>
      </c>
      <c r="G102">
        <v>0.18357487922705301</v>
      </c>
      <c r="H102">
        <v>0.15123634272570399</v>
      </c>
      <c r="I102">
        <v>0.344450833812535</v>
      </c>
      <c r="J102">
        <v>0.22823997098367099</v>
      </c>
      <c r="K102">
        <v>0.204692757830153</v>
      </c>
      <c r="L102">
        <v>0.47028566998171201</v>
      </c>
      <c r="M102">
        <v>-1.36352170284074</v>
      </c>
      <c r="N102" s="21">
        <v>0</v>
      </c>
      <c r="O102">
        <v>1.0050709398692601</v>
      </c>
      <c r="P102">
        <v>0.98405275479705301</v>
      </c>
      <c r="Q102">
        <v>1.0278108138965201</v>
      </c>
      <c r="R102">
        <v>0.98808286867756001</v>
      </c>
      <c r="S102">
        <v>80.75</v>
      </c>
      <c r="T102" s="27">
        <f>IF(C102,P102,R102)</f>
        <v>0.98808286867756001</v>
      </c>
      <c r="U102" s="27">
        <f>IF(D102 = 0,O102,Q102)</f>
        <v>1.0278108138965201</v>
      </c>
      <c r="V102" s="39">
        <f>S102*T102^(1-N102)</f>
        <v>79.787691645712968</v>
      </c>
      <c r="W102" s="38">
        <f>S102*U102^(N102+1)</f>
        <v>82.995723222143994</v>
      </c>
      <c r="X102" s="44">
        <f>0.5 * (D102-MAX($D$3:$D$141))/(MIN($D$3:$D$141)-MAX($D$3:$D$141)) + 0.75</f>
        <v>1.1363781652706173</v>
      </c>
      <c r="Y102" s="44">
        <f>AVERAGE(D102, F102, G102, H102, I102, J102, K102)</f>
        <v>0.21825528149405901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v>1</v>
      </c>
      <c r="AD102" s="22">
        <v>1</v>
      </c>
      <c r="AE102" s="22">
        <v>1</v>
      </c>
      <c r="AF102" s="22">
        <f>PERCENTILE($L$2:$L$141, 0.05)</f>
        <v>-4.4318681538856361E-2</v>
      </c>
      <c r="AG102" s="22">
        <f>PERCENTILE($L$2:$L$141, 0.95)</f>
        <v>0.96039612543034902</v>
      </c>
      <c r="AH102" s="22">
        <f>MIN(MAX(L102,AF102), AG102)</f>
        <v>0.47028566998171201</v>
      </c>
      <c r="AI102" s="22">
        <f>AH102-$AH$142+1</f>
        <v>1.5146043515205685</v>
      </c>
      <c r="AJ102" s="22">
        <f>PERCENTILE($M$2:$M$141, 0.02)</f>
        <v>-2.1836572052201673</v>
      </c>
      <c r="AK102" s="22">
        <f>PERCENTILE($M$2:$M$141, 0.98)</f>
        <v>1.2382392151731634</v>
      </c>
      <c r="AL102" s="22">
        <f>MIN(MAX(M102,AJ102), AK102)</f>
        <v>-1.36352170284074</v>
      </c>
      <c r="AM102" s="22">
        <f>AL102-$AL$142 + 1</f>
        <v>1.8201355023794272</v>
      </c>
      <c r="AN102" s="46">
        <v>1</v>
      </c>
      <c r="AO102" s="51">
        <v>1</v>
      </c>
      <c r="AP102" s="51">
        <v>1</v>
      </c>
      <c r="AQ102" s="21">
        <v>1</v>
      </c>
      <c r="AR102" s="17">
        <f>(AI102^4)*AB102*AE102*AN102</f>
        <v>5.2625568561613338</v>
      </c>
      <c r="AS102" s="17">
        <f>(AM102^4) *Z102*AC102*AO102*(M102 &gt; 0)</f>
        <v>0</v>
      </c>
      <c r="AT102" s="17">
        <f>(AM102^4)*AA102*AP102*AQ102</f>
        <v>10.975261666164036</v>
      </c>
      <c r="AU102" s="17">
        <f>MIN(AR102, 0.05*AR$142)</f>
        <v>5.2625568561613338</v>
      </c>
      <c r="AV102" s="17">
        <f>MIN(AS102, 0.05*AS$142)</f>
        <v>0</v>
      </c>
      <c r="AW102" s="17">
        <f>MIN(AT102, 0.05*AT$142)</f>
        <v>10.975261666164036</v>
      </c>
      <c r="AX102" s="14">
        <f>AU102/$AU$142</f>
        <v>8.9499299633702279E-3</v>
      </c>
      <c r="AY102" s="14">
        <f>AV102/$AV$142</f>
        <v>0</v>
      </c>
      <c r="AZ102" s="67">
        <f>AW102/$AW$142</f>
        <v>1.1990626045770524E-3</v>
      </c>
      <c r="BA102" s="21">
        <f>N102</f>
        <v>0</v>
      </c>
      <c r="BB102" s="66">
        <v>888</v>
      </c>
      <c r="BC102" s="15">
        <f>$D$148*AX102</f>
        <v>1095.1644449187722</v>
      </c>
      <c r="BD102" s="19">
        <f>BC102-BB102</f>
        <v>207.16444491877223</v>
      </c>
      <c r="BE102" s="63">
        <f>(IF(BD102 &gt; 0, V102, W102))</f>
        <v>79.787691645712968</v>
      </c>
      <c r="BF102" s="46">
        <f>BD102/BE102</f>
        <v>2.5964461516026738</v>
      </c>
      <c r="BG102" s="64">
        <f>BB102/BC102</f>
        <v>0.81083713420395276</v>
      </c>
      <c r="BH102" s="66">
        <v>0</v>
      </c>
      <c r="BI102" s="66">
        <v>0</v>
      </c>
      <c r="BJ102" s="66">
        <v>0</v>
      </c>
      <c r="BK102" s="10">
        <f>SUM(BH102:BJ102)</f>
        <v>0</v>
      </c>
      <c r="BL102" s="15">
        <f>AY102*$D$147</f>
        <v>0</v>
      </c>
      <c r="BM102" s="9">
        <f>BL102-BK102</f>
        <v>0</v>
      </c>
      <c r="BN102" s="48">
        <f>IF(BM102&gt;0,V102,W102)</f>
        <v>82.995723222143994</v>
      </c>
      <c r="BO102" s="46">
        <f>BM102/BN102</f>
        <v>0</v>
      </c>
      <c r="BP102" s="64" t="e">
        <f>BK102/BL102</f>
        <v>#DIV/0!</v>
      </c>
      <c r="BQ102" s="16">
        <f>BB102+BK102+BS102</f>
        <v>888</v>
      </c>
      <c r="BR102" s="69">
        <f>BC102+BL102+BT102</f>
        <v>1106.6352773254587</v>
      </c>
      <c r="BS102" s="66">
        <v>0</v>
      </c>
      <c r="BT102" s="15">
        <f>AZ102*$D$150</f>
        <v>11.470832406686371</v>
      </c>
      <c r="BU102" s="37">
        <f>BT102-BS102</f>
        <v>11.470832406686371</v>
      </c>
      <c r="BV102" s="54">
        <f>BU102*(BU102&lt;&gt;0)</f>
        <v>11.470832406686371</v>
      </c>
      <c r="BW102" s="26">
        <f>BV102/$BV$142</f>
        <v>2.2208775230757868E-2</v>
      </c>
      <c r="BX102" s="47">
        <f>BW102 * $BU$142</f>
        <v>11.470832406686371</v>
      </c>
      <c r="BY102" s="48">
        <f>IF(BX102&gt;0, V102, W102)</f>
        <v>79.787691645712968</v>
      </c>
      <c r="BZ102" s="65">
        <f>BX102/BY102</f>
        <v>0.14376694161827785</v>
      </c>
      <c r="CA102" s="66">
        <v>0</v>
      </c>
      <c r="CB102" s="15">
        <f>AZ102*$CA$145</f>
        <v>10.597135439861303</v>
      </c>
      <c r="CC102" s="37">
        <f>CB102-CA102</f>
        <v>10.597135439861303</v>
      </c>
      <c r="CD102" s="54">
        <f>CC102*(CC102&lt;&gt;0)</f>
        <v>10.597135439861303</v>
      </c>
      <c r="CE102" s="26">
        <f>CD102/$CD$142</f>
        <v>1.8358574654929502E-3</v>
      </c>
      <c r="CF102" s="47">
        <f>CE102 * $CC$142</f>
        <v>10.597135439861303</v>
      </c>
      <c r="CG102" s="48">
        <f>IF(BX102&gt;0,V102,W102)</f>
        <v>79.787691645712968</v>
      </c>
      <c r="CH102" s="65">
        <f>CF102/CG102</f>
        <v>0.13281666910375758</v>
      </c>
      <c r="CI102" s="70">
        <f>N102</f>
        <v>0</v>
      </c>
      <c r="CJ102" s="1">
        <f>BQ102+BS102</f>
        <v>888</v>
      </c>
    </row>
    <row r="103" spans="1:88" x14ac:dyDescent="0.2">
      <c r="A103" s="30" t="s">
        <v>171</v>
      </c>
      <c r="B103">
        <v>1</v>
      </c>
      <c r="C103">
        <v>1</v>
      </c>
      <c r="D103">
        <v>0.53434504792332205</v>
      </c>
      <c r="E103">
        <v>0.46565495207667701</v>
      </c>
      <c r="F103">
        <v>0.45353455123113501</v>
      </c>
      <c r="G103">
        <v>0.45353455123113501</v>
      </c>
      <c r="H103">
        <v>0.37426900584795297</v>
      </c>
      <c r="I103">
        <v>0.57644110275689198</v>
      </c>
      <c r="J103">
        <v>0.46448254914336601</v>
      </c>
      <c r="K103">
        <v>0.45897590838782598</v>
      </c>
      <c r="L103">
        <v>0.57624966223924301</v>
      </c>
      <c r="M103">
        <v>-0.29375641698612998</v>
      </c>
      <c r="N103" s="21">
        <v>0</v>
      </c>
      <c r="O103">
        <v>1.0099343573284301</v>
      </c>
      <c r="P103">
        <v>0.99300405539790304</v>
      </c>
      <c r="Q103">
        <v>1.0102433997606399</v>
      </c>
      <c r="R103">
        <v>0.98985153046959895</v>
      </c>
      <c r="S103">
        <v>88.150001525878906</v>
      </c>
      <c r="T103" s="27">
        <f>IF(C103,P103,R103)</f>
        <v>0.99300405539790304</v>
      </c>
      <c r="U103" s="27">
        <f>IF(D103 = 0,O103,Q103)</f>
        <v>1.0102433997606399</v>
      </c>
      <c r="V103" s="39">
        <f>S103*T103^(1-N103)</f>
        <v>87.533308998529094</v>
      </c>
      <c r="W103" s="38">
        <f>S103*U103^(N103+1)</f>
        <v>89.052957230409504</v>
      </c>
      <c r="X103" s="44">
        <f>0.5 * (D103-MAX($D$3:$D$141))/(MIN($D$3:$D$141)-MAX($D$3:$D$141)) + 0.75</f>
        <v>0.98283635193779961</v>
      </c>
      <c r="Y103" s="44">
        <f>AVERAGE(D103, F103, G103, H103, I103, J103, K103)</f>
        <v>0.47365467378880416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v>1</v>
      </c>
      <c r="AD103" s="22">
        <v>1</v>
      </c>
      <c r="AE103" s="22">
        <v>1</v>
      </c>
      <c r="AF103" s="22">
        <f>PERCENTILE($L$2:$L$141, 0.05)</f>
        <v>-4.4318681538856361E-2</v>
      </c>
      <c r="AG103" s="22">
        <f>PERCENTILE($L$2:$L$141, 0.95)</f>
        <v>0.96039612543034902</v>
      </c>
      <c r="AH103" s="22">
        <f>MIN(MAX(L103,AF103), AG103)</f>
        <v>0.57624966223924301</v>
      </c>
      <c r="AI103" s="22">
        <f>AH103-$AH$142+1</f>
        <v>1.6205683437780993</v>
      </c>
      <c r="AJ103" s="22">
        <f>PERCENTILE($M$2:$M$141, 0.02)</f>
        <v>-2.1836572052201673</v>
      </c>
      <c r="AK103" s="22">
        <f>PERCENTILE($M$2:$M$141, 0.98)</f>
        <v>1.2382392151731634</v>
      </c>
      <c r="AL103" s="22">
        <f>MIN(MAX(M103,AJ103), AK103)</f>
        <v>-0.29375641698612998</v>
      </c>
      <c r="AM103" s="22">
        <f>AL103-$AL$142 + 1</f>
        <v>2.8899007882340371</v>
      </c>
      <c r="AN103" s="46">
        <v>1</v>
      </c>
      <c r="AO103" s="51">
        <v>1</v>
      </c>
      <c r="AP103" s="51">
        <v>1</v>
      </c>
      <c r="AQ103" s="21">
        <v>1</v>
      </c>
      <c r="AR103" s="17">
        <f>(AI103^4)*AB103*AE103*AN103</f>
        <v>6.8971457654524704</v>
      </c>
      <c r="AS103" s="17">
        <f>(AM103^4) *Z103*AC103*AO103*(M103 &gt; 0)</f>
        <v>0</v>
      </c>
      <c r="AT103" s="17">
        <f>(AM103^4)*AA103*AP103*AQ103</f>
        <v>69.747995979859581</v>
      </c>
      <c r="AU103" s="17">
        <f>MIN(AR103, 0.05*AR$142)</f>
        <v>6.8971457654524704</v>
      </c>
      <c r="AV103" s="17">
        <f>MIN(AS103, 0.05*AS$142)</f>
        <v>0</v>
      </c>
      <c r="AW103" s="17">
        <f>MIN(AT103, 0.05*AT$142)</f>
        <v>69.747995979859581</v>
      </c>
      <c r="AX103" s="14">
        <f>AU103/$AU$142</f>
        <v>1.1729844110982605E-2</v>
      </c>
      <c r="AY103" s="14">
        <f>AV103/$AV$142</f>
        <v>0</v>
      </c>
      <c r="AZ103" s="67">
        <f>AW103/$AW$142</f>
        <v>7.6200655863606862E-3</v>
      </c>
      <c r="BA103" s="21">
        <f>N103</f>
        <v>0</v>
      </c>
      <c r="BB103" s="66">
        <v>1587</v>
      </c>
      <c r="BC103" s="15">
        <f>$D$148*AX103</f>
        <v>1435.330585531264</v>
      </c>
      <c r="BD103" s="19">
        <f>BC103-BB103</f>
        <v>-151.66941446873602</v>
      </c>
      <c r="BE103" s="63">
        <f>(IF(BD103 &gt; 0, V103, W103))</f>
        <v>89.052957230409504</v>
      </c>
      <c r="BF103" s="46">
        <f>BD103/BE103</f>
        <v>-1.7031373149834541</v>
      </c>
      <c r="BG103" s="64">
        <f>BB103/BC103</f>
        <v>1.1056686285359119</v>
      </c>
      <c r="BH103" s="66">
        <v>529</v>
      </c>
      <c r="BI103" s="66">
        <v>0</v>
      </c>
      <c r="BJ103" s="66">
        <v>264</v>
      </c>
      <c r="BK103" s="10">
        <f>SUM(BH103:BJ103)</f>
        <v>793</v>
      </c>
      <c r="BL103" s="15">
        <f>AY103*$D$147</f>
        <v>0</v>
      </c>
      <c r="BM103" s="9">
        <f>BL103-BK103</f>
        <v>-793</v>
      </c>
      <c r="BN103" s="48">
        <f>IF(BM103&gt;0,V103,W103)</f>
        <v>89.052957230409504</v>
      </c>
      <c r="BO103" s="46">
        <f>BM103/BN103</f>
        <v>-8.9048137721945189</v>
      </c>
      <c r="BP103" s="64" t="e">
        <f>BK103/BL103</f>
        <v>#DIV/0!</v>
      </c>
      <c r="BQ103" s="16">
        <f>BB103+BK103+BS103</f>
        <v>2468</v>
      </c>
      <c r="BR103" s="69">
        <f>BC103+BL103+BT103</f>
        <v>1508.2279429631835</v>
      </c>
      <c r="BS103" s="66">
        <v>88</v>
      </c>
      <c r="BT103" s="15">
        <f>AZ103*$D$150</f>
        <v>72.897357431919502</v>
      </c>
      <c r="BU103" s="37">
        <f>BT103-BS103</f>
        <v>-15.102642568080498</v>
      </c>
      <c r="BV103" s="54">
        <f>BU103*(BU103&lt;&gt;0)</f>
        <v>-15.102642568080498</v>
      </c>
      <c r="BW103" s="26">
        <f>BV103/$BV$142</f>
        <v>-2.9240353471598427E-2</v>
      </c>
      <c r="BX103" s="47">
        <f>BW103 * $BU$142</f>
        <v>-15.102642568080498</v>
      </c>
      <c r="BY103" s="48">
        <f>IF(BX103&gt;0, V103, W103)</f>
        <v>89.052957230409504</v>
      </c>
      <c r="BZ103" s="65">
        <f>BX103/BY103</f>
        <v>-0.16959170181182145</v>
      </c>
      <c r="CA103" s="66">
        <v>0</v>
      </c>
      <c r="CB103" s="15">
        <f>AZ103*$CA$145</f>
        <v>67.344996642417797</v>
      </c>
      <c r="CC103" s="37">
        <f>CB103-CA103</f>
        <v>67.344996642417797</v>
      </c>
      <c r="CD103" s="54">
        <f>CC103*(CC103&lt;&gt;0)</f>
        <v>67.344996642417797</v>
      </c>
      <c r="CE103" s="26">
        <f>CD103/$CD$142</f>
        <v>1.1666909001136495E-2</v>
      </c>
      <c r="CF103" s="47">
        <f>CE103 * $CC$142</f>
        <v>67.344996642417797</v>
      </c>
      <c r="CG103" s="48">
        <f>IF(BX103&gt;0,V103,W103)</f>
        <v>89.052957230409504</v>
      </c>
      <c r="CH103" s="65">
        <f>CF103/CG103</f>
        <v>0.75623537653189865</v>
      </c>
      <c r="CI103" s="70">
        <f>N103</f>
        <v>0</v>
      </c>
      <c r="CJ103" s="1">
        <f>BQ103+BS103</f>
        <v>2556</v>
      </c>
    </row>
    <row r="104" spans="1:88" x14ac:dyDescent="0.2">
      <c r="A104" s="30" t="s">
        <v>172</v>
      </c>
      <c r="B104">
        <v>0</v>
      </c>
      <c r="C104">
        <v>0</v>
      </c>
      <c r="D104">
        <v>0.21479713603818601</v>
      </c>
      <c r="E104">
        <v>0.78520286396181305</v>
      </c>
      <c r="F104">
        <v>0.166281755196304</v>
      </c>
      <c r="G104">
        <v>0.166281755196304</v>
      </c>
      <c r="H104">
        <v>0.46278317152103499</v>
      </c>
      <c r="I104">
        <v>0.43042071197411003</v>
      </c>
      <c r="J104">
        <v>0.44630870725958299</v>
      </c>
      <c r="K104">
        <v>0.27242062183784299</v>
      </c>
      <c r="L104">
        <v>-4.3605619450351199E-2</v>
      </c>
      <c r="M104">
        <v>-0.73411732564046295</v>
      </c>
      <c r="N104" s="21">
        <v>0</v>
      </c>
      <c r="O104">
        <v>1.0155206820098199</v>
      </c>
      <c r="P104">
        <v>0.97100089573794901</v>
      </c>
      <c r="Q104">
        <v>1.0230009251936201</v>
      </c>
      <c r="R104">
        <v>0.97999366735772198</v>
      </c>
      <c r="S104">
        <v>32</v>
      </c>
      <c r="T104" s="27">
        <f>IF(C104,P104,R104)</f>
        <v>0.97999366735772198</v>
      </c>
      <c r="U104" s="27">
        <f>IF(D104 = 0,O104,Q104)</f>
        <v>1.0230009251936201</v>
      </c>
      <c r="V104" s="39">
        <f>S104*T104^(1-N104)</f>
        <v>31.359797355447103</v>
      </c>
      <c r="W104" s="38">
        <f>S104*U104^(N104+1)</f>
        <v>32.736029606195842</v>
      </c>
      <c r="X104" s="44">
        <f>0.5 * (D104-MAX($D$3:$D$141))/(MIN($D$3:$D$141)-MAX($D$3:$D$141)) + 0.75</f>
        <v>1.1451236949096333</v>
      </c>
      <c r="Y104" s="44">
        <f>AVERAGE(D104, F104, G104, H104, I104, J104, K104)</f>
        <v>0.30847055128905215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v>1</v>
      </c>
      <c r="AD104" s="22">
        <v>1</v>
      </c>
      <c r="AE104" s="22">
        <v>1</v>
      </c>
      <c r="AF104" s="22">
        <f>PERCENTILE($L$2:$L$141, 0.05)</f>
        <v>-4.4318681538856361E-2</v>
      </c>
      <c r="AG104" s="22">
        <f>PERCENTILE($L$2:$L$141, 0.95)</f>
        <v>0.96039612543034902</v>
      </c>
      <c r="AH104" s="22">
        <f>MIN(MAX(L104,AF104), AG104)</f>
        <v>-4.3605619450351199E-2</v>
      </c>
      <c r="AI104" s="22">
        <f>AH104-$AH$142+1</f>
        <v>1.0007130620885052</v>
      </c>
      <c r="AJ104" s="22">
        <f>PERCENTILE($M$2:$M$141, 0.02)</f>
        <v>-2.1836572052201673</v>
      </c>
      <c r="AK104" s="22">
        <f>PERCENTILE($M$2:$M$141, 0.98)</f>
        <v>1.2382392151731634</v>
      </c>
      <c r="AL104" s="22">
        <f>MIN(MAX(M104,AJ104), AK104)</f>
        <v>-0.73411732564046295</v>
      </c>
      <c r="AM104" s="22">
        <f>AL104-$AL$142 + 1</f>
        <v>2.4495398795797043</v>
      </c>
      <c r="AN104" s="46">
        <v>1</v>
      </c>
      <c r="AO104" s="51">
        <v>1</v>
      </c>
      <c r="AP104" s="51">
        <v>1</v>
      </c>
      <c r="AQ104" s="21">
        <v>1</v>
      </c>
      <c r="AR104" s="17">
        <f>(AI104^4)*AB104*AE104*AN104</f>
        <v>1.0028553005497789</v>
      </c>
      <c r="AS104" s="17">
        <f>(AM104^4) *Z104*AC104*AO104*(M104 &gt; 0)</f>
        <v>0</v>
      </c>
      <c r="AT104" s="17">
        <f>(AM104^4)*AA104*AP104*AQ104</f>
        <v>36.002947520146222</v>
      </c>
      <c r="AU104" s="17">
        <f>MIN(AR104, 0.05*AR$142)</f>
        <v>1.0028553005497789</v>
      </c>
      <c r="AV104" s="17">
        <f>MIN(AS104, 0.05*AS$142)</f>
        <v>0</v>
      </c>
      <c r="AW104" s="17">
        <f>MIN(AT104, 0.05*AT$142)</f>
        <v>36.002947520146222</v>
      </c>
      <c r="AX104" s="14">
        <f>AU104/$AU$142</f>
        <v>1.7055368613845454E-3</v>
      </c>
      <c r="AY104" s="14">
        <f>AV104/$AV$142</f>
        <v>0</v>
      </c>
      <c r="AZ104" s="67">
        <f>AW104/$AW$142</f>
        <v>3.9333720998239981E-3</v>
      </c>
      <c r="BA104" s="21">
        <f>N104</f>
        <v>0</v>
      </c>
      <c r="BB104" s="66">
        <v>288</v>
      </c>
      <c r="BC104" s="15">
        <f>$D$148*AX104</f>
        <v>208.69921191912286</v>
      </c>
      <c r="BD104" s="19">
        <f>BC104-BB104</f>
        <v>-79.30078808087714</v>
      </c>
      <c r="BE104" s="63">
        <f>(IF(BD104 &gt; 0, V104, W104))</f>
        <v>32.736029606195842</v>
      </c>
      <c r="BF104" s="46">
        <f>BD104/BE104</f>
        <v>-2.4224314626679142</v>
      </c>
      <c r="BG104" s="64">
        <f>BB104/BC104</f>
        <v>1.3799764615862975</v>
      </c>
      <c r="BH104" s="66">
        <v>64</v>
      </c>
      <c r="BI104" s="66">
        <v>320</v>
      </c>
      <c r="BJ104" s="66">
        <v>64</v>
      </c>
      <c r="BK104" s="10">
        <f>SUM(BH104:BJ104)</f>
        <v>448</v>
      </c>
      <c r="BL104" s="15">
        <f>AY104*$D$147</f>
        <v>0</v>
      </c>
      <c r="BM104" s="9">
        <f>BL104-BK104</f>
        <v>-448</v>
      </c>
      <c r="BN104" s="48">
        <f>IF(BM104&gt;0,V104,W104)</f>
        <v>32.736029606195842</v>
      </c>
      <c r="BO104" s="46">
        <f>BM104/BN104</f>
        <v>-13.685227114873102</v>
      </c>
      <c r="BP104" s="64" t="e">
        <f>BK104/BL104</f>
        <v>#DIV/0!</v>
      </c>
      <c r="BQ104" s="16">
        <f>BB104+BK104+BS104</f>
        <v>800</v>
      </c>
      <c r="BR104" s="69">
        <f>BC104+BL104+BT104</f>
        <v>246.32781611208912</v>
      </c>
      <c r="BS104" s="66">
        <v>64</v>
      </c>
      <c r="BT104" s="15">
        <f>AZ104*$D$150</f>
        <v>37.628604192966279</v>
      </c>
      <c r="BU104" s="37">
        <f>BT104-BS104</f>
        <v>-26.371395807033721</v>
      </c>
      <c r="BV104" s="54">
        <f>BU104*(BU104&lt;&gt;0)</f>
        <v>-26.371395807033721</v>
      </c>
      <c r="BW104" s="26">
        <f>BV104/$BV$142</f>
        <v>-5.1057881523782919E-2</v>
      </c>
      <c r="BX104" s="47">
        <f>BW104 * $BU$142</f>
        <v>-26.371395807033721</v>
      </c>
      <c r="BY104" s="48">
        <f>IF(BX104&gt;0, V104, W104)</f>
        <v>32.736029606195842</v>
      </c>
      <c r="BZ104" s="65">
        <f>BX104/BY104</f>
        <v>-0.80557710034702845</v>
      </c>
      <c r="CA104" s="66">
        <v>0</v>
      </c>
      <c r="CB104" s="15">
        <f>AZ104*$CA$145</f>
        <v>34.762552612429523</v>
      </c>
      <c r="CC104" s="37">
        <f>CB104-CA104</f>
        <v>34.762552612429523</v>
      </c>
      <c r="CD104" s="54">
        <f>CC104*(CC104&lt;&gt;0)</f>
        <v>34.762552612429523</v>
      </c>
      <c r="CE104" s="26">
        <f>CD104/$CD$142</f>
        <v>6.0222965060032748E-3</v>
      </c>
      <c r="CF104" s="47">
        <f>CE104 * $CC$142</f>
        <v>34.762552612429523</v>
      </c>
      <c r="CG104" s="48">
        <f>IF(BX104&gt;0,V104,W104)</f>
        <v>32.736029606195842</v>
      </c>
      <c r="CH104" s="65">
        <f>CF104/CG104</f>
        <v>1.0619049723076412</v>
      </c>
      <c r="CI104" s="70">
        <f>N104</f>
        <v>0</v>
      </c>
      <c r="CJ104" s="1">
        <f>BQ104+BS104</f>
        <v>864</v>
      </c>
    </row>
    <row r="105" spans="1:88" x14ac:dyDescent="0.2">
      <c r="A105" s="30" t="s">
        <v>121</v>
      </c>
      <c r="B105">
        <v>1</v>
      </c>
      <c r="C105">
        <v>1</v>
      </c>
      <c r="D105">
        <v>0.68147590361445698</v>
      </c>
      <c r="E105">
        <v>0.31852409638554202</v>
      </c>
      <c r="F105">
        <v>0.963487332339791</v>
      </c>
      <c r="G105">
        <v>0.963487332339791</v>
      </c>
      <c r="H105">
        <v>0.147783251231527</v>
      </c>
      <c r="I105">
        <v>0.74548440065681398</v>
      </c>
      <c r="J105">
        <v>0.33191882813641399</v>
      </c>
      <c r="K105">
        <v>0.56550825482436795</v>
      </c>
      <c r="L105">
        <v>-7.8828851753816199E-3</v>
      </c>
      <c r="M105">
        <v>-1.0095410374171601</v>
      </c>
      <c r="N105" s="21">
        <v>0</v>
      </c>
      <c r="O105">
        <v>0.99181449190311</v>
      </c>
      <c r="P105">
        <v>0.98809692618711897</v>
      </c>
      <c r="Q105">
        <v>1.0119433135273701</v>
      </c>
      <c r="R105">
        <v>0.97428685597166098</v>
      </c>
      <c r="S105">
        <v>5.17000007629394</v>
      </c>
      <c r="T105" s="27">
        <f>IF(C105,P105,R105)</f>
        <v>0.98809692618711897</v>
      </c>
      <c r="U105" s="27">
        <f>IF(D105 = 0,O105,Q105)</f>
        <v>1.0119433135273701</v>
      </c>
      <c r="V105" s="39">
        <f>S105*T105^(1-N105)</f>
        <v>5.1084611837732128</v>
      </c>
      <c r="W105" s="38">
        <f>S105*U105^(N105+1)</f>
        <v>5.2317470081416459</v>
      </c>
      <c r="X105" s="44">
        <f>0.5 * (D105-MAX($D$3:$D$141))/(MIN($D$3:$D$141)-MAX($D$3:$D$141)) + 0.75</f>
        <v>0.90811367420717659</v>
      </c>
      <c r="Y105" s="44">
        <f>AVERAGE(D105, F105, G105, H105, I105, J105, K105)</f>
        <v>0.6284493290204517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v>1</v>
      </c>
      <c r="AD105" s="22">
        <v>1</v>
      </c>
      <c r="AE105" s="22">
        <v>1</v>
      </c>
      <c r="AF105" s="22">
        <f>PERCENTILE($L$2:$L$141, 0.05)</f>
        <v>-4.4318681538856361E-2</v>
      </c>
      <c r="AG105" s="22">
        <f>PERCENTILE($L$2:$L$141, 0.95)</f>
        <v>0.96039612543034902</v>
      </c>
      <c r="AH105" s="22">
        <f>MIN(MAX(L105,AF105), AG105)</f>
        <v>-7.8828851753816199E-3</v>
      </c>
      <c r="AI105" s="22">
        <f>AH105-$AH$142+1</f>
        <v>1.0364357963634747</v>
      </c>
      <c r="AJ105" s="22">
        <f>PERCENTILE($M$2:$M$141, 0.02)</f>
        <v>-2.1836572052201673</v>
      </c>
      <c r="AK105" s="22">
        <f>PERCENTILE($M$2:$M$141, 0.98)</f>
        <v>1.2382392151731634</v>
      </c>
      <c r="AL105" s="22">
        <f>MIN(MAX(M105,AJ105), AK105)</f>
        <v>-1.0095410374171601</v>
      </c>
      <c r="AM105" s="22">
        <f>AL105-$AL$142 + 1</f>
        <v>2.1741161678030072</v>
      </c>
      <c r="AN105" s="46">
        <v>1</v>
      </c>
      <c r="AO105" s="51">
        <v>1</v>
      </c>
      <c r="AP105" s="51">
        <v>1</v>
      </c>
      <c r="AQ105" s="21">
        <v>1</v>
      </c>
      <c r="AR105" s="17">
        <f>(AI105^4)*AB105*AE105*AN105</f>
        <v>1.1539038353094504</v>
      </c>
      <c r="AS105" s="17">
        <f>(AM105^4) *Z105*AC105*AO105*(M105 &gt; 0)</f>
        <v>0</v>
      </c>
      <c r="AT105" s="17">
        <f>(AM105^4)*AA105*AP105*AQ105</f>
        <v>22.34245967227476</v>
      </c>
      <c r="AU105" s="17">
        <f>MIN(AR105, 0.05*AR$142)</f>
        <v>1.1539038353094504</v>
      </c>
      <c r="AV105" s="17">
        <f>MIN(AS105, 0.05*AS$142)</f>
        <v>0</v>
      </c>
      <c r="AW105" s="17">
        <f>MIN(AT105, 0.05*AT$142)</f>
        <v>22.34245967227476</v>
      </c>
      <c r="AX105" s="14">
        <f>AU105/$AU$142</f>
        <v>1.962422220368553E-3</v>
      </c>
      <c r="AY105" s="14">
        <f>AV105/$AV$142</f>
        <v>0</v>
      </c>
      <c r="AZ105" s="67">
        <f>AW105/$AW$142</f>
        <v>2.4409447995109995E-3</v>
      </c>
      <c r="BA105" s="21">
        <f>N105</f>
        <v>0</v>
      </c>
      <c r="BB105" s="66">
        <v>284</v>
      </c>
      <c r="BC105" s="15">
        <f>$D$148*AX105</f>
        <v>240.13316869095223</v>
      </c>
      <c r="BD105" s="19">
        <f>BC105-BB105</f>
        <v>-43.866831309047768</v>
      </c>
      <c r="BE105" s="63">
        <f>(IF(BD105 &gt; 0, V105, W105))</f>
        <v>5.2317470081416459</v>
      </c>
      <c r="BF105" s="46">
        <f>BD105/BE105</f>
        <v>-8.3847386429011568</v>
      </c>
      <c r="BG105" s="64">
        <f>BB105/BC105</f>
        <v>1.1826771018272104</v>
      </c>
      <c r="BH105" s="66">
        <v>67</v>
      </c>
      <c r="BI105" s="66">
        <v>352</v>
      </c>
      <c r="BJ105" s="66">
        <v>0</v>
      </c>
      <c r="BK105" s="10">
        <f>SUM(BH105:BJ105)</f>
        <v>419</v>
      </c>
      <c r="BL105" s="15">
        <f>AY105*$D$147</f>
        <v>0</v>
      </c>
      <c r="BM105" s="9">
        <f>BL105-BK105</f>
        <v>-419</v>
      </c>
      <c r="BN105" s="48">
        <f>IF(BM105&gt;0,V105,W105)</f>
        <v>5.2317470081416459</v>
      </c>
      <c r="BO105" s="46">
        <f>BM105/BN105</f>
        <v>-80.087970490154078</v>
      </c>
      <c r="BP105" s="64" t="e">
        <f>BK105/BL105</f>
        <v>#DIV/0!</v>
      </c>
      <c r="BQ105" s="16">
        <f>BB105+BK105+BS105</f>
        <v>713</v>
      </c>
      <c r="BR105" s="69">
        <f>BC105+BL105+BT105</f>
        <v>263.48446711547422</v>
      </c>
      <c r="BS105" s="66">
        <v>10</v>
      </c>
      <c r="BT105" s="15">
        <f>AZ105*$D$150</f>
        <v>23.351298424521978</v>
      </c>
      <c r="BU105" s="37">
        <f>BT105-BS105</f>
        <v>13.351298424521978</v>
      </c>
      <c r="BV105" s="54">
        <f>BU105*(BU105&lt;&gt;0)</f>
        <v>13.351298424521978</v>
      </c>
      <c r="BW105" s="26">
        <f>BV105/$BV$142</f>
        <v>2.5849561325308922E-2</v>
      </c>
      <c r="BX105" s="47">
        <f>BW105 * $BU$142</f>
        <v>13.351298424521978</v>
      </c>
      <c r="BY105" s="48">
        <f>IF(BX105&gt;0, V105, W105)</f>
        <v>5.1084611837732128</v>
      </c>
      <c r="BZ105" s="65">
        <f>BX105/BY105</f>
        <v>2.6135656011112998</v>
      </c>
      <c r="CA105" s="66">
        <v>62</v>
      </c>
      <c r="CB105" s="15">
        <f>AZ105*$CA$145</f>
        <v>21.572703996358289</v>
      </c>
      <c r="CC105" s="37">
        <f>CB105-CA105</f>
        <v>-40.427296003641715</v>
      </c>
      <c r="CD105" s="54">
        <f>CC105*(CC105&lt;&gt;0)</f>
        <v>-40.427296003641715</v>
      </c>
      <c r="CE105" s="26">
        <f>CD105/$CD$142</f>
        <v>-7.0036618479748661E-3</v>
      </c>
      <c r="CF105" s="47">
        <f>CE105 * $CC$142</f>
        <v>-40.427296003641715</v>
      </c>
      <c r="CG105" s="48">
        <f>IF(BX105&gt;0,V105,W105)</f>
        <v>5.1084611837732128</v>
      </c>
      <c r="CH105" s="65">
        <f>CF105/CG105</f>
        <v>-7.9137913648159106</v>
      </c>
      <c r="CI105" s="70">
        <f>N105</f>
        <v>0</v>
      </c>
      <c r="CJ105" s="1">
        <f>BQ105+BS105</f>
        <v>723</v>
      </c>
    </row>
    <row r="106" spans="1:88" x14ac:dyDescent="0.2">
      <c r="A106" s="30" t="s">
        <v>122</v>
      </c>
      <c r="B106">
        <v>0</v>
      </c>
      <c r="C106">
        <v>0</v>
      </c>
      <c r="D106">
        <v>0.168130990415335</v>
      </c>
      <c r="E106">
        <v>0.83186900958466403</v>
      </c>
      <c r="F106">
        <v>0.106036536934074</v>
      </c>
      <c r="G106">
        <v>0.106036536934074</v>
      </c>
      <c r="H106">
        <v>8.3959899749373401E-2</v>
      </c>
      <c r="I106">
        <v>0.27067669172932302</v>
      </c>
      <c r="J106">
        <v>0.150751410945589</v>
      </c>
      <c r="K106">
        <v>0.12643242287718701</v>
      </c>
      <c r="L106">
        <v>0.95069273589524095</v>
      </c>
      <c r="M106">
        <v>-1.4001230714844</v>
      </c>
      <c r="N106" s="21">
        <v>0</v>
      </c>
      <c r="O106">
        <v>1.0002114256997101</v>
      </c>
      <c r="P106">
        <v>0.96795142393589695</v>
      </c>
      <c r="Q106">
        <v>1.0233250206751101</v>
      </c>
      <c r="R106">
        <v>0.99942775014525298</v>
      </c>
      <c r="S106">
        <v>172.58000183105401</v>
      </c>
      <c r="T106" s="27">
        <f>IF(C106,P106,R106)</f>
        <v>0.99942775014525298</v>
      </c>
      <c r="U106" s="27">
        <f>IF(D106 = 0,O106,Q106)</f>
        <v>1.0233250206751101</v>
      </c>
      <c r="V106" s="39">
        <f>S106*T106^(1-N106)</f>
        <v>172.48124295007395</v>
      </c>
      <c r="W106" s="38">
        <f>S106*U106^(N106+1)</f>
        <v>176.60543394187388</v>
      </c>
      <c r="X106" s="44">
        <f>0.5 * (D106-MAX($D$3:$D$141))/(MIN($D$3:$D$141)-MAX($D$3:$D$141)) + 0.75</f>
        <v>1.1688238177963428</v>
      </c>
      <c r="Y106" s="44">
        <f>AVERAGE(D106, F106, G106, H106, I106, J106, K106)</f>
        <v>0.14457492708356504</v>
      </c>
      <c r="Z106" s="22">
        <f>AI106^N106</f>
        <v>1</v>
      </c>
      <c r="AA106" s="22">
        <f>(Z106+AB106)/2</f>
        <v>1</v>
      </c>
      <c r="AB106" s="22">
        <f>AM106^N106</f>
        <v>1</v>
      </c>
      <c r="AC106" s="22">
        <v>1</v>
      </c>
      <c r="AD106" s="22">
        <v>1</v>
      </c>
      <c r="AE106" s="22">
        <v>1</v>
      </c>
      <c r="AF106" s="22">
        <f>PERCENTILE($L$2:$L$141, 0.05)</f>
        <v>-4.4318681538856361E-2</v>
      </c>
      <c r="AG106" s="22">
        <f>PERCENTILE($L$2:$L$141, 0.95)</f>
        <v>0.96039612543034902</v>
      </c>
      <c r="AH106" s="22">
        <f>MIN(MAX(L106,AF106), AG106)</f>
        <v>0.95069273589524095</v>
      </c>
      <c r="AI106" s="22">
        <f>AH106-$AH$142+1</f>
        <v>1.9950114174340974</v>
      </c>
      <c r="AJ106" s="22">
        <f>PERCENTILE($M$2:$M$141, 0.02)</f>
        <v>-2.1836572052201673</v>
      </c>
      <c r="AK106" s="22">
        <f>PERCENTILE($M$2:$M$141, 0.98)</f>
        <v>1.2382392151731634</v>
      </c>
      <c r="AL106" s="22">
        <f>MIN(MAX(M106,AJ106), AK106)</f>
        <v>-1.4001230714844</v>
      </c>
      <c r="AM106" s="22">
        <f>AL106-$AL$142 + 1</f>
        <v>1.7835341337357673</v>
      </c>
      <c r="AN106" s="46">
        <v>1</v>
      </c>
      <c r="AO106" s="51">
        <v>1</v>
      </c>
      <c r="AP106" s="51">
        <v>1</v>
      </c>
      <c r="AQ106" s="21">
        <v>1</v>
      </c>
      <c r="AR106" s="17">
        <f>(AI106^4)*AB106*AE106*AN106</f>
        <v>15.84096162828966</v>
      </c>
      <c r="AS106" s="17">
        <f>(AM106^4) *Z106*AC106*AO106*(M106 &gt; 0)</f>
        <v>0</v>
      </c>
      <c r="AT106" s="17">
        <f>(AM106^4)*AA106*AP106*AQ106</f>
        <v>10.118722867484104</v>
      </c>
      <c r="AU106" s="17">
        <f>MIN(AR106, 0.05*AR$142)</f>
        <v>15.84096162828966</v>
      </c>
      <c r="AV106" s="17">
        <f>MIN(AS106, 0.05*AS$142)</f>
        <v>0</v>
      </c>
      <c r="AW106" s="17">
        <f>MIN(AT106, 0.05*AT$142)</f>
        <v>10.118722867484104</v>
      </c>
      <c r="AX106" s="14">
        <f>AU106/$AU$142</f>
        <v>2.6940420977996416E-2</v>
      </c>
      <c r="AY106" s="14">
        <f>AV106/$AV$142</f>
        <v>0</v>
      </c>
      <c r="AZ106" s="67">
        <f>AW106/$AW$142</f>
        <v>1.105484549300907E-3</v>
      </c>
      <c r="BA106" s="21">
        <f>N106</f>
        <v>0</v>
      </c>
      <c r="BB106" s="66">
        <v>3279</v>
      </c>
      <c r="BC106" s="15">
        <f>$D$148*AX106</f>
        <v>3296.5834712672158</v>
      </c>
      <c r="BD106" s="19">
        <f>BC106-BB106</f>
        <v>17.583471267215828</v>
      </c>
      <c r="BE106" s="63">
        <f>(IF(BD106 &gt; 0, V106, W106))</f>
        <v>172.48124295007395</v>
      </c>
      <c r="BF106" s="46">
        <f>BD106/BE106</f>
        <v>0.10194425182978013</v>
      </c>
      <c r="BG106" s="64">
        <f>BB106/BC106</f>
        <v>0.99466615317935303</v>
      </c>
      <c r="BH106" s="66">
        <v>0</v>
      </c>
      <c r="BI106" s="66">
        <v>0</v>
      </c>
      <c r="BJ106" s="66">
        <v>173</v>
      </c>
      <c r="BK106" s="10">
        <f>SUM(BH106:BJ106)</f>
        <v>173</v>
      </c>
      <c r="BL106" s="15">
        <f>AY106*$D$147</f>
        <v>0</v>
      </c>
      <c r="BM106" s="9">
        <f>BL106-BK106</f>
        <v>-173</v>
      </c>
      <c r="BN106" s="48">
        <f>IF(BM106&gt;0,V106,W106)</f>
        <v>176.60543394187388</v>
      </c>
      <c r="BO106" s="46">
        <f>BM106/BN106</f>
        <v>-0.97958480743542387</v>
      </c>
      <c r="BP106" s="64" t="e">
        <f>BK106/BL106</f>
        <v>#DIV/0!</v>
      </c>
      <c r="BQ106" s="16">
        <f>BB106+BK106+BS106</f>
        <v>3452</v>
      </c>
      <c r="BR106" s="69">
        <f>BC106+BL106+BT106</f>
        <v>3307.1590892081031</v>
      </c>
      <c r="BS106" s="66">
        <v>0</v>
      </c>
      <c r="BT106" s="15">
        <f>AZ106*$D$150</f>
        <v>10.575617940887126</v>
      </c>
      <c r="BU106" s="37">
        <f>BT106-BS106</f>
        <v>10.575617940887126</v>
      </c>
      <c r="BV106" s="54">
        <f>BU106*(BU106&lt;&gt;0)</f>
        <v>10.575617940887126</v>
      </c>
      <c r="BW106" s="26">
        <f>BV106/$BV$142</f>
        <v>2.0475542963963578E-2</v>
      </c>
      <c r="BX106" s="47">
        <f>BW106 * $BU$142</f>
        <v>10.575617940887126</v>
      </c>
      <c r="BY106" s="48">
        <f>IF(BX106&gt;0, V106, W106)</f>
        <v>172.48124295007395</v>
      </c>
      <c r="BZ106" s="65">
        <f>BX106/BY106</f>
        <v>6.1314597228107413E-2</v>
      </c>
      <c r="CA106" s="66">
        <v>0</v>
      </c>
      <c r="CB106" s="15">
        <f>AZ106*$CA$145</f>
        <v>9.7701066240390215</v>
      </c>
      <c r="CC106" s="37">
        <f>CB106-CA106</f>
        <v>9.7701066240390215</v>
      </c>
      <c r="CD106" s="54">
        <f>CC106*(CC106&lt;&gt;0)</f>
        <v>9.7701066240390215</v>
      </c>
      <c r="CE106" s="26">
        <f>CD106/$CD$142</f>
        <v>1.6925822347174718E-3</v>
      </c>
      <c r="CF106" s="47">
        <f>CE106 * $CC$142</f>
        <v>9.7701066240390215</v>
      </c>
      <c r="CG106" s="48">
        <f>IF(BX106&gt;0,V106,W106)</f>
        <v>172.48124295007395</v>
      </c>
      <c r="CH106" s="65">
        <f>CF106/CG106</f>
        <v>5.6644458591170149E-2</v>
      </c>
      <c r="CI106" s="70">
        <f>N106</f>
        <v>0</v>
      </c>
      <c r="CJ106" s="1">
        <f>BQ106+BS106</f>
        <v>3452</v>
      </c>
    </row>
    <row r="107" spans="1:88" x14ac:dyDescent="0.2">
      <c r="A107" s="30" t="s">
        <v>173</v>
      </c>
      <c r="B107">
        <v>0</v>
      </c>
      <c r="C107">
        <v>0</v>
      </c>
      <c r="D107">
        <v>0.41935483870967699</v>
      </c>
      <c r="E107">
        <v>0.58064516129032195</v>
      </c>
      <c r="F107">
        <v>0.41603053435114501</v>
      </c>
      <c r="G107">
        <v>0.41603053435114501</v>
      </c>
      <c r="H107">
        <v>0.75362318840579701</v>
      </c>
      <c r="I107">
        <v>4.3478260869565202E-2</v>
      </c>
      <c r="J107">
        <v>0.181014434736185</v>
      </c>
      <c r="K107">
        <v>0.27442217841961197</v>
      </c>
      <c r="L107">
        <v>-0.739510707737423</v>
      </c>
      <c r="M107">
        <v>-1.05375025897232</v>
      </c>
      <c r="N107" s="21">
        <v>0</v>
      </c>
      <c r="O107">
        <v>1.0036342021928399</v>
      </c>
      <c r="P107">
        <v>0.98140532620779497</v>
      </c>
      <c r="Q107">
        <v>1.03299843786287</v>
      </c>
      <c r="R107">
        <v>0.98808546136325004</v>
      </c>
      <c r="S107">
        <v>29.709999084472599</v>
      </c>
      <c r="T107" s="27">
        <f>IF(C107,P107,R107)</f>
        <v>0.98808546136325004</v>
      </c>
      <c r="U107" s="27">
        <f>IF(D107 = 0,O107,Q107)</f>
        <v>1.03299843786287</v>
      </c>
      <c r="V107" s="39">
        <f>S107*T107^(1-N107)</f>
        <v>29.356018152482843</v>
      </c>
      <c r="W107" s="38">
        <f>S107*U107^(N107+1)</f>
        <v>30.690382643167496</v>
      </c>
      <c r="X107" s="44">
        <f>0.5 * (D107-MAX($D$3:$D$141))/(MIN($D$3:$D$141)-MAX($D$3:$D$141)) + 0.75</f>
        <v>1.041235905891905</v>
      </c>
      <c r="Y107" s="44">
        <f>AVERAGE(D107, F107, G107, H107, I107, J107, K107)</f>
        <v>0.35770770997758949</v>
      </c>
      <c r="Z107" s="22">
        <f>AI107^N107</f>
        <v>1</v>
      </c>
      <c r="AA107" s="22">
        <f>(Z107+AB107)/2</f>
        <v>1</v>
      </c>
      <c r="AB107" s="22">
        <f>AM107^N107</f>
        <v>1</v>
      </c>
      <c r="AC107" s="22">
        <v>1</v>
      </c>
      <c r="AD107" s="22">
        <v>1</v>
      </c>
      <c r="AE107" s="22">
        <v>1</v>
      </c>
      <c r="AF107" s="22">
        <f>PERCENTILE($L$2:$L$141, 0.05)</f>
        <v>-4.4318681538856361E-2</v>
      </c>
      <c r="AG107" s="22">
        <f>PERCENTILE($L$2:$L$141, 0.95)</f>
        <v>0.96039612543034902</v>
      </c>
      <c r="AH107" s="22">
        <f>MIN(MAX(L107,AF107), AG107)</f>
        <v>-4.4318681538856361E-2</v>
      </c>
      <c r="AI107" s="22">
        <f>AH107-$AH$142+1</f>
        <v>1</v>
      </c>
      <c r="AJ107" s="22">
        <f>PERCENTILE($M$2:$M$141, 0.02)</f>
        <v>-2.1836572052201673</v>
      </c>
      <c r="AK107" s="22">
        <f>PERCENTILE($M$2:$M$141, 0.98)</f>
        <v>1.2382392151731634</v>
      </c>
      <c r="AL107" s="22">
        <f>MIN(MAX(M107,AJ107), AK107)</f>
        <v>-1.05375025897232</v>
      </c>
      <c r="AM107" s="22">
        <f>AL107-$AL$142 + 1</f>
        <v>2.1299069462478473</v>
      </c>
      <c r="AN107" s="46">
        <v>1</v>
      </c>
      <c r="AO107" s="51">
        <v>1</v>
      </c>
      <c r="AP107" s="51">
        <v>1</v>
      </c>
      <c r="AQ107" s="21">
        <v>1</v>
      </c>
      <c r="AR107" s="17">
        <f>(AI107^4)*AB107*AE107*AN107</f>
        <v>1</v>
      </c>
      <c r="AS107" s="17">
        <f>(AM107^4) *Z107*AC107*AO107*(M107 &gt; 0)</f>
        <v>0</v>
      </c>
      <c r="AT107" s="17">
        <f>(AM107^4)*AA107*AP107*AQ107</f>
        <v>20.579864909862692</v>
      </c>
      <c r="AU107" s="17">
        <f>MIN(AR107, 0.05*AR$142)</f>
        <v>1</v>
      </c>
      <c r="AV107" s="17">
        <f>MIN(AS107, 0.05*AS$142)</f>
        <v>0</v>
      </c>
      <c r="AW107" s="17">
        <f>MIN(AT107, 0.05*AT$142)</f>
        <v>20.579864909862692</v>
      </c>
      <c r="AX107" s="14">
        <f>AU107/$AU$142</f>
        <v>1.7006809062579088E-3</v>
      </c>
      <c r="AY107" s="14">
        <f>AV107/$AV$142</f>
        <v>0</v>
      </c>
      <c r="AZ107" s="67">
        <f>AW107/$AW$142</f>
        <v>2.2483788697940489E-3</v>
      </c>
      <c r="BA107" s="21">
        <f>N107</f>
        <v>0</v>
      </c>
      <c r="BB107" s="66">
        <v>178</v>
      </c>
      <c r="BC107" s="15">
        <f>$D$148*AX107</f>
        <v>208.10500957088337</v>
      </c>
      <c r="BD107" s="19">
        <f>BC107-BB107</f>
        <v>30.105009570883368</v>
      </c>
      <c r="BE107" s="63">
        <f>(IF(BD107 &gt; 0, V107, W107))</f>
        <v>29.356018152482843</v>
      </c>
      <c r="BF107" s="46">
        <f>BD107/BE107</f>
        <v>1.0255140671500498</v>
      </c>
      <c r="BG107" s="64">
        <f>BB107/BC107</f>
        <v>0.85533741050751022</v>
      </c>
      <c r="BH107" s="66">
        <v>30</v>
      </c>
      <c r="BI107" s="66">
        <v>713</v>
      </c>
      <c r="BJ107" s="66">
        <v>0</v>
      </c>
      <c r="BK107" s="10">
        <f>SUM(BH107:BJ107)</f>
        <v>743</v>
      </c>
      <c r="BL107" s="15">
        <f>AY107*$D$147</f>
        <v>0</v>
      </c>
      <c r="BM107" s="9">
        <f>BL107-BK107</f>
        <v>-743</v>
      </c>
      <c r="BN107" s="48">
        <f>IF(BM107&gt;0,V107,W107)</f>
        <v>30.690382643167496</v>
      </c>
      <c r="BO107" s="46">
        <f>BM107/BN107</f>
        <v>-24.209538494151417</v>
      </c>
      <c r="BP107" s="64" t="e">
        <f>BK107/BL107</f>
        <v>#DIV/0!</v>
      </c>
      <c r="BQ107" s="16">
        <f>BB107+BK107+BS107</f>
        <v>921</v>
      </c>
      <c r="BR107" s="69">
        <f>BC107+BL107+BT107</f>
        <v>229.61412602876814</v>
      </c>
      <c r="BS107" s="66">
        <v>0</v>
      </c>
      <c r="BT107" s="15">
        <f>AZ107*$D$150</f>
        <v>21.509116457884769</v>
      </c>
      <c r="BU107" s="37">
        <f>BT107-BS107</f>
        <v>21.509116457884769</v>
      </c>
      <c r="BV107" s="54">
        <f>BU107*(BU107&lt;&gt;0)</f>
        <v>21.509116457884769</v>
      </c>
      <c r="BW107" s="26">
        <f>BV107/$BV$142</f>
        <v>4.1643981525430585E-2</v>
      </c>
      <c r="BX107" s="47">
        <f>BW107 * $BU$142</f>
        <v>21.509116457884769</v>
      </c>
      <c r="BY107" s="48">
        <f>IF(BX107&gt;0, V107, W107)</f>
        <v>29.356018152482843</v>
      </c>
      <c r="BZ107" s="65">
        <f>BX107/BY107</f>
        <v>0.73269870410083504</v>
      </c>
      <c r="CA107" s="66">
        <v>0</v>
      </c>
      <c r="CB107" s="15">
        <f>AZ107*$CA$145</f>
        <v>19.870835194409338</v>
      </c>
      <c r="CC107" s="37">
        <f>CB107-CA107</f>
        <v>19.870835194409338</v>
      </c>
      <c r="CD107" s="54">
        <f>CC107*(CC107&lt;&gt;0)</f>
        <v>19.870835194409338</v>
      </c>
      <c r="CE107" s="26">
        <f>CD107/$CD$142</f>
        <v>3.4424417187324256E-3</v>
      </c>
      <c r="CF107" s="47">
        <f>CE107 * $CC$142</f>
        <v>19.870835194409338</v>
      </c>
      <c r="CG107" s="48">
        <f>IF(BX107&gt;0,V107,W107)</f>
        <v>29.356018152482843</v>
      </c>
      <c r="CH107" s="65">
        <f>CF107/CG107</f>
        <v>0.67689136487091062</v>
      </c>
      <c r="CI107" s="70">
        <f>N107</f>
        <v>0</v>
      </c>
      <c r="CJ107" s="1">
        <f>BQ107+BS107</f>
        <v>921</v>
      </c>
    </row>
    <row r="108" spans="1:88" x14ac:dyDescent="0.2">
      <c r="A108" s="30" t="s">
        <v>255</v>
      </c>
      <c r="B108">
        <v>1</v>
      </c>
      <c r="C108">
        <v>1</v>
      </c>
      <c r="D108">
        <v>0.58386581469648502</v>
      </c>
      <c r="E108">
        <v>0.41613418530351398</v>
      </c>
      <c r="F108">
        <v>0.94320889594916602</v>
      </c>
      <c r="G108">
        <v>0.94320889594916602</v>
      </c>
      <c r="H108">
        <v>0.51712614870509599</v>
      </c>
      <c r="I108">
        <v>0.42731829573934799</v>
      </c>
      <c r="J108">
        <v>0.47008240186898498</v>
      </c>
      <c r="K108">
        <v>0.66587228750863103</v>
      </c>
      <c r="L108">
        <v>0.79150687629202898</v>
      </c>
      <c r="M108">
        <v>-0.95520780763253199</v>
      </c>
      <c r="N108" s="21">
        <v>0</v>
      </c>
      <c r="O108">
        <v>1.0028145763532601</v>
      </c>
      <c r="P108">
        <v>0.98913013734841904</v>
      </c>
      <c r="Q108">
        <v>1.00855095625272</v>
      </c>
      <c r="R108">
        <v>0.99337899513815797</v>
      </c>
      <c r="S108">
        <v>229.33999633789</v>
      </c>
      <c r="T108" s="27">
        <f>IF(C108,P108,R108)</f>
        <v>0.98913013734841904</v>
      </c>
      <c r="U108" s="27">
        <f>IF(D108 = 0,O108,Q108)</f>
        <v>1.00855095625272</v>
      </c>
      <c r="V108" s="39">
        <f>S108*T108^(1-N108)</f>
        <v>226.84710207718305</v>
      </c>
      <c r="W108" s="38">
        <f>S108*U108^(N108+1)</f>
        <v>231.30107261357426</v>
      </c>
      <c r="X108" s="44">
        <f>0.5 * (D108-MAX($D$3:$D$141))/(MIN($D$3:$D$141)-MAX($D$3:$D$141)) + 0.75</f>
        <v>0.95768646560578286</v>
      </c>
      <c r="Y108" s="44">
        <f>AVERAGE(D108, F108, G108, H108, I108, J108, K108)</f>
        <v>0.65009753434526818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PERCENTILE($L$2:$L$141, 0.05)</f>
        <v>-4.4318681538856361E-2</v>
      </c>
      <c r="AG108" s="22">
        <f>PERCENTILE($L$2:$L$141, 0.95)</f>
        <v>0.96039612543034902</v>
      </c>
      <c r="AH108" s="22">
        <f>MIN(MAX(L108,AF108), AG108)</f>
        <v>0.79150687629202898</v>
      </c>
      <c r="AI108" s="22">
        <f>AH108-$AH$142+1</f>
        <v>1.8358255578308853</v>
      </c>
      <c r="AJ108" s="22">
        <f>PERCENTILE($M$2:$M$141, 0.02)</f>
        <v>-2.1836572052201673</v>
      </c>
      <c r="AK108" s="22">
        <f>PERCENTILE($M$2:$M$141, 0.98)</f>
        <v>1.2382392151731634</v>
      </c>
      <c r="AL108" s="22">
        <f>MIN(MAX(M108,AJ108), AK108)</f>
        <v>-0.95520780763253199</v>
      </c>
      <c r="AM108" s="22">
        <f>AL108-$AL$142 + 1</f>
        <v>2.2284493975876352</v>
      </c>
      <c r="AN108" s="46">
        <v>0</v>
      </c>
      <c r="AO108" s="51">
        <v>1</v>
      </c>
      <c r="AP108" s="51">
        <v>1</v>
      </c>
      <c r="AQ108" s="21">
        <v>2</v>
      </c>
      <c r="AR108" s="17">
        <f>(AI108^4)*AB108*AE108*AN108</f>
        <v>0</v>
      </c>
      <c r="AS108" s="17">
        <f>(AM108^4) *Z108*AC108*AO108*(M108 &gt; 0)</f>
        <v>0</v>
      </c>
      <c r="AT108" s="17">
        <f>(AM108^4)*AA108*AP108*AQ108</f>
        <v>49.322048158931949</v>
      </c>
      <c r="AU108" s="17">
        <f>MIN(AR108, 0.05*AR$142)</f>
        <v>0</v>
      </c>
      <c r="AV108" s="17">
        <f>MIN(AS108, 0.05*AS$142)</f>
        <v>0</v>
      </c>
      <c r="AW108" s="17">
        <f>MIN(AT108, 0.05*AT$142)</f>
        <v>49.322048158931949</v>
      </c>
      <c r="AX108" s="14">
        <f>AU108/$AU$142</f>
        <v>0</v>
      </c>
      <c r="AY108" s="14">
        <f>AV108/$AV$142</f>
        <v>0</v>
      </c>
      <c r="AZ108" s="67">
        <f>AW108/$AW$142</f>
        <v>5.3885023726449209E-3</v>
      </c>
      <c r="BA108" s="21">
        <f>N108</f>
        <v>0</v>
      </c>
      <c r="BB108" s="66">
        <v>0</v>
      </c>
      <c r="BC108" s="15">
        <f>$D$148*AX108</f>
        <v>0</v>
      </c>
      <c r="BD108" s="19">
        <f>BC108-BB108</f>
        <v>0</v>
      </c>
      <c r="BE108" s="63">
        <f>(IF(BD108 &gt; 0, V108, W108))</f>
        <v>231.30107261357426</v>
      </c>
      <c r="BF108" s="46">
        <f>BD108/BE108</f>
        <v>0</v>
      </c>
      <c r="BG108" s="64" t="e">
        <f>BB108/BC108</f>
        <v>#DIV/0!</v>
      </c>
      <c r="BH108" s="66">
        <v>0</v>
      </c>
      <c r="BI108" s="66">
        <v>1147</v>
      </c>
      <c r="BJ108" s="66">
        <v>0</v>
      </c>
      <c r="BK108" s="10">
        <f>SUM(BH108:BJ108)</f>
        <v>1147</v>
      </c>
      <c r="BL108" s="15">
        <f>AY108*$D$147</f>
        <v>0</v>
      </c>
      <c r="BM108" s="9">
        <f>BL108-BK108</f>
        <v>-1147</v>
      </c>
      <c r="BN108" s="48">
        <f>IF(BM108&gt;0,V108,W108)</f>
        <v>231.30107261357426</v>
      </c>
      <c r="BO108" s="46">
        <f>BM108/BN108</f>
        <v>-4.9589048033350389</v>
      </c>
      <c r="BP108" s="64" t="e">
        <f>BK108/BL108</f>
        <v>#DIV/0!</v>
      </c>
      <c r="BQ108" s="16">
        <f>BB108+BK108+BS108</f>
        <v>1147</v>
      </c>
      <c r="BR108" s="69">
        <f>BC108+BL108+BT108</f>
        <v>51.549107947907636</v>
      </c>
      <c r="BS108" s="66">
        <v>0</v>
      </c>
      <c r="BT108" s="15">
        <f>AZ108*$D$150</f>
        <v>51.549107947907636</v>
      </c>
      <c r="BU108" s="37">
        <f>BT108-BS108</f>
        <v>51.549107947907636</v>
      </c>
      <c r="BV108" s="54">
        <f>BU108*(BU108&lt;&gt;0)</f>
        <v>51.549107947907636</v>
      </c>
      <c r="BW108" s="26">
        <f>BV108/$BV$142</f>
        <v>9.9804662048224482E-2</v>
      </c>
      <c r="BX108" s="47">
        <f>BW108 * $BU$142</f>
        <v>51.549107947907636</v>
      </c>
      <c r="BY108" s="48">
        <f>IF(BX108&gt;0, V108, W108)</f>
        <v>226.84710207718305</v>
      </c>
      <c r="BZ108" s="65">
        <f>BX108/BY108</f>
        <v>0.22724164195127533</v>
      </c>
      <c r="CA108" s="66">
        <v>0</v>
      </c>
      <c r="CB108" s="15">
        <f>AZ108*$CA$145</f>
        <v>47.622775694079913</v>
      </c>
      <c r="CC108" s="37">
        <f>CB108-CA108</f>
        <v>47.622775694079913</v>
      </c>
      <c r="CD108" s="54">
        <f>CC108*(CC108&lt;&gt;0)</f>
        <v>47.622775694079913</v>
      </c>
      <c r="CE108" s="26">
        <f>CD108/$CD$142</f>
        <v>8.2502133507333097E-3</v>
      </c>
      <c r="CF108" s="47">
        <f>CE108 * $CC$142</f>
        <v>47.622775694079913</v>
      </c>
      <c r="CG108" s="48">
        <f>IF(BX108&gt;0,V108,W108)</f>
        <v>226.84710207718305</v>
      </c>
      <c r="CH108" s="65">
        <f>CF108/CG108</f>
        <v>0.20993336594565187</v>
      </c>
      <c r="CI108" s="70">
        <f>N108</f>
        <v>0</v>
      </c>
      <c r="CJ108" s="1">
        <f>BQ108+BS108</f>
        <v>1147</v>
      </c>
    </row>
    <row r="109" spans="1:88" x14ac:dyDescent="0.2">
      <c r="A109" s="30" t="s">
        <v>191</v>
      </c>
      <c r="B109">
        <v>1</v>
      </c>
      <c r="C109">
        <v>1</v>
      </c>
      <c r="D109">
        <v>0.565758754863813</v>
      </c>
      <c r="E109">
        <v>0.434241245136186</v>
      </c>
      <c r="F109">
        <v>0.66358737490377195</v>
      </c>
      <c r="G109">
        <v>0.66358737490377195</v>
      </c>
      <c r="H109">
        <v>0.27063829787234001</v>
      </c>
      <c r="I109">
        <v>0.242553191489361</v>
      </c>
      <c r="J109">
        <v>0.25621120757723398</v>
      </c>
      <c r="K109">
        <v>0.41233302397103999</v>
      </c>
      <c r="L109">
        <v>0.60413339689696399</v>
      </c>
      <c r="M109">
        <v>-1.2453444698984599</v>
      </c>
      <c r="N109" s="21">
        <v>0</v>
      </c>
      <c r="O109">
        <v>1.0097037355476499</v>
      </c>
      <c r="P109">
        <v>0.98682528145926696</v>
      </c>
      <c r="Q109">
        <v>1.0250642233892699</v>
      </c>
      <c r="R109">
        <v>0.97645976567653603</v>
      </c>
      <c r="S109">
        <v>56.509998321533203</v>
      </c>
      <c r="T109" s="27">
        <f>IF(C109,P109,R109)</f>
        <v>0.98682528145926696</v>
      </c>
      <c r="U109" s="27">
        <f>IF(D109 = 0,O109,Q109)</f>
        <v>1.0250642233892699</v>
      </c>
      <c r="V109" s="39">
        <f>S109*T109^(1-N109)</f>
        <v>55.765494998909709</v>
      </c>
      <c r="W109" s="38">
        <f>S109*U109^(N109+1)</f>
        <v>57.926377543191379</v>
      </c>
      <c r="X109" s="44">
        <f>0.5 * (D109-MAX($D$3:$D$141))/(MIN($D$3:$D$141)-MAX($D$3:$D$141)) + 0.75</f>
        <v>0.96688241563387334</v>
      </c>
      <c r="Y109" s="44">
        <f>AVERAGE(D109, F109, G109, H109, I109, J109, K109)</f>
        <v>0.43923846079733314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v>1</v>
      </c>
      <c r="AD109" s="22">
        <v>1</v>
      </c>
      <c r="AE109" s="22">
        <v>1</v>
      </c>
      <c r="AF109" s="22">
        <f>PERCENTILE($L$2:$L$141, 0.05)</f>
        <v>-4.4318681538856361E-2</v>
      </c>
      <c r="AG109" s="22">
        <f>PERCENTILE($L$2:$L$141, 0.95)</f>
        <v>0.96039612543034902</v>
      </c>
      <c r="AH109" s="22">
        <f>MIN(MAX(L109,AF109), AG109)</f>
        <v>0.60413339689696399</v>
      </c>
      <c r="AI109" s="22">
        <f>AH109-$AH$142+1</f>
        <v>1.6484520784358203</v>
      </c>
      <c r="AJ109" s="22">
        <f>PERCENTILE($M$2:$M$141, 0.02)</f>
        <v>-2.1836572052201673</v>
      </c>
      <c r="AK109" s="22">
        <f>PERCENTILE($M$2:$M$141, 0.98)</f>
        <v>1.2382392151731634</v>
      </c>
      <c r="AL109" s="22">
        <f>MIN(MAX(M109,AJ109), AK109)</f>
        <v>-1.2453444698984599</v>
      </c>
      <c r="AM109" s="22">
        <f>AL109-$AL$142 + 1</f>
        <v>1.9383127353217073</v>
      </c>
      <c r="AN109" s="46">
        <v>1</v>
      </c>
      <c r="AO109" s="51">
        <v>1</v>
      </c>
      <c r="AP109" s="51">
        <v>1</v>
      </c>
      <c r="AQ109" s="21">
        <v>1</v>
      </c>
      <c r="AR109" s="17">
        <f>(AI109^4)*AB109*AE109*AN109</f>
        <v>7.3842315365601348</v>
      </c>
      <c r="AS109" s="17">
        <f>(AM109^4) *Z109*AC109*AO109*(M109 &gt; 0)</f>
        <v>0</v>
      </c>
      <c r="AT109" s="17">
        <f>(AM109^4)*AA109*AP109*AQ109</f>
        <v>14.115471740131314</v>
      </c>
      <c r="AU109" s="17">
        <f>MIN(AR109, 0.05*AR$142)</f>
        <v>7.3842315365601348</v>
      </c>
      <c r="AV109" s="17">
        <f>MIN(AS109, 0.05*AS$142)</f>
        <v>0</v>
      </c>
      <c r="AW109" s="17">
        <f>MIN(AT109, 0.05*AT$142)</f>
        <v>14.115471740131314</v>
      </c>
      <c r="AX109" s="14">
        <f>AU109/$AU$142</f>
        <v>1.255822158161532E-2</v>
      </c>
      <c r="AY109" s="14">
        <f>AV109/$AV$142</f>
        <v>0</v>
      </c>
      <c r="AZ109" s="67">
        <f>AW109/$AW$142</f>
        <v>1.542134923464764E-3</v>
      </c>
      <c r="BA109" s="21">
        <f>N109</f>
        <v>0</v>
      </c>
      <c r="BB109" s="66">
        <v>1865</v>
      </c>
      <c r="BC109" s="15">
        <f>$D$148*AX109</f>
        <v>1536.6955745894657</v>
      </c>
      <c r="BD109" s="19">
        <f>BC109-BB109</f>
        <v>-328.30442541053435</v>
      </c>
      <c r="BE109" s="63">
        <f>(IF(BD109 &gt; 0, V109, W109))</f>
        <v>57.926377543191379</v>
      </c>
      <c r="BF109" s="46">
        <f>BD109/BE109</f>
        <v>-5.6676153306106913</v>
      </c>
      <c r="BG109" s="64">
        <f>BB109/BC109</f>
        <v>1.2136431124285902</v>
      </c>
      <c r="BH109" s="66">
        <v>170</v>
      </c>
      <c r="BI109" s="66">
        <v>3221</v>
      </c>
      <c r="BJ109" s="66">
        <v>57</v>
      </c>
      <c r="BK109" s="10">
        <f>SUM(BH109:BJ109)</f>
        <v>3448</v>
      </c>
      <c r="BL109" s="15">
        <f>AY109*$D$147</f>
        <v>0</v>
      </c>
      <c r="BM109" s="9">
        <f>BL109-BK109</f>
        <v>-3448</v>
      </c>
      <c r="BN109" s="48">
        <f>IF(BM109&gt;0,V109,W109)</f>
        <v>57.926377543191379</v>
      </c>
      <c r="BO109" s="46">
        <f>BM109/BN109</f>
        <v>-59.523832599908111</v>
      </c>
      <c r="BP109" s="64" t="e">
        <f>BK109/BL109</f>
        <v>#DIV/0!</v>
      </c>
      <c r="BQ109" s="16">
        <f>BB109+BK109+BS109</f>
        <v>5313</v>
      </c>
      <c r="BR109" s="69">
        <f>BC109+BL109+BT109</f>
        <v>1551.4484083347913</v>
      </c>
      <c r="BS109" s="66">
        <v>0</v>
      </c>
      <c r="BT109" s="15">
        <f>AZ109*$D$150</f>
        <v>14.752833745325665</v>
      </c>
      <c r="BU109" s="37">
        <f>BT109-BS109</f>
        <v>14.752833745325665</v>
      </c>
      <c r="BV109" s="54">
        <f>BU109*(BU109&lt;&gt;0)</f>
        <v>14.752833745325665</v>
      </c>
      <c r="BW109" s="26">
        <f>BV109/$BV$142</f>
        <v>2.8563085663747826E-2</v>
      </c>
      <c r="BX109" s="47">
        <f>BW109 * $BU$142</f>
        <v>14.752833745325665</v>
      </c>
      <c r="BY109" s="48">
        <f>IF(BX109&gt;0, V109, W109)</f>
        <v>55.765494998909709</v>
      </c>
      <c r="BZ109" s="65">
        <f>BX109/BY109</f>
        <v>0.26455129189858539</v>
      </c>
      <c r="CA109" s="66">
        <v>0</v>
      </c>
      <c r="CB109" s="15">
        <f>AZ109*$CA$145</f>
        <v>13.629157133343066</v>
      </c>
      <c r="CC109" s="37">
        <f>CB109-CA109</f>
        <v>13.629157133343066</v>
      </c>
      <c r="CD109" s="54">
        <f>CC109*(CC109&lt;&gt;0)</f>
        <v>13.629157133343066</v>
      </c>
      <c r="CE109" s="26">
        <f>CD109/$CD$142</f>
        <v>2.3611276852711287E-3</v>
      </c>
      <c r="CF109" s="47">
        <f>CE109 * $CC$142</f>
        <v>13.629157133343064</v>
      </c>
      <c r="CG109" s="48">
        <f>IF(BX109&gt;0,V109,W109)</f>
        <v>55.765494998909709</v>
      </c>
      <c r="CH109" s="65">
        <f>CF109/CG109</f>
        <v>0.24440125804692547</v>
      </c>
      <c r="CI109" s="70">
        <f>N109</f>
        <v>0</v>
      </c>
      <c r="CJ109" s="1">
        <f>BQ109+BS109</f>
        <v>5313</v>
      </c>
    </row>
    <row r="110" spans="1:88" x14ac:dyDescent="0.2">
      <c r="A110" s="30" t="s">
        <v>192</v>
      </c>
      <c r="B110">
        <v>1</v>
      </c>
      <c r="C110">
        <v>1</v>
      </c>
      <c r="D110">
        <v>0.63763066202090501</v>
      </c>
      <c r="E110">
        <v>0.36236933797909399</v>
      </c>
      <c r="F110">
        <v>0.67200000000000004</v>
      </c>
      <c r="G110">
        <v>0.67200000000000004</v>
      </c>
      <c r="H110">
        <v>0.58721704394141105</v>
      </c>
      <c r="I110">
        <v>0.34487350199733602</v>
      </c>
      <c r="J110">
        <v>0.450017331195809</v>
      </c>
      <c r="K110">
        <v>0.54991967282829901</v>
      </c>
      <c r="L110">
        <v>0.26976048211751602</v>
      </c>
      <c r="M110">
        <v>-0.72518223531497294</v>
      </c>
      <c r="N110" s="21">
        <v>0</v>
      </c>
      <c r="O110">
        <v>1.01274067461259</v>
      </c>
      <c r="P110">
        <v>0.97697709052892301</v>
      </c>
      <c r="Q110">
        <v>1.0312551899339499</v>
      </c>
      <c r="R110">
        <v>0.98382684760849204</v>
      </c>
      <c r="S110">
        <v>25.569999694824201</v>
      </c>
      <c r="T110" s="27">
        <f>IF(C110,P110,R110)</f>
        <v>0.97697709052892301</v>
      </c>
      <c r="U110" s="27">
        <f>IF(D110 = 0,O110,Q110)</f>
        <v>1.0312551899339499</v>
      </c>
      <c r="V110" s="39">
        <f>S110*T110^(1-N110)</f>
        <v>24.981303906674796</v>
      </c>
      <c r="W110" s="38">
        <f>S110*U110^(N110+1)</f>
        <v>26.369194891896974</v>
      </c>
      <c r="X110" s="44">
        <f>0.5 * (D110-MAX($D$3:$D$141))/(MIN($D$3:$D$141)-MAX($D$3:$D$141)) + 0.75</f>
        <v>0.93038115740929928</v>
      </c>
      <c r="Y110" s="44">
        <f>AVERAGE(D110, F110, G110, H110, I110, J110, K110)</f>
        <v>0.55909403028339422</v>
      </c>
      <c r="Z110" s="22">
        <f>AI110^N110</f>
        <v>1</v>
      </c>
      <c r="AA110" s="22">
        <f>(Z110+AB110)/2</f>
        <v>1</v>
      </c>
      <c r="AB110" s="22">
        <f>AM110^N110</f>
        <v>1</v>
      </c>
      <c r="AC110" s="22">
        <v>1</v>
      </c>
      <c r="AD110" s="22">
        <v>1</v>
      </c>
      <c r="AE110" s="22">
        <v>1</v>
      </c>
      <c r="AF110" s="22">
        <f>PERCENTILE($L$2:$L$141, 0.05)</f>
        <v>-4.4318681538856361E-2</v>
      </c>
      <c r="AG110" s="22">
        <f>PERCENTILE($L$2:$L$141, 0.95)</f>
        <v>0.96039612543034902</v>
      </c>
      <c r="AH110" s="22">
        <f>MIN(MAX(L110,AF110), AG110)</f>
        <v>0.26976048211751602</v>
      </c>
      <c r="AI110" s="22">
        <f>AH110-$AH$142+1</f>
        <v>1.3140791636563725</v>
      </c>
      <c r="AJ110" s="22">
        <f>PERCENTILE($M$2:$M$141, 0.02)</f>
        <v>-2.1836572052201673</v>
      </c>
      <c r="AK110" s="22">
        <f>PERCENTILE($M$2:$M$141, 0.98)</f>
        <v>1.2382392151731634</v>
      </c>
      <c r="AL110" s="22">
        <f>MIN(MAX(M110,AJ110), AK110)</f>
        <v>-0.72518223531497294</v>
      </c>
      <c r="AM110" s="22">
        <f>AL110-$AL$142 + 1</f>
        <v>2.4584749699051942</v>
      </c>
      <c r="AN110" s="46">
        <v>1</v>
      </c>
      <c r="AO110" s="51">
        <v>1</v>
      </c>
      <c r="AP110" s="51">
        <v>1</v>
      </c>
      <c r="AQ110" s="21">
        <v>1</v>
      </c>
      <c r="AR110" s="17">
        <f>(AI110^4)*AB110*AE110*AN110</f>
        <v>2.9818522214180883</v>
      </c>
      <c r="AS110" s="17">
        <f>(AM110^4) *Z110*AC110*AO110*(M110 &gt; 0)</f>
        <v>0</v>
      </c>
      <c r="AT110" s="17">
        <f>(AM110^4)*AA110*AP110*AQ110</f>
        <v>36.531134869273579</v>
      </c>
      <c r="AU110" s="17">
        <f>MIN(AR110, 0.05*AR$142)</f>
        <v>2.9818522214180883</v>
      </c>
      <c r="AV110" s="17">
        <f>MIN(AS110, 0.05*AS$142)</f>
        <v>0</v>
      </c>
      <c r="AW110" s="17">
        <f>MIN(AT110, 0.05*AT$142)</f>
        <v>36.531134869273579</v>
      </c>
      <c r="AX110" s="14">
        <f>AU110/$AU$142</f>
        <v>5.0711791382484729E-3</v>
      </c>
      <c r="AY110" s="14">
        <f>AV110/$AV$142</f>
        <v>0</v>
      </c>
      <c r="AZ110" s="67">
        <f>AW110/$AW$142</f>
        <v>3.9910773024709476E-3</v>
      </c>
      <c r="BA110" s="21">
        <f>N110</f>
        <v>0</v>
      </c>
      <c r="BB110" s="66">
        <v>665</v>
      </c>
      <c r="BC110" s="15">
        <f>$D$148*AX110</f>
        <v>620.53838507717114</v>
      </c>
      <c r="BD110" s="19">
        <f>BC110-BB110</f>
        <v>-44.461614922828858</v>
      </c>
      <c r="BE110" s="63">
        <f>(IF(BD110 &gt; 0, V110, W110))</f>
        <v>26.369194891896974</v>
      </c>
      <c r="BF110" s="46">
        <f>BD110/BE110</f>
        <v>-1.6861195461258291</v>
      </c>
      <c r="BG110" s="64">
        <f>BB110/BC110</f>
        <v>1.0716500638672006</v>
      </c>
      <c r="BH110" s="66">
        <v>0</v>
      </c>
      <c r="BI110" s="66">
        <v>1278</v>
      </c>
      <c r="BJ110" s="66">
        <v>0</v>
      </c>
      <c r="BK110" s="10">
        <f>SUM(BH110:BJ110)</f>
        <v>1278</v>
      </c>
      <c r="BL110" s="15">
        <f>AY110*$D$147</f>
        <v>0</v>
      </c>
      <c r="BM110" s="9">
        <f>BL110-BK110</f>
        <v>-1278</v>
      </c>
      <c r="BN110" s="48">
        <f>IF(BM110&gt;0,V110,W110)</f>
        <v>26.369194891896974</v>
      </c>
      <c r="BO110" s="46">
        <f>BM110/BN110</f>
        <v>-48.465643537441423</v>
      </c>
      <c r="BP110" s="64" t="e">
        <f>BK110/BL110</f>
        <v>#DIV/0!</v>
      </c>
      <c r="BQ110" s="16">
        <f>BB110+BK110+BS110</f>
        <v>1943</v>
      </c>
      <c r="BR110" s="69">
        <f>BC110+BL110+BT110</f>
        <v>658.71902609125948</v>
      </c>
      <c r="BS110" s="66">
        <v>0</v>
      </c>
      <c r="BT110" s="15">
        <f>AZ110*$D$150</f>
        <v>38.180641014088323</v>
      </c>
      <c r="BU110" s="37">
        <f>BT110-BS110</f>
        <v>38.180641014088323</v>
      </c>
      <c r="BV110" s="54">
        <f>BU110*(BU110&lt;&gt;0)</f>
        <v>38.180641014088323</v>
      </c>
      <c r="BW110" s="26">
        <f>BV110/$BV$142</f>
        <v>7.3921860627470568E-2</v>
      </c>
      <c r="BX110" s="47">
        <f>BW110 * $BU$142</f>
        <v>38.180641014088323</v>
      </c>
      <c r="BY110" s="48">
        <f>IF(BX110&gt;0, V110, W110)</f>
        <v>24.981303906674796</v>
      </c>
      <c r="BZ110" s="65">
        <f>BX110/BY110</f>
        <v>1.5283686214588172</v>
      </c>
      <c r="CA110" s="66">
        <v>0</v>
      </c>
      <c r="CB110" s="15">
        <f>AZ110*$CA$145</f>
        <v>35.272542537642863</v>
      </c>
      <c r="CC110" s="37">
        <f>CB110-CA110</f>
        <v>35.272542537642863</v>
      </c>
      <c r="CD110" s="54">
        <f>CC110*(CC110&lt;&gt;0)</f>
        <v>35.272542537642863</v>
      </c>
      <c r="CE110" s="26">
        <f>CD110/$CD$142</f>
        <v>6.1106476285158091E-3</v>
      </c>
      <c r="CF110" s="47">
        <f>CE110 * $CC$142</f>
        <v>35.272542537642863</v>
      </c>
      <c r="CG110" s="48">
        <f>IF(BX110&gt;0,V110,W110)</f>
        <v>24.981303906674796</v>
      </c>
      <c r="CH110" s="65">
        <f>CF110/CG110</f>
        <v>1.4119576251669688</v>
      </c>
      <c r="CI110" s="70">
        <f>N110</f>
        <v>0</v>
      </c>
      <c r="CJ110" s="1">
        <f>BQ110+BS110</f>
        <v>1943</v>
      </c>
    </row>
    <row r="111" spans="1:88" x14ac:dyDescent="0.2">
      <c r="A111" s="30" t="s">
        <v>210</v>
      </c>
      <c r="B111">
        <v>1</v>
      </c>
      <c r="C111">
        <v>1</v>
      </c>
      <c r="D111">
        <v>0.551916932907348</v>
      </c>
      <c r="E111">
        <v>0.448083067092651</v>
      </c>
      <c r="F111">
        <v>0.590782677791021</v>
      </c>
      <c r="G111">
        <v>0.590782677791021</v>
      </c>
      <c r="H111">
        <v>0.14912280701754299</v>
      </c>
      <c r="I111">
        <v>0.44987468671679198</v>
      </c>
      <c r="J111">
        <v>0.259010764427554</v>
      </c>
      <c r="K111">
        <v>0.39117652407220199</v>
      </c>
      <c r="L111">
        <v>0.48845191162108298</v>
      </c>
      <c r="M111">
        <v>0.70730146246697301</v>
      </c>
      <c r="N111" s="21">
        <v>0</v>
      </c>
      <c r="O111">
        <v>1.00327102475754</v>
      </c>
      <c r="P111">
        <v>0.99680365609982402</v>
      </c>
      <c r="Q111">
        <v>1.0215890786077899</v>
      </c>
      <c r="R111">
        <v>0.99360278290731097</v>
      </c>
      <c r="S111">
        <v>2.3199999332427899</v>
      </c>
      <c r="T111" s="27">
        <f>IF(C111,P111,R111)</f>
        <v>0.99680365609982402</v>
      </c>
      <c r="U111" s="27">
        <f>IF(D111 = 0,O111,Q111)</f>
        <v>1.0215890786077899</v>
      </c>
      <c r="V111" s="39">
        <f>S111*T111^(1-N111)</f>
        <v>2.3125844156077604</v>
      </c>
      <c r="W111" s="38">
        <f>S111*U111^(N111+1)</f>
        <v>2.3700865941716356</v>
      </c>
      <c r="X111" s="44">
        <f>0.5 * (D111-MAX($D$3:$D$141))/(MIN($D$3:$D$141)-MAX($D$3:$D$141)) + 0.75</f>
        <v>0.97391219872321289</v>
      </c>
      <c r="Y111" s="44">
        <f>AVERAGE(D111, F111, G111, H111, I111, J111, K111)</f>
        <v>0.42609529581764016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PERCENTILE($L$2:$L$141, 0.05)</f>
        <v>-4.4318681538856361E-2</v>
      </c>
      <c r="AG111" s="22">
        <f>PERCENTILE($L$2:$L$141, 0.95)</f>
        <v>0.96039612543034902</v>
      </c>
      <c r="AH111" s="22">
        <f>MIN(MAX(L111,AF111), AG111)</f>
        <v>0.48845191162108298</v>
      </c>
      <c r="AI111" s="22">
        <f>AH111-$AH$142+1</f>
        <v>1.5327705931599394</v>
      </c>
      <c r="AJ111" s="22">
        <f>PERCENTILE($M$2:$M$141, 0.02)</f>
        <v>-2.1836572052201673</v>
      </c>
      <c r="AK111" s="22">
        <f>PERCENTILE($M$2:$M$141, 0.98)</f>
        <v>1.2382392151731634</v>
      </c>
      <c r="AL111" s="22">
        <f>MIN(MAX(M111,AJ111), AK111)</f>
        <v>0.70730146246697301</v>
      </c>
      <c r="AM111" s="22">
        <f>AL111-$AL$142 + 1</f>
        <v>3.8909586676871402</v>
      </c>
      <c r="AN111" s="46">
        <v>0</v>
      </c>
      <c r="AO111" s="75">
        <v>0.26</v>
      </c>
      <c r="AP111" s="51">
        <v>0.52</v>
      </c>
      <c r="AQ111" s="50">
        <v>1</v>
      </c>
      <c r="AR111" s="17">
        <f>(AI111^4)*AB111*AE111*AN111</f>
        <v>0</v>
      </c>
      <c r="AS111" s="17">
        <f>(AM111^4) *Z111*AC111*AO111*(M111 &gt; 0)</f>
        <v>59.593626929897226</v>
      </c>
      <c r="AT111" s="17">
        <f>(AM111^4)*AA111*AP111*AQ111</f>
        <v>119.18725385979445</v>
      </c>
      <c r="AU111" s="17">
        <f>MIN(AR111, 0.05*AR$142)</f>
        <v>0</v>
      </c>
      <c r="AV111" s="17">
        <f>MIN(AS111, 0.05*AS$142)</f>
        <v>59.593626929897226</v>
      </c>
      <c r="AW111" s="17">
        <f>MIN(AT111, 0.05*AT$142)</f>
        <v>119.18725385979445</v>
      </c>
      <c r="AX111" s="14">
        <f>AU111/$AU$142</f>
        <v>0</v>
      </c>
      <c r="AY111" s="14">
        <f>AV111/$AV$142</f>
        <v>1.8068048838456204E-2</v>
      </c>
      <c r="AZ111" s="67">
        <f>AW111/$AW$142</f>
        <v>1.3021373284074147E-2</v>
      </c>
      <c r="BA111" s="21">
        <f>N111</f>
        <v>0</v>
      </c>
      <c r="BB111" s="66">
        <v>0</v>
      </c>
      <c r="BC111" s="15">
        <f>$D$148*AX111</f>
        <v>0</v>
      </c>
      <c r="BD111" s="19">
        <f>BC111-BB111</f>
        <v>0</v>
      </c>
      <c r="BE111" s="63">
        <f>(IF(BD111 &gt; 0, V111, W111))</f>
        <v>2.3700865941716356</v>
      </c>
      <c r="BF111" s="46">
        <f>BD111/BE111</f>
        <v>0</v>
      </c>
      <c r="BG111" s="64" t="e">
        <f>BB111/BC111</f>
        <v>#DIV/0!</v>
      </c>
      <c r="BH111" s="66">
        <v>0</v>
      </c>
      <c r="BI111" s="66">
        <v>566</v>
      </c>
      <c r="BJ111" s="66">
        <v>0</v>
      </c>
      <c r="BK111" s="10">
        <f>SUM(BH111:BJ111)</f>
        <v>566</v>
      </c>
      <c r="BL111" s="15">
        <f>AY111*$D$147</f>
        <v>3203.5581095098028</v>
      </c>
      <c r="BM111" s="9">
        <f>BL111-BK111</f>
        <v>2637.5581095098028</v>
      </c>
      <c r="BN111" s="48">
        <f>IF(BM111&gt;0,V111,W111)</f>
        <v>2.3125844156077604</v>
      </c>
      <c r="BO111" s="46">
        <f>BM111/BN111</f>
        <v>1140.5240352346825</v>
      </c>
      <c r="BP111" s="64">
        <f>BK111/BL111</f>
        <v>0.17667854949152376</v>
      </c>
      <c r="BQ111" s="16">
        <f>BB111+BK111+BS111</f>
        <v>726</v>
      </c>
      <c r="BR111" s="69">
        <f>BC111+BL111+BT111</f>
        <v>3328.1270770318979</v>
      </c>
      <c r="BS111" s="66">
        <v>160</v>
      </c>
      <c r="BT111" s="15">
        <f>AZ111*$D$150</f>
        <v>124.56896752209533</v>
      </c>
      <c r="BU111" s="37">
        <f>BT111-BS111</f>
        <v>-35.431032477904665</v>
      </c>
      <c r="BV111" s="54">
        <f>BU111*(BU111&lt;&gt;0)</f>
        <v>-35.431032477904665</v>
      </c>
      <c r="BW111" s="26">
        <f>BV111/$BV$142</f>
        <v>-6.8598320383165295E-2</v>
      </c>
      <c r="BX111" s="47">
        <f>BW111 * $BU$142</f>
        <v>-35.431032477904665</v>
      </c>
      <c r="BY111" s="48">
        <f>IF(BX111&gt;0, V111, W111)</f>
        <v>2.3700865941716356</v>
      </c>
      <c r="BZ111" s="65">
        <f>BX111/BY111</f>
        <v>-14.949256522961811</v>
      </c>
      <c r="CA111" s="66">
        <v>0</v>
      </c>
      <c r="CB111" s="15">
        <f>AZ111*$CA$145</f>
        <v>115.08094387865471</v>
      </c>
      <c r="CC111" s="37">
        <f>CB111-CA111</f>
        <v>115.08094387865471</v>
      </c>
      <c r="CD111" s="54">
        <f>CC111*(CC111&lt;&gt;0)</f>
        <v>115.08094387865471</v>
      </c>
      <c r="CE111" s="26">
        <f>CD111/$CD$142</f>
        <v>1.9936728293657502E-2</v>
      </c>
      <c r="CF111" s="47">
        <f>CE111 * $CC$142</f>
        <v>115.08094387865471</v>
      </c>
      <c r="CG111" s="48">
        <f>IF(BX111&gt;0,V111,W111)</f>
        <v>2.3700865941716356</v>
      </c>
      <c r="CH111" s="65">
        <f>CF111/CG111</f>
        <v>48.555586180544779</v>
      </c>
      <c r="CI111" s="70">
        <f>N111</f>
        <v>0</v>
      </c>
      <c r="CJ111" s="1">
        <f>BQ111+BS111</f>
        <v>886</v>
      </c>
    </row>
    <row r="112" spans="1:88" x14ac:dyDescent="0.2">
      <c r="A112" s="30" t="s">
        <v>261</v>
      </c>
      <c r="B112">
        <v>0</v>
      </c>
      <c r="C112">
        <v>0</v>
      </c>
      <c r="D112">
        <v>0.21121571837904199</v>
      </c>
      <c r="E112">
        <v>0.78878428162095704</v>
      </c>
      <c r="F112">
        <v>0.22805611222444799</v>
      </c>
      <c r="G112">
        <v>0.22805611222444799</v>
      </c>
      <c r="H112">
        <v>0.167919799498746</v>
      </c>
      <c r="I112">
        <v>0.14786967418546301</v>
      </c>
      <c r="J112">
        <v>0.15757615949491799</v>
      </c>
      <c r="K112">
        <v>0.189568473944564</v>
      </c>
      <c r="L112">
        <v>1.19491575350544</v>
      </c>
      <c r="M112">
        <v>0.87427523631156601</v>
      </c>
      <c r="N112" s="21">
        <v>0</v>
      </c>
      <c r="O112">
        <v>0.99948453351685795</v>
      </c>
      <c r="P112">
        <v>0.99181035240219495</v>
      </c>
      <c r="Q112">
        <v>1.0022222334072901</v>
      </c>
      <c r="R112">
        <v>1</v>
      </c>
      <c r="S112">
        <v>0.79000002145767201</v>
      </c>
      <c r="T112" s="27">
        <f>IF(C112,P112,R112)</f>
        <v>1</v>
      </c>
      <c r="U112" s="27">
        <f>IF(D112 = 0,O112,Q112)</f>
        <v>1.0022222334072901</v>
      </c>
      <c r="V112" s="39">
        <f>S112*T112^(1-N112)</f>
        <v>0.79000002145767201</v>
      </c>
      <c r="W112" s="38">
        <f>S112*U112^(N112+1)</f>
        <v>0.79175558589711514</v>
      </c>
      <c r="X112" s="44">
        <f>0.5 * (D112-MAX($D$3:$D$141))/(MIN($D$3:$D$141)-MAX($D$3:$D$141)) + 0.75</f>
        <v>1.1469425731884682</v>
      </c>
      <c r="Y112" s="44">
        <f>AVERAGE(D112, F112, G112, H112, I112, J112, K112)</f>
        <v>0.19003743570737555</v>
      </c>
      <c r="Z112" s="22">
        <f>AI112^N112</f>
        <v>1</v>
      </c>
      <c r="AA112" s="22">
        <f>(Z112+AB112)/2</f>
        <v>1</v>
      </c>
      <c r="AB112" s="22">
        <f>AM112^N112</f>
        <v>1</v>
      </c>
      <c r="AC112" s="22">
        <v>1</v>
      </c>
      <c r="AD112" s="22">
        <v>1</v>
      </c>
      <c r="AE112" s="22">
        <v>1</v>
      </c>
      <c r="AF112" s="22">
        <f>PERCENTILE($L$2:$L$141, 0.05)</f>
        <v>-4.4318681538856361E-2</v>
      </c>
      <c r="AG112" s="22">
        <f>PERCENTILE($L$2:$L$141, 0.95)</f>
        <v>0.96039612543034902</v>
      </c>
      <c r="AH112" s="22">
        <f>MIN(MAX(L112,AF112), AG112)</f>
        <v>0.96039612543034902</v>
      </c>
      <c r="AI112" s="22">
        <f>AH112-$AH$142+1</f>
        <v>2.0047148069692051</v>
      </c>
      <c r="AJ112" s="22">
        <f>PERCENTILE($M$2:$M$141, 0.02)</f>
        <v>-2.1836572052201673</v>
      </c>
      <c r="AK112" s="22">
        <f>PERCENTILE($M$2:$M$141, 0.98)</f>
        <v>1.2382392151731634</v>
      </c>
      <c r="AL112" s="22">
        <f>MIN(MAX(M112,AJ112), AK112)</f>
        <v>0.87427523631156601</v>
      </c>
      <c r="AM112" s="22">
        <f>AL112-$AL$142 + 1</f>
        <v>4.057932441531733</v>
      </c>
      <c r="AN112" s="46">
        <v>0</v>
      </c>
      <c r="AO112" s="75">
        <v>0.26</v>
      </c>
      <c r="AP112" s="51">
        <v>0.52</v>
      </c>
      <c r="AQ112" s="50">
        <v>1</v>
      </c>
      <c r="AR112" s="17">
        <f>(AI112^4)*AB112*AE112*AN112</f>
        <v>0</v>
      </c>
      <c r="AS112" s="17">
        <f>(AM112^4) *Z112*AC112*AO112*(M112 &gt; 0)</f>
        <v>70.500565017724909</v>
      </c>
      <c r="AT112" s="17">
        <f>(AM112^4)*AA112*AP112*AQ112</f>
        <v>141.00113003544982</v>
      </c>
      <c r="AU112" s="17">
        <f>MIN(AR112, 0.05*AR$142)</f>
        <v>0</v>
      </c>
      <c r="AV112" s="17">
        <f>MIN(AS112, 0.05*AS$142)</f>
        <v>70.500565017724909</v>
      </c>
      <c r="AW112" s="17">
        <f>MIN(AT112, 0.05*AT$142)</f>
        <v>141.00113003544982</v>
      </c>
      <c r="AX112" s="14">
        <f>AU112/$AU$142</f>
        <v>0</v>
      </c>
      <c r="AY112" s="14">
        <f>AV112/$AV$142</f>
        <v>2.1374897241569976E-2</v>
      </c>
      <c r="AZ112" s="67">
        <f>AW112/$AW$142</f>
        <v>1.5404569601273616E-2</v>
      </c>
      <c r="BA112" s="21">
        <f>N112</f>
        <v>0</v>
      </c>
      <c r="BB112" s="66">
        <v>0</v>
      </c>
      <c r="BC112" s="15">
        <f>$D$148*AX112</f>
        <v>0</v>
      </c>
      <c r="BD112" s="19">
        <f>BC112-BB112</f>
        <v>0</v>
      </c>
      <c r="BE112" s="63">
        <f>(IF(BD112 &gt; 0, V112, W112))</f>
        <v>0.79175558589711514</v>
      </c>
      <c r="BF112" s="46">
        <f>BD112/BE112</f>
        <v>0</v>
      </c>
      <c r="BG112" s="64" t="e">
        <f>BB112/BC112</f>
        <v>#DIV/0!</v>
      </c>
      <c r="BH112" s="66">
        <v>0</v>
      </c>
      <c r="BI112" s="66">
        <v>1045</v>
      </c>
      <c r="BJ112" s="66">
        <v>0</v>
      </c>
      <c r="BK112" s="10">
        <f>SUM(BH112:BJ112)</f>
        <v>1045</v>
      </c>
      <c r="BL112" s="15">
        <f>AY112*$D$147</f>
        <v>3789.8793616511507</v>
      </c>
      <c r="BM112" s="9">
        <f>BL112-BK112</f>
        <v>2744.8793616511507</v>
      </c>
      <c r="BN112" s="48">
        <f>IF(BM112&gt;0,V112,W112)</f>
        <v>0.79000002145767201</v>
      </c>
      <c r="BO112" s="46">
        <f>BM112/BN112</f>
        <v>3474.5307431592528</v>
      </c>
      <c r="BP112" s="64">
        <f>BK112/BL112</f>
        <v>0.27573437048527083</v>
      </c>
      <c r="BQ112" s="16">
        <f>BB112+BK112+BS112</f>
        <v>1203</v>
      </c>
      <c r="BR112" s="69">
        <f>BC112+BL112+BT112</f>
        <v>3937.2471767417346</v>
      </c>
      <c r="BS112" s="66">
        <v>158</v>
      </c>
      <c r="BT112" s="15">
        <f>AZ112*$D$150</f>
        <v>147.36781509058406</v>
      </c>
      <c r="BU112" s="37">
        <f>BT112-BS112</f>
        <v>-10.63218490941594</v>
      </c>
      <c r="BV112" s="54">
        <f>BU112*(BU112&lt;&gt;0)</f>
        <v>-10.63218490941594</v>
      </c>
      <c r="BW112" s="26">
        <f>BV112/$BV$142</f>
        <v>-2.0585062748143278E-2</v>
      </c>
      <c r="BX112" s="47">
        <f>BW112 * $BU$142</f>
        <v>-10.63218490941594</v>
      </c>
      <c r="BY112" s="48">
        <f>IF(BX112&gt;0, V112, W112)</f>
        <v>0.79175558589711514</v>
      </c>
      <c r="BZ112" s="65">
        <f>BX112/BY112</f>
        <v>-13.428620017083835</v>
      </c>
      <c r="CA112" s="66">
        <v>0</v>
      </c>
      <c r="CB112" s="15">
        <f>AZ112*$CA$145</f>
        <v>136.14327545061604</v>
      </c>
      <c r="CC112" s="37">
        <f>CB112-CA112</f>
        <v>136.14327545061604</v>
      </c>
      <c r="CD112" s="54">
        <f>CC112*(CC112&lt;&gt;0)</f>
        <v>136.14327545061604</v>
      </c>
      <c r="CE112" s="26">
        <f>CD112/$CD$142</f>
        <v>2.3585585937924734E-2</v>
      </c>
      <c r="CF112" s="47">
        <f>CE112 * $CC$142</f>
        <v>136.14327545061604</v>
      </c>
      <c r="CG112" s="48">
        <f>IF(BX112&gt;0,V112,W112)</f>
        <v>0.79175558589711514</v>
      </c>
      <c r="CH112" s="65">
        <f>CF112/CG112</f>
        <v>171.95113981590174</v>
      </c>
      <c r="CI112" s="70">
        <f>N112</f>
        <v>0</v>
      </c>
      <c r="CJ112" s="1">
        <f>BQ112+BS112</f>
        <v>1361</v>
      </c>
    </row>
    <row r="113" spans="1:88" x14ac:dyDescent="0.2">
      <c r="A113" s="30" t="s">
        <v>293</v>
      </c>
      <c r="C113">
        <v>0</v>
      </c>
      <c r="D113">
        <v>0.48402555910543099</v>
      </c>
      <c r="E113">
        <v>0.51597444089456801</v>
      </c>
      <c r="F113">
        <v>0.412629070691024</v>
      </c>
      <c r="G113">
        <v>0.412629070691024</v>
      </c>
      <c r="H113">
        <v>0.58646616541353302</v>
      </c>
      <c r="I113">
        <v>0.63742690058479501</v>
      </c>
      <c r="J113">
        <v>0.61141582422881302</v>
      </c>
      <c r="K113">
        <v>0.50228273248970201</v>
      </c>
      <c r="L113">
        <v>0.49761211605079397</v>
      </c>
      <c r="M113">
        <v>-0.58967162367320303</v>
      </c>
      <c r="N113" s="21">
        <v>0</v>
      </c>
      <c r="O113">
        <v>1.0021599492895901</v>
      </c>
      <c r="P113">
        <v>0.986026448679721</v>
      </c>
      <c r="Q113">
        <v>1.0269363602774499</v>
      </c>
      <c r="R113">
        <v>0.99974623170764598</v>
      </c>
      <c r="S113">
        <v>373.760009765625</v>
      </c>
      <c r="T113" s="27">
        <f>IF(C113,P113,R113)</f>
        <v>0.99974623170764598</v>
      </c>
      <c r="U113" s="27">
        <f>IF(D113 = 0,O113,Q113)</f>
        <v>1.0269363602774499</v>
      </c>
      <c r="V113" s="39">
        <f>S113*T113^(1-N113)</f>
        <v>373.66516132619654</v>
      </c>
      <c r="W113" s="38">
        <f>S113*U113^(N113+1)</f>
        <v>383.82774404597507</v>
      </c>
      <c r="X113" s="44">
        <f>0.5 * (D113-MAX($D$3:$D$141))/(MIN($D$3:$D$141)-MAX($D$3:$D$141)) + 0.75</f>
        <v>1.0083918815977519</v>
      </c>
      <c r="Y113" s="44">
        <f>AVERAGE(D113, F113, G113, H113, I113, J113, K113)</f>
        <v>0.52098218902918891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PERCENTILE($L$2:$L$141, 0.05)</f>
        <v>-4.4318681538856361E-2</v>
      </c>
      <c r="AG113" s="22">
        <f>PERCENTILE($L$2:$L$141, 0.95)</f>
        <v>0.96039612543034902</v>
      </c>
      <c r="AH113" s="22">
        <f>MIN(MAX(L113,AF113), AG113)</f>
        <v>0.49761211605079397</v>
      </c>
      <c r="AI113" s="22">
        <f>AH113-$AH$142+1</f>
        <v>1.5419307975896503</v>
      </c>
      <c r="AJ113" s="22">
        <f>PERCENTILE($M$2:$M$141, 0.02)</f>
        <v>-2.1836572052201673</v>
      </c>
      <c r="AK113" s="22">
        <f>PERCENTILE($M$2:$M$141, 0.98)</f>
        <v>1.2382392151731634</v>
      </c>
      <c r="AL113" s="22">
        <f>MIN(MAX(M113,AJ113), AK113)</f>
        <v>-0.58967162367320303</v>
      </c>
      <c r="AM113" s="22">
        <f>AL113-$AL$142 + 1</f>
        <v>2.5939855815469643</v>
      </c>
      <c r="AN113" s="46">
        <v>0</v>
      </c>
      <c r="AO113" s="51">
        <v>1</v>
      </c>
      <c r="AP113" s="51">
        <v>1</v>
      </c>
      <c r="AQ113" s="21">
        <v>2</v>
      </c>
      <c r="AR113" s="17">
        <f>(AI113^4)*AB113*AE113*AN113</f>
        <v>0</v>
      </c>
      <c r="AS113" s="17">
        <f>(AM113^4) *Z113*AC113*AO113*(M113 &gt; 0)</f>
        <v>0</v>
      </c>
      <c r="AT113" s="17">
        <f>(AM113^4)*AA113*AP113*AQ113</f>
        <v>90.552454499868162</v>
      </c>
      <c r="AU113" s="17">
        <f>MIN(AR113, 0.05*AR$142)</f>
        <v>0</v>
      </c>
      <c r="AV113" s="17">
        <f>MIN(AS113, 0.05*AS$142)</f>
        <v>0</v>
      </c>
      <c r="AW113" s="17">
        <f>MIN(AT113, 0.05*AT$142)</f>
        <v>90.552454499868162</v>
      </c>
      <c r="AX113" s="14">
        <f>AU113/$AU$142</f>
        <v>0</v>
      </c>
      <c r="AY113" s="14">
        <f>AV113/$AV$142</f>
        <v>0</v>
      </c>
      <c r="AZ113" s="67">
        <f>AW113/$AW$142</f>
        <v>9.892981620492524E-3</v>
      </c>
      <c r="BA113" s="21">
        <f>N113</f>
        <v>0</v>
      </c>
      <c r="BB113" s="66">
        <v>0</v>
      </c>
      <c r="BC113" s="15">
        <f>$D$148*AX113</f>
        <v>0</v>
      </c>
      <c r="BD113" s="19">
        <f>BC113-BB113</f>
        <v>0</v>
      </c>
      <c r="BE113" s="63">
        <f>(IF(BD113 &gt; 0, V113, W113))</f>
        <v>383.82774404597507</v>
      </c>
      <c r="BF113" s="46">
        <f>BD113/BE113</f>
        <v>0</v>
      </c>
      <c r="BG113" s="64" t="e">
        <f>BB113/BC113</f>
        <v>#DIV/0!</v>
      </c>
      <c r="BH113" s="66">
        <v>0</v>
      </c>
      <c r="BI113" s="66">
        <v>0</v>
      </c>
      <c r="BJ113" s="66">
        <v>0</v>
      </c>
      <c r="BK113" s="10">
        <f>SUM(BH113:BJ113)</f>
        <v>0</v>
      </c>
      <c r="BL113" s="15">
        <f>AY113*$D$147</f>
        <v>0</v>
      </c>
      <c r="BM113" s="9">
        <f>BL113-BK113</f>
        <v>0</v>
      </c>
      <c r="BN113" s="48">
        <f>IF(BM113&gt;0,V113,W113)</f>
        <v>383.82774404597507</v>
      </c>
      <c r="BO113" s="46">
        <f>BM113/BN113</f>
        <v>0</v>
      </c>
      <c r="BP113" s="64" t="e">
        <f>BK113/BL113</f>
        <v>#DIV/0!</v>
      </c>
      <c r="BQ113" s="16">
        <f>BB113+BK113+BS113</f>
        <v>0</v>
      </c>
      <c r="BR113" s="69">
        <f>BC113+BL113+BT113</f>
        <v>94.641208672441735</v>
      </c>
      <c r="BS113" s="66">
        <v>0</v>
      </c>
      <c r="BT113" s="15">
        <f>AZ113*$D$150</f>
        <v>94.641208672441735</v>
      </c>
      <c r="BU113" s="37">
        <f>BT113-BS113</f>
        <v>94.641208672441735</v>
      </c>
      <c r="BV113" s="54">
        <f>BU113*(BU113&lt;&gt;0)</f>
        <v>94.641208672441735</v>
      </c>
      <c r="BW113" s="26">
        <f>BV113/$BV$142</f>
        <v>0.18323564118575469</v>
      </c>
      <c r="BX113" s="47">
        <f>BW113 * $BU$142</f>
        <v>94.641208672441735</v>
      </c>
      <c r="BY113" s="48">
        <f>IF(BX113&gt;0, V113, W113)</f>
        <v>373.66516132619654</v>
      </c>
      <c r="BZ113" s="65">
        <f>BX113/BY113</f>
        <v>0.25327811759743718</v>
      </c>
      <c r="CA113" s="66">
        <v>0</v>
      </c>
      <c r="CB113" s="15"/>
      <c r="CC113" s="37"/>
      <c r="CD113" s="54"/>
      <c r="CE113" s="26"/>
      <c r="CF113" s="47"/>
      <c r="CG113" s="48"/>
      <c r="CH113" s="65"/>
      <c r="CI113" s="70">
        <f>N113</f>
        <v>0</v>
      </c>
      <c r="CJ113" s="1"/>
    </row>
    <row r="114" spans="1:88" x14ac:dyDescent="0.2">
      <c r="A114" s="30" t="s">
        <v>280</v>
      </c>
      <c r="B114">
        <v>1</v>
      </c>
      <c r="C114">
        <v>1</v>
      </c>
      <c r="D114">
        <v>0.92731629392971204</v>
      </c>
      <c r="E114">
        <v>7.2683706070287499E-2</v>
      </c>
      <c r="F114">
        <v>0.99801429706115896</v>
      </c>
      <c r="G114">
        <v>0.99801429706115896</v>
      </c>
      <c r="H114">
        <v>0.95676691729323304</v>
      </c>
      <c r="I114">
        <v>0.97535505430242198</v>
      </c>
      <c r="J114">
        <v>0.96601627759127395</v>
      </c>
      <c r="K114">
        <v>0.98188495060770398</v>
      </c>
      <c r="L114">
        <v>0.72489268653054595</v>
      </c>
      <c r="M114">
        <v>-0.67292148677182795</v>
      </c>
      <c r="N114" s="73">
        <v>-2</v>
      </c>
      <c r="O114">
        <v>1.01053892329688</v>
      </c>
      <c r="P114">
        <v>0.99435967768521605</v>
      </c>
      <c r="Q114">
        <v>1.01612493936474</v>
      </c>
      <c r="R114">
        <v>1.0015282522706801</v>
      </c>
      <c r="S114">
        <v>99.519996643066406</v>
      </c>
      <c r="T114" s="27">
        <f>IF(C114,P114,R114)</f>
        <v>0.99435967768521605</v>
      </c>
      <c r="U114" s="27">
        <f>IF(D114 = 0,O114,Q114)</f>
        <v>1.01612493936474</v>
      </c>
      <c r="V114" s="39">
        <f>S114*T114^(1-N114)</f>
        <v>97.845502371371438</v>
      </c>
      <c r="W114" s="38">
        <f>S114*U114^(N114+1)</f>
        <v>97.940708654670175</v>
      </c>
      <c r="X114" s="44">
        <f>0.5 * (D114-MAX($D$3:$D$141))/(MIN($D$3:$D$141)-MAX($D$3:$D$141)) + 0.75</f>
        <v>0.78325983459340853</v>
      </c>
      <c r="Y114" s="44">
        <f>AVERAGE(D114, F114, G114, H114, I114, J114, K114)</f>
        <v>0.97190972683523758</v>
      </c>
      <c r="Z114" s="22">
        <f>AI114^N114</f>
        <v>0.31947770609889919</v>
      </c>
      <c r="AA114" s="22">
        <f>(Z114+AB114)/2</f>
        <v>0.23905616768009494</v>
      </c>
      <c r="AB114" s="22">
        <f>AM114^N114</f>
        <v>0.15863462926129068</v>
      </c>
      <c r="AC114" s="22">
        <v>1</v>
      </c>
      <c r="AD114" s="22">
        <v>1</v>
      </c>
      <c r="AE114" s="22">
        <v>1</v>
      </c>
      <c r="AF114" s="22">
        <f>PERCENTILE($L$2:$L$141, 0.05)</f>
        <v>-4.4318681538856361E-2</v>
      </c>
      <c r="AG114" s="22">
        <f>PERCENTILE($L$2:$L$141, 0.95)</f>
        <v>0.96039612543034902</v>
      </c>
      <c r="AH114" s="22">
        <f>MIN(MAX(L114,AF114), AG114)</f>
        <v>0.72489268653054595</v>
      </c>
      <c r="AI114" s="22">
        <f>AH114-$AH$142+1</f>
        <v>1.7692113680694024</v>
      </c>
      <c r="AJ114" s="22">
        <f>PERCENTILE($M$2:$M$141, 0.02)</f>
        <v>-2.1836572052201673</v>
      </c>
      <c r="AK114" s="22">
        <f>PERCENTILE($M$2:$M$141, 0.98)</f>
        <v>1.2382392151731634</v>
      </c>
      <c r="AL114" s="22">
        <f>MIN(MAX(M114,AJ114), AK114)</f>
        <v>-0.67292148677182795</v>
      </c>
      <c r="AM114" s="22">
        <f>AL114-$AL$142 + 1</f>
        <v>2.5107357184483394</v>
      </c>
      <c r="AN114" s="46">
        <v>1</v>
      </c>
      <c r="AO114" s="51">
        <v>1</v>
      </c>
      <c r="AP114" s="51">
        <v>1</v>
      </c>
      <c r="AQ114" s="21">
        <v>2</v>
      </c>
      <c r="AR114" s="17">
        <f>(AI114^4)*AB114*AE114*AN114</f>
        <v>1.554235709887472</v>
      </c>
      <c r="AS114" s="17">
        <f>(AM114^4) *Z114*AC114*AO114*(M114 &gt; 0)</f>
        <v>0</v>
      </c>
      <c r="AT114" s="17">
        <f>(AM114^4)*AA114*AP114*AQ114</f>
        <v>18.999140429046459</v>
      </c>
      <c r="AU114" s="17">
        <f>MIN(AR114, 0.05*AR$142)</f>
        <v>1.554235709887472</v>
      </c>
      <c r="AV114" s="17">
        <f>MIN(AS114, 0.05*AS$142)</f>
        <v>0</v>
      </c>
      <c r="AW114" s="17">
        <f>MIN(AT114, 0.05*AT$142)</f>
        <v>18.999140429046459</v>
      </c>
      <c r="AX114" s="14">
        <f>AU114/$AU$142</f>
        <v>2.6432589956298298E-3</v>
      </c>
      <c r="AY114" s="14">
        <f>AV114/$AV$142</f>
        <v>0</v>
      </c>
      <c r="AZ114" s="67">
        <f>AW114/$AW$142</f>
        <v>2.0756825213389075E-3</v>
      </c>
      <c r="BA114" s="21">
        <f>N114</f>
        <v>-2</v>
      </c>
      <c r="BB114" s="66">
        <v>0</v>
      </c>
      <c r="BC114" s="15">
        <f>$D$148*AX114</f>
        <v>323.44423728154106</v>
      </c>
      <c r="BD114" s="19">
        <f>BC114-BB114</f>
        <v>323.44423728154106</v>
      </c>
      <c r="BE114" s="63">
        <f>(IF(BD114 &gt; 0, V114, W114))</f>
        <v>97.845502371371438</v>
      </c>
      <c r="BF114" s="46">
        <f>BD114/BE114</f>
        <v>3.3056627994397978</v>
      </c>
      <c r="BG114" s="64">
        <f>BB114/BC114</f>
        <v>0</v>
      </c>
      <c r="BH114" s="66">
        <v>0</v>
      </c>
      <c r="BI114" s="66">
        <v>0</v>
      </c>
      <c r="BJ114" s="66">
        <v>0</v>
      </c>
      <c r="BK114" s="10">
        <f>SUM(BH114:BJ114)</f>
        <v>0</v>
      </c>
      <c r="BL114" s="15">
        <f>AY114*$D$147</f>
        <v>0</v>
      </c>
      <c r="BM114" s="9">
        <f>BL114-BK114</f>
        <v>0</v>
      </c>
      <c r="BN114" s="48">
        <f>IF(BM114&gt;0,V114,W114)</f>
        <v>97.940708654670175</v>
      </c>
      <c r="BO114" s="46">
        <f>BM114/BN114</f>
        <v>0</v>
      </c>
      <c r="BP114" s="64" t="e">
        <f>BK114/BL114</f>
        <v>#DIV/0!</v>
      </c>
      <c r="BQ114" s="16">
        <f>BB114+BK114+BS114</f>
        <v>0</v>
      </c>
      <c r="BR114" s="69">
        <f>BC114+BL114+BT114</f>
        <v>343.30125412192973</v>
      </c>
      <c r="BS114" s="66">
        <v>0</v>
      </c>
      <c r="BT114" s="15">
        <f>AZ114*$D$150</f>
        <v>19.85701684038866</v>
      </c>
      <c r="BU114" s="37">
        <f>BT114-BS114</f>
        <v>19.85701684038866</v>
      </c>
      <c r="BV114" s="54">
        <f>BU114*(BU114&lt;&gt;0)</f>
        <v>19.85701684038866</v>
      </c>
      <c r="BW114" s="26">
        <f>BV114/$BV$142</f>
        <v>3.8445337541895018E-2</v>
      </c>
      <c r="BX114" s="47">
        <f>BW114 * $BU$142</f>
        <v>19.85701684038866</v>
      </c>
      <c r="BY114" s="48">
        <f>IF(BX114&gt;0, V114, W114)</f>
        <v>97.845502371371438</v>
      </c>
      <c r="BZ114" s="65">
        <f>BX114/BY114</f>
        <v>0.2029425610696094</v>
      </c>
      <c r="CA114" s="66">
        <v>0</v>
      </c>
      <c r="CB114" s="15">
        <f>AZ114*$CA$145</f>
        <v>18.344570771215064</v>
      </c>
      <c r="CC114" s="37">
        <f>CB114-CA114</f>
        <v>18.344570771215064</v>
      </c>
      <c r="CD114" s="54">
        <f>CC114*(CC114&lt;&gt;0)</f>
        <v>18.344570771215064</v>
      </c>
      <c r="CE114" s="26">
        <f>CD114/$CD$142</f>
        <v>3.1780302698518428E-3</v>
      </c>
      <c r="CF114" s="47">
        <f>CE114 * $CC$142</f>
        <v>18.344570771215064</v>
      </c>
      <c r="CG114" s="48">
        <f>IF(BX114&gt;0,V114,W114)</f>
        <v>97.845502371371438</v>
      </c>
      <c r="CH114" s="65">
        <f>CF114/CG114</f>
        <v>0.1874850690795011</v>
      </c>
      <c r="CI114" s="70">
        <f>N114</f>
        <v>-2</v>
      </c>
      <c r="CJ114" s="1">
        <f>BQ114+BS114</f>
        <v>0</v>
      </c>
    </row>
    <row r="115" spans="1:88" x14ac:dyDescent="0.2">
      <c r="A115" s="24" t="s">
        <v>193</v>
      </c>
      <c r="B115">
        <v>1</v>
      </c>
      <c r="C115">
        <v>1</v>
      </c>
      <c r="D115">
        <v>0.546887312844759</v>
      </c>
      <c r="E115">
        <v>0.45311268715524</v>
      </c>
      <c r="F115">
        <v>0.55027279812938401</v>
      </c>
      <c r="G115">
        <v>0.55027279812938401</v>
      </c>
      <c r="H115">
        <v>0.201898188093183</v>
      </c>
      <c r="I115">
        <v>0.331320103537532</v>
      </c>
      <c r="J115">
        <v>0.25863667292762899</v>
      </c>
      <c r="K115">
        <v>0.37725419243629499</v>
      </c>
      <c r="L115">
        <v>0.68699784846608303</v>
      </c>
      <c r="M115">
        <v>-0.61754049059615601</v>
      </c>
      <c r="N115" s="21">
        <v>0</v>
      </c>
      <c r="O115">
        <v>1.0055316911571699</v>
      </c>
      <c r="P115">
        <v>0.97761508765234495</v>
      </c>
      <c r="Q115">
        <v>1.04389613713664</v>
      </c>
      <c r="R115">
        <v>0.97262442075261202</v>
      </c>
      <c r="S115">
        <v>55.630001068115199</v>
      </c>
      <c r="T115" s="27">
        <f>IF(C115,P115,R115)</f>
        <v>0.97761508765234495</v>
      </c>
      <c r="U115" s="27">
        <f>IF(D115 = 0,O115,Q115)</f>
        <v>1.04389613713664</v>
      </c>
      <c r="V115" s="39">
        <f>S115*T115^(1-N115)</f>
        <v>54.384728370305481</v>
      </c>
      <c r="W115" s="38">
        <f>S115*U115^(N115+1)</f>
        <v>58.071943223912612</v>
      </c>
      <c r="X115" s="44">
        <f>0.5 * (D115-MAX($D$3:$D$141))/(MIN($D$3:$D$141)-MAX($D$3:$D$141)) + 0.75</f>
        <v>0.97646656896240502</v>
      </c>
      <c r="Y115" s="44">
        <f>AVERAGE(D115, F115, G115, H115, I115, J115, K115)</f>
        <v>0.40236315229973796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PERCENTILE($L$2:$L$141, 0.05)</f>
        <v>-4.4318681538856361E-2</v>
      </c>
      <c r="AG115" s="22">
        <f>PERCENTILE($L$2:$L$141, 0.95)</f>
        <v>0.96039612543034902</v>
      </c>
      <c r="AH115" s="22">
        <f>MIN(MAX(L115,AF115), AG115)</f>
        <v>0.68699784846608303</v>
      </c>
      <c r="AI115" s="22">
        <f>AH115-$AH$142+1</f>
        <v>1.7313165300049393</v>
      </c>
      <c r="AJ115" s="22">
        <f>PERCENTILE($M$2:$M$141, 0.02)</f>
        <v>-2.1836572052201673</v>
      </c>
      <c r="AK115" s="22">
        <f>PERCENTILE($M$2:$M$141, 0.98)</f>
        <v>1.2382392151731634</v>
      </c>
      <c r="AL115" s="22">
        <f>MIN(MAX(M115,AJ115), AK115)</f>
        <v>-0.61754049059615601</v>
      </c>
      <c r="AM115" s="22">
        <f>AL115-$AL$142 + 1</f>
        <v>2.5661167146240111</v>
      </c>
      <c r="AN115" s="46">
        <v>1</v>
      </c>
      <c r="AO115" s="51">
        <v>1</v>
      </c>
      <c r="AP115" s="51">
        <v>1</v>
      </c>
      <c r="AQ115" s="21">
        <v>1</v>
      </c>
      <c r="AR115" s="17">
        <f>(AI115^4)*AB115*AE115*AN115</f>
        <v>8.9847480296299995</v>
      </c>
      <c r="AS115" s="17">
        <f>(AM115^4) *Z115*AC115*AO115*(M115 &gt; 0)</f>
        <v>0</v>
      </c>
      <c r="AT115" s="17">
        <f>(AM115^4)*AA115*AP115*AQ115</f>
        <v>43.361632260793463</v>
      </c>
      <c r="AU115" s="17">
        <f>MIN(AR115, 0.05*AR$142)</f>
        <v>8.9847480296299995</v>
      </c>
      <c r="AV115" s="17">
        <f>MIN(AS115, 0.05*AS$142)</f>
        <v>0</v>
      </c>
      <c r="AW115" s="17">
        <f>MIN(AT115, 0.05*AT$142)</f>
        <v>43.361632260793463</v>
      </c>
      <c r="AX115" s="14">
        <f>AU115/$AU$142</f>
        <v>1.5280189421530107E-2</v>
      </c>
      <c r="AY115" s="14">
        <f>AV115/$AV$142</f>
        <v>0</v>
      </c>
      <c r="AZ115" s="67">
        <f>AW115/$AW$142</f>
        <v>4.7373186443136111E-3</v>
      </c>
      <c r="BA115" s="21">
        <f>N115</f>
        <v>0</v>
      </c>
      <c r="BB115" s="66">
        <v>2114</v>
      </c>
      <c r="BC115" s="15">
        <f>$D$148*AX115</f>
        <v>1869.7710746981265</v>
      </c>
      <c r="BD115" s="19">
        <f>BC115-BB115</f>
        <v>-244.22892530187346</v>
      </c>
      <c r="BE115" s="63">
        <f>(IF(BD115 &gt; 0, V115, W115))</f>
        <v>58.071943223912612</v>
      </c>
      <c r="BF115" s="46">
        <f>BD115/BE115</f>
        <v>-4.2056268783736162</v>
      </c>
      <c r="BG115" s="64">
        <f>BB115/BC115</f>
        <v>1.1306196938260498</v>
      </c>
      <c r="BH115" s="66">
        <v>1335</v>
      </c>
      <c r="BI115" s="66">
        <v>2726</v>
      </c>
      <c r="BJ115" s="66">
        <v>0</v>
      </c>
      <c r="BK115" s="10">
        <f>SUM(BH115:BJ115)</f>
        <v>4061</v>
      </c>
      <c r="BL115" s="15">
        <f>AY115*$D$147</f>
        <v>0</v>
      </c>
      <c r="BM115" s="9">
        <f>BL115-BK115</f>
        <v>-4061</v>
      </c>
      <c r="BN115" s="48">
        <f>IF(BM115&gt;0,V115,W115)</f>
        <v>58.071943223912612</v>
      </c>
      <c r="BO115" s="46">
        <f>BM115/BN115</f>
        <v>-69.930499558826185</v>
      </c>
      <c r="BP115" s="64" t="e">
        <f>BK115/BL115</f>
        <v>#DIV/0!</v>
      </c>
      <c r="BQ115" s="16">
        <f>BB115+BK115+BS115</f>
        <v>6175</v>
      </c>
      <c r="BR115" s="69">
        <f>BC115+BL115+BT115</f>
        <v>1915.0906335089528</v>
      </c>
      <c r="BS115" s="66">
        <v>0</v>
      </c>
      <c r="BT115" s="15">
        <f>AZ115*$D$150</f>
        <v>45.319558810826159</v>
      </c>
      <c r="BU115" s="37">
        <f>BT115-BS115</f>
        <v>45.319558810826159</v>
      </c>
      <c r="BV115" s="54">
        <f>BU115*(BU115&lt;&gt;0)</f>
        <v>45.319558810826159</v>
      </c>
      <c r="BW115" s="26">
        <f>BV115/$BV$142</f>
        <v>8.7743579498211863E-2</v>
      </c>
      <c r="BX115" s="47">
        <f>BW115 * $BU$142</f>
        <v>45.319558810826159</v>
      </c>
      <c r="BY115" s="48">
        <f>IF(BX115&gt;0, V115, W115)</f>
        <v>54.384728370305481</v>
      </c>
      <c r="BZ115" s="65">
        <f>BX115/BY115</f>
        <v>0.83331406019435084</v>
      </c>
      <c r="CA115" s="66">
        <v>0</v>
      </c>
      <c r="CB115" s="15">
        <f>AZ115*$CA$145</f>
        <v>41.867711580647047</v>
      </c>
      <c r="CC115" s="37">
        <f>CB115-CA115</f>
        <v>41.867711580647047</v>
      </c>
      <c r="CD115" s="54">
        <f>CC115*(CC115&lt;&gt;0)</f>
        <v>41.867711580647047</v>
      </c>
      <c r="CE115" s="26">
        <f>CD115/$CD$142</f>
        <v>7.2532007639833024E-3</v>
      </c>
      <c r="CF115" s="47">
        <f>CE115 * $CC$142</f>
        <v>41.867711580647047</v>
      </c>
      <c r="CG115" s="48">
        <f>IF(BX115&gt;0,V115,W115)</f>
        <v>54.384728370305481</v>
      </c>
      <c r="CH115" s="65">
        <f>CF115/CG115</f>
        <v>0.76984316802264607</v>
      </c>
      <c r="CI115" s="70">
        <f>N115</f>
        <v>0</v>
      </c>
      <c r="CJ115" s="1">
        <f>BQ115+BS115</f>
        <v>6175</v>
      </c>
    </row>
    <row r="116" spans="1:88" x14ac:dyDescent="0.2">
      <c r="A116" s="24" t="s">
        <v>176</v>
      </c>
      <c r="B116">
        <v>0</v>
      </c>
      <c r="C116">
        <v>1</v>
      </c>
      <c r="D116">
        <v>0.56595744680851001</v>
      </c>
      <c r="E116">
        <v>0.43404255319148899</v>
      </c>
      <c r="F116">
        <v>0.69889064976228199</v>
      </c>
      <c r="G116">
        <v>0.69889064976228199</v>
      </c>
      <c r="H116">
        <v>0.43446327683615799</v>
      </c>
      <c r="I116">
        <v>0.49491525423728799</v>
      </c>
      <c r="J116">
        <v>0.46370518986974102</v>
      </c>
      <c r="K116">
        <v>0.56927956352411302</v>
      </c>
      <c r="L116">
        <v>0.95974105847677105</v>
      </c>
      <c r="M116">
        <v>-1.47605563554037</v>
      </c>
      <c r="N116" s="21">
        <v>0</v>
      </c>
      <c r="O116">
        <v>1.0474326386707999</v>
      </c>
      <c r="P116">
        <v>0.97927224581229499</v>
      </c>
      <c r="Q116">
        <v>1.0360231856293001</v>
      </c>
      <c r="R116">
        <v>0.980020963535427</v>
      </c>
      <c r="S116">
        <v>36.770000457763601</v>
      </c>
      <c r="T116" s="27">
        <f>IF(C116,P116,R116)</f>
        <v>0.97927224581229499</v>
      </c>
      <c r="U116" s="27">
        <f>IF(D116 = 0,O116,Q116)</f>
        <v>1.0360231856293001</v>
      </c>
      <c r="V116" s="39">
        <f>S116*T116^(1-N116)</f>
        <v>36.007840926793278</v>
      </c>
      <c r="W116" s="38">
        <f>S116*U116^(N116+1)</f>
        <v>38.094573009843067</v>
      </c>
      <c r="X116" s="44">
        <f>0.5 * (D116-MAX($D$3:$D$141))/(MIN($D$3:$D$141)-MAX($D$3:$D$141)) + 0.75</f>
        <v>0.96678150686064879</v>
      </c>
      <c r="Y116" s="44">
        <f>AVERAGE(D116, F116, G116, H116, I116, J116, K116)</f>
        <v>0.56087171868576768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v>1</v>
      </c>
      <c r="AD116" s="22">
        <v>1</v>
      </c>
      <c r="AE116" s="22">
        <v>1</v>
      </c>
      <c r="AF116" s="22">
        <f>PERCENTILE($L$2:$L$141, 0.05)</f>
        <v>-4.4318681538856361E-2</v>
      </c>
      <c r="AG116" s="22">
        <f>PERCENTILE($L$2:$L$141, 0.95)</f>
        <v>0.96039612543034902</v>
      </c>
      <c r="AH116" s="22">
        <f>MIN(MAX(L116,AF116), AG116)</f>
        <v>0.95974105847677105</v>
      </c>
      <c r="AI116" s="22">
        <f>AH116-$AH$142+1</f>
        <v>2.0040597400156273</v>
      </c>
      <c r="AJ116" s="22">
        <f>PERCENTILE($M$2:$M$141, 0.02)</f>
        <v>-2.1836572052201673</v>
      </c>
      <c r="AK116" s="22">
        <f>PERCENTILE($M$2:$M$141, 0.98)</f>
        <v>1.2382392151731634</v>
      </c>
      <c r="AL116" s="22">
        <f>MIN(MAX(M116,AJ116), AK116)</f>
        <v>-1.47605563554037</v>
      </c>
      <c r="AM116" s="22">
        <f>AL116-$AL$142 + 1</f>
        <v>1.7076015696797973</v>
      </c>
      <c r="AN116" s="46">
        <v>1</v>
      </c>
      <c r="AO116" s="51">
        <v>1</v>
      </c>
      <c r="AP116" s="51">
        <v>1</v>
      </c>
      <c r="AQ116" s="21">
        <v>1</v>
      </c>
      <c r="AR116" s="17">
        <f>(AI116^4)*AB116*AE116*AN116</f>
        <v>16.130307771792065</v>
      </c>
      <c r="AS116" s="17">
        <f>(AM116^4) *Z116*AC116*AO116*(M116 &gt; 0)</f>
        <v>0</v>
      </c>
      <c r="AT116" s="17">
        <f>(AM116^4)*AA116*AP116*AQ116</f>
        <v>8.5024910097331805</v>
      </c>
      <c r="AU116" s="17">
        <f>MIN(AR116, 0.05*AR$142)</f>
        <v>16.130307771792065</v>
      </c>
      <c r="AV116" s="17">
        <f>MIN(AS116, 0.05*AS$142)</f>
        <v>0</v>
      </c>
      <c r="AW116" s="17">
        <f>MIN(AT116, 0.05*AT$142)</f>
        <v>8.5024910097331805</v>
      </c>
      <c r="AX116" s="14">
        <f>AU116/$AU$142</f>
        <v>2.7432506439550319E-2</v>
      </c>
      <c r="AY116" s="14">
        <f>AV116/$AV$142</f>
        <v>0</v>
      </c>
      <c r="AZ116" s="67">
        <f>AW116/$AW$142</f>
        <v>9.2890897052178456E-4</v>
      </c>
      <c r="BA116" s="21">
        <f>N116</f>
        <v>0</v>
      </c>
      <c r="BB116" s="66">
        <v>2721</v>
      </c>
      <c r="BC116" s="15">
        <f>$D$148*AX116</f>
        <v>3356.7978532300822</v>
      </c>
      <c r="BD116" s="19">
        <f>BC116-BB116</f>
        <v>635.79785323008218</v>
      </c>
      <c r="BE116" s="63">
        <f>(IF(BD116 &gt; 0, V116, W116))</f>
        <v>36.007840926793278</v>
      </c>
      <c r="BF116" s="46">
        <f>BD116/BE116</f>
        <v>17.657205677027633</v>
      </c>
      <c r="BG116" s="64">
        <f>BB116/BC116</f>
        <v>0.81059394070504276</v>
      </c>
      <c r="BH116" s="66">
        <v>0</v>
      </c>
      <c r="BI116" s="66">
        <v>2758</v>
      </c>
      <c r="BJ116" s="66">
        <v>0</v>
      </c>
      <c r="BK116" s="10">
        <f>SUM(BH116:BJ116)</f>
        <v>2758</v>
      </c>
      <c r="BL116" s="15">
        <f>AY116*$D$147</f>
        <v>0</v>
      </c>
      <c r="BM116" s="9">
        <f>BL116-BK116</f>
        <v>-2758</v>
      </c>
      <c r="BN116" s="48">
        <f>IF(BM116&gt;0,V116,W116)</f>
        <v>38.094573009843067</v>
      </c>
      <c r="BO116" s="46">
        <f>BM116/BN116</f>
        <v>-72.398763973214088</v>
      </c>
      <c r="BP116" s="64" t="e">
        <f>BK116/BL116</f>
        <v>#DIV/0!</v>
      </c>
      <c r="BQ116" s="16">
        <f>BB116+BK116+BS116</f>
        <v>5479</v>
      </c>
      <c r="BR116" s="69">
        <f>BC116+BL116+BT116</f>
        <v>3365.684260896579</v>
      </c>
      <c r="BS116" s="66">
        <v>0</v>
      </c>
      <c r="BT116" s="15">
        <f>AZ116*$D$150</f>
        <v>8.8864076664966518</v>
      </c>
      <c r="BU116" s="37">
        <f>BT116-BS116</f>
        <v>8.8864076664966518</v>
      </c>
      <c r="BV116" s="54">
        <f>BU116*(BU116&lt;&gt;0)</f>
        <v>8.8864076664966518</v>
      </c>
      <c r="BW116" s="26">
        <f>BV116/$BV$142</f>
        <v>1.7205048725066223E-2</v>
      </c>
      <c r="BX116" s="47">
        <f>BW116 * $BU$142</f>
        <v>8.8864076664966518</v>
      </c>
      <c r="BY116" s="48">
        <f>IF(BX116&gt;0, V116, W116)</f>
        <v>36.007840926793278</v>
      </c>
      <c r="BZ116" s="65">
        <f>BX116/BY116</f>
        <v>0.24679090547426613</v>
      </c>
      <c r="CA116" s="66">
        <v>0</v>
      </c>
      <c r="CB116" s="15">
        <f>AZ116*$CA$145</f>
        <v>8.2095581451259534</v>
      </c>
      <c r="CC116" s="37">
        <f>CB116-CA116</f>
        <v>8.2095581451259534</v>
      </c>
      <c r="CD116" s="54">
        <f>CC116*(CC116&lt;&gt;0)</f>
        <v>8.2095581451259534</v>
      </c>
      <c r="CE116" s="26">
        <f>CD116/$CD$142</f>
        <v>1.4222313845717158E-3</v>
      </c>
      <c r="CF116" s="47">
        <f>CE116 * $CC$142</f>
        <v>8.2095581451259534</v>
      </c>
      <c r="CG116" s="48">
        <f>IF(BX116&gt;0,V116,W116)</f>
        <v>36.007840926793278</v>
      </c>
      <c r="CH116" s="65">
        <f>CF116/CG116</f>
        <v>0.22799362399474657</v>
      </c>
      <c r="CI116" s="70">
        <f>N116</f>
        <v>0</v>
      </c>
      <c r="CJ116" s="1">
        <f>BQ116+BS116</f>
        <v>5479</v>
      </c>
    </row>
    <row r="117" spans="1:88" x14ac:dyDescent="0.2">
      <c r="A117" s="24" t="s">
        <v>174</v>
      </c>
      <c r="B117">
        <v>0</v>
      </c>
      <c r="C117">
        <v>0</v>
      </c>
      <c r="D117">
        <v>0.35064935064934999</v>
      </c>
      <c r="E117">
        <v>0.64935064935064901</v>
      </c>
      <c r="F117">
        <v>0.40867992766726902</v>
      </c>
      <c r="G117">
        <v>0.40867992766726902</v>
      </c>
      <c r="H117">
        <v>0.56876456876456805</v>
      </c>
      <c r="I117">
        <v>0.44055944055944002</v>
      </c>
      <c r="J117">
        <v>0.50057427043841296</v>
      </c>
      <c r="K117">
        <v>0.45229929983901901</v>
      </c>
      <c r="L117">
        <v>-1.25734625485345E-2</v>
      </c>
      <c r="M117">
        <v>-1.5112666987939301</v>
      </c>
      <c r="N117" s="21">
        <v>0</v>
      </c>
      <c r="O117">
        <v>1.0085246201009399</v>
      </c>
      <c r="P117">
        <v>0.97413040890285896</v>
      </c>
      <c r="Q117">
        <v>1.02885027061779</v>
      </c>
      <c r="R117">
        <v>0.98797926764670196</v>
      </c>
      <c r="S117">
        <v>146.44999694824199</v>
      </c>
      <c r="T117" s="27">
        <f>IF(C117,P117,R117)</f>
        <v>0.98797926764670196</v>
      </c>
      <c r="U117" s="27">
        <f>IF(D117 = 0,O117,Q117)</f>
        <v>1.02885027061779</v>
      </c>
      <c r="V117" s="39">
        <f>S117*T117^(1-N117)</f>
        <v>144.68956073178586</v>
      </c>
      <c r="W117" s="38">
        <f>S117*U117^(N117+1)</f>
        <v>150.67511899217328</v>
      </c>
      <c r="X117" s="44">
        <f>0.5 * (D117-MAX($D$3:$D$141))/(MIN($D$3:$D$141)-MAX($D$3:$D$141)) + 0.75</f>
        <v>1.076129049267855</v>
      </c>
      <c r="Y117" s="44">
        <f>AVERAGE(D117, F117, G117, H117, I117, J117, K117)</f>
        <v>0.44717239794076108</v>
      </c>
      <c r="Z117" s="22">
        <f>AI117^N117</f>
        <v>1</v>
      </c>
      <c r="AA117" s="22">
        <f>(Z117+AB117)/2</f>
        <v>1</v>
      </c>
      <c r="AB117" s="22">
        <f>AM117^N117</f>
        <v>1</v>
      </c>
      <c r="AC117" s="22">
        <v>1</v>
      </c>
      <c r="AD117" s="22">
        <v>1</v>
      </c>
      <c r="AE117" s="22">
        <v>1</v>
      </c>
      <c r="AF117" s="22">
        <f>PERCENTILE($L$2:$L$141, 0.05)</f>
        <v>-4.4318681538856361E-2</v>
      </c>
      <c r="AG117" s="22">
        <f>PERCENTILE($L$2:$L$141, 0.95)</f>
        <v>0.96039612543034902</v>
      </c>
      <c r="AH117" s="22">
        <f>MIN(MAX(L117,AF117), AG117)</f>
        <v>-1.25734625485345E-2</v>
      </c>
      <c r="AI117" s="22">
        <f>AH117-$AH$142+1</f>
        <v>1.0317452189903218</v>
      </c>
      <c r="AJ117" s="22">
        <f>PERCENTILE($M$2:$M$141, 0.02)</f>
        <v>-2.1836572052201673</v>
      </c>
      <c r="AK117" s="22">
        <f>PERCENTILE($M$2:$M$141, 0.98)</f>
        <v>1.2382392151731634</v>
      </c>
      <c r="AL117" s="22">
        <f>MIN(MAX(M117,AJ117), AK117)</f>
        <v>-1.5112666987939301</v>
      </c>
      <c r="AM117" s="22">
        <f>AL117-$AL$142 + 1</f>
        <v>1.6723905064262372</v>
      </c>
      <c r="AN117" s="46">
        <v>1</v>
      </c>
      <c r="AO117" s="51">
        <v>1</v>
      </c>
      <c r="AP117" s="51">
        <v>1</v>
      </c>
      <c r="AQ117" s="21">
        <v>1</v>
      </c>
      <c r="AR117" s="17">
        <f>(AI117^4)*AB117*AE117*AN117</f>
        <v>1.1331564112233359</v>
      </c>
      <c r="AS117" s="17">
        <f>(AM117^4) *Z117*AC117*AO117*(M117 &gt; 0)</f>
        <v>0</v>
      </c>
      <c r="AT117" s="17">
        <f>(AM117^4)*AA117*AP117*AQ117</f>
        <v>7.8225937055765691</v>
      </c>
      <c r="AU117" s="17">
        <f>MIN(AR117, 0.05*AR$142)</f>
        <v>1.1331564112233359</v>
      </c>
      <c r="AV117" s="17">
        <f>MIN(AS117, 0.05*AS$142)</f>
        <v>0</v>
      </c>
      <c r="AW117" s="17">
        <f>MIN(AT117, 0.05*AT$142)</f>
        <v>7.8225937055765691</v>
      </c>
      <c r="AX117" s="14">
        <f>AU117/$AU$142</f>
        <v>1.9271374723712623E-3</v>
      </c>
      <c r="AY117" s="14">
        <f>AV117/$AV$142</f>
        <v>0</v>
      </c>
      <c r="AZ117" s="67">
        <f>AW117/$AW$142</f>
        <v>8.5462924424607582E-4</v>
      </c>
      <c r="BA117" s="21">
        <f>N117</f>
        <v>0</v>
      </c>
      <c r="BB117" s="66">
        <v>293</v>
      </c>
      <c r="BC117" s="15">
        <f>$D$148*AX117</f>
        <v>235.81552580294016</v>
      </c>
      <c r="BD117" s="19">
        <f>BC117-BB117</f>
        <v>-57.184474197059842</v>
      </c>
      <c r="BE117" s="63">
        <f>(IF(BD117 &gt; 0, V117, W117))</f>
        <v>150.67511899217328</v>
      </c>
      <c r="BF117" s="46">
        <f>BD117/BE117</f>
        <v>-0.37952167935590114</v>
      </c>
      <c r="BG117" s="64">
        <f>BB117/BC117</f>
        <v>1.2424966464881799</v>
      </c>
      <c r="BH117" s="66">
        <v>0</v>
      </c>
      <c r="BI117" s="66">
        <v>586</v>
      </c>
      <c r="BJ117" s="66">
        <v>0</v>
      </c>
      <c r="BK117" s="10">
        <f>SUM(BH117:BJ117)</f>
        <v>586</v>
      </c>
      <c r="BL117" s="15">
        <f>AY117*$D$147</f>
        <v>0</v>
      </c>
      <c r="BM117" s="9">
        <f>BL117-BK117</f>
        <v>-586</v>
      </c>
      <c r="BN117" s="48">
        <f>IF(BM117&gt;0,V117,W117)</f>
        <v>150.67511899217328</v>
      </c>
      <c r="BO117" s="46">
        <f>BM117/BN117</f>
        <v>-3.8891623508884661</v>
      </c>
      <c r="BP117" s="64" t="e">
        <f>BK117/BL117</f>
        <v>#DIV/0!</v>
      </c>
      <c r="BQ117" s="16">
        <f>BB117+BK117+BS117</f>
        <v>879</v>
      </c>
      <c r="BR117" s="69">
        <f>BC117+BL117+BT117</f>
        <v>243.99133646802025</v>
      </c>
      <c r="BS117" s="66">
        <v>0</v>
      </c>
      <c r="BT117" s="15">
        <f>AZ117*$D$150</f>
        <v>8.1758106650800837</v>
      </c>
      <c r="BU117" s="37">
        <f>BT117-BS117</f>
        <v>8.1758106650800837</v>
      </c>
      <c r="BV117" s="54">
        <f>BU117*(BU117&lt;&gt;0)</f>
        <v>8.1758106650800837</v>
      </c>
      <c r="BW117" s="26">
        <f>BV117/$BV$142</f>
        <v>1.5829255885924747E-2</v>
      </c>
      <c r="BX117" s="47">
        <f>BW117 * $BU$142</f>
        <v>8.1758106650800837</v>
      </c>
      <c r="BY117" s="48">
        <f>IF(BX117&gt;0, V117, W117)</f>
        <v>144.68956073178586</v>
      </c>
      <c r="BZ117" s="65">
        <f>BX117/BY117</f>
        <v>5.6505877989606719E-2</v>
      </c>
      <c r="CA117" s="66">
        <v>0</v>
      </c>
      <c r="CB117" s="15">
        <f>AZ117*$CA$145</f>
        <v>7.5530850662601816</v>
      </c>
      <c r="CC117" s="37">
        <f>CB117-CA117</f>
        <v>7.5530850662601816</v>
      </c>
      <c r="CD117" s="54">
        <f>CC117*(CC117&lt;&gt;0)</f>
        <v>7.5530850662601816</v>
      </c>
      <c r="CE117" s="26">
        <f>CD117/$CD$142</f>
        <v>1.3085033861356928E-3</v>
      </c>
      <c r="CF117" s="47">
        <f>CE117 * $CC$142</f>
        <v>7.5530850662601816</v>
      </c>
      <c r="CG117" s="48">
        <f>IF(BX117&gt;0,V117,W117)</f>
        <v>144.68956073178586</v>
      </c>
      <c r="CH117" s="65">
        <f>CF117/CG117</f>
        <v>5.2202004263883953E-2</v>
      </c>
      <c r="CI117" s="70">
        <f>N117</f>
        <v>0</v>
      </c>
      <c r="CJ117" s="1">
        <f>BQ117+BS117</f>
        <v>879</v>
      </c>
    </row>
    <row r="118" spans="1:88" x14ac:dyDescent="0.2">
      <c r="A118" s="24" t="s">
        <v>227</v>
      </c>
      <c r="B118">
        <v>0</v>
      </c>
      <c r="C118">
        <v>0</v>
      </c>
      <c r="D118">
        <v>0.18889776357827401</v>
      </c>
      <c r="E118">
        <v>0.81110223642172496</v>
      </c>
      <c r="F118">
        <v>3.3756949960285901E-2</v>
      </c>
      <c r="G118">
        <v>3.3756949960285901E-2</v>
      </c>
      <c r="H118">
        <v>0.252715121136173</v>
      </c>
      <c r="I118">
        <v>0.37259816207184598</v>
      </c>
      <c r="J118">
        <v>0.30685695309557898</v>
      </c>
      <c r="K118">
        <v>0.10177698566283599</v>
      </c>
      <c r="L118">
        <v>0.67612857240642998</v>
      </c>
      <c r="M118">
        <v>0.93146732301975899</v>
      </c>
      <c r="N118" s="21">
        <v>0</v>
      </c>
      <c r="O118">
        <v>1.0601513331221899</v>
      </c>
      <c r="P118">
        <v>0.98166591822493698</v>
      </c>
      <c r="Q118">
        <v>1.01967960427834</v>
      </c>
      <c r="R118">
        <v>1.00251256040586</v>
      </c>
      <c r="S118">
        <v>1.15999996662139</v>
      </c>
      <c r="T118" s="27">
        <f>IF(C118,P118,R118)</f>
        <v>1.00251256040586</v>
      </c>
      <c r="U118" s="27">
        <f>IF(D118 = 0,O118,Q118)</f>
        <v>1.01967960427834</v>
      </c>
      <c r="V118" s="39">
        <f>S118*T118^(1-N118)</f>
        <v>1.1629145366083218</v>
      </c>
      <c r="W118" s="38">
        <f>S118*U118^(N118+1)</f>
        <v>1.1828283069273866</v>
      </c>
      <c r="X118" s="44">
        <f>0.5 * (D118-MAX($D$3:$D$141))/(MIN($D$3:$D$141)-MAX($D$3:$D$141)) + 0.75</f>
        <v>1.1582770912700133</v>
      </c>
      <c r="Y118" s="44">
        <f>AVERAGE(D118, F118, G118, H118, I118, J118, K118)</f>
        <v>0.18433698363789711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v>1</v>
      </c>
      <c r="AD118" s="22">
        <v>1</v>
      </c>
      <c r="AE118" s="22">
        <v>1</v>
      </c>
      <c r="AF118" s="22">
        <f>PERCENTILE($L$2:$L$141, 0.05)</f>
        <v>-4.4318681538856361E-2</v>
      </c>
      <c r="AG118" s="22">
        <f>PERCENTILE($L$2:$L$141, 0.95)</f>
        <v>0.96039612543034902</v>
      </c>
      <c r="AH118" s="22">
        <f>MIN(MAX(L118,AF118), AG118)</f>
        <v>0.67612857240642998</v>
      </c>
      <c r="AI118" s="22">
        <f>AH118-$AH$142+1</f>
        <v>1.7204472539452862</v>
      </c>
      <c r="AJ118" s="22">
        <f>PERCENTILE($M$2:$M$141, 0.02)</f>
        <v>-2.1836572052201673</v>
      </c>
      <c r="AK118" s="22">
        <f>PERCENTILE($M$2:$M$141, 0.98)</f>
        <v>1.2382392151731634</v>
      </c>
      <c r="AL118" s="22">
        <f>MIN(MAX(M118,AJ118), AK118)</f>
        <v>0.93146732301975899</v>
      </c>
      <c r="AM118" s="22">
        <f>AL118-$AL$142 + 1</f>
        <v>4.1151245282399262</v>
      </c>
      <c r="AN118" s="46">
        <v>0</v>
      </c>
      <c r="AO118" s="75">
        <v>0.26</v>
      </c>
      <c r="AP118" s="51">
        <v>0.52</v>
      </c>
      <c r="AQ118" s="50">
        <v>1</v>
      </c>
      <c r="AR118" s="17">
        <f>(AI118^4)*AB118*AE118*AN118</f>
        <v>0</v>
      </c>
      <c r="AS118" s="17">
        <f>(AM118^4) *Z118*AC118*AO118*(M118 &gt; 0)</f>
        <v>74.559892965282287</v>
      </c>
      <c r="AT118" s="17">
        <f>(AM118^4)*AA118*AP118*AQ118</f>
        <v>149.11978593056457</v>
      </c>
      <c r="AU118" s="17">
        <f>MIN(AR118, 0.05*AR$142)</f>
        <v>0</v>
      </c>
      <c r="AV118" s="17">
        <f>MIN(AS118, 0.05*AS$142)</f>
        <v>74.559892965282287</v>
      </c>
      <c r="AW118" s="17">
        <f>MIN(AT118, 0.05*AT$142)</f>
        <v>149.11978593056457</v>
      </c>
      <c r="AX118" s="14">
        <f>AU118/$AU$142</f>
        <v>0</v>
      </c>
      <c r="AY118" s="14">
        <f>AV118/$AV$142</f>
        <v>2.2605635147387573E-2</v>
      </c>
      <c r="AZ118" s="67">
        <f>AW118/$AW$142</f>
        <v>1.6291544051575131E-2</v>
      </c>
      <c r="BA118" s="21">
        <f>N118</f>
        <v>0</v>
      </c>
      <c r="BB118" s="66">
        <v>0</v>
      </c>
      <c r="BC118" s="15">
        <f>$D$148*AX118</f>
        <v>0</v>
      </c>
      <c r="BD118" s="19">
        <f>BC118-BB118</f>
        <v>0</v>
      </c>
      <c r="BE118" s="63">
        <f>(IF(BD118 &gt; 0, V118, W118))</f>
        <v>1.1828283069273866</v>
      </c>
      <c r="BF118" s="46">
        <f>BD118/BE118</f>
        <v>0</v>
      </c>
      <c r="BG118" s="64" t="e">
        <f>BB118/BC118</f>
        <v>#DIV/0!</v>
      </c>
      <c r="BH118" s="66">
        <v>0</v>
      </c>
      <c r="BI118" s="66">
        <v>851</v>
      </c>
      <c r="BJ118" s="66">
        <v>0</v>
      </c>
      <c r="BK118" s="10">
        <f>SUM(BH118:BJ118)</f>
        <v>851</v>
      </c>
      <c r="BL118" s="15">
        <f>AY118*$D$147</f>
        <v>4008.0955306528258</v>
      </c>
      <c r="BM118" s="9">
        <f>BL118-BK118</f>
        <v>3157.0955306528258</v>
      </c>
      <c r="BN118" s="48">
        <f>IF(BM118&gt;0,V118,W118)</f>
        <v>1.1629145366083218</v>
      </c>
      <c r="BO118" s="46">
        <f>BM118/BN118</f>
        <v>2714.8130247478011</v>
      </c>
      <c r="BP118" s="64">
        <f>BK118/BL118</f>
        <v>0.21232028864875679</v>
      </c>
      <c r="BQ118" s="16">
        <f>BB118+BK118+BS118</f>
        <v>999</v>
      </c>
      <c r="BR118" s="69">
        <f>BC118+BL118+BT118</f>
        <v>4163.9485868222191</v>
      </c>
      <c r="BS118" s="66">
        <v>148</v>
      </c>
      <c r="BT118" s="15">
        <f>AZ118*$D$150</f>
        <v>155.85305616939348</v>
      </c>
      <c r="BU118" s="37">
        <f>BT118-BS118</f>
        <v>7.8530561693934828</v>
      </c>
      <c r="BV118" s="54">
        <f>BU118*(BU118&lt;&gt;0)</f>
        <v>7.8530561693934828</v>
      </c>
      <c r="BW118" s="26">
        <f>BV118/$BV$142</f>
        <v>1.5204368188564433E-2</v>
      </c>
      <c r="BX118" s="47">
        <f>BW118 * $BU$142</f>
        <v>7.8530561693934828</v>
      </c>
      <c r="BY118" s="48">
        <f>IF(BX118&gt;0, V118, W118)</f>
        <v>1.1629145366083218</v>
      </c>
      <c r="BZ118" s="65">
        <f>BX118/BY118</f>
        <v>6.7529091108424675</v>
      </c>
      <c r="CA118" s="66">
        <v>0</v>
      </c>
      <c r="CB118" s="15">
        <f>AZ118*$CA$145</f>
        <v>143.98222259621329</v>
      </c>
      <c r="CC118" s="37">
        <f>CB118-CA118</f>
        <v>143.98222259621329</v>
      </c>
      <c r="CD118" s="54">
        <f>CC118*(CC118&lt;&gt;0)</f>
        <v>143.98222259621329</v>
      </c>
      <c r="CE118" s="26">
        <f>CD118/$CD$142</f>
        <v>2.494361233293679E-2</v>
      </c>
      <c r="CF118" s="47">
        <f>CE118 * $CC$142</f>
        <v>143.98222259621329</v>
      </c>
      <c r="CG118" s="48">
        <f>IF(BX118&gt;0,V118,W118)</f>
        <v>1.1629145366083218</v>
      </c>
      <c r="CH118" s="65">
        <f>CF118/CG118</f>
        <v>123.81152532166477</v>
      </c>
      <c r="CI118" s="70">
        <f>N118</f>
        <v>0</v>
      </c>
      <c r="CJ118" s="1">
        <f>BQ118+BS118</f>
        <v>1147</v>
      </c>
    </row>
    <row r="119" spans="1:88" x14ac:dyDescent="0.2">
      <c r="A119" s="24" t="s">
        <v>175</v>
      </c>
      <c r="B119">
        <v>0</v>
      </c>
      <c r="C119">
        <v>0</v>
      </c>
      <c r="D119">
        <v>0.57062146892655297</v>
      </c>
      <c r="E119">
        <v>0.42937853107344598</v>
      </c>
      <c r="F119">
        <v>0.46467391304347799</v>
      </c>
      <c r="G119">
        <v>0.46467391304347799</v>
      </c>
      <c r="H119">
        <v>0.95696721311475397</v>
      </c>
      <c r="I119">
        <v>0.74385245901639296</v>
      </c>
      <c r="J119">
        <v>0.843707540960417</v>
      </c>
      <c r="K119">
        <v>0.62613807145258904</v>
      </c>
      <c r="L119">
        <v>0.12901011094798201</v>
      </c>
      <c r="M119">
        <v>-0.76660623142233697</v>
      </c>
      <c r="N119" s="21">
        <v>0</v>
      </c>
      <c r="O119">
        <v>1.0004079403900401</v>
      </c>
      <c r="P119">
        <v>0.99334198353410996</v>
      </c>
      <c r="Q119">
        <v>1.05979892270744</v>
      </c>
      <c r="R119">
        <v>0.98713962125205701</v>
      </c>
      <c r="S119">
        <v>19.7199993133544</v>
      </c>
      <c r="T119" s="27">
        <f>IF(C119,P119,R119)</f>
        <v>0.98713962125205701</v>
      </c>
      <c r="U119" s="27">
        <f>IF(D119 = 0,O119,Q119)</f>
        <v>1.05979892270744</v>
      </c>
      <c r="V119" s="39">
        <f>S119*T119^(1-N119)</f>
        <v>19.466392653275488</v>
      </c>
      <c r="W119" s="38">
        <f>S119*U119^(N119+1)</f>
        <v>20.89923402808445</v>
      </c>
      <c r="X119" s="44">
        <f>0.5 * (D119-MAX($D$3:$D$141))/(MIN($D$3:$D$141)-MAX($D$3:$D$141)) + 0.75</f>
        <v>0.96441281118483069</v>
      </c>
      <c r="Y119" s="44">
        <f>AVERAGE(D119, F119, G119, H119, I119, J119, K119)</f>
        <v>0.66723351136538012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v>1</v>
      </c>
      <c r="AD119" s="22">
        <v>1</v>
      </c>
      <c r="AE119" s="22">
        <v>1</v>
      </c>
      <c r="AF119" s="22">
        <f>PERCENTILE($L$2:$L$141, 0.05)</f>
        <v>-4.4318681538856361E-2</v>
      </c>
      <c r="AG119" s="22">
        <f>PERCENTILE($L$2:$L$141, 0.95)</f>
        <v>0.96039612543034902</v>
      </c>
      <c r="AH119" s="22">
        <f>MIN(MAX(L119,AF119), AG119)</f>
        <v>0.12901011094798201</v>
      </c>
      <c r="AI119" s="22">
        <f>AH119-$AH$142+1</f>
        <v>1.1733287924868383</v>
      </c>
      <c r="AJ119" s="22">
        <f>PERCENTILE($M$2:$M$141, 0.02)</f>
        <v>-2.1836572052201673</v>
      </c>
      <c r="AK119" s="22">
        <f>PERCENTILE($M$2:$M$141, 0.98)</f>
        <v>1.2382392151731634</v>
      </c>
      <c r="AL119" s="22">
        <f>MIN(MAX(M119,AJ119), AK119)</f>
        <v>-0.76660623142233697</v>
      </c>
      <c r="AM119" s="22">
        <f>AL119-$AL$142 + 1</f>
        <v>2.4170509737978305</v>
      </c>
      <c r="AN119" s="46">
        <v>1</v>
      </c>
      <c r="AO119" s="51">
        <v>1</v>
      </c>
      <c r="AP119" s="51">
        <v>1</v>
      </c>
      <c r="AQ119" s="21">
        <v>1</v>
      </c>
      <c r="AR119" s="17">
        <f>(AI119^4)*AB119*AE119*AN119</f>
        <v>1.8953041435643649</v>
      </c>
      <c r="AS119" s="17">
        <f>(AM119^4) *Z119*AC119*AO119*(M119 &gt; 0)</f>
        <v>0</v>
      </c>
      <c r="AT119" s="17">
        <f>(AM119^4)*AA119*AP119*AQ119</f>
        <v>34.130546148040231</v>
      </c>
      <c r="AU119" s="17">
        <f>MIN(AR119, 0.05*AR$142)</f>
        <v>1.8953041435643649</v>
      </c>
      <c r="AV119" s="17">
        <f>MIN(AS119, 0.05*AS$142)</f>
        <v>0</v>
      </c>
      <c r="AW119" s="17">
        <f>MIN(AT119, 0.05*AT$142)</f>
        <v>34.130546148040231</v>
      </c>
      <c r="AX119" s="14">
        <f>AU119/$AU$142</f>
        <v>3.2233075685114136E-3</v>
      </c>
      <c r="AY119" s="14">
        <f>AV119/$AV$142</f>
        <v>0</v>
      </c>
      <c r="AZ119" s="67">
        <f>AW119/$AW$142</f>
        <v>3.7288096452473907E-3</v>
      </c>
      <c r="BA119" s="21">
        <f>N119</f>
        <v>0</v>
      </c>
      <c r="BB119" s="66">
        <v>454</v>
      </c>
      <c r="BC119" s="15">
        <f>$D$148*AX119</f>
        <v>394.42228693619705</v>
      </c>
      <c r="BD119" s="19">
        <f>BC119-BB119</f>
        <v>-59.577713063802946</v>
      </c>
      <c r="BE119" s="63">
        <f>(IF(BD119 &gt; 0, V119, W119))</f>
        <v>20.89923402808445</v>
      </c>
      <c r="BF119" s="46">
        <f>BD119/BE119</f>
        <v>-2.8507127574026034</v>
      </c>
      <c r="BG119" s="64">
        <f>BB119/BC119</f>
        <v>1.1510505745671527</v>
      </c>
      <c r="BH119" s="66">
        <v>39</v>
      </c>
      <c r="BI119" s="66">
        <v>532</v>
      </c>
      <c r="BJ119" s="66">
        <v>79</v>
      </c>
      <c r="BK119" s="10">
        <f>SUM(BH119:BJ119)</f>
        <v>650</v>
      </c>
      <c r="BL119" s="15">
        <f>AY119*$D$147</f>
        <v>0</v>
      </c>
      <c r="BM119" s="9">
        <f>BL119-BK119</f>
        <v>-650</v>
      </c>
      <c r="BN119" s="48">
        <f>IF(BM119&gt;0,V119,W119)</f>
        <v>20.89923402808445</v>
      </c>
      <c r="BO119" s="46">
        <f>BM119/BN119</f>
        <v>-31.10161832373991</v>
      </c>
      <c r="BP119" s="64" t="e">
        <f>BK119/BL119</f>
        <v>#DIV/0!</v>
      </c>
      <c r="BQ119" s="16">
        <f>BB119+BK119+BS119</f>
        <v>1104</v>
      </c>
      <c r="BR119" s="69">
        <f>BC119+BL119+BT119</f>
        <v>430.09394440745621</v>
      </c>
      <c r="BS119" s="66">
        <v>0</v>
      </c>
      <c r="BT119" s="15">
        <f>AZ119*$D$150</f>
        <v>35.671657471259167</v>
      </c>
      <c r="BU119" s="37">
        <f>BT119-BS119</f>
        <v>35.671657471259167</v>
      </c>
      <c r="BV119" s="54">
        <f>BU119*(BU119&lt;&gt;0)</f>
        <v>35.671657471259167</v>
      </c>
      <c r="BW119" s="26">
        <f>BV119/$BV$142</f>
        <v>6.9064196459359878E-2</v>
      </c>
      <c r="BX119" s="47">
        <f>BW119 * $BU$142</f>
        <v>35.671657471259167</v>
      </c>
      <c r="BY119" s="48">
        <f>IF(BX119&gt;0, V119, W119)</f>
        <v>19.466392653275488</v>
      </c>
      <c r="BZ119" s="65">
        <f>BX119/BY119</f>
        <v>1.8324739517291573</v>
      </c>
      <c r="CA119" s="66">
        <v>0</v>
      </c>
      <c r="CB119" s="15">
        <f>AZ119*$CA$145</f>
        <v>32.954660323249655</v>
      </c>
      <c r="CC119" s="37">
        <f>CB119-CA119</f>
        <v>32.954660323249655</v>
      </c>
      <c r="CD119" s="54">
        <f>CC119*(CC119&lt;&gt;0)</f>
        <v>32.954660323249655</v>
      </c>
      <c r="CE119" s="26">
        <f>CD119/$CD$142</f>
        <v>5.7090955872518348E-3</v>
      </c>
      <c r="CF119" s="47">
        <f>CE119 * $CC$142</f>
        <v>32.954660323249655</v>
      </c>
      <c r="CG119" s="48">
        <f>IF(BX119&gt;0,V119,W119)</f>
        <v>19.466392653275488</v>
      </c>
      <c r="CH119" s="65">
        <f>CF119/CG119</f>
        <v>1.692900215783153</v>
      </c>
      <c r="CI119" s="70">
        <f>N119</f>
        <v>0</v>
      </c>
      <c r="CJ119" s="1">
        <f>BQ119+BS119</f>
        <v>1104</v>
      </c>
    </row>
    <row r="120" spans="1:88" x14ac:dyDescent="0.2">
      <c r="A120" s="24" t="s">
        <v>177</v>
      </c>
      <c r="B120">
        <v>0</v>
      </c>
      <c r="C120">
        <v>0</v>
      </c>
      <c r="D120">
        <v>0.44384449244060398</v>
      </c>
      <c r="E120">
        <v>0.55615550755939502</v>
      </c>
      <c r="F120">
        <v>0.349597855227882</v>
      </c>
      <c r="G120">
        <v>0.349597855227882</v>
      </c>
      <c r="H120">
        <v>0.30022962112514301</v>
      </c>
      <c r="I120">
        <v>0.34500574052812799</v>
      </c>
      <c r="J120">
        <v>0.321839933452577</v>
      </c>
      <c r="K120">
        <v>0.335431886471315</v>
      </c>
      <c r="L120">
        <v>0.41024208985107702</v>
      </c>
      <c r="M120">
        <v>-1.5995154127756701</v>
      </c>
      <c r="N120" s="21">
        <v>0</v>
      </c>
      <c r="O120">
        <v>1.04102759160887</v>
      </c>
      <c r="P120">
        <v>0.976457966556595</v>
      </c>
      <c r="Q120">
        <v>1.01182633918418</v>
      </c>
      <c r="R120">
        <v>0.98064890126576099</v>
      </c>
      <c r="S120">
        <v>28.569999694824201</v>
      </c>
      <c r="T120" s="27">
        <f>IF(C120,P120,R120)</f>
        <v>0.98064890126576099</v>
      </c>
      <c r="U120" s="27">
        <f>IF(D120 = 0,O120,Q120)</f>
        <v>1.01182633918418</v>
      </c>
      <c r="V120" s="39">
        <f>S120*T120^(1-N120)</f>
        <v>28.017138809892479</v>
      </c>
      <c r="W120" s="38">
        <f>S120*U120^(N120+1)</f>
        <v>28.90787820170711</v>
      </c>
      <c r="X120" s="44">
        <f>0.5 * (D120-MAX($D$3:$D$141))/(MIN($D$3:$D$141)-MAX($D$3:$D$141)) + 0.75</f>
        <v>1.0287984569633668</v>
      </c>
      <c r="Y120" s="44">
        <f>AVERAGE(D120, F120, G120, H120, I120, J120, K120)</f>
        <v>0.34936391206764722</v>
      </c>
      <c r="Z120" s="22">
        <f>AI120^N120</f>
        <v>1</v>
      </c>
      <c r="AA120" s="22">
        <f>(Z120+AB120)/2</f>
        <v>1</v>
      </c>
      <c r="AB120" s="22">
        <f>AM120^N120</f>
        <v>1</v>
      </c>
      <c r="AC120" s="22">
        <v>1</v>
      </c>
      <c r="AD120" s="22">
        <v>1</v>
      </c>
      <c r="AE120" s="22">
        <v>1</v>
      </c>
      <c r="AF120" s="22">
        <f>PERCENTILE($L$2:$L$141, 0.05)</f>
        <v>-4.4318681538856361E-2</v>
      </c>
      <c r="AG120" s="22">
        <f>PERCENTILE($L$2:$L$141, 0.95)</f>
        <v>0.96039612543034902</v>
      </c>
      <c r="AH120" s="22">
        <f>MIN(MAX(L120,AF120), AG120)</f>
        <v>0.41024208985107702</v>
      </c>
      <c r="AI120" s="22">
        <f>AH120-$AH$142+1</f>
        <v>1.4545607713899333</v>
      </c>
      <c r="AJ120" s="22">
        <f>PERCENTILE($M$2:$M$141, 0.02)</f>
        <v>-2.1836572052201673</v>
      </c>
      <c r="AK120" s="22">
        <f>PERCENTILE($M$2:$M$141, 0.98)</f>
        <v>1.2382392151731634</v>
      </c>
      <c r="AL120" s="22">
        <f>MIN(MAX(M120,AJ120), AK120)</f>
        <v>-1.5995154127756701</v>
      </c>
      <c r="AM120" s="22">
        <f>AL120-$AL$142 + 1</f>
        <v>1.5841417924444972</v>
      </c>
      <c r="AN120" s="46">
        <v>1</v>
      </c>
      <c r="AO120" s="51">
        <v>1</v>
      </c>
      <c r="AP120" s="51">
        <v>1</v>
      </c>
      <c r="AQ120" s="21">
        <v>1</v>
      </c>
      <c r="AR120" s="17">
        <f>(AI120^4)*AB120*AE120*AN120</f>
        <v>4.4763855273944761</v>
      </c>
      <c r="AS120" s="17">
        <f>(AM120^4) *Z120*AC120*AO120*(M120 &gt; 0)</f>
        <v>0</v>
      </c>
      <c r="AT120" s="17">
        <f>(AM120^4)*AA120*AP120*AQ120</f>
        <v>6.2976164420263716</v>
      </c>
      <c r="AU120" s="17">
        <f>MIN(AR120, 0.05*AR$142)</f>
        <v>4.4763855273944761</v>
      </c>
      <c r="AV120" s="17">
        <f>MIN(AS120, 0.05*AS$142)</f>
        <v>0</v>
      </c>
      <c r="AW120" s="17">
        <f>MIN(AT120, 0.05*AT$142)</f>
        <v>6.2976164420263716</v>
      </c>
      <c r="AX120" s="14">
        <f>AU120/$AU$142</f>
        <v>7.6129033954890242E-3</v>
      </c>
      <c r="AY120" s="14">
        <f>AV120/$AV$142</f>
        <v>0</v>
      </c>
      <c r="AZ120" s="67">
        <f>AW120/$AW$142</f>
        <v>6.8802335682650233E-4</v>
      </c>
      <c r="BA120" s="21">
        <f>N120</f>
        <v>0</v>
      </c>
      <c r="BB120" s="66">
        <v>743</v>
      </c>
      <c r="BC120" s="15">
        <f>$D$148*AX120</f>
        <v>931.55825302139124</v>
      </c>
      <c r="BD120" s="19">
        <f>BC120-BB120</f>
        <v>188.55825302139124</v>
      </c>
      <c r="BE120" s="63">
        <f>(IF(BD120 &gt; 0, V120, W120))</f>
        <v>28.017138809892479</v>
      </c>
      <c r="BF120" s="46">
        <f>BD120/BE120</f>
        <v>6.7301038232645594</v>
      </c>
      <c r="BG120" s="64">
        <f>BB120/BC120</f>
        <v>0.79758833931230133</v>
      </c>
      <c r="BH120" s="66">
        <v>457</v>
      </c>
      <c r="BI120" s="66">
        <v>1200</v>
      </c>
      <c r="BJ120" s="66">
        <v>29</v>
      </c>
      <c r="BK120" s="10">
        <f>SUM(BH120:BJ120)</f>
        <v>1686</v>
      </c>
      <c r="BL120" s="15">
        <f>AY120*$D$147</f>
        <v>0</v>
      </c>
      <c r="BM120" s="9">
        <f>BL120-BK120</f>
        <v>-1686</v>
      </c>
      <c r="BN120" s="48">
        <f>IF(BM120&gt;0,V120,W120)</f>
        <v>28.90787820170711</v>
      </c>
      <c r="BO120" s="46">
        <f>BM120/BN120</f>
        <v>-58.32320131681044</v>
      </c>
      <c r="BP120" s="64" t="e">
        <f>BK120/BL120</f>
        <v>#DIV/0!</v>
      </c>
      <c r="BQ120" s="16">
        <f>BB120+BK120+BS120</f>
        <v>2429</v>
      </c>
      <c r="BR120" s="69">
        <f>BC120+BL120+BT120</f>
        <v>938.14022846447199</v>
      </c>
      <c r="BS120" s="66">
        <v>0</v>
      </c>
      <c r="BT120" s="15">
        <f>AZ120*$D$150</f>
        <v>6.5819754430807347</v>
      </c>
      <c r="BU120" s="37">
        <f>BT120-BS120</f>
        <v>6.5819754430807347</v>
      </c>
      <c r="BV120" s="54">
        <f>BU120*(BU120&lt;&gt;0)</f>
        <v>6.5819754430807347</v>
      </c>
      <c r="BW120" s="26">
        <f>BV120/$BV$142</f>
        <v>1.2743418089217374E-2</v>
      </c>
      <c r="BX120" s="47">
        <f>BW120 * $BU$142</f>
        <v>6.5819754430807347</v>
      </c>
      <c r="BY120" s="48">
        <f>IF(BX120&gt;0, V120, W120)</f>
        <v>28.017138809892479</v>
      </c>
      <c r="BZ120" s="65">
        <f>BX120/BY120</f>
        <v>0.23492675279021449</v>
      </c>
      <c r="CA120" s="66">
        <v>0</v>
      </c>
      <c r="CB120" s="15">
        <f>AZ120*$CA$145</f>
        <v>6.0806472241291036</v>
      </c>
      <c r="CC120" s="37">
        <f>CB120-CA120</f>
        <v>6.0806472241291036</v>
      </c>
      <c r="CD120" s="54">
        <f>CC120*(CC120&lt;&gt;0)</f>
        <v>6.0806472241291036</v>
      </c>
      <c r="CE120" s="26">
        <f>CD120/$CD$142</f>
        <v>1.0534169035394064E-3</v>
      </c>
      <c r="CF120" s="47">
        <f>CE120 * $CC$142</f>
        <v>6.0806472241291036</v>
      </c>
      <c r="CG120" s="48">
        <f>IF(BX120&gt;0,V120,W120)</f>
        <v>28.017138809892479</v>
      </c>
      <c r="CH120" s="65">
        <f>CF120/CG120</f>
        <v>0.21703312623707699</v>
      </c>
      <c r="CI120" s="70">
        <f>N120</f>
        <v>0</v>
      </c>
      <c r="CJ120" s="1">
        <f>BQ120+BS120</f>
        <v>2429</v>
      </c>
    </row>
    <row r="121" spans="1:88" x14ac:dyDescent="0.2">
      <c r="A121" s="24" t="s">
        <v>194</v>
      </c>
      <c r="B121">
        <v>0</v>
      </c>
      <c r="C121">
        <v>0</v>
      </c>
      <c r="D121">
        <v>5.5204140310523203E-2</v>
      </c>
      <c r="E121">
        <v>0.94479585968947599</v>
      </c>
      <c r="F121">
        <v>5.2511415525114097E-2</v>
      </c>
      <c r="G121">
        <v>5.2511415525114097E-2</v>
      </c>
      <c r="H121">
        <v>1.41190914671577E-2</v>
      </c>
      <c r="I121">
        <v>4.6654389195825603E-2</v>
      </c>
      <c r="J121">
        <v>2.5665494119541801E-2</v>
      </c>
      <c r="K121">
        <v>3.6711461784688398E-2</v>
      </c>
      <c r="L121">
        <v>0.75376093366165198</v>
      </c>
      <c r="M121">
        <v>-1.63404665783403</v>
      </c>
      <c r="N121" s="21">
        <v>1</v>
      </c>
      <c r="O121">
        <v>0.99292493762858602</v>
      </c>
      <c r="P121">
        <v>0.96677229026320399</v>
      </c>
      <c r="Q121">
        <v>1.02786775125174</v>
      </c>
      <c r="R121">
        <v>0.982836205013223</v>
      </c>
      <c r="S121">
        <v>124.5</v>
      </c>
      <c r="T121" s="27">
        <f>IF(C121,P121,R121)</f>
        <v>0.982836205013223</v>
      </c>
      <c r="U121" s="27">
        <f>IF(D121 = 0,O121,Q121)</f>
        <v>1.02786775125174</v>
      </c>
      <c r="V121" s="39">
        <f>S121*T121^(1-N121)</f>
        <v>124.5</v>
      </c>
      <c r="W121" s="38">
        <f>S121*U121^(N121+1)</f>
        <v>131.53575820088196</v>
      </c>
      <c r="X121" s="44">
        <f>0.5 * (D121-MAX($D$3:$D$141))/(MIN($D$3:$D$141)-MAX($D$3:$D$141)) + 0.75</f>
        <v>1.2261754629551949</v>
      </c>
      <c r="Y121" s="44">
        <f>AVERAGE(D121, F121, G121, H121, I121, J121, K121)</f>
        <v>4.0482486846852128E-2</v>
      </c>
      <c r="Z121" s="22">
        <f>AI121^N121</f>
        <v>1.7980796152005083</v>
      </c>
      <c r="AA121" s="22">
        <f>(Z121+AB121)/2</f>
        <v>1.6738450812933228</v>
      </c>
      <c r="AB121" s="22">
        <f>AM121^N121</f>
        <v>1.5496105473861372</v>
      </c>
      <c r="AC121" s="22">
        <v>1</v>
      </c>
      <c r="AD121" s="22">
        <v>1</v>
      </c>
      <c r="AE121" s="22">
        <v>1</v>
      </c>
      <c r="AF121" s="22">
        <f>PERCENTILE($L$2:$L$141, 0.05)</f>
        <v>-4.4318681538856361E-2</v>
      </c>
      <c r="AG121" s="22">
        <f>PERCENTILE($L$2:$L$141, 0.95)</f>
        <v>0.96039612543034902</v>
      </c>
      <c r="AH121" s="22">
        <f>MIN(MAX(L121,AF121), AG121)</f>
        <v>0.75376093366165198</v>
      </c>
      <c r="AI121" s="22">
        <f>AH121-$AH$142+1</f>
        <v>1.7980796152005083</v>
      </c>
      <c r="AJ121" s="22">
        <f>PERCENTILE($M$2:$M$141, 0.02)</f>
        <v>-2.1836572052201673</v>
      </c>
      <c r="AK121" s="22">
        <f>PERCENTILE($M$2:$M$141, 0.98)</f>
        <v>1.2382392151731634</v>
      </c>
      <c r="AL121" s="22">
        <f>MIN(MAX(M121,AJ121), AK121)</f>
        <v>-1.63404665783403</v>
      </c>
      <c r="AM121" s="22">
        <f>AL121-$AL$142 + 1</f>
        <v>1.5496105473861372</v>
      </c>
      <c r="AN121" s="46">
        <v>1</v>
      </c>
      <c r="AO121" s="51">
        <v>1</v>
      </c>
      <c r="AP121" s="51">
        <v>1</v>
      </c>
      <c r="AQ121" s="21">
        <v>1</v>
      </c>
      <c r="AR121" s="17">
        <f>(AI121^4)*AB121*AE121*AN121</f>
        <v>16.19788210370848</v>
      </c>
      <c r="AS121" s="17">
        <f>(AM121^4) *Z121*AC121*AO121*(M121 &gt; 0)</f>
        <v>0</v>
      </c>
      <c r="AT121" s="17">
        <f>(AM121^4)*AA121*AP121*AQ121</f>
        <v>9.6517378014680606</v>
      </c>
      <c r="AU121" s="17">
        <f>MIN(AR121, 0.05*AR$142)</f>
        <v>16.19788210370848</v>
      </c>
      <c r="AV121" s="17">
        <f>MIN(AS121, 0.05*AS$142)</f>
        <v>0</v>
      </c>
      <c r="AW121" s="17">
        <f>MIN(AT121, 0.05*AT$142)</f>
        <v>9.6517378014680606</v>
      </c>
      <c r="AX121" s="14">
        <f>AU121/$AU$142</f>
        <v>2.7547428815593699E-2</v>
      </c>
      <c r="AY121" s="14">
        <f>AV121/$AV$142</f>
        <v>0</v>
      </c>
      <c r="AZ121" s="67">
        <f>AW121/$AW$142</f>
        <v>1.0544657812215953E-3</v>
      </c>
      <c r="BA121" s="21">
        <f>N121</f>
        <v>1</v>
      </c>
      <c r="BB121" s="66">
        <v>6848</v>
      </c>
      <c r="BC121" s="15">
        <f>$D$148*AX121</f>
        <v>3370.8604102202939</v>
      </c>
      <c r="BD121" s="19">
        <f>BC121-BB121</f>
        <v>-3477.1395897797061</v>
      </c>
      <c r="BE121" s="63">
        <f>(IF(BD121 &gt; 0, V121, W121))</f>
        <v>131.53575820088196</v>
      </c>
      <c r="BF121" s="46">
        <f>BD121/BE121</f>
        <v>-26.434937824811136</v>
      </c>
      <c r="BG121" s="64">
        <f>BB121/BC121</f>
        <v>2.0315287987711321</v>
      </c>
      <c r="BH121" s="66">
        <v>249</v>
      </c>
      <c r="BI121" s="66">
        <v>3610</v>
      </c>
      <c r="BJ121" s="66">
        <v>0</v>
      </c>
      <c r="BK121" s="10">
        <f>SUM(BH121:BJ121)</f>
        <v>3859</v>
      </c>
      <c r="BL121" s="15">
        <f>AY121*$D$147</f>
        <v>0</v>
      </c>
      <c r="BM121" s="9">
        <f>BL121-BK121</f>
        <v>-3859</v>
      </c>
      <c r="BN121" s="48">
        <f>IF(BM121&gt;0,V121,W121)</f>
        <v>131.53575820088196</v>
      </c>
      <c r="BO121" s="46">
        <f>BM121/BN121</f>
        <v>-29.338029846655989</v>
      </c>
      <c r="BP121" s="64" t="e">
        <f>BK121/BL121</f>
        <v>#DIV/0!</v>
      </c>
      <c r="BQ121" s="16">
        <f>BB121+BK121+BS121</f>
        <v>10831</v>
      </c>
      <c r="BR121" s="69">
        <f>BC121+BL121+BT121</f>
        <v>3380.9479571163502</v>
      </c>
      <c r="BS121" s="66">
        <v>124</v>
      </c>
      <c r="BT121" s="15">
        <f>AZ121*$D$150</f>
        <v>10.087546896056391</v>
      </c>
      <c r="BU121" s="37">
        <f>BT121-BS121</f>
        <v>-113.91245310394361</v>
      </c>
      <c r="BV121" s="54">
        <f>BU121*(BU121&lt;&gt;0)</f>
        <v>-113.91245310394361</v>
      </c>
      <c r="BW121" s="26">
        <f>BV121/$BV$142</f>
        <v>-0.22054685983338679</v>
      </c>
      <c r="BX121" s="47">
        <f>BW121 * $BU$142</f>
        <v>-113.91245310394361</v>
      </c>
      <c r="BY121" s="48">
        <f>IF(BX121&gt;0, V121, W121)</f>
        <v>131.53575820088196</v>
      </c>
      <c r="BZ121" s="65">
        <f>BX121/BY121</f>
        <v>-0.86601890361992695</v>
      </c>
      <c r="CA121" s="66">
        <v>0</v>
      </c>
      <c r="CB121" s="15">
        <f>AZ121*$CA$145</f>
        <v>9.3192104045692759</v>
      </c>
      <c r="CC121" s="37">
        <f>CB121-CA121</f>
        <v>9.3192104045692759</v>
      </c>
      <c r="CD121" s="54">
        <f>CC121*(CC121&lt;&gt;0)</f>
        <v>9.3192104045692759</v>
      </c>
      <c r="CE121" s="26">
        <f>CD121/$CD$142</f>
        <v>1.6144685600009662E-3</v>
      </c>
      <c r="CF121" s="47">
        <f>CE121 * $CC$142</f>
        <v>9.3192104045692759</v>
      </c>
      <c r="CG121" s="48">
        <f>IF(BX121&gt;0,V121,W121)</f>
        <v>131.53575820088196</v>
      </c>
      <c r="CH121" s="65">
        <f>CF121/CG121</f>
        <v>7.0849254469168288E-2</v>
      </c>
      <c r="CI121" s="70">
        <f>N121</f>
        <v>1</v>
      </c>
      <c r="CJ121" s="1">
        <f>BQ121+BS121</f>
        <v>10955</v>
      </c>
    </row>
    <row r="122" spans="1:88" x14ac:dyDescent="0.2">
      <c r="A122" s="24" t="s">
        <v>123</v>
      </c>
      <c r="B122">
        <v>1</v>
      </c>
      <c r="C122">
        <v>1</v>
      </c>
      <c r="D122">
        <v>0.42971246006389702</v>
      </c>
      <c r="E122">
        <v>0.57028753993610204</v>
      </c>
      <c r="F122">
        <v>0.44559173947577402</v>
      </c>
      <c r="G122">
        <v>0.44559173947577402</v>
      </c>
      <c r="H122">
        <v>0.12740183792815299</v>
      </c>
      <c r="I122">
        <v>0.23558897243107699</v>
      </c>
      <c r="J122">
        <v>0.173246841481524</v>
      </c>
      <c r="K122">
        <v>0.277844131581784</v>
      </c>
      <c r="L122">
        <v>0.71226913927426105</v>
      </c>
      <c r="M122">
        <v>-1.2038530318308001</v>
      </c>
      <c r="N122" s="21">
        <v>0</v>
      </c>
      <c r="O122">
        <v>1.0107777602453101</v>
      </c>
      <c r="P122">
        <v>0.97420840814989196</v>
      </c>
      <c r="Q122">
        <v>1.00853176719724</v>
      </c>
      <c r="R122">
        <v>0.99985753655537701</v>
      </c>
      <c r="S122">
        <v>46.340000152587798</v>
      </c>
      <c r="T122" s="27">
        <f>IF(C122,P122,R122)</f>
        <v>0.97420840814989196</v>
      </c>
      <c r="U122" s="27">
        <f>IF(D122 = 0,O122,Q122)</f>
        <v>1.00853176719724</v>
      </c>
      <c r="V122" s="39">
        <f>S122*T122^(1-N122)</f>
        <v>45.144817782318306</v>
      </c>
      <c r="W122" s="38">
        <f>S122*U122^(N122+1)</f>
        <v>46.735362245809746</v>
      </c>
      <c r="X122" s="44">
        <f>0.5 * (D122-MAX($D$3:$D$141))/(MIN($D$3:$D$141)-MAX($D$3:$D$141)) + 0.75</f>
        <v>1.0359756278973835</v>
      </c>
      <c r="Y122" s="44">
        <f>AVERAGE(D122, F122, G122, H122, I122, J122, K122)</f>
        <v>0.30499681749114044</v>
      </c>
      <c r="Z122" s="22">
        <f>AI122^N122</f>
        <v>1</v>
      </c>
      <c r="AA122" s="22">
        <f>(Z122+AB122)/2</f>
        <v>1</v>
      </c>
      <c r="AB122" s="22">
        <f>AM122^N122</f>
        <v>1</v>
      </c>
      <c r="AC122" s="22">
        <v>1</v>
      </c>
      <c r="AD122" s="22">
        <v>1</v>
      </c>
      <c r="AE122" s="22">
        <v>1</v>
      </c>
      <c r="AF122" s="22">
        <f>PERCENTILE($L$2:$L$141, 0.05)</f>
        <v>-4.4318681538856361E-2</v>
      </c>
      <c r="AG122" s="22">
        <f>PERCENTILE($L$2:$L$141, 0.95)</f>
        <v>0.96039612543034902</v>
      </c>
      <c r="AH122" s="22">
        <f>MIN(MAX(L122,AF122), AG122)</f>
        <v>0.71226913927426105</v>
      </c>
      <c r="AI122" s="22">
        <f>AH122-$AH$142+1</f>
        <v>1.7565878208131174</v>
      </c>
      <c r="AJ122" s="22">
        <f>PERCENTILE($M$2:$M$141, 0.02)</f>
        <v>-2.1836572052201673</v>
      </c>
      <c r="AK122" s="22">
        <f>PERCENTILE($M$2:$M$141, 0.98)</f>
        <v>1.2382392151731634</v>
      </c>
      <c r="AL122" s="22">
        <f>MIN(MAX(M122,AJ122), AK122)</f>
        <v>-1.2038530318308001</v>
      </c>
      <c r="AM122" s="22">
        <f>AL122-$AL$142 + 1</f>
        <v>1.9798041733893672</v>
      </c>
      <c r="AN122" s="46">
        <v>1</v>
      </c>
      <c r="AO122" s="51">
        <v>1</v>
      </c>
      <c r="AP122" s="51">
        <v>1</v>
      </c>
      <c r="AQ122" s="21">
        <v>1</v>
      </c>
      <c r="AR122" s="17">
        <f>(AI122^4)*AB122*AE122*AN122</f>
        <v>9.5209321255800567</v>
      </c>
      <c r="AS122" s="17">
        <f>(AM122^4) *Z122*AC122*AO122*(M122 &gt; 0)</f>
        <v>0</v>
      </c>
      <c r="AT122" s="17">
        <f>(AM122^4)*AA122*AP122*AQ122</f>
        <v>15.363456730315912</v>
      </c>
      <c r="AU122" s="17">
        <f>MIN(AR122, 0.05*AR$142)</f>
        <v>9.5209321255800567</v>
      </c>
      <c r="AV122" s="17">
        <f>MIN(AS122, 0.05*AS$142)</f>
        <v>0</v>
      </c>
      <c r="AW122" s="17">
        <f>MIN(AT122, 0.05*AT$142)</f>
        <v>15.363456730315912</v>
      </c>
      <c r="AX122" s="14">
        <f>AU122/$AU$142</f>
        <v>1.6192067475751529E-2</v>
      </c>
      <c r="AY122" s="14">
        <f>AV122/$AV$142</f>
        <v>0</v>
      </c>
      <c r="AZ122" s="67">
        <f>AW122/$AW$142</f>
        <v>1.6784790196986738E-3</v>
      </c>
      <c r="BA122" s="21">
        <f>N122</f>
        <v>0</v>
      </c>
      <c r="BB122" s="66">
        <v>2502</v>
      </c>
      <c r="BC122" s="15">
        <f>$D$148*AX122</f>
        <v>1981.3536711175689</v>
      </c>
      <c r="BD122" s="19">
        <f>BC122-BB122</f>
        <v>-520.64632888243113</v>
      </c>
      <c r="BE122" s="63">
        <f>(IF(BD122 &gt; 0, V122, W122))</f>
        <v>46.735362245809746</v>
      </c>
      <c r="BF122" s="46">
        <f>BD122/BE122</f>
        <v>-11.140307978015338</v>
      </c>
      <c r="BG122" s="64">
        <f>BB122/BC122</f>
        <v>1.2627730407104776</v>
      </c>
      <c r="BH122" s="66">
        <v>0</v>
      </c>
      <c r="BI122" s="66">
        <v>0</v>
      </c>
      <c r="BJ122" s="66">
        <v>0</v>
      </c>
      <c r="BK122" s="10">
        <f>SUM(BH122:BJ122)</f>
        <v>0</v>
      </c>
      <c r="BL122" s="15">
        <f>AY122*$D$147</f>
        <v>0</v>
      </c>
      <c r="BM122" s="9">
        <f>BL122-BK122</f>
        <v>0</v>
      </c>
      <c r="BN122" s="48">
        <f>IF(BM122&gt;0,V122,W122)</f>
        <v>46.735362245809746</v>
      </c>
      <c r="BO122" s="46">
        <f>BM122/BN122</f>
        <v>0</v>
      </c>
      <c r="BP122" s="64" t="e">
        <f>BK122/BL122</f>
        <v>#DIV/0!</v>
      </c>
      <c r="BQ122" s="16">
        <f>BB122+BK122+BS122</f>
        <v>2502</v>
      </c>
      <c r="BR122" s="69">
        <f>BC122+BL122+BT122</f>
        <v>1997.4108406595162</v>
      </c>
      <c r="BS122" s="66">
        <v>0</v>
      </c>
      <c r="BT122" s="15">
        <f>AZ122*$D$150</f>
        <v>16.057169541947363</v>
      </c>
      <c r="BU122" s="37">
        <f>BT122-BS122</f>
        <v>16.057169541947363</v>
      </c>
      <c r="BV122" s="54">
        <f>BU122*(BU122&lt;&gt;0)</f>
        <v>16.057169541947363</v>
      </c>
      <c r="BW122" s="26">
        <f>BV122/$BV$142</f>
        <v>3.1088421184796627E-2</v>
      </c>
      <c r="BX122" s="47">
        <f>BW122 * $BU$142</f>
        <v>16.057169541947363</v>
      </c>
      <c r="BY122" s="48">
        <f>IF(BX122&gt;0, V122, W122)</f>
        <v>45.144817782318306</v>
      </c>
      <c r="BZ122" s="65">
        <f>BX122/BY122</f>
        <v>0.35568134573878846</v>
      </c>
      <c r="CA122" s="66">
        <v>0</v>
      </c>
      <c r="CB122" s="15">
        <f>AZ122*$CA$145</f>
        <v>14.834145804243924</v>
      </c>
      <c r="CC122" s="37">
        <f>CB122-CA122</f>
        <v>14.834145804243924</v>
      </c>
      <c r="CD122" s="54">
        <f>CC122*(CC122&lt;&gt;0)</f>
        <v>14.834145804243924</v>
      </c>
      <c r="CE122" s="26">
        <f>CD122/$CD$142</f>
        <v>2.5698810280836205E-3</v>
      </c>
      <c r="CF122" s="47">
        <f>CE122 * $CC$142</f>
        <v>14.834145804243926</v>
      </c>
      <c r="CG122" s="48">
        <f>IF(BX122&gt;0,V122,W122)</f>
        <v>45.144817782318306</v>
      </c>
      <c r="CH122" s="65">
        <f>CF122/CG122</f>
        <v>0.32859022437020352</v>
      </c>
      <c r="CI122" s="70">
        <f>N122</f>
        <v>0</v>
      </c>
      <c r="CJ122" s="1">
        <f>BQ122+BS122</f>
        <v>2502</v>
      </c>
    </row>
    <row r="123" spans="1:88" x14ac:dyDescent="0.2">
      <c r="A123" s="24" t="s">
        <v>263</v>
      </c>
      <c r="B123">
        <v>1</v>
      </c>
      <c r="C123">
        <v>1</v>
      </c>
      <c r="D123">
        <v>0.82707667731629397</v>
      </c>
      <c r="E123">
        <v>0.172923322683706</v>
      </c>
      <c r="F123">
        <v>0.99205718824463796</v>
      </c>
      <c r="G123">
        <v>0.99205718824463796</v>
      </c>
      <c r="H123">
        <v>0.95551378446115198</v>
      </c>
      <c r="I123">
        <v>0.60693400167084299</v>
      </c>
      <c r="J123">
        <v>0.76153385010428698</v>
      </c>
      <c r="K123">
        <v>0.86918647601511401</v>
      </c>
      <c r="L123">
        <v>0.75378633470121703</v>
      </c>
      <c r="M123">
        <v>-0.93795368520860001</v>
      </c>
      <c r="N123" s="21">
        <v>-2</v>
      </c>
      <c r="O123">
        <v>1.0055251429796199</v>
      </c>
      <c r="P123">
        <v>0.99365178851989699</v>
      </c>
      <c r="Q123">
        <v>1.0108424198322701</v>
      </c>
      <c r="R123">
        <v>0.999048462199017</v>
      </c>
      <c r="S123">
        <v>225.759994506835</v>
      </c>
      <c r="T123" s="27">
        <f>IF(C123,P123,R123)</f>
        <v>0.99365178851989699</v>
      </c>
      <c r="U123" s="27">
        <f>IF(D123 = 0,O123,Q123)</f>
        <v>1.0108424198322701</v>
      </c>
      <c r="V123" s="39">
        <f>S123*T123^(1-N123)</f>
        <v>221.48771442409651</v>
      </c>
      <c r="W123" s="38">
        <f>S123*U123^(N123+1)</f>
        <v>223.33846510348818</v>
      </c>
      <c r="X123" s="44">
        <f>0.5 * (D123-MAX($D$3:$D$141))/(MIN($D$3:$D$141)-MAX($D$3:$D$141)) + 0.75</f>
        <v>0.83416807224934542</v>
      </c>
      <c r="Y123" s="44">
        <f>AVERAGE(D123, F123, G123, H123, I123, J123, K123)</f>
        <v>0.85776559515099515</v>
      </c>
      <c r="Z123" s="22">
        <f>AI123^N123</f>
        <v>0.3092928602316557</v>
      </c>
      <c r="AA123" s="22">
        <f>(Z123+AB123)/2</f>
        <v>0.25379013977969789</v>
      </c>
      <c r="AB123" s="22">
        <f>AM123^N123</f>
        <v>0.19828741932774013</v>
      </c>
      <c r="AC123" s="22">
        <v>1</v>
      </c>
      <c r="AD123" s="22">
        <v>1</v>
      </c>
      <c r="AE123" s="22">
        <v>1</v>
      </c>
      <c r="AF123" s="22">
        <f>PERCENTILE($L$2:$L$141, 0.05)</f>
        <v>-4.4318681538856361E-2</v>
      </c>
      <c r="AG123" s="22">
        <f>PERCENTILE($L$2:$L$141, 0.95)</f>
        <v>0.96039612543034902</v>
      </c>
      <c r="AH123" s="22">
        <f>MIN(MAX(L123,AF123), AG123)</f>
        <v>0.75378633470121703</v>
      </c>
      <c r="AI123" s="22">
        <f>AH123-$AH$142+1</f>
        <v>1.7981050162400734</v>
      </c>
      <c r="AJ123" s="22">
        <f>PERCENTILE($M$2:$M$141, 0.02)</f>
        <v>-2.1836572052201673</v>
      </c>
      <c r="AK123" s="22">
        <f>PERCENTILE($M$2:$M$141, 0.98)</f>
        <v>1.2382392151731634</v>
      </c>
      <c r="AL123" s="22">
        <f>MIN(MAX(M123,AJ123), AK123)</f>
        <v>-0.93795368520860001</v>
      </c>
      <c r="AM123" s="22">
        <f>AL123-$AL$142 + 1</f>
        <v>2.2457035200115674</v>
      </c>
      <c r="AN123" s="46">
        <v>1</v>
      </c>
      <c r="AO123" s="51">
        <v>1</v>
      </c>
      <c r="AP123" s="51">
        <v>1</v>
      </c>
      <c r="AQ123" s="21">
        <v>2</v>
      </c>
      <c r="AR123" s="17">
        <f>(AI123^4)*AB123*AE123*AN123</f>
        <v>2.072790315957032</v>
      </c>
      <c r="AS123" s="17">
        <f>(AM123^4) *Z123*AC123*AO123*(M123 &gt; 0)</f>
        <v>0</v>
      </c>
      <c r="AT123" s="17">
        <f>(AM123^4)*AA123*AP123*AQ123</f>
        <v>12.90964855681108</v>
      </c>
      <c r="AU123" s="17">
        <f>MIN(AR123, 0.05*AR$142)</f>
        <v>2.072790315957032</v>
      </c>
      <c r="AV123" s="17">
        <f>MIN(AS123, 0.05*AS$142)</f>
        <v>0</v>
      </c>
      <c r="AW123" s="17">
        <f>MIN(AT123, 0.05*AT$142)</f>
        <v>12.90964855681108</v>
      </c>
      <c r="AX123" s="14">
        <f>AU123/$AU$142</f>
        <v>3.5251549130244221E-3</v>
      </c>
      <c r="AY123" s="14">
        <f>AV123/$AV$142</f>
        <v>0</v>
      </c>
      <c r="AZ123" s="67">
        <f>AW123/$AW$142</f>
        <v>1.4103970632815457E-3</v>
      </c>
      <c r="BA123" s="21">
        <f>N123</f>
        <v>-2</v>
      </c>
      <c r="BB123" s="66">
        <v>452</v>
      </c>
      <c r="BC123" s="15">
        <f>$D$148*AX123</f>
        <v>431.35804854067254</v>
      </c>
      <c r="BD123" s="19">
        <f>BC123-BB123</f>
        <v>-20.641951459327458</v>
      </c>
      <c r="BE123" s="63">
        <f>(IF(BD123 &gt; 0, V123, W123))</f>
        <v>223.33846510348818</v>
      </c>
      <c r="BF123" s="46">
        <f>BD123/BE123</f>
        <v>-9.2424524587659415E-2</v>
      </c>
      <c r="BG123" s="64">
        <f>BB123/BC123</f>
        <v>1.0478534051448936</v>
      </c>
      <c r="BH123" s="66">
        <v>0</v>
      </c>
      <c r="BI123" s="66">
        <v>0</v>
      </c>
      <c r="BJ123" s="66">
        <v>0</v>
      </c>
      <c r="BK123" s="10">
        <f>SUM(BH123:BJ123)</f>
        <v>0</v>
      </c>
      <c r="BL123" s="15">
        <f>AY123*$D$147</f>
        <v>0</v>
      </c>
      <c r="BM123" s="9">
        <f>BL123-BK123</f>
        <v>0</v>
      </c>
      <c r="BN123" s="48">
        <f>IF(BM123&gt;0,V123,W123)</f>
        <v>223.33846510348818</v>
      </c>
      <c r="BO123" s="46">
        <f>BM123/BN123</f>
        <v>0</v>
      </c>
      <c r="BP123" s="64" t="e">
        <f>BK123/BL123</f>
        <v>#DIV/0!</v>
      </c>
      <c r="BQ123" s="16">
        <f>BB123+BK123+BS123</f>
        <v>452</v>
      </c>
      <c r="BR123" s="69">
        <f>BC123+BL123+BT123</f>
        <v>444.85061204655545</v>
      </c>
      <c r="BS123" s="66">
        <v>0</v>
      </c>
      <c r="BT123" s="15">
        <f>AZ123*$D$150</f>
        <v>13.492563505882906</v>
      </c>
      <c r="BU123" s="37">
        <f>BT123-BS123</f>
        <v>13.492563505882906</v>
      </c>
      <c r="BV123" s="54">
        <f>BU123*(BU123&lt;&gt;0)</f>
        <v>13.492563505882906</v>
      </c>
      <c r="BW123" s="26">
        <f>BV123/$BV$142</f>
        <v>2.6123065839076448E-2</v>
      </c>
      <c r="BX123" s="47">
        <f>BW123 * $BU$142</f>
        <v>13.492563505882906</v>
      </c>
      <c r="BY123" s="48">
        <f>IF(BX123&gt;0, V123, W123)</f>
        <v>221.48771442409651</v>
      </c>
      <c r="BZ123" s="65">
        <f>BX123/BY123</f>
        <v>6.091788675938857E-2</v>
      </c>
      <c r="CA123" s="66">
        <v>0</v>
      </c>
      <c r="CB123" s="15">
        <f>AZ123*$CA$145</f>
        <v>12.46487768572281</v>
      </c>
      <c r="CC123" s="37">
        <f>CB123-CA123</f>
        <v>12.46487768572281</v>
      </c>
      <c r="CD123" s="54">
        <f>CC123*(CC123&lt;&gt;0)</f>
        <v>12.46487768572281</v>
      </c>
      <c r="CE123" s="26">
        <f>CD123/$CD$142</f>
        <v>2.1594268456467153E-3</v>
      </c>
      <c r="CF123" s="47">
        <f>CE123 * $CC$142</f>
        <v>12.464877685722811</v>
      </c>
      <c r="CG123" s="48">
        <f>IF(BX123&gt;0,V123,W123)</f>
        <v>221.48771442409651</v>
      </c>
      <c r="CH123" s="65">
        <f>CF123/CG123</f>
        <v>5.6277964302144198E-2</v>
      </c>
      <c r="CI123" s="70">
        <f>N123</f>
        <v>-2</v>
      </c>
      <c r="CJ123" s="1">
        <f>BQ123+BS123</f>
        <v>452</v>
      </c>
    </row>
    <row r="124" spans="1:88" x14ac:dyDescent="0.2">
      <c r="A124" s="24" t="s">
        <v>233</v>
      </c>
      <c r="B124">
        <v>0</v>
      </c>
      <c r="C124">
        <v>0</v>
      </c>
      <c r="D124">
        <v>0.144568690095846</v>
      </c>
      <c r="E124">
        <v>0.85543130990415295</v>
      </c>
      <c r="F124">
        <v>0.163224781572676</v>
      </c>
      <c r="G124">
        <v>0.163224781572676</v>
      </c>
      <c r="H124">
        <v>2.84043441938178E-2</v>
      </c>
      <c r="I124">
        <v>0.15538847117794399</v>
      </c>
      <c r="J124">
        <v>6.6435740524882297E-2</v>
      </c>
      <c r="K124">
        <v>0.104134332646793</v>
      </c>
      <c r="L124">
        <v>1.06651183570456</v>
      </c>
      <c r="M124">
        <v>-1.66741800592764</v>
      </c>
      <c r="N124" s="21">
        <v>0</v>
      </c>
      <c r="O124">
        <v>1.0037456737684001</v>
      </c>
      <c r="P124">
        <v>0.99298970658157604</v>
      </c>
      <c r="Q124">
        <v>1.0125505539349</v>
      </c>
      <c r="R124">
        <v>0.98162456708786405</v>
      </c>
      <c r="S124">
        <v>183.19999694824199</v>
      </c>
      <c r="T124" s="27">
        <f>IF(C124,P124,R124)</f>
        <v>0.98162456708786405</v>
      </c>
      <c r="U124" s="27">
        <f>IF(D124 = 0,O124,Q124)</f>
        <v>1.0125505539349</v>
      </c>
      <c r="V124" s="39">
        <f>S124*T124^(1-N124)</f>
        <v>179.83361769481607</v>
      </c>
      <c r="W124" s="38">
        <f>S124*U124^(N124+1)</f>
        <v>185.49925839081442</v>
      </c>
      <c r="X124" s="44">
        <f>0.5 * (D124-MAX($D$3:$D$141))/(MIN($D$3:$D$141)-MAX($D$3:$D$141)) + 0.75</f>
        <v>1.1807902959704477</v>
      </c>
      <c r="Y124" s="44">
        <f>AVERAGE(D124, F124, G124, H124, I124, J124, K124)</f>
        <v>0.11791159168351929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PERCENTILE($L$2:$L$141, 0.05)</f>
        <v>-4.4318681538856361E-2</v>
      </c>
      <c r="AG124" s="22">
        <f>PERCENTILE($L$2:$L$141, 0.95)</f>
        <v>0.96039612543034902</v>
      </c>
      <c r="AH124" s="22">
        <f>MIN(MAX(L124,AF124), AG124)</f>
        <v>0.96039612543034902</v>
      </c>
      <c r="AI124" s="22">
        <f>AH124-$AH$142+1</f>
        <v>2.0047148069692051</v>
      </c>
      <c r="AJ124" s="22">
        <f>PERCENTILE($M$2:$M$141, 0.02)</f>
        <v>-2.1836572052201673</v>
      </c>
      <c r="AK124" s="22">
        <f>PERCENTILE($M$2:$M$141, 0.98)</f>
        <v>1.2382392151731634</v>
      </c>
      <c r="AL124" s="22">
        <f>MIN(MAX(M124,AJ124), AK124)</f>
        <v>-1.66741800592764</v>
      </c>
      <c r="AM124" s="22">
        <f>AL124-$AL$142 + 1</f>
        <v>1.5162391992925273</v>
      </c>
      <c r="AN124" s="46">
        <v>0</v>
      </c>
      <c r="AO124" s="76">
        <v>1</v>
      </c>
      <c r="AP124" s="51">
        <v>1</v>
      </c>
      <c r="AQ124" s="21">
        <v>1</v>
      </c>
      <c r="AR124" s="17">
        <f>(AI124^4)*AB124*AE124*AN124</f>
        <v>0</v>
      </c>
      <c r="AS124" s="17">
        <f>(AM124^4) *Z124*AC124*AO124*(M124 &gt; 0)</f>
        <v>0</v>
      </c>
      <c r="AT124" s="17">
        <f>(AM124^4)*AA124*AP124*AQ124</f>
        <v>5.2853150612981166</v>
      </c>
      <c r="AU124" s="17">
        <f>MIN(AR124, 0.05*AR$142)</f>
        <v>0</v>
      </c>
      <c r="AV124" s="17">
        <f>MIN(AS124, 0.05*AS$142)</f>
        <v>0</v>
      </c>
      <c r="AW124" s="17">
        <f>MIN(AT124, 0.05*AT$142)</f>
        <v>5.2853150612981166</v>
      </c>
      <c r="AX124" s="14">
        <f>AU124/$AU$142</f>
        <v>0</v>
      </c>
      <c r="AY124" s="14">
        <f>AV124/$AV$142</f>
        <v>0</v>
      </c>
      <c r="AZ124" s="67">
        <f>AW124/$AW$142</f>
        <v>5.7742802278220641E-4</v>
      </c>
      <c r="BA124" s="21">
        <f>N124</f>
        <v>0</v>
      </c>
      <c r="BB124" s="66">
        <v>1099</v>
      </c>
      <c r="BC124" s="15">
        <f>$D$148*AX124</f>
        <v>0</v>
      </c>
      <c r="BD124" s="19">
        <f>BC124-BB124</f>
        <v>-1099</v>
      </c>
      <c r="BE124" s="63">
        <f>(IF(BD124 &gt; 0, V124, W124))</f>
        <v>185.49925839081442</v>
      </c>
      <c r="BF124" s="46">
        <f>BD124/BE124</f>
        <v>-5.9245519876128006</v>
      </c>
      <c r="BG124" s="64" t="e">
        <f>BB124/BC124</f>
        <v>#DIV/0!</v>
      </c>
      <c r="BH124" s="66">
        <v>0</v>
      </c>
      <c r="BI124" s="66">
        <v>2565</v>
      </c>
      <c r="BJ124" s="66">
        <v>0</v>
      </c>
      <c r="BK124" s="10">
        <f>SUM(BH124:BJ124)</f>
        <v>2565</v>
      </c>
      <c r="BL124" s="15">
        <f>AY124*$D$147</f>
        <v>0</v>
      </c>
      <c r="BM124" s="9">
        <f>BL124-BK124</f>
        <v>-2565</v>
      </c>
      <c r="BN124" s="48">
        <f>IF(BM124&gt;0,V124,W124)</f>
        <v>185.49925839081442</v>
      </c>
      <c r="BO124" s="46">
        <f>BM124/BN124</f>
        <v>-13.827548542517592</v>
      </c>
      <c r="BP124" s="64" t="e">
        <f>BK124/BL124</f>
        <v>#DIV/0!</v>
      </c>
      <c r="BQ124" s="16">
        <f>BB124+BK124+BS124</f>
        <v>3664</v>
      </c>
      <c r="BR124" s="69">
        <f>BC124+BL124+BT124</f>
        <v>5.5239651799459777</v>
      </c>
      <c r="BS124" s="66">
        <v>0</v>
      </c>
      <c r="BT124" s="15">
        <f>AZ124*$D$150</f>
        <v>5.5239651799459777</v>
      </c>
      <c r="BU124" s="37">
        <f>BT124-BS124</f>
        <v>5.5239651799459777</v>
      </c>
      <c r="BV124" s="54">
        <f>BU124*(BU124&lt;&gt;0)</f>
        <v>5.5239651799459777</v>
      </c>
      <c r="BW124" s="26">
        <f>BV124/$BV$142</f>
        <v>1.0694995508123931E-2</v>
      </c>
      <c r="BX124" s="47">
        <f>BW124 * $BU$142</f>
        <v>5.5239651799459777</v>
      </c>
      <c r="BY124" s="48">
        <f>IF(BX124&gt;0, V124, W124)</f>
        <v>179.83361769481607</v>
      </c>
      <c r="BZ124" s="65">
        <f>BX124/BY124</f>
        <v>3.071708866648248E-2</v>
      </c>
      <c r="CA124" s="66">
        <v>0</v>
      </c>
      <c r="CB124" s="15">
        <f>AZ124*$CA$145</f>
        <v>5.1032222511457235</v>
      </c>
      <c r="CC124" s="37">
        <f>CB124-CA124</f>
        <v>5.1032222511457235</v>
      </c>
      <c r="CD124" s="54">
        <f>CC124*(CC124&lt;&gt;0)</f>
        <v>5.1032222511457235</v>
      </c>
      <c r="CE124" s="26">
        <f>CD124/$CD$142</f>
        <v>8.8408690452277891E-4</v>
      </c>
      <c r="CF124" s="47">
        <f>CE124 * $CC$142</f>
        <v>5.1032222511457235</v>
      </c>
      <c r="CG124" s="48">
        <f>IF(BX124&gt;0,V124,W124)</f>
        <v>179.83361769481607</v>
      </c>
      <c r="CH124" s="65">
        <f>CF124/CG124</f>
        <v>2.8377465329124781E-2</v>
      </c>
      <c r="CI124" s="70">
        <f>N124</f>
        <v>0</v>
      </c>
      <c r="CJ124" s="1">
        <f>BQ124+BS124</f>
        <v>3664</v>
      </c>
    </row>
    <row r="125" spans="1:88" x14ac:dyDescent="0.2">
      <c r="A125" s="31" t="s">
        <v>124</v>
      </c>
      <c r="B125">
        <v>0</v>
      </c>
      <c r="C125">
        <v>0</v>
      </c>
      <c r="D125">
        <v>0.31582360570687401</v>
      </c>
      <c r="E125">
        <v>0.68417639429312505</v>
      </c>
      <c r="F125">
        <v>0.456298200514138</v>
      </c>
      <c r="G125">
        <v>0.456298200514138</v>
      </c>
      <c r="H125">
        <v>0.12988826815642401</v>
      </c>
      <c r="I125">
        <v>0.21997206703910599</v>
      </c>
      <c r="J125">
        <v>0.169031922519086</v>
      </c>
      <c r="K125">
        <v>0.27772101482405698</v>
      </c>
      <c r="L125">
        <v>0.97284239754833401</v>
      </c>
      <c r="M125">
        <v>-1.4989573333425401</v>
      </c>
      <c r="N125" s="21">
        <v>0</v>
      </c>
      <c r="O125">
        <v>1.0010494071890499</v>
      </c>
      <c r="P125">
        <v>0.98131699505929704</v>
      </c>
      <c r="Q125">
        <v>1.0330560969172899</v>
      </c>
      <c r="R125">
        <v>0.98982487933250296</v>
      </c>
      <c r="S125">
        <v>49.540000915527301</v>
      </c>
      <c r="T125" s="27">
        <f>IF(C125,P125,R125)</f>
        <v>0.98982487933250296</v>
      </c>
      <c r="U125" s="27">
        <f>IF(D125 = 0,O125,Q125)</f>
        <v>1.0330560969172899</v>
      </c>
      <c r="V125" s="39">
        <f>S125*T125^(1-N125)</f>
        <v>49.035925428343894</v>
      </c>
      <c r="W125" s="38">
        <f>S125*U125^(N125+1)</f>
        <v>51.177599987073606</v>
      </c>
      <c r="X125" s="44">
        <f>0.5 * (D125-MAX($D$3:$D$141))/(MIN($D$3:$D$141)-MAX($D$3:$D$141)) + 0.75</f>
        <v>1.0938158417753923</v>
      </c>
      <c r="Y125" s="44">
        <f>AVERAGE(D125, F125, G125, H125, I125, J125, K125)</f>
        <v>0.28929046846768902</v>
      </c>
      <c r="Z125" s="22">
        <f>AI125^N125</f>
        <v>1</v>
      </c>
      <c r="AA125" s="22">
        <f>(Z125+AB125)/2</f>
        <v>1</v>
      </c>
      <c r="AB125" s="22">
        <f>AM125^N125</f>
        <v>1</v>
      </c>
      <c r="AC125" s="22">
        <v>1</v>
      </c>
      <c r="AD125" s="22">
        <v>1</v>
      </c>
      <c r="AE125" s="22">
        <v>1</v>
      </c>
      <c r="AF125" s="22">
        <f>PERCENTILE($L$2:$L$141, 0.05)</f>
        <v>-4.4318681538856361E-2</v>
      </c>
      <c r="AG125" s="22">
        <f>PERCENTILE($L$2:$L$141, 0.95)</f>
        <v>0.96039612543034902</v>
      </c>
      <c r="AH125" s="22">
        <f>MIN(MAX(L125,AF125), AG125)</f>
        <v>0.96039612543034902</v>
      </c>
      <c r="AI125" s="22">
        <f>AH125-$AH$142+1</f>
        <v>2.0047148069692051</v>
      </c>
      <c r="AJ125" s="22">
        <f>PERCENTILE($M$2:$M$141, 0.02)</f>
        <v>-2.1836572052201673</v>
      </c>
      <c r="AK125" s="22">
        <f>PERCENTILE($M$2:$M$141, 0.98)</f>
        <v>1.2382392151731634</v>
      </c>
      <c r="AL125" s="22">
        <f>MIN(MAX(M125,AJ125), AK125)</f>
        <v>-1.4989573333425401</v>
      </c>
      <c r="AM125" s="22">
        <f>AL125-$AL$142 + 1</f>
        <v>1.6846998718776272</v>
      </c>
      <c r="AN125" s="46">
        <v>1</v>
      </c>
      <c r="AO125" s="51">
        <v>1</v>
      </c>
      <c r="AP125" s="51">
        <v>1</v>
      </c>
      <c r="AQ125" s="21">
        <v>1</v>
      </c>
      <c r="AR125" s="17">
        <f>(AI125^4)*AB125*AE125*AN125</f>
        <v>16.151408167681694</v>
      </c>
      <c r="AS125" s="17">
        <f>(AM125^4) *Z125*AC125*AO125*(M125 &gt; 0)</f>
        <v>0</v>
      </c>
      <c r="AT125" s="17">
        <f>(AM125^4)*AA125*AP125*AQ125</f>
        <v>8.0554567701861739</v>
      </c>
      <c r="AU125" s="17">
        <f>MIN(AR125, 0.05*AR$142)</f>
        <v>16.151408167681694</v>
      </c>
      <c r="AV125" s="17">
        <f>MIN(AS125, 0.05*AS$142)</f>
        <v>0</v>
      </c>
      <c r="AW125" s="17">
        <f>MIN(AT125, 0.05*AT$142)</f>
        <v>8.0554567701861739</v>
      </c>
      <c r="AX125" s="14">
        <f>AU125/$AU$142</f>
        <v>2.7468391479954293E-2</v>
      </c>
      <c r="AY125" s="14">
        <f>AV125/$AV$142</f>
        <v>0</v>
      </c>
      <c r="AZ125" s="67">
        <f>AW125/$AW$142</f>
        <v>8.8006985798755907E-4</v>
      </c>
      <c r="BA125" s="21">
        <f>N125</f>
        <v>0</v>
      </c>
      <c r="BB125" s="66">
        <v>4756</v>
      </c>
      <c r="BC125" s="15">
        <f>$D$148*AX125</f>
        <v>3361.1889513186429</v>
      </c>
      <c r="BD125" s="19">
        <f>BC125-BB125</f>
        <v>-1394.8110486813571</v>
      </c>
      <c r="BE125" s="63">
        <f>(IF(BD125 &gt; 0, V125, W125))</f>
        <v>51.177599987073606</v>
      </c>
      <c r="BF125" s="46">
        <f>BD125/BE125</f>
        <v>-27.254327069531538</v>
      </c>
      <c r="BG125" s="64">
        <f>BB125/BC125</f>
        <v>1.4149754949462607</v>
      </c>
      <c r="BH125" s="66">
        <v>0</v>
      </c>
      <c r="BI125" s="66">
        <v>2725</v>
      </c>
      <c r="BJ125" s="66">
        <v>0</v>
      </c>
      <c r="BK125" s="10">
        <f>SUM(BH125:BJ125)</f>
        <v>2725</v>
      </c>
      <c r="BL125" s="15">
        <f>AY125*$D$147</f>
        <v>0</v>
      </c>
      <c r="BM125" s="9">
        <f>BL125-BK125</f>
        <v>-2725</v>
      </c>
      <c r="BN125" s="48">
        <f>IF(BM125&gt;0,V125,W125)</f>
        <v>51.177599987073606</v>
      </c>
      <c r="BO125" s="46">
        <f>BM125/BN125</f>
        <v>-53.245951367166064</v>
      </c>
      <c r="BP125" s="64" t="e">
        <f>BK125/BL125</f>
        <v>#DIV/0!</v>
      </c>
      <c r="BQ125" s="16">
        <f>BB125+BK125+BS125</f>
        <v>7481</v>
      </c>
      <c r="BR125" s="69">
        <f>BC125+BL125+BT125</f>
        <v>3369.6081396150807</v>
      </c>
      <c r="BS125" s="66">
        <v>0</v>
      </c>
      <c r="BT125" s="15">
        <f>AZ125*$D$150</f>
        <v>8.4191882964379836</v>
      </c>
      <c r="BU125" s="37">
        <f>BT125-BS125</f>
        <v>8.4191882964379836</v>
      </c>
      <c r="BV125" s="54">
        <f>BU125*(BU125&lt;&gt;0)</f>
        <v>8.4191882964379836</v>
      </c>
      <c r="BW125" s="26">
        <f>BV125/$BV$142</f>
        <v>1.6300461367740628E-2</v>
      </c>
      <c r="BX125" s="47">
        <f>BW125 * $BU$142</f>
        <v>8.4191882964379854</v>
      </c>
      <c r="BY125" s="48">
        <f>IF(BX125&gt;0, V125, W125)</f>
        <v>49.035925428343894</v>
      </c>
      <c r="BZ125" s="65">
        <f>BX125/BY125</f>
        <v>0.17169428786943014</v>
      </c>
      <c r="CA125" s="66">
        <v>0</v>
      </c>
      <c r="CB125" s="15">
        <f>AZ125*$CA$145</f>
        <v>7.777925394415349</v>
      </c>
      <c r="CC125" s="37">
        <f>CB125-CA125</f>
        <v>7.777925394415349</v>
      </c>
      <c r="CD125" s="54">
        <f>CC125*(CC125&lt;&gt;0)</f>
        <v>7.777925394415349</v>
      </c>
      <c r="CE125" s="26">
        <f>CD125/$CD$142</f>
        <v>1.3474549308554941E-3</v>
      </c>
      <c r="CF125" s="47">
        <f>CE125 * $CC$142</f>
        <v>7.777925394415349</v>
      </c>
      <c r="CG125" s="48">
        <f>IF(BX125&gt;0,V125,W125)</f>
        <v>49.035925428343894</v>
      </c>
      <c r="CH125" s="65">
        <f>CF125/CG125</f>
        <v>0.15861687785991144</v>
      </c>
      <c r="CI125" s="70">
        <f>N125</f>
        <v>0</v>
      </c>
      <c r="CJ125" s="1">
        <f>BQ125+BS125</f>
        <v>7481</v>
      </c>
    </row>
    <row r="126" spans="1:88" x14ac:dyDescent="0.2">
      <c r="A126" s="31" t="s">
        <v>195</v>
      </c>
      <c r="B126">
        <v>0</v>
      </c>
      <c r="C126">
        <v>0</v>
      </c>
      <c r="D126">
        <v>0.21046325878594199</v>
      </c>
      <c r="E126">
        <v>0.78953674121405704</v>
      </c>
      <c r="F126">
        <v>0.53494837172359</v>
      </c>
      <c r="G126">
        <v>0.53494837172359</v>
      </c>
      <c r="H126">
        <v>8.2706766917293201E-2</v>
      </c>
      <c r="I126">
        <v>0.16207184628237201</v>
      </c>
      <c r="J126">
        <v>0.115777538470687</v>
      </c>
      <c r="K126">
        <v>0.24886744601707</v>
      </c>
      <c r="L126">
        <v>0.77770341047800196</v>
      </c>
      <c r="M126">
        <v>-1.99573243899806</v>
      </c>
      <c r="N126" s="21">
        <v>0</v>
      </c>
      <c r="O126">
        <v>1.01147302719375</v>
      </c>
      <c r="P126">
        <v>0.99459168681267895</v>
      </c>
      <c r="Q126">
        <v>1.01441224805696</v>
      </c>
      <c r="R126">
        <v>0.99105460591022299</v>
      </c>
      <c r="S126">
        <v>103.150001525878</v>
      </c>
      <c r="T126" s="27">
        <f>IF(C126,P126,R126)</f>
        <v>0.99105460591022299</v>
      </c>
      <c r="U126" s="27">
        <f>IF(D126 = 0,O126,Q126)</f>
        <v>1.01441224805696</v>
      </c>
      <c r="V126" s="39">
        <f>S126*T126^(1-N126)</f>
        <v>102.22728411186792</v>
      </c>
      <c r="W126" s="38">
        <f>S126*U126^(N126+1)</f>
        <v>104.63662493494475</v>
      </c>
      <c r="X126" s="44">
        <f>0.5 * (D126-MAX($D$3:$D$141))/(MIN($D$3:$D$141)-MAX($D$3:$D$141)) + 0.75</f>
        <v>1.1473247214157478</v>
      </c>
      <c r="Y126" s="44">
        <f>AVERAGE(D126, F126, G126, H126, I126, J126, K126)</f>
        <v>0.26996908570293493</v>
      </c>
      <c r="Z126" s="22">
        <f>AI126^N126</f>
        <v>1</v>
      </c>
      <c r="AA126" s="22">
        <f>(Z126+AB126)/2</f>
        <v>1</v>
      </c>
      <c r="AB126" s="22">
        <f>AM126^N126</f>
        <v>1</v>
      </c>
      <c r="AC126" s="22">
        <v>1</v>
      </c>
      <c r="AD126" s="22">
        <v>1</v>
      </c>
      <c r="AE126" s="22">
        <v>1</v>
      </c>
      <c r="AF126" s="22">
        <f>PERCENTILE($L$2:$L$141, 0.05)</f>
        <v>-4.4318681538856361E-2</v>
      </c>
      <c r="AG126" s="22">
        <f>PERCENTILE($L$2:$L$141, 0.95)</f>
        <v>0.96039612543034902</v>
      </c>
      <c r="AH126" s="22">
        <f>MIN(MAX(L126,AF126), AG126)</f>
        <v>0.77770341047800196</v>
      </c>
      <c r="AI126" s="22">
        <f>AH126-$AH$142+1</f>
        <v>1.8220220920168582</v>
      </c>
      <c r="AJ126" s="22">
        <f>PERCENTILE($M$2:$M$141, 0.02)</f>
        <v>-2.1836572052201673</v>
      </c>
      <c r="AK126" s="22">
        <f>PERCENTILE($M$2:$M$141, 0.98)</f>
        <v>1.2382392151731634</v>
      </c>
      <c r="AL126" s="22">
        <f>MIN(MAX(M126,AJ126), AK126)</f>
        <v>-1.99573243899806</v>
      </c>
      <c r="AM126" s="22">
        <f>AL126-$AL$142 + 1</f>
        <v>1.1879247662221073</v>
      </c>
      <c r="AN126" s="46">
        <v>1</v>
      </c>
      <c r="AO126" s="51">
        <v>1</v>
      </c>
      <c r="AP126" s="51">
        <v>1</v>
      </c>
      <c r="AQ126" s="21">
        <v>1</v>
      </c>
      <c r="AR126" s="17">
        <f>(AI126^4)*AB126*AE126*AN126</f>
        <v>11.020836360673783</v>
      </c>
      <c r="AS126" s="17">
        <f>(AM126^4) *Z126*AC126*AO126*(M126 &gt; 0)</f>
        <v>0</v>
      </c>
      <c r="AT126" s="17">
        <f>(AM126^4)*AA126*AP126*AQ126</f>
        <v>1.9913873633828898</v>
      </c>
      <c r="AU126" s="17">
        <f>MIN(AR126, 0.05*AR$142)</f>
        <v>11.020836360673783</v>
      </c>
      <c r="AV126" s="17">
        <f>MIN(AS126, 0.05*AS$142)</f>
        <v>0</v>
      </c>
      <c r="AW126" s="17">
        <f>MIN(AT126, 0.05*AT$142)</f>
        <v>1.9913873633828898</v>
      </c>
      <c r="AX126" s="14">
        <f>AU126/$AU$142</f>
        <v>1.8742925969590804E-2</v>
      </c>
      <c r="AY126" s="14">
        <f>AV126/$AV$142</f>
        <v>0</v>
      </c>
      <c r="AZ126" s="67">
        <f>AW126/$AW$142</f>
        <v>2.1756183964352592E-4</v>
      </c>
      <c r="BA126" s="21">
        <f>N126</f>
        <v>0</v>
      </c>
      <c r="BB126" s="66">
        <v>3094</v>
      </c>
      <c r="BC126" s="15">
        <f>$D$148*AX126</f>
        <v>2293.4912563171574</v>
      </c>
      <c r="BD126" s="19">
        <f>BC126-BB126</f>
        <v>-800.50874368284258</v>
      </c>
      <c r="BE126" s="63">
        <f>(IF(BD126 &gt; 0, V126, W126))</f>
        <v>104.63662493494475</v>
      </c>
      <c r="BF126" s="46">
        <f>BD126/BE126</f>
        <v>-7.6503685414216989</v>
      </c>
      <c r="BG126" s="64">
        <f>BB126/BC126</f>
        <v>1.3490350100432837</v>
      </c>
      <c r="BH126" s="66">
        <v>0</v>
      </c>
      <c r="BI126" s="66">
        <v>0</v>
      </c>
      <c r="BJ126" s="66">
        <v>0</v>
      </c>
      <c r="BK126" s="10">
        <f>SUM(BH126:BJ126)</f>
        <v>0</v>
      </c>
      <c r="BL126" s="15">
        <f>AY126*$D$147</f>
        <v>0</v>
      </c>
      <c r="BM126" s="9">
        <f>BL126-BK126</f>
        <v>0</v>
      </c>
      <c r="BN126" s="48">
        <f>IF(BM126&gt;0,V126,W126)</f>
        <v>104.63662493494475</v>
      </c>
      <c r="BO126" s="46">
        <f>BM126/BN126</f>
        <v>0</v>
      </c>
      <c r="BP126" s="64" t="e">
        <f>BK126/BL126</f>
        <v>#DIV/0!</v>
      </c>
      <c r="BQ126" s="16">
        <f>BB126+BK126+BS126</f>
        <v>3094</v>
      </c>
      <c r="BR126" s="69">
        <f>BC126+BL126+BT126</f>
        <v>2295.5725616561072</v>
      </c>
      <c r="BS126" s="66">
        <v>0</v>
      </c>
      <c r="BT126" s="15">
        <f>AZ126*$D$150</f>
        <v>2.0813053389497909</v>
      </c>
      <c r="BU126" s="37">
        <f>BT126-BS126</f>
        <v>2.0813053389497909</v>
      </c>
      <c r="BV126" s="54">
        <f>BU126*(BU126&lt;&gt;0)</f>
        <v>2.0813053389497909</v>
      </c>
      <c r="BW126" s="26">
        <f>BV126/$BV$142</f>
        <v>4.029632795643375E-3</v>
      </c>
      <c r="BX126" s="47">
        <f>BW126 * $BU$142</f>
        <v>2.0813053389497909</v>
      </c>
      <c r="BY126" s="48">
        <f>IF(BX126&gt;0, V126, W126)</f>
        <v>102.22728411186792</v>
      </c>
      <c r="BZ126" s="65">
        <f>BX126/BY126</f>
        <v>2.0359587531174225E-2</v>
      </c>
      <c r="CA126" s="66">
        <v>116</v>
      </c>
      <c r="CB126" s="15">
        <f>AZ126*$CA$145</f>
        <v>1.9227789044935355</v>
      </c>
      <c r="CC126" s="37">
        <f>CB126-CA126</f>
        <v>-114.07722109550646</v>
      </c>
      <c r="CD126" s="54">
        <f>CC126*(CC126&lt;&gt;0)</f>
        <v>-114.07722109550646</v>
      </c>
      <c r="CE126" s="26">
        <f>CD126/$CD$142</f>
        <v>-1.9762842437882105E-2</v>
      </c>
      <c r="CF126" s="47">
        <f>CE126 * $CC$142</f>
        <v>-114.07722109550646</v>
      </c>
      <c r="CG126" s="48">
        <f>IF(BX126&gt;0,V126,W126)</f>
        <v>102.22728411186792</v>
      </c>
      <c r="CH126" s="65">
        <f>CF126/CG126</f>
        <v>-1.1159175565172121</v>
      </c>
      <c r="CI126" s="70">
        <f>N126</f>
        <v>0</v>
      </c>
      <c r="CJ126" s="1">
        <f>BQ126+BS126</f>
        <v>3094</v>
      </c>
    </row>
    <row r="127" spans="1:88" x14ac:dyDescent="0.2">
      <c r="A127" s="31" t="s">
        <v>125</v>
      </c>
      <c r="B127">
        <v>0</v>
      </c>
      <c r="C127">
        <v>0</v>
      </c>
      <c r="D127">
        <v>0.175810473815461</v>
      </c>
      <c r="E127">
        <v>0.824189526184538</v>
      </c>
      <c r="F127">
        <v>0.208281829419035</v>
      </c>
      <c r="G127">
        <v>0.208281829419035</v>
      </c>
      <c r="H127">
        <v>0.121151271753681</v>
      </c>
      <c r="I127">
        <v>0.30254350736278401</v>
      </c>
      <c r="J127">
        <v>0.19145111824646099</v>
      </c>
      <c r="K127">
        <v>0.19968923143898601</v>
      </c>
      <c r="L127">
        <v>0.44700826351801898</v>
      </c>
      <c r="M127">
        <v>-0.77333708620045305</v>
      </c>
      <c r="N127" s="21">
        <v>0</v>
      </c>
      <c r="O127">
        <v>1.00634779844586</v>
      </c>
      <c r="P127">
        <v>0.98108753975727803</v>
      </c>
      <c r="Q127">
        <v>1.03682672799953</v>
      </c>
      <c r="R127">
        <v>0.98169729229992897</v>
      </c>
      <c r="S127">
        <v>48.360000610351499</v>
      </c>
      <c r="T127" s="27">
        <f>IF(C127,P127,R127)</f>
        <v>0.98169729229992897</v>
      </c>
      <c r="U127" s="27">
        <f>IF(D127 = 0,O127,Q127)</f>
        <v>1.03682672799953</v>
      </c>
      <c r="V127" s="39">
        <f>S127*T127^(1-N127)</f>
        <v>47.474881654804982</v>
      </c>
      <c r="W127" s="38">
        <f>S127*U127^(N127+1)</f>
        <v>50.140941198886019</v>
      </c>
      <c r="X127" s="44">
        <f>0.5 * (D127-MAX($D$3:$D$141))/(MIN($D$3:$D$141)-MAX($D$3:$D$141)) + 0.75</f>
        <v>1.1649236735298683</v>
      </c>
      <c r="Y127" s="44">
        <f>AVERAGE(D127, F127, G127, H127, I127, J127, K127)</f>
        <v>0.2010298944936347</v>
      </c>
      <c r="Z127" s="22">
        <f>AI127^N127</f>
        <v>1</v>
      </c>
      <c r="AA127" s="22">
        <f>(Z127+AB127)/2</f>
        <v>1</v>
      </c>
      <c r="AB127" s="22">
        <f>AM127^N127</f>
        <v>1</v>
      </c>
      <c r="AC127" s="22">
        <v>1</v>
      </c>
      <c r="AD127" s="22">
        <v>1</v>
      </c>
      <c r="AE127" s="22">
        <v>1</v>
      </c>
      <c r="AF127" s="22">
        <f>PERCENTILE($L$2:$L$141, 0.05)</f>
        <v>-4.4318681538856361E-2</v>
      </c>
      <c r="AG127" s="22">
        <f>PERCENTILE($L$2:$L$141, 0.95)</f>
        <v>0.96039612543034902</v>
      </c>
      <c r="AH127" s="22">
        <f>MIN(MAX(L127,AF127), AG127)</f>
        <v>0.44700826351801898</v>
      </c>
      <c r="AI127" s="22">
        <f>AH127-$AH$142+1</f>
        <v>1.4913269450568754</v>
      </c>
      <c r="AJ127" s="22">
        <f>PERCENTILE($M$2:$M$141, 0.02)</f>
        <v>-2.1836572052201673</v>
      </c>
      <c r="AK127" s="22">
        <f>PERCENTILE($M$2:$M$141, 0.98)</f>
        <v>1.2382392151731634</v>
      </c>
      <c r="AL127" s="22">
        <f>MIN(MAX(M127,AJ127), AK127)</f>
        <v>-0.77333708620045305</v>
      </c>
      <c r="AM127" s="22">
        <f>AL127-$AL$142 + 1</f>
        <v>2.4103201190197141</v>
      </c>
      <c r="AN127" s="46">
        <v>1</v>
      </c>
      <c r="AO127" s="51">
        <v>1</v>
      </c>
      <c r="AP127" s="51">
        <v>1</v>
      </c>
      <c r="AQ127" s="21">
        <v>1</v>
      </c>
      <c r="AR127" s="17">
        <f>(AI127^4)*AB127*AE127*AN127</f>
        <v>4.9464253449126803</v>
      </c>
      <c r="AS127" s="17">
        <f>(AM127^4) *Z127*AC127*AO127*(M127 &gt; 0)</f>
        <v>0</v>
      </c>
      <c r="AT127" s="17">
        <f>(AM127^4)*AA127*AP127*AQ127</f>
        <v>33.751952672271678</v>
      </c>
      <c r="AU127" s="17">
        <f>MIN(AR127, 0.05*AR$142)</f>
        <v>4.9464253449126803</v>
      </c>
      <c r="AV127" s="17">
        <f>MIN(AS127, 0.05*AS$142)</f>
        <v>0</v>
      </c>
      <c r="AW127" s="17">
        <f>MIN(AT127, 0.05*AT$142)</f>
        <v>33.751952672271678</v>
      </c>
      <c r="AX127" s="14">
        <f>AU127/$AU$142</f>
        <v>8.4122911383231851E-3</v>
      </c>
      <c r="AY127" s="14">
        <f>AV127/$AV$142</f>
        <v>0</v>
      </c>
      <c r="AZ127" s="67">
        <f>AW127/$AW$142</f>
        <v>3.687447781363048E-3</v>
      </c>
      <c r="BA127" s="21">
        <f>N127</f>
        <v>0</v>
      </c>
      <c r="BB127" s="66">
        <v>1161</v>
      </c>
      <c r="BC127" s="15">
        <f>$D$148*AX127</f>
        <v>1029.3758937447133</v>
      </c>
      <c r="BD127" s="19">
        <f>BC127-BB127</f>
        <v>-131.62410625528673</v>
      </c>
      <c r="BE127" s="63">
        <f>(IF(BD127 &gt; 0, V127, W127))</f>
        <v>50.140941198886019</v>
      </c>
      <c r="BF127" s="46">
        <f>BD127/BE127</f>
        <v>-2.6250824796685515</v>
      </c>
      <c r="BG127" s="64">
        <f>BB127/BC127</f>
        <v>1.1278678731988352</v>
      </c>
      <c r="BH127" s="66">
        <v>0</v>
      </c>
      <c r="BI127" s="66">
        <v>1693</v>
      </c>
      <c r="BJ127" s="66">
        <v>48</v>
      </c>
      <c r="BK127" s="10">
        <f>SUM(BH127:BJ127)</f>
        <v>1741</v>
      </c>
      <c r="BL127" s="15">
        <f>AY127*$D$147</f>
        <v>0</v>
      </c>
      <c r="BM127" s="9">
        <f>BL127-BK127</f>
        <v>-1741</v>
      </c>
      <c r="BN127" s="48">
        <f>IF(BM127&gt;0,V127,W127)</f>
        <v>50.140941198886019</v>
      </c>
      <c r="BO127" s="46">
        <f>BM127/BN127</f>
        <v>-34.722124443062505</v>
      </c>
      <c r="BP127" s="64" t="e">
        <f>BK127/BL127</f>
        <v>#DIV/0!</v>
      </c>
      <c r="BQ127" s="16">
        <f>BB127+BK127+BS127</f>
        <v>2950</v>
      </c>
      <c r="BR127" s="69">
        <f>BC127+BL127+BT127</f>
        <v>1064.651862945123</v>
      </c>
      <c r="BS127" s="66">
        <v>48</v>
      </c>
      <c r="BT127" s="15">
        <f>AZ127*$D$150</f>
        <v>35.275969200409598</v>
      </c>
      <c r="BU127" s="37">
        <f>BT127-BS127</f>
        <v>-12.724030799590402</v>
      </c>
      <c r="BV127" s="54">
        <f>BU127*(BU127&lt;&gt;0)</f>
        <v>-12.724030799590402</v>
      </c>
      <c r="BW127" s="26">
        <f>BV127/$BV$142</f>
        <v>-2.4635103193786017E-2</v>
      </c>
      <c r="BX127" s="47">
        <f>BW127 * $BU$142</f>
        <v>-12.724030799590402</v>
      </c>
      <c r="BY127" s="48">
        <f>IF(BX127&gt;0, V127, W127)</f>
        <v>50.140941198886019</v>
      </c>
      <c r="BZ127" s="65">
        <f>BX127/BY127</f>
        <v>-0.25376529628991273</v>
      </c>
      <c r="CA127" s="66">
        <v>0</v>
      </c>
      <c r="CB127" s="15">
        <f>AZ127*$CA$145</f>
        <v>32.589110374519414</v>
      </c>
      <c r="CC127" s="37">
        <f>CB127-CA127</f>
        <v>32.589110374519414</v>
      </c>
      <c r="CD127" s="54">
        <f>CC127*(CC127&lt;&gt;0)</f>
        <v>32.589110374519414</v>
      </c>
      <c r="CE127" s="26">
        <f>CD127/$CD$142</f>
        <v>5.6457673787755486E-3</v>
      </c>
      <c r="CF127" s="47">
        <f>CE127 * $CC$142</f>
        <v>32.589110374519414</v>
      </c>
      <c r="CG127" s="48">
        <f>IF(BX127&gt;0,V127,W127)</f>
        <v>50.140941198886019</v>
      </c>
      <c r="CH127" s="65">
        <f>CF127/CG127</f>
        <v>0.64995011252886981</v>
      </c>
      <c r="CI127" s="70">
        <f>N127</f>
        <v>0</v>
      </c>
      <c r="CJ127" s="1">
        <f>BQ127+BS127</f>
        <v>2998</v>
      </c>
    </row>
    <row r="128" spans="1:88" x14ac:dyDescent="0.2">
      <c r="A128" s="31" t="s">
        <v>126</v>
      </c>
      <c r="B128">
        <v>0</v>
      </c>
      <c r="C128">
        <v>0</v>
      </c>
      <c r="D128">
        <v>0.91629858657243801</v>
      </c>
      <c r="E128">
        <v>8.3701413427561794E-2</v>
      </c>
      <c r="F128">
        <v>0.49824407374890201</v>
      </c>
      <c r="G128">
        <v>0.49824407374890201</v>
      </c>
      <c r="H128">
        <v>0.97446610956360202</v>
      </c>
      <c r="I128">
        <v>0.869777158774373</v>
      </c>
      <c r="J128">
        <v>0.92063476150868095</v>
      </c>
      <c r="K128">
        <v>0.67727454847272595</v>
      </c>
      <c r="L128">
        <v>0.307962844095229</v>
      </c>
      <c r="M128">
        <v>-1.31698671861721</v>
      </c>
      <c r="N128" s="21">
        <v>0</v>
      </c>
      <c r="O128">
        <v>1.00684059039054</v>
      </c>
      <c r="P128">
        <v>0.99589010142922796</v>
      </c>
      <c r="Q128">
        <v>1.00504526017221</v>
      </c>
      <c r="R128">
        <v>1.0052267193807201</v>
      </c>
      <c r="S128">
        <v>53.7</v>
      </c>
      <c r="T128" s="27">
        <f>IF(C128,P128,R128)</f>
        <v>1.0052267193807201</v>
      </c>
      <c r="U128" s="27">
        <f>IF(D128 = 0,O128,Q128)</f>
        <v>1.00504526017221</v>
      </c>
      <c r="V128" s="39">
        <f>S128*T128^(1-N128)</f>
        <v>53.980674830744668</v>
      </c>
      <c r="W128" s="38">
        <f>S128*U128^(N128+1)</f>
        <v>53.970930471247677</v>
      </c>
      <c r="X128" s="44">
        <f>0.5 * (D128-MAX($D$3:$D$141))/(MIN($D$3:$D$141)-MAX($D$3:$D$141)) + 0.75</f>
        <v>0.78885534746064945</v>
      </c>
      <c r="Y128" s="44">
        <f>AVERAGE(D128, F128, G128, H128, I128, J128, K128)</f>
        <v>0.76499133034137479</v>
      </c>
      <c r="Z128" s="22">
        <f>AI128^N128</f>
        <v>1</v>
      </c>
      <c r="AA128" s="22">
        <f>(Z128+AB128)/2</f>
        <v>1</v>
      </c>
      <c r="AB128" s="22">
        <f>AM128^N128</f>
        <v>1</v>
      </c>
      <c r="AC128" s="22">
        <v>1</v>
      </c>
      <c r="AD128" s="22">
        <v>1</v>
      </c>
      <c r="AE128" s="22">
        <v>1</v>
      </c>
      <c r="AF128" s="22">
        <f>PERCENTILE($L$2:$L$141, 0.05)</f>
        <v>-4.4318681538856361E-2</v>
      </c>
      <c r="AG128" s="22">
        <f>PERCENTILE($L$2:$L$141, 0.95)</f>
        <v>0.96039612543034902</v>
      </c>
      <c r="AH128" s="22">
        <f>MIN(MAX(L128,AF128), AG128)</f>
        <v>0.307962844095229</v>
      </c>
      <c r="AI128" s="22">
        <f>AH128-$AH$142+1</f>
        <v>1.3522815256340854</v>
      </c>
      <c r="AJ128" s="22">
        <f>PERCENTILE($M$2:$M$141, 0.02)</f>
        <v>-2.1836572052201673</v>
      </c>
      <c r="AK128" s="22">
        <f>PERCENTILE($M$2:$M$141, 0.98)</f>
        <v>1.2382392151731634</v>
      </c>
      <c r="AL128" s="22">
        <f>MIN(MAX(M128,AJ128), AK128)</f>
        <v>-1.31698671861721</v>
      </c>
      <c r="AM128" s="22">
        <f>AL128-$AL$142 + 1</f>
        <v>1.8666704866029573</v>
      </c>
      <c r="AN128" s="46">
        <v>1</v>
      </c>
      <c r="AO128" s="51">
        <v>1</v>
      </c>
      <c r="AP128" s="51">
        <v>1</v>
      </c>
      <c r="AQ128" s="21">
        <v>1</v>
      </c>
      <c r="AR128" s="17">
        <f>(AI128^4)*AB128*AE128*AN128</f>
        <v>3.3440168692892738</v>
      </c>
      <c r="AS128" s="17">
        <f>(AM128^4) *Z128*AC128*AO128*(M128 &gt; 0)</f>
        <v>0</v>
      </c>
      <c r="AT128" s="17">
        <f>(AM128^4)*AA128*AP128*AQ128</f>
        <v>12.141452470714691</v>
      </c>
      <c r="AU128" s="17">
        <f>MIN(AR128, 0.05*AR$142)</f>
        <v>3.3440168692892738</v>
      </c>
      <c r="AV128" s="17">
        <f>MIN(AS128, 0.05*AS$142)</f>
        <v>0</v>
      </c>
      <c r="AW128" s="17">
        <f>MIN(AT128, 0.05*AT$142)</f>
        <v>12.141452470714691</v>
      </c>
      <c r="AX128" s="14">
        <f>AU128/$AU$142</f>
        <v>5.6871056398046169E-3</v>
      </c>
      <c r="AY128" s="14">
        <f>AV128/$AV$142</f>
        <v>0</v>
      </c>
      <c r="AZ128" s="67">
        <f>AW128/$AW$142</f>
        <v>1.32647057224759E-3</v>
      </c>
      <c r="BA128" s="21">
        <f>N128</f>
        <v>0</v>
      </c>
      <c r="BB128" s="66">
        <v>0</v>
      </c>
      <c r="BC128" s="15">
        <f>$D$148*AX128</f>
        <v>695.90666258863973</v>
      </c>
      <c r="BD128" s="19">
        <f>BC128-BB128</f>
        <v>695.90666258863973</v>
      </c>
      <c r="BE128" s="63">
        <f>(IF(BD128 &gt; 0, V128, W128))</f>
        <v>53.980674830744668</v>
      </c>
      <c r="BF128" s="46">
        <f>BD128/BE128</f>
        <v>12.891774042666958</v>
      </c>
      <c r="BG128" s="64">
        <f>BB128/BC128</f>
        <v>0</v>
      </c>
      <c r="BH128" s="66">
        <v>0</v>
      </c>
      <c r="BI128" s="66">
        <v>0</v>
      </c>
      <c r="BJ128" s="66">
        <v>0</v>
      </c>
      <c r="BK128" s="10">
        <f>SUM(BH128:BJ128)</f>
        <v>0</v>
      </c>
      <c r="BL128" s="15">
        <f>AY128*$D$147</f>
        <v>0</v>
      </c>
      <c r="BM128" s="9">
        <f>BL128-BK128</f>
        <v>0</v>
      </c>
      <c r="BN128" s="48">
        <f>IF(BM128&gt;0,V128,W128)</f>
        <v>53.970930471247677</v>
      </c>
      <c r="BO128" s="46">
        <f>BM128/BN128</f>
        <v>0</v>
      </c>
      <c r="BP128" s="64" t="e">
        <f>BK128/BL128</f>
        <v>#DIV/0!</v>
      </c>
      <c r="BQ128" s="16">
        <f>BB128+BK128+BS128</f>
        <v>0</v>
      </c>
      <c r="BR128" s="69">
        <f>BC128+BL128+BT128</f>
        <v>708.59634331804625</v>
      </c>
      <c r="BS128" s="66">
        <v>0</v>
      </c>
      <c r="BT128" s="15">
        <f>AZ128*$D$150</f>
        <v>12.68968072940657</v>
      </c>
      <c r="BU128" s="37">
        <f>BT128-BS128</f>
        <v>12.68968072940657</v>
      </c>
      <c r="BV128" s="54">
        <f>BU128*(BU128&lt;&gt;0)</f>
        <v>12.68968072940657</v>
      </c>
      <c r="BW128" s="26">
        <f>BV128/$BV$142</f>
        <v>2.4568597733604348E-2</v>
      </c>
      <c r="BX128" s="47">
        <f>BW128 * $BU$142</f>
        <v>12.68968072940657</v>
      </c>
      <c r="BY128" s="48">
        <f>IF(BX128&gt;0, V128, W128)</f>
        <v>53.980674830744668</v>
      </c>
      <c r="BZ128" s="65">
        <f>BX128/BY128</f>
        <v>0.23507821584659347</v>
      </c>
      <c r="CA128" s="66">
        <v>0</v>
      </c>
      <c r="CB128" s="15">
        <f>AZ128*$CA$145</f>
        <v>11.723147946938363</v>
      </c>
      <c r="CC128" s="37">
        <f>CB128-CA128</f>
        <v>11.723147946938363</v>
      </c>
      <c r="CD128" s="54">
        <f>CC128*(CC128&lt;&gt;0)</f>
        <v>11.723147946938363</v>
      </c>
      <c r="CE128" s="26">
        <f>CD128/$CD$142</f>
        <v>2.0309289052312831E-3</v>
      </c>
      <c r="CF128" s="47">
        <f>CE128 * $CC$142</f>
        <v>11.723147946938363</v>
      </c>
      <c r="CG128" s="48">
        <f>IF(BX128&gt;0,V128,W128)</f>
        <v>53.980674830744668</v>
      </c>
      <c r="CH128" s="65">
        <f>CF128/CG128</f>
        <v>0.21717305283226007</v>
      </c>
      <c r="CI128" s="70">
        <f>N128</f>
        <v>0</v>
      </c>
      <c r="CJ128" s="1">
        <f>BQ128+BS128</f>
        <v>0</v>
      </c>
    </row>
    <row r="129" spans="1:88" x14ac:dyDescent="0.2">
      <c r="A129" s="31" t="s">
        <v>196</v>
      </c>
      <c r="B129">
        <v>1</v>
      </c>
      <c r="C129">
        <v>1</v>
      </c>
      <c r="D129">
        <v>0.49480830670926501</v>
      </c>
      <c r="E129">
        <v>0.50519169329073399</v>
      </c>
      <c r="F129">
        <v>0.87450357426528902</v>
      </c>
      <c r="G129">
        <v>0.87450357426528902</v>
      </c>
      <c r="H129">
        <v>0.13366750208855399</v>
      </c>
      <c r="I129">
        <v>0.29657477025897999</v>
      </c>
      <c r="J129">
        <v>0.199104014833968</v>
      </c>
      <c r="K129">
        <v>0.41727349858680701</v>
      </c>
      <c r="L129">
        <v>0.82025199488059997</v>
      </c>
      <c r="M129">
        <v>-2.08047383353846</v>
      </c>
      <c r="N129" s="21">
        <v>0</v>
      </c>
      <c r="O129">
        <v>1.0074197987492299</v>
      </c>
      <c r="P129">
        <v>0.981372601726201</v>
      </c>
      <c r="Q129">
        <v>1.0226739333720101</v>
      </c>
      <c r="R129">
        <v>0.99660686496745898</v>
      </c>
      <c r="S129">
        <v>333.04000854492102</v>
      </c>
      <c r="T129" s="27">
        <f>IF(C129,P129,R129)</f>
        <v>0.981372601726201</v>
      </c>
      <c r="U129" s="27">
        <f>IF(D129 = 0,O129,Q129)</f>
        <v>1.0226739333720101</v>
      </c>
      <c r="V129" s="39">
        <f>S129*T129^(1-N129)</f>
        <v>326.83633966464538</v>
      </c>
      <c r="W129" s="38">
        <f>S129*U129^(N129+1)</f>
        <v>340.59133550888225</v>
      </c>
      <c r="X129" s="44">
        <f>0.5 * (D129-MAX($D$3:$D$141))/(MIN($D$3:$D$141)-MAX($D$3:$D$141)) + 0.75</f>
        <v>1.0029156966706192</v>
      </c>
      <c r="Y129" s="44">
        <f>AVERAGE(D129, F129, G129, H129, I129, J129, K129)</f>
        <v>0.47006217728687882</v>
      </c>
      <c r="Z129" s="22">
        <f>AI129^N129</f>
        <v>1</v>
      </c>
      <c r="AA129" s="22">
        <f>(Z129+AB129)/2</f>
        <v>1</v>
      </c>
      <c r="AB129" s="22">
        <f>AM129^N129</f>
        <v>1</v>
      </c>
      <c r="AC129" s="22">
        <v>1</v>
      </c>
      <c r="AD129" s="22">
        <v>1</v>
      </c>
      <c r="AE129" s="22">
        <v>1</v>
      </c>
      <c r="AF129" s="22">
        <f>PERCENTILE($L$2:$L$141, 0.05)</f>
        <v>-4.4318681538856361E-2</v>
      </c>
      <c r="AG129" s="22">
        <f>PERCENTILE($L$2:$L$141, 0.95)</f>
        <v>0.96039612543034902</v>
      </c>
      <c r="AH129" s="22">
        <f>MIN(MAX(L129,AF129), AG129)</f>
        <v>0.82025199488059997</v>
      </c>
      <c r="AI129" s="22">
        <f>AH129-$AH$142+1</f>
        <v>1.8645706764194563</v>
      </c>
      <c r="AJ129" s="22">
        <f>PERCENTILE($M$2:$M$141, 0.02)</f>
        <v>-2.1836572052201673</v>
      </c>
      <c r="AK129" s="22">
        <f>PERCENTILE($M$2:$M$141, 0.98)</f>
        <v>1.2382392151731634</v>
      </c>
      <c r="AL129" s="22">
        <f>MIN(MAX(M129,AJ129), AK129)</f>
        <v>-2.08047383353846</v>
      </c>
      <c r="AM129" s="22">
        <f>AL129-$AL$142 + 1</f>
        <v>1.1031833716817072</v>
      </c>
      <c r="AN129" s="46">
        <v>1</v>
      </c>
      <c r="AO129" s="51">
        <v>1</v>
      </c>
      <c r="AP129" s="51">
        <v>1</v>
      </c>
      <c r="AQ129" s="21">
        <v>1</v>
      </c>
      <c r="AR129" s="17">
        <f>(AI129^4)*AB129*AE129*AN129</f>
        <v>12.086913097925349</v>
      </c>
      <c r="AS129" s="17">
        <f>(AM129^4) *Z129*AC129*AO129*(M129 &gt; 0)</f>
        <v>0</v>
      </c>
      <c r="AT129" s="17">
        <f>(AM129^4)*AA129*AP129*AQ129</f>
        <v>1.4811219846685628</v>
      </c>
      <c r="AU129" s="17">
        <f>MIN(AR129, 0.05*AR$142)</f>
        <v>12.086913097925349</v>
      </c>
      <c r="AV129" s="17">
        <f>MIN(AS129, 0.05*AS$142)</f>
        <v>0</v>
      </c>
      <c r="AW129" s="17">
        <f>MIN(AT129, 0.05*AT$142)</f>
        <v>1.4811219846685628</v>
      </c>
      <c r="AX129" s="14">
        <f>AU129/$AU$142</f>
        <v>2.0555982321240267E-2</v>
      </c>
      <c r="AY129" s="14">
        <f>AV129/$AV$142</f>
        <v>0</v>
      </c>
      <c r="AZ129" s="67">
        <f>AW129/$AW$142</f>
        <v>1.6181463719522736E-4</v>
      </c>
      <c r="BA129" s="21">
        <f>N129</f>
        <v>0</v>
      </c>
      <c r="BB129" s="66">
        <v>3330</v>
      </c>
      <c r="BC129" s="15">
        <f>$D$148*AX129</f>
        <v>2515.34716592619</v>
      </c>
      <c r="BD129" s="19">
        <f>BC129-BB129</f>
        <v>-814.65283407381003</v>
      </c>
      <c r="BE129" s="63">
        <f>(IF(BD129 &gt; 0, V129, W129))</f>
        <v>340.59133550888225</v>
      </c>
      <c r="BF129" s="46">
        <f>BD129/BE129</f>
        <v>-2.391877740684818</v>
      </c>
      <c r="BG129" s="64">
        <f>BB129/BC129</f>
        <v>1.3238729210462057</v>
      </c>
      <c r="BH129" s="66">
        <v>999</v>
      </c>
      <c r="BI129" s="66">
        <v>2664</v>
      </c>
      <c r="BJ129" s="66">
        <v>0</v>
      </c>
      <c r="BK129" s="10">
        <f>SUM(BH129:BJ129)</f>
        <v>3663</v>
      </c>
      <c r="BL129" s="15">
        <f>AY129*$D$147</f>
        <v>0</v>
      </c>
      <c r="BM129" s="9">
        <f>BL129-BK129</f>
        <v>-3663</v>
      </c>
      <c r="BN129" s="48">
        <f>IF(BM129&gt;0,V129,W129)</f>
        <v>340.59133550888225</v>
      </c>
      <c r="BO129" s="46">
        <f>BM129/BN129</f>
        <v>-10.75482438367688</v>
      </c>
      <c r="BP129" s="64" t="e">
        <f>BK129/BL129</f>
        <v>#DIV/0!</v>
      </c>
      <c r="BQ129" s="16">
        <f>BB129+BK129+BS129</f>
        <v>6993</v>
      </c>
      <c r="BR129" s="69">
        <f>BC129+BL129+BT129</f>
        <v>2516.895165652918</v>
      </c>
      <c r="BS129" s="66">
        <v>0</v>
      </c>
      <c r="BT129" s="15">
        <f>AZ129*$D$150</f>
        <v>1.5479997267281425</v>
      </c>
      <c r="BU129" s="37">
        <f>BT129-BS129</f>
        <v>1.5479997267281425</v>
      </c>
      <c r="BV129" s="54">
        <f>BU129*(BU129&lt;&gt;0)</f>
        <v>1.5479997267281425</v>
      </c>
      <c r="BW129" s="26">
        <f>BV129/$BV$142</f>
        <v>2.9970953082829655E-3</v>
      </c>
      <c r="BX129" s="47">
        <f>BW129 * $BU$142</f>
        <v>1.5479997267281425</v>
      </c>
      <c r="BY129" s="48">
        <f>IF(BX129&gt;0, V129, W129)</f>
        <v>326.83633966464538</v>
      </c>
      <c r="BZ129" s="65">
        <f>BX129/BY129</f>
        <v>4.7363145980538375E-3</v>
      </c>
      <c r="CA129" s="66">
        <v>0</v>
      </c>
      <c r="CB129" s="15">
        <f>AZ129*$CA$145</f>
        <v>1.4300934913358403</v>
      </c>
      <c r="CC129" s="37">
        <f>CB129-CA129</f>
        <v>1.4300934913358403</v>
      </c>
      <c r="CD129" s="54">
        <f>CC129*(CC129&lt;&gt;0)</f>
        <v>1.4300934913358403</v>
      </c>
      <c r="CE129" s="26">
        <f>CD129/$CD$142</f>
        <v>2.47750708417495E-4</v>
      </c>
      <c r="CF129" s="47">
        <f>CE129 * $CC$142</f>
        <v>1.4300934913358403</v>
      </c>
      <c r="CG129" s="48">
        <f>IF(BX129&gt;0,V129,W129)</f>
        <v>326.83633966464538</v>
      </c>
      <c r="CH129" s="65">
        <f>CF129/CG129</f>
        <v>4.3755645189369275E-3</v>
      </c>
      <c r="CI129" s="70">
        <f>N129</f>
        <v>0</v>
      </c>
      <c r="CJ129" s="1">
        <f>BQ129+BS129</f>
        <v>6993</v>
      </c>
    </row>
    <row r="130" spans="1:88" x14ac:dyDescent="0.2">
      <c r="A130" s="31" t="s">
        <v>181</v>
      </c>
      <c r="B130">
        <v>0</v>
      </c>
      <c r="C130">
        <v>0</v>
      </c>
      <c r="D130">
        <v>0.29894736842105202</v>
      </c>
      <c r="E130">
        <v>0.70105263157894704</v>
      </c>
      <c r="F130">
        <v>0.36400817995910001</v>
      </c>
      <c r="G130">
        <v>0.36400817995910001</v>
      </c>
      <c r="H130">
        <v>0.57260273972602704</v>
      </c>
      <c r="I130">
        <v>0.18356164383561599</v>
      </c>
      <c r="J130">
        <v>0.32420348574450403</v>
      </c>
      <c r="K130">
        <v>0.34352979606178702</v>
      </c>
      <c r="L130">
        <v>0.50193476718517704</v>
      </c>
      <c r="M130">
        <v>-1.5908347015944899</v>
      </c>
      <c r="N130" s="21">
        <v>0</v>
      </c>
      <c r="O130">
        <v>1.0227952393547799</v>
      </c>
      <c r="P130">
        <v>0.98197784655044795</v>
      </c>
      <c r="Q130">
        <v>1.02383741357736</v>
      </c>
      <c r="R130">
        <v>0.97214643387277899</v>
      </c>
      <c r="S130">
        <v>18.280000686645501</v>
      </c>
      <c r="T130" s="27">
        <f>IF(C130,P130,R130)</f>
        <v>0.97214643387277899</v>
      </c>
      <c r="U130" s="27">
        <f>IF(D130 = 0,O130,Q130)</f>
        <v>1.02383741357736</v>
      </c>
      <c r="V130" s="39">
        <f>S130*T130^(1-N130)</f>
        <v>17.770837478714373</v>
      </c>
      <c r="W130" s="38">
        <f>S130*U130^(N130+1)</f>
        <v>18.715748623207496</v>
      </c>
      <c r="X130" s="44">
        <f>0.5 * (D130-MAX($D$3:$D$141))/(MIN($D$3:$D$141)-MAX($D$3:$D$141)) + 0.75</f>
        <v>1.1023866995610716</v>
      </c>
      <c r="Y130" s="44">
        <f>AVERAGE(D130, F130, G130, H130, I130, J130, K130)</f>
        <v>0.35012305624388373</v>
      </c>
      <c r="Z130" s="22">
        <f>AI130^N130</f>
        <v>1</v>
      </c>
      <c r="AA130" s="22">
        <f>(Z130+AB130)/2</f>
        <v>1</v>
      </c>
      <c r="AB130" s="22">
        <f>AM130^N130</f>
        <v>1</v>
      </c>
      <c r="AC130" s="22">
        <v>1</v>
      </c>
      <c r="AD130" s="22">
        <v>1</v>
      </c>
      <c r="AE130" s="22">
        <v>1</v>
      </c>
      <c r="AF130" s="22">
        <f>PERCENTILE($L$2:$L$141, 0.05)</f>
        <v>-4.4318681538856361E-2</v>
      </c>
      <c r="AG130" s="22">
        <f>PERCENTILE($L$2:$L$141, 0.95)</f>
        <v>0.96039612543034902</v>
      </c>
      <c r="AH130" s="22">
        <f>MIN(MAX(L130,AF130), AG130)</f>
        <v>0.50193476718517704</v>
      </c>
      <c r="AI130" s="22">
        <f>AH130-$AH$142+1</f>
        <v>1.5462534487240334</v>
      </c>
      <c r="AJ130" s="22">
        <f>PERCENTILE($M$2:$M$141, 0.02)</f>
        <v>-2.1836572052201673</v>
      </c>
      <c r="AK130" s="22">
        <f>PERCENTILE($M$2:$M$141, 0.98)</f>
        <v>1.2382392151731634</v>
      </c>
      <c r="AL130" s="22">
        <f>MIN(MAX(M130,AJ130), AK130)</f>
        <v>-1.5908347015944899</v>
      </c>
      <c r="AM130" s="22">
        <f>AL130-$AL$142 + 1</f>
        <v>1.5928225036256773</v>
      </c>
      <c r="AN130" s="46">
        <v>1</v>
      </c>
      <c r="AO130" s="51">
        <v>1</v>
      </c>
      <c r="AP130" s="51">
        <v>1</v>
      </c>
      <c r="AQ130" s="21">
        <v>1</v>
      </c>
      <c r="AR130" s="17">
        <f>(AI130^4)*AB130*AE130*AN130</f>
        <v>5.7164015078727388</v>
      </c>
      <c r="AS130" s="17">
        <f>(AM130^4) *Z130*AC130*AO130*(M130 &gt; 0)</f>
        <v>0</v>
      </c>
      <c r="AT130" s="17">
        <f>(AM130^4)*AA130*AP130*AQ130</f>
        <v>6.4367928283349629</v>
      </c>
      <c r="AU130" s="17">
        <f>MIN(AR130, 0.05*AR$142)</f>
        <v>5.7164015078727388</v>
      </c>
      <c r="AV130" s="17">
        <f>MIN(AS130, 0.05*AS$142)</f>
        <v>0</v>
      </c>
      <c r="AW130" s="17">
        <f>MIN(AT130, 0.05*AT$142)</f>
        <v>6.4367928283349629</v>
      </c>
      <c r="AX130" s="14">
        <f>AU130/$AU$142</f>
        <v>9.7217748969430848E-3</v>
      </c>
      <c r="AY130" s="14">
        <f>AV130/$AV$142</f>
        <v>0</v>
      </c>
      <c r="AZ130" s="67">
        <f>AW130/$AW$142</f>
        <v>7.032285706372386E-4</v>
      </c>
      <c r="BA130" s="21">
        <f>N130</f>
        <v>0</v>
      </c>
      <c r="BB130" s="66">
        <v>1481</v>
      </c>
      <c r="BC130" s="15">
        <f>$D$148*AX130</f>
        <v>1189.6117905068684</v>
      </c>
      <c r="BD130" s="19">
        <f>BC130-BB130</f>
        <v>-291.38820949313163</v>
      </c>
      <c r="BE130" s="63">
        <f>(IF(BD130 &gt; 0, V130, W130))</f>
        <v>18.715748623207496</v>
      </c>
      <c r="BF130" s="46">
        <f>BD130/BE130</f>
        <v>-15.56914528825263</v>
      </c>
      <c r="BG130" s="64">
        <f>BB130/BC130</f>
        <v>1.2449439487893588</v>
      </c>
      <c r="BH130" s="66">
        <v>439</v>
      </c>
      <c r="BI130" s="66">
        <v>2413</v>
      </c>
      <c r="BJ130" s="66">
        <v>0</v>
      </c>
      <c r="BK130" s="10">
        <f>SUM(BH130:BJ130)</f>
        <v>2852</v>
      </c>
      <c r="BL130" s="15">
        <f>AY130*$D$147</f>
        <v>0</v>
      </c>
      <c r="BM130" s="9">
        <f>BL130-BK130</f>
        <v>-2852</v>
      </c>
      <c r="BN130" s="48">
        <f>IF(BM130&gt;0,V130,W130)</f>
        <v>18.715748623207496</v>
      </c>
      <c r="BO130" s="46">
        <f>BM130/BN130</f>
        <v>-152.38503451919229</v>
      </c>
      <c r="BP130" s="64" t="e">
        <f>BK130/BL130</f>
        <v>#DIV/0!</v>
      </c>
      <c r="BQ130" s="16">
        <f>BB130+BK130+BS130</f>
        <v>4333</v>
      </c>
      <c r="BR130" s="69">
        <f>BC130+BL130+BT130</f>
        <v>1196.3392266278695</v>
      </c>
      <c r="BS130" s="66">
        <v>0</v>
      </c>
      <c r="BT130" s="15">
        <f>AZ130*$D$150</f>
        <v>6.7274361210011433</v>
      </c>
      <c r="BU130" s="37">
        <f>BT130-BS130</f>
        <v>6.7274361210011433</v>
      </c>
      <c r="BV130" s="54">
        <f>BU130*(BU130&lt;&gt;0)</f>
        <v>6.7274361210011433</v>
      </c>
      <c r="BW130" s="26">
        <f>BV130/$BV$142</f>
        <v>1.3025045732819329E-2</v>
      </c>
      <c r="BX130" s="47">
        <f>BW130 * $BU$142</f>
        <v>6.7274361210011433</v>
      </c>
      <c r="BY130" s="48">
        <f>IF(BX130&gt;0, V130, W130)</f>
        <v>17.770837478714373</v>
      </c>
      <c r="BZ130" s="65">
        <f>BX130/BY130</f>
        <v>0.37856607090460198</v>
      </c>
      <c r="CA130" s="66">
        <v>0</v>
      </c>
      <c r="CB130" s="15">
        <f>AZ130*$CA$145</f>
        <v>6.2150286230063196</v>
      </c>
      <c r="CC130" s="37">
        <f>CB130-CA130</f>
        <v>6.2150286230063196</v>
      </c>
      <c r="CD130" s="54">
        <f>CC130*(CC130&lt;&gt;0)</f>
        <v>6.2150286230063196</v>
      </c>
      <c r="CE130" s="26">
        <f>CD130/$CD$142</f>
        <v>1.0766972603633966E-3</v>
      </c>
      <c r="CF130" s="47">
        <f>CE130 * $CC$142</f>
        <v>6.2150286230063196</v>
      </c>
      <c r="CG130" s="48">
        <f>IF(BX130&gt;0,V130,W130)</f>
        <v>17.770837478714373</v>
      </c>
      <c r="CH130" s="65">
        <f>CF130/CG130</f>
        <v>0.34973189251494657</v>
      </c>
      <c r="CI130" s="70">
        <f>N130</f>
        <v>0</v>
      </c>
      <c r="CJ130" s="1">
        <f>BQ130+BS130</f>
        <v>4333</v>
      </c>
    </row>
    <row r="131" spans="1:88" x14ac:dyDescent="0.2">
      <c r="A131" s="31" t="s">
        <v>178</v>
      </c>
      <c r="B131">
        <v>1</v>
      </c>
      <c r="C131">
        <v>1</v>
      </c>
      <c r="D131">
        <v>0.73815789473684201</v>
      </c>
      <c r="E131">
        <v>0.26184210526315699</v>
      </c>
      <c r="F131">
        <v>0.90714908456843901</v>
      </c>
      <c r="G131">
        <v>0.90714908456843901</v>
      </c>
      <c r="H131">
        <v>0.20046082949308699</v>
      </c>
      <c r="I131">
        <v>0.47281105990783401</v>
      </c>
      <c r="J131">
        <v>0.30786376412729999</v>
      </c>
      <c r="K131">
        <v>0.52846790990548798</v>
      </c>
      <c r="L131">
        <v>0.63688982788765303</v>
      </c>
      <c r="M131">
        <v>-1.5548166263790799</v>
      </c>
      <c r="N131" s="21">
        <v>0</v>
      </c>
      <c r="O131">
        <v>1.0088160900286101</v>
      </c>
      <c r="P131">
        <v>0.98879329165664398</v>
      </c>
      <c r="Q131">
        <v>1.01227306814732</v>
      </c>
      <c r="R131">
        <v>0.98111793332041897</v>
      </c>
      <c r="S131">
        <v>188.05999755859301</v>
      </c>
      <c r="T131" s="27">
        <f>IF(C131,P131,R131)</f>
        <v>0.98879329165664398</v>
      </c>
      <c r="U131" s="27">
        <f>IF(D131 = 0,O131,Q131)</f>
        <v>1.01227306814732</v>
      </c>
      <c r="V131" s="39">
        <f>S131*T131^(1-N131)</f>
        <v>185.95246401490161</v>
      </c>
      <c r="W131" s="38">
        <f>S131*U131^(N131+1)</f>
        <v>190.36807072441445</v>
      </c>
      <c r="X131" s="44">
        <f>0.5 * (D131-MAX($D$3:$D$141))/(MIN($D$3:$D$141)-MAX($D$3:$D$141)) + 0.75</f>
        <v>0.87932684947301432</v>
      </c>
      <c r="Y131" s="44">
        <f>AVERAGE(D131, F131, G131, H131, I131, J131, K131)</f>
        <v>0.58029423247248979</v>
      </c>
      <c r="Z131" s="22">
        <f>AI131^N131</f>
        <v>1</v>
      </c>
      <c r="AA131" s="22">
        <f>(Z131+AB131)/2</f>
        <v>1</v>
      </c>
      <c r="AB131" s="22">
        <f>AM131^N131</f>
        <v>1</v>
      </c>
      <c r="AC131" s="22">
        <v>1</v>
      </c>
      <c r="AD131" s="22">
        <v>1</v>
      </c>
      <c r="AE131" s="22">
        <v>1</v>
      </c>
      <c r="AF131" s="22">
        <f>PERCENTILE($L$2:$L$141, 0.05)</f>
        <v>-4.4318681538856361E-2</v>
      </c>
      <c r="AG131" s="22">
        <f>PERCENTILE($L$2:$L$141, 0.95)</f>
        <v>0.96039612543034902</v>
      </c>
      <c r="AH131" s="22">
        <f>MIN(MAX(L131,AF131), AG131)</f>
        <v>0.63688982788765303</v>
      </c>
      <c r="AI131" s="22">
        <f>AH131-$AH$142+1</f>
        <v>1.6812085094265092</v>
      </c>
      <c r="AJ131" s="22">
        <f>PERCENTILE($M$2:$M$141, 0.02)</f>
        <v>-2.1836572052201673</v>
      </c>
      <c r="AK131" s="22">
        <f>PERCENTILE($M$2:$M$141, 0.98)</f>
        <v>1.2382392151731634</v>
      </c>
      <c r="AL131" s="22">
        <f>MIN(MAX(M131,AJ131), AK131)</f>
        <v>-1.5548166263790799</v>
      </c>
      <c r="AM131" s="22">
        <f>AL131-$AL$142 + 1</f>
        <v>1.6288405788410873</v>
      </c>
      <c r="AN131" s="46">
        <v>1</v>
      </c>
      <c r="AO131" s="51">
        <v>1</v>
      </c>
      <c r="AP131" s="51">
        <v>1</v>
      </c>
      <c r="AQ131" s="21">
        <v>2</v>
      </c>
      <c r="AR131" s="17">
        <f>(AI131^4)*AB131*AE131*AN131</f>
        <v>7.9888877323463365</v>
      </c>
      <c r="AS131" s="17">
        <f>(AM131^4) *Z131*AC131*AO131*(M131 &gt; 0)</f>
        <v>0</v>
      </c>
      <c r="AT131" s="17">
        <f>(AM131^4)*AA131*AP131*AQ131</f>
        <v>14.078108780724994</v>
      </c>
      <c r="AU131" s="17">
        <f>MIN(AR131, 0.05*AR$142)</f>
        <v>7.9888877323463365</v>
      </c>
      <c r="AV131" s="17">
        <f>MIN(AS131, 0.05*AS$142)</f>
        <v>0</v>
      </c>
      <c r="AW131" s="17">
        <f>MIN(AT131, 0.05*AT$142)</f>
        <v>14.078108780724994</v>
      </c>
      <c r="AX131" s="14">
        <f>AU131/$AU$142</f>
        <v>1.3586548828639456E-2</v>
      </c>
      <c r="AY131" s="14">
        <f>AV131/$AV$142</f>
        <v>0</v>
      </c>
      <c r="AZ131" s="67">
        <f>AW131/$AW$142</f>
        <v>1.5380529681744801E-3</v>
      </c>
      <c r="BA131" s="21">
        <f>N131</f>
        <v>0</v>
      </c>
      <c r="BB131" s="66">
        <v>1881</v>
      </c>
      <c r="BC131" s="15">
        <f>$D$148*AX131</f>
        <v>1662.5275580006471</v>
      </c>
      <c r="BD131" s="19">
        <f>BC131-BB131</f>
        <v>-218.4724419993529</v>
      </c>
      <c r="BE131" s="63">
        <f>(IF(BD131 &gt; 0, V131, W131))</f>
        <v>190.36807072441445</v>
      </c>
      <c r="BF131" s="46">
        <f>BD131/BE131</f>
        <v>-1.1476317492108412</v>
      </c>
      <c r="BG131" s="64">
        <f>BB131/BC131</f>
        <v>1.131409816906787</v>
      </c>
      <c r="BH131" s="66">
        <v>0</v>
      </c>
      <c r="BI131" s="66">
        <v>3949</v>
      </c>
      <c r="BJ131" s="66">
        <v>0</v>
      </c>
      <c r="BK131" s="10">
        <f>SUM(BH131:BJ131)</f>
        <v>3949</v>
      </c>
      <c r="BL131" s="15">
        <f>AY131*$D$147</f>
        <v>0</v>
      </c>
      <c r="BM131" s="9">
        <f>BL131-BK131</f>
        <v>-3949</v>
      </c>
      <c r="BN131" s="48">
        <f>IF(BM131&gt;0,V131,W131)</f>
        <v>190.36807072441445</v>
      </c>
      <c r="BO131" s="46">
        <f>BM131/BN131</f>
        <v>-20.744024903823043</v>
      </c>
      <c r="BP131" s="64" t="e">
        <f>BK131/BL131</f>
        <v>#DIV/0!</v>
      </c>
      <c r="BQ131" s="16">
        <f>BB131+BK131+BS131</f>
        <v>5830</v>
      </c>
      <c r="BR131" s="69">
        <f>BC131+BL131+BT131</f>
        <v>1677.2413417206883</v>
      </c>
      <c r="BS131" s="66">
        <v>0</v>
      </c>
      <c r="BT131" s="15">
        <f>AZ131*$D$150</f>
        <v>14.713783720041164</v>
      </c>
      <c r="BU131" s="37">
        <f>BT131-BS131</f>
        <v>14.713783720041164</v>
      </c>
      <c r="BV131" s="54">
        <f>BU131*(BU131&lt;&gt;0)</f>
        <v>14.713783720041164</v>
      </c>
      <c r="BW131" s="26">
        <f>BV131/$BV$142</f>
        <v>2.8487480580912394E-2</v>
      </c>
      <c r="BX131" s="47">
        <f>BW131 * $BU$142</f>
        <v>14.713783720041164</v>
      </c>
      <c r="BY131" s="48">
        <f>IF(BX131&gt;0, V131, W131)</f>
        <v>185.95246401490161</v>
      </c>
      <c r="BZ131" s="65">
        <f>BX131/BY131</f>
        <v>7.9126586453095074E-2</v>
      </c>
      <c r="CA131" s="66">
        <v>0</v>
      </c>
      <c r="CB131" s="15">
        <f>AZ131*$CA$145</f>
        <v>13.593081424780829</v>
      </c>
      <c r="CC131" s="37">
        <f>CB131-CA131</f>
        <v>13.593081424780829</v>
      </c>
      <c r="CD131" s="54">
        <f>CC131*(CC131&lt;&gt;0)</f>
        <v>13.593081424780829</v>
      </c>
      <c r="CE131" s="26">
        <f>CD131/$CD$142</f>
        <v>2.3548778964236818E-3</v>
      </c>
      <c r="CF131" s="47">
        <f>CE131 * $CC$142</f>
        <v>13.593081424780829</v>
      </c>
      <c r="CG131" s="48">
        <f>IF(BX131&gt;0,V131,W131)</f>
        <v>185.95246401490161</v>
      </c>
      <c r="CH131" s="65">
        <f>CF131/CG131</f>
        <v>7.3099765022159244E-2</v>
      </c>
      <c r="CI131" s="70">
        <f>N131</f>
        <v>0</v>
      </c>
      <c r="CJ131" s="1">
        <f>BQ131+BS131</f>
        <v>5830</v>
      </c>
    </row>
    <row r="132" spans="1:88" x14ac:dyDescent="0.2">
      <c r="A132" s="31" t="s">
        <v>211</v>
      </c>
      <c r="B132">
        <v>1</v>
      </c>
      <c r="C132">
        <v>1</v>
      </c>
      <c r="D132">
        <v>0.52573529411764697</v>
      </c>
      <c r="E132">
        <v>0.47426470588235198</v>
      </c>
      <c r="F132">
        <v>0.90771637122002002</v>
      </c>
      <c r="G132">
        <v>0.90771637122002002</v>
      </c>
      <c r="H132">
        <v>0.46655518394648798</v>
      </c>
      <c r="I132">
        <v>0.279264214046822</v>
      </c>
      <c r="J132">
        <v>0.36096006254748803</v>
      </c>
      <c r="K132">
        <v>0.57240663704307104</v>
      </c>
      <c r="L132">
        <v>0.29917118236013401</v>
      </c>
      <c r="M132">
        <v>0.85575454654504901</v>
      </c>
      <c r="N132" s="21">
        <v>0</v>
      </c>
      <c r="O132">
        <v>1.0022528483401301</v>
      </c>
      <c r="P132">
        <v>0.99763127732266699</v>
      </c>
      <c r="Q132">
        <v>1.0096047780464401</v>
      </c>
      <c r="R132">
        <v>0.996957177145533</v>
      </c>
      <c r="S132">
        <v>22.290000915527301</v>
      </c>
      <c r="T132" s="27">
        <f>IF(C132,P132,R132)</f>
        <v>0.99763127732266699</v>
      </c>
      <c r="U132" s="27">
        <f>IF(D132 = 0,O132,Q132)</f>
        <v>1.0096047780464401</v>
      </c>
      <c r="V132" s="39">
        <f>S132*T132^(1-N132)</f>
        <v>22.237202084880916</v>
      </c>
      <c r="W132" s="38">
        <f>S132*U132^(N132+1)</f>
        <v>22.504091426975886</v>
      </c>
      <c r="X132" s="44">
        <f>0.5 * (D132-MAX($D$3:$D$141))/(MIN($D$3:$D$141)-MAX($D$3:$D$141)) + 0.75</f>
        <v>0.98720894839922446</v>
      </c>
      <c r="Y132" s="44">
        <f>AVERAGE(D132, F132, G132, H132, I132, J132, K132)</f>
        <v>0.57433630487736509</v>
      </c>
      <c r="Z132" s="22">
        <f>AI132^N132</f>
        <v>1</v>
      </c>
      <c r="AA132" s="22">
        <f>(Z132+AB132)/2</f>
        <v>1</v>
      </c>
      <c r="AB132" s="22">
        <f>AM132^N132</f>
        <v>1</v>
      </c>
      <c r="AC132" s="22">
        <v>1</v>
      </c>
      <c r="AD132" s="22">
        <v>1</v>
      </c>
      <c r="AE132" s="22">
        <v>1</v>
      </c>
      <c r="AF132" s="22">
        <f>PERCENTILE($L$2:$L$141, 0.05)</f>
        <v>-4.4318681538856361E-2</v>
      </c>
      <c r="AG132" s="22">
        <f>PERCENTILE($L$2:$L$141, 0.95)</f>
        <v>0.96039612543034902</v>
      </c>
      <c r="AH132" s="22">
        <f>MIN(MAX(L132,AF132), AG132)</f>
        <v>0.29917118236013401</v>
      </c>
      <c r="AI132" s="22">
        <f>AH132-$AH$142+1</f>
        <v>1.3434898638989905</v>
      </c>
      <c r="AJ132" s="22">
        <f>PERCENTILE($M$2:$M$141, 0.02)</f>
        <v>-2.1836572052201673</v>
      </c>
      <c r="AK132" s="22">
        <f>PERCENTILE($M$2:$M$141, 0.98)</f>
        <v>1.2382392151731634</v>
      </c>
      <c r="AL132" s="22">
        <f>MIN(MAX(M132,AJ132), AK132)</f>
        <v>0.85575454654504901</v>
      </c>
      <c r="AM132" s="22">
        <f>AL132-$AL$142 + 1</f>
        <v>4.0394117517652166</v>
      </c>
      <c r="AN132" s="46">
        <v>0</v>
      </c>
      <c r="AO132" s="75">
        <v>0.26</v>
      </c>
      <c r="AP132" s="51">
        <v>0.52</v>
      </c>
      <c r="AQ132" s="50">
        <v>1</v>
      </c>
      <c r="AR132" s="17">
        <f>(AI132^4)*AB132*AE132*AN132</f>
        <v>0</v>
      </c>
      <c r="AS132" s="17">
        <f>(AM132^4) *Z132*AC132*AO132*(M132 &gt; 0)</f>
        <v>69.222271513530885</v>
      </c>
      <c r="AT132" s="17">
        <f>(AM132^4)*AA132*AP132*AQ132</f>
        <v>138.44454302706177</v>
      </c>
      <c r="AU132" s="17">
        <f>MIN(AR132, 0.05*AR$142)</f>
        <v>0</v>
      </c>
      <c r="AV132" s="17">
        <f>MIN(AS132, 0.05*AS$142)</f>
        <v>69.222271513530885</v>
      </c>
      <c r="AW132" s="17">
        <f>MIN(AT132, 0.05*AT$142)</f>
        <v>138.44454302706177</v>
      </c>
      <c r="AX132" s="14">
        <f>AU132/$AU$142</f>
        <v>0</v>
      </c>
      <c r="AY132" s="14">
        <f>AV132/$AV$142</f>
        <v>2.0987334499486362E-2</v>
      </c>
      <c r="AZ132" s="67">
        <f>AW132/$AW$142</f>
        <v>1.5125258914171149E-2</v>
      </c>
      <c r="BA132" s="21">
        <f>N132</f>
        <v>0</v>
      </c>
      <c r="BB132" s="66">
        <v>0</v>
      </c>
      <c r="BC132" s="15">
        <f>$D$148*AX132</f>
        <v>0</v>
      </c>
      <c r="BD132" s="19">
        <f>BC132-BB132</f>
        <v>0</v>
      </c>
      <c r="BE132" s="63">
        <f>(IF(BD132 &gt; 0, V132, W132))</f>
        <v>22.504091426975886</v>
      </c>
      <c r="BF132" s="46">
        <f>BD132/BE132</f>
        <v>0</v>
      </c>
      <c r="BG132" s="64" t="e">
        <f>BB132/BC132</f>
        <v>#DIV/0!</v>
      </c>
      <c r="BH132" s="66">
        <v>0</v>
      </c>
      <c r="BI132" s="66">
        <v>1114</v>
      </c>
      <c r="BJ132" s="66">
        <v>0</v>
      </c>
      <c r="BK132" s="10">
        <f>SUM(BH132:BJ132)</f>
        <v>1114</v>
      </c>
      <c r="BL132" s="15">
        <f>AY132*$D$147</f>
        <v>3721.1624915316042</v>
      </c>
      <c r="BM132" s="9">
        <f>BL132-BK132</f>
        <v>2607.1624915316042</v>
      </c>
      <c r="BN132" s="48">
        <f>IF(BM132&gt;0,V132,W132)</f>
        <v>22.237202084880916</v>
      </c>
      <c r="BO132" s="46">
        <f>BM132/BN132</f>
        <v>117.24327914905334</v>
      </c>
      <c r="BP132" s="64">
        <f>BK132/BL132</f>
        <v>0.29936881351867156</v>
      </c>
      <c r="BQ132" s="16">
        <f>BB132+BK132+BS132</f>
        <v>1270</v>
      </c>
      <c r="BR132" s="69">
        <f>BC132+BL132+BT132</f>
        <v>3865.8582809340223</v>
      </c>
      <c r="BS132" s="66">
        <v>156</v>
      </c>
      <c r="BT132" s="15">
        <f>AZ132*$D$150</f>
        <v>144.69578940241831</v>
      </c>
      <c r="BU132" s="37">
        <f>BT132-BS132</f>
        <v>-11.304210597581687</v>
      </c>
      <c r="BV132" s="54">
        <f>BU132*(BU132&lt;&gt;0)</f>
        <v>-11.304210597581687</v>
      </c>
      <c r="BW132" s="26">
        <f>BV132/$BV$142</f>
        <v>-2.1886177342849474E-2</v>
      </c>
      <c r="BX132" s="47">
        <f>BW132 * $BU$142</f>
        <v>-11.304210597581687</v>
      </c>
      <c r="BY132" s="48">
        <f>IF(BX132&gt;0, V132, W132)</f>
        <v>22.504091426975886</v>
      </c>
      <c r="BZ132" s="65">
        <f>BX132/BY132</f>
        <v>-0.50231801778192264</v>
      </c>
      <c r="CA132" s="66">
        <v>0</v>
      </c>
      <c r="CB132" s="15">
        <f>AZ132*$CA$145</f>
        <v>133.67476949460749</v>
      </c>
      <c r="CC132" s="37">
        <f>CB132-CA132</f>
        <v>133.67476949460749</v>
      </c>
      <c r="CD132" s="54">
        <f>CC132*(CC132&lt;&gt;0)</f>
        <v>133.67476949460749</v>
      </c>
      <c r="CE132" s="26">
        <f>CD132/$CD$142</f>
        <v>2.3157939701479967E-2</v>
      </c>
      <c r="CF132" s="47">
        <f>CE132 * $CC$142</f>
        <v>133.67476949460749</v>
      </c>
      <c r="CG132" s="48">
        <f>IF(BX132&gt;0,V132,W132)</f>
        <v>22.504091426975886</v>
      </c>
      <c r="CH132" s="65">
        <f>CF132/CG132</f>
        <v>5.9400207259365363</v>
      </c>
      <c r="CI132" s="70">
        <f>N132</f>
        <v>0</v>
      </c>
      <c r="CJ132" s="1">
        <f>BQ132+BS132</f>
        <v>1426</v>
      </c>
    </row>
    <row r="133" spans="1:88" x14ac:dyDescent="0.2">
      <c r="A133" s="31" t="s">
        <v>128</v>
      </c>
      <c r="B133">
        <v>0</v>
      </c>
      <c r="C133">
        <v>0</v>
      </c>
      <c r="D133">
        <v>0.211111111111111</v>
      </c>
      <c r="E133">
        <v>0.78888888888888797</v>
      </c>
      <c r="F133">
        <v>0.114224137931034</v>
      </c>
      <c r="G133">
        <v>0.114224137931034</v>
      </c>
      <c r="H133">
        <v>0.26470588235294101</v>
      </c>
      <c r="I133">
        <v>0.67647058823529405</v>
      </c>
      <c r="J133">
        <v>0.42316160499818101</v>
      </c>
      <c r="K133">
        <v>0.21985283608912101</v>
      </c>
      <c r="L133">
        <v>-0.53010907402284002</v>
      </c>
      <c r="M133">
        <v>-2.8591335766730799</v>
      </c>
      <c r="N133" s="21">
        <v>0</v>
      </c>
      <c r="O133">
        <v>0.99127986324964801</v>
      </c>
      <c r="P133">
        <v>0.98461122882265095</v>
      </c>
      <c r="Q133">
        <v>1.01894862825002</v>
      </c>
      <c r="R133">
        <v>0.99581231302650797</v>
      </c>
      <c r="S133">
        <v>2.1800000667571999</v>
      </c>
      <c r="T133" s="27">
        <f>IF(C133,P133,R133)</f>
        <v>0.99581231302650797</v>
      </c>
      <c r="U133" s="27">
        <f>IF(D133 = 0,O133,Q133)</f>
        <v>1.01894862825002</v>
      </c>
      <c r="V133" s="39">
        <f>S133*T133^(1-N133)</f>
        <v>2.170870908875429</v>
      </c>
      <c r="W133" s="38">
        <f>S133*U133^(N133+1)</f>
        <v>2.2213080776072007</v>
      </c>
      <c r="X133" s="44">
        <f>0.5 * (D133-MAX($D$3:$D$141))/(MIN($D$3:$D$141)-MAX($D$3:$D$141)) + 0.75</f>
        <v>1.146995699605311</v>
      </c>
      <c r="Y133" s="44">
        <f>AVERAGE(D133, F133, G133, H133, I133, J133, K133)</f>
        <v>0.28910718552124515</v>
      </c>
      <c r="Z133" s="22">
        <f>AI133^N133</f>
        <v>1</v>
      </c>
      <c r="AA133" s="22">
        <f>(Z133+AB133)/2</f>
        <v>1</v>
      </c>
      <c r="AB133" s="22">
        <f>AM133^N133</f>
        <v>1</v>
      </c>
      <c r="AC133" s="22">
        <v>1</v>
      </c>
      <c r="AD133" s="22">
        <v>1</v>
      </c>
      <c r="AE133" s="22">
        <v>1</v>
      </c>
      <c r="AF133" s="22">
        <f>PERCENTILE($L$2:$L$141, 0.05)</f>
        <v>-4.4318681538856361E-2</v>
      </c>
      <c r="AG133" s="22">
        <f>PERCENTILE($L$2:$L$141, 0.95)</f>
        <v>0.96039612543034902</v>
      </c>
      <c r="AH133" s="22">
        <f>MIN(MAX(L133,AF133), AG133)</f>
        <v>-4.4318681538856361E-2</v>
      </c>
      <c r="AI133" s="22">
        <f>AH133-$AH$142+1</f>
        <v>1</v>
      </c>
      <c r="AJ133" s="22">
        <f>PERCENTILE($M$2:$M$141, 0.02)</f>
        <v>-2.1836572052201673</v>
      </c>
      <c r="AK133" s="22">
        <f>PERCENTILE($M$2:$M$141, 0.98)</f>
        <v>1.2382392151731634</v>
      </c>
      <c r="AL133" s="22">
        <f>MIN(MAX(M133,AJ133), AK133)</f>
        <v>-2.1836572052201673</v>
      </c>
      <c r="AM133" s="22">
        <f>AL133-$AL$142 + 1</f>
        <v>1</v>
      </c>
      <c r="AN133" s="46">
        <v>1</v>
      </c>
      <c r="AO133" s="51">
        <v>1</v>
      </c>
      <c r="AP133" s="51">
        <v>1</v>
      </c>
      <c r="AQ133" s="21">
        <v>1</v>
      </c>
      <c r="AR133" s="17">
        <f>(AI133^4)*AB133*AE133*AN133</f>
        <v>1</v>
      </c>
      <c r="AS133" s="17">
        <f>(AM133^4) *Z133*AC133*AO133*(M133 &gt; 0)</f>
        <v>0</v>
      </c>
      <c r="AT133" s="17">
        <f>(AM133^4)*AA133*AP133*AQ133</f>
        <v>1</v>
      </c>
      <c r="AU133" s="17">
        <f>MIN(AR133, 0.05*AR$142)</f>
        <v>1</v>
      </c>
      <c r="AV133" s="17">
        <f>MIN(AS133, 0.05*AS$142)</f>
        <v>0</v>
      </c>
      <c r="AW133" s="17">
        <f>MIN(AT133, 0.05*AT$142)</f>
        <v>1</v>
      </c>
      <c r="AX133" s="14">
        <f>AU133/$AU$142</f>
        <v>1.7006809062579088E-3</v>
      </c>
      <c r="AY133" s="14">
        <f>AV133/$AV$142</f>
        <v>0</v>
      </c>
      <c r="AZ133" s="67">
        <f>AW133/$AW$142</f>
        <v>1.0925139108743791E-4</v>
      </c>
      <c r="BA133" s="21">
        <f>N133</f>
        <v>0</v>
      </c>
      <c r="BB133" s="66">
        <v>177</v>
      </c>
      <c r="BC133" s="15">
        <f>$D$148*AX133</f>
        <v>208.10500957088337</v>
      </c>
      <c r="BD133" s="19">
        <f>BC133-BB133</f>
        <v>31.105009570883368</v>
      </c>
      <c r="BE133" s="63">
        <f>(IF(BD133 &gt; 0, V133, W133))</f>
        <v>2.170870908875429</v>
      </c>
      <c r="BF133" s="46">
        <f>BD133/BE133</f>
        <v>14.328355243839267</v>
      </c>
      <c r="BG133" s="64">
        <f>BB133/BC133</f>
        <v>0.85053214415634437</v>
      </c>
      <c r="BH133" s="66">
        <v>28</v>
      </c>
      <c r="BI133" s="66">
        <v>166</v>
      </c>
      <c r="BJ133" s="66">
        <v>4</v>
      </c>
      <c r="BK133" s="10">
        <f>SUM(BH133:BJ133)</f>
        <v>198</v>
      </c>
      <c r="BL133" s="15">
        <f>AY133*$D$147</f>
        <v>0</v>
      </c>
      <c r="BM133" s="9">
        <f>BL133-BK133</f>
        <v>-198</v>
      </c>
      <c r="BN133" s="48">
        <f>IF(BM133&gt;0,V133,W133)</f>
        <v>2.2213080776072007</v>
      </c>
      <c r="BO133" s="46">
        <f>BM133/BN133</f>
        <v>-89.136667712155514</v>
      </c>
      <c r="BP133" s="64" t="e">
        <f>BK133/BL133</f>
        <v>#DIV/0!</v>
      </c>
      <c r="BQ133" s="16">
        <f>BB133+BK133+BS133</f>
        <v>375</v>
      </c>
      <c r="BR133" s="69">
        <f>BC133+BL133+BT133</f>
        <v>209.15016300372133</v>
      </c>
      <c r="BS133" s="66">
        <v>0</v>
      </c>
      <c r="BT133" s="15">
        <f>AZ133*$D$150</f>
        <v>1.0451534328379748</v>
      </c>
      <c r="BU133" s="37">
        <f>BT133-BS133</f>
        <v>1.0451534328379748</v>
      </c>
      <c r="BV133" s="54">
        <f>BU133*(BU133&lt;&gt;0)</f>
        <v>1.0451534328379748</v>
      </c>
      <c r="BW133" s="26">
        <f>BV133/$BV$142</f>
        <v>2.0235303636746971E-3</v>
      </c>
      <c r="BX133" s="47">
        <f>BW133 * $BU$142</f>
        <v>1.0451534328379748</v>
      </c>
      <c r="BY133" s="48">
        <f>IF(BX133&gt;0, V133, W133)</f>
        <v>2.170870908875429</v>
      </c>
      <c r="BZ133" s="65">
        <f>BX133/BY133</f>
        <v>0.4814443035580559</v>
      </c>
      <c r="CA133" s="66">
        <v>0</v>
      </c>
      <c r="CB133" s="15">
        <f>AZ133*$CA$145</f>
        <v>0.96554740672211314</v>
      </c>
      <c r="CC133" s="37">
        <f>CB133-CA133</f>
        <v>0.96554740672211314</v>
      </c>
      <c r="CD133" s="54">
        <f>CC133*(CC133&lt;&gt;0)</f>
        <v>0.96554740672211314</v>
      </c>
      <c r="CE133" s="26">
        <f>CD133/$CD$142</f>
        <v>1.6727231854095749E-4</v>
      </c>
      <c r="CF133" s="47">
        <f>CE133 * $CC$142</f>
        <v>0.96554740672211326</v>
      </c>
      <c r="CG133" s="48">
        <f>IF(BX133&gt;0,V133,W133)</f>
        <v>2.170870908875429</v>
      </c>
      <c r="CH133" s="65">
        <f>CF133/CG133</f>
        <v>0.44477421608744733</v>
      </c>
      <c r="CI133" s="70">
        <f>N133</f>
        <v>0</v>
      </c>
      <c r="CJ133" s="1">
        <f>BQ133+BS133</f>
        <v>375</v>
      </c>
    </row>
    <row r="134" spans="1:88" x14ac:dyDescent="0.2">
      <c r="A134" s="31" t="s">
        <v>226</v>
      </c>
      <c r="B134">
        <v>1</v>
      </c>
      <c r="C134">
        <v>1</v>
      </c>
      <c r="D134">
        <v>0.67571884984025499</v>
      </c>
      <c r="E134">
        <v>0.32428115015974401</v>
      </c>
      <c r="F134">
        <v>0.67156473391580596</v>
      </c>
      <c r="G134">
        <v>0.67156473391580596</v>
      </c>
      <c r="H134">
        <v>0.85129490392648199</v>
      </c>
      <c r="I134">
        <v>0.65246449456975697</v>
      </c>
      <c r="J134">
        <v>0.74527826965516897</v>
      </c>
      <c r="K134">
        <v>0.70746208580686898</v>
      </c>
      <c r="L134">
        <v>0.67545225051817703</v>
      </c>
      <c r="M134">
        <v>-1.7973338783447099</v>
      </c>
      <c r="N134" s="21">
        <v>0</v>
      </c>
      <c r="O134">
        <v>1.0039098010656</v>
      </c>
      <c r="P134">
        <v>0.99624426176763403</v>
      </c>
      <c r="Q134">
        <v>1.00939576488119</v>
      </c>
      <c r="R134">
        <v>1.0098508398856301</v>
      </c>
      <c r="S134">
        <v>316.16000366210898</v>
      </c>
      <c r="T134" s="27">
        <f>IF(C134,P134,R134)</f>
        <v>0.99624426176763403</v>
      </c>
      <c r="U134" s="27">
        <f>IF(D134 = 0,O134,Q134)</f>
        <v>1.00939576488119</v>
      </c>
      <c r="V134" s="39">
        <f>S134*T134^(1-N134)</f>
        <v>314.97258944881025</v>
      </c>
      <c r="W134" s="38">
        <f>S134*U134^(N134+1)</f>
        <v>319.13056872135434</v>
      </c>
      <c r="X134" s="44">
        <f>0.5 * (D134-MAX($D$3:$D$141))/(MIN($D$3:$D$141)-MAX($D$3:$D$141)) + 0.75</f>
        <v>0.91103748289317121</v>
      </c>
      <c r="Y134" s="44">
        <f>AVERAGE(D134, F134, G134, H134, I134, J134, K134)</f>
        <v>0.71076401023287761</v>
      </c>
      <c r="Z134" s="22">
        <f>AI134^N134</f>
        <v>1</v>
      </c>
      <c r="AA134" s="22">
        <f>(Z134+AB134)/2</f>
        <v>1</v>
      </c>
      <c r="AB134" s="22">
        <f>AM134^N134</f>
        <v>1</v>
      </c>
      <c r="AC134" s="22">
        <v>1</v>
      </c>
      <c r="AD134" s="22">
        <v>1</v>
      </c>
      <c r="AE134" s="22">
        <v>1</v>
      </c>
      <c r="AF134" s="22">
        <f>PERCENTILE($L$2:$L$141, 0.05)</f>
        <v>-4.4318681538856361E-2</v>
      </c>
      <c r="AG134" s="22">
        <f>PERCENTILE($L$2:$L$141, 0.95)</f>
        <v>0.96039612543034902</v>
      </c>
      <c r="AH134" s="22">
        <f>MIN(MAX(L134,AF134), AG134)</f>
        <v>0.67545225051817703</v>
      </c>
      <c r="AI134" s="22">
        <f>AH134-$AH$142+1</f>
        <v>1.7197709320570334</v>
      </c>
      <c r="AJ134" s="22">
        <f>PERCENTILE($M$2:$M$141, 0.02)</f>
        <v>-2.1836572052201673</v>
      </c>
      <c r="AK134" s="22">
        <f>PERCENTILE($M$2:$M$141, 0.98)</f>
        <v>1.2382392151731634</v>
      </c>
      <c r="AL134" s="22">
        <f>MIN(MAX(M134,AJ134), AK134)</f>
        <v>-1.7973338783447099</v>
      </c>
      <c r="AM134" s="22">
        <f>AL134-$AL$142 + 1</f>
        <v>1.3863233268754573</v>
      </c>
      <c r="AN134" s="46">
        <v>1</v>
      </c>
      <c r="AO134" s="51">
        <v>1</v>
      </c>
      <c r="AP134" s="51">
        <v>1</v>
      </c>
      <c r="AQ134" s="21">
        <v>1</v>
      </c>
      <c r="AR134" s="17">
        <f>(AI134^4)*AB134*AE134*AN134</f>
        <v>8.7474690900534586</v>
      </c>
      <c r="AS134" s="17">
        <f>(AM134^4) *Z134*AC134*AO134*(M134 &gt; 0)</f>
        <v>0</v>
      </c>
      <c r="AT134" s="17">
        <f>(AM134^4)*AA134*AP134*AQ134</f>
        <v>3.6936702689453953</v>
      </c>
      <c r="AU134" s="17">
        <f>MIN(AR134, 0.05*AR$142)</f>
        <v>8.7474690900534586</v>
      </c>
      <c r="AV134" s="17">
        <f>MIN(AS134, 0.05*AS$142)</f>
        <v>0</v>
      </c>
      <c r="AW134" s="17">
        <f>MIN(AT134, 0.05*AT$142)</f>
        <v>3.6936702689453953</v>
      </c>
      <c r="AX134" s="14">
        <f>AU134/$AU$142</f>
        <v>1.4876653659535161E-2</v>
      </c>
      <c r="AY134" s="14">
        <f>AV134/$AV$142</f>
        <v>0</v>
      </c>
      <c r="AZ134" s="67">
        <f>AW134/$AW$142</f>
        <v>4.0353861510059535E-4</v>
      </c>
      <c r="BA134" s="21">
        <f>N134</f>
        <v>0</v>
      </c>
      <c r="BB134" s="66">
        <v>1265</v>
      </c>
      <c r="BC134" s="15">
        <f>$D$148*AX134</f>
        <v>1820.3921387065816</v>
      </c>
      <c r="BD134" s="19">
        <f>BC134-BB134</f>
        <v>555.39213870658159</v>
      </c>
      <c r="BE134" s="63">
        <f>(IF(BD134 &gt; 0, V134, W134))</f>
        <v>314.97258944881025</v>
      </c>
      <c r="BF134" s="46">
        <f>BD134/BE134</f>
        <v>1.7633030851303479</v>
      </c>
      <c r="BG134" s="64">
        <f>BB134/BC134</f>
        <v>0.69490522020096357</v>
      </c>
      <c r="BH134" s="66">
        <v>0</v>
      </c>
      <c r="BI134" s="66">
        <v>1581</v>
      </c>
      <c r="BJ134" s="66">
        <v>0</v>
      </c>
      <c r="BK134" s="10">
        <f>SUM(BH134:BJ134)</f>
        <v>1581</v>
      </c>
      <c r="BL134" s="15">
        <f>AY134*$D$147</f>
        <v>0</v>
      </c>
      <c r="BM134" s="9">
        <f>BL134-BK134</f>
        <v>-1581</v>
      </c>
      <c r="BN134" s="48">
        <f>IF(BM134&gt;0,V134,W134)</f>
        <v>319.13056872135434</v>
      </c>
      <c r="BO134" s="46">
        <f>BM134/BN134</f>
        <v>-4.9540851142355917</v>
      </c>
      <c r="BP134" s="64" t="e">
        <f>BK134/BL134</f>
        <v>#DIV/0!</v>
      </c>
      <c r="BQ134" s="16">
        <f>BB134+BK134+BS134</f>
        <v>2846</v>
      </c>
      <c r="BR134" s="69">
        <f>BC134+BL134+BT134</f>
        <v>1824.2525908679415</v>
      </c>
      <c r="BS134" s="66">
        <v>0</v>
      </c>
      <c r="BT134" s="15">
        <f>AZ134*$D$150</f>
        <v>3.8604521613598455</v>
      </c>
      <c r="BU134" s="37">
        <f>BT134-BS134</f>
        <v>3.8604521613598455</v>
      </c>
      <c r="BV134" s="54">
        <f>BU134*(BU134&lt;&gt;0)</f>
        <v>3.8604521613598455</v>
      </c>
      <c r="BW134" s="26">
        <f>BV134/$BV$142</f>
        <v>7.4742539426134917E-3</v>
      </c>
      <c r="BX134" s="47">
        <f>BW134 * $BU$142</f>
        <v>3.8604521613598455</v>
      </c>
      <c r="BY134" s="48">
        <f>IF(BX134&gt;0, V134, W134)</f>
        <v>314.97258944881025</v>
      </c>
      <c r="BZ134" s="65">
        <f>BX134/BY134</f>
        <v>1.2256470215759048E-2</v>
      </c>
      <c r="CA134" s="66">
        <v>0</v>
      </c>
      <c r="CB134" s="15">
        <f>AZ134*$CA$145</f>
        <v>3.5664137494667969</v>
      </c>
      <c r="CC134" s="37">
        <f>CB134-CA134</f>
        <v>3.5664137494667969</v>
      </c>
      <c r="CD134" s="54">
        <f>CC134*(CC134&lt;&gt;0)</f>
        <v>3.5664137494667969</v>
      </c>
      <c r="CE134" s="26">
        <f>CD134/$CD$142</f>
        <v>6.178487898122983E-4</v>
      </c>
      <c r="CF134" s="47">
        <f>CE134 * $CC$142</f>
        <v>3.5664137494667969</v>
      </c>
      <c r="CG134" s="48">
        <f>IF(BX134&gt;0,V134,W134)</f>
        <v>314.97258944881025</v>
      </c>
      <c r="CH134" s="65">
        <f>CF134/CG134</f>
        <v>1.1322933705780181E-2</v>
      </c>
      <c r="CI134" s="70">
        <f>N134</f>
        <v>0</v>
      </c>
      <c r="CJ134" s="1">
        <f>BQ134+BS134</f>
        <v>2846</v>
      </c>
    </row>
    <row r="135" spans="1:88" x14ac:dyDescent="0.2">
      <c r="A135" s="31" t="s">
        <v>215</v>
      </c>
      <c r="B135">
        <v>0</v>
      </c>
      <c r="C135">
        <v>0</v>
      </c>
      <c r="D135">
        <v>7.9472843450479197E-2</v>
      </c>
      <c r="E135">
        <v>0.92052715654952</v>
      </c>
      <c r="F135">
        <v>3.9729837107667799E-3</v>
      </c>
      <c r="G135">
        <v>3.9729837107667799E-3</v>
      </c>
      <c r="H135">
        <v>8.3542188805346695E-3</v>
      </c>
      <c r="I135">
        <v>5.5555555555555497E-2</v>
      </c>
      <c r="J135">
        <v>2.15435203980411E-2</v>
      </c>
      <c r="K135">
        <v>9.2515974628163203E-3</v>
      </c>
      <c r="L135">
        <v>0.63980895684613004</v>
      </c>
      <c r="M135">
        <v>0.19341007580754599</v>
      </c>
      <c r="N135" s="21">
        <v>4</v>
      </c>
      <c r="O135">
        <v>1.01579875595825</v>
      </c>
      <c r="P135">
        <v>0.99059406828732999</v>
      </c>
      <c r="Q135">
        <v>1.03647309919219</v>
      </c>
      <c r="R135">
        <v>0.99789473882342306</v>
      </c>
      <c r="S135">
        <v>0.49500000476837103</v>
      </c>
      <c r="T135" s="27">
        <f>IF(C135,P135,R135)</f>
        <v>0.99789473882342306</v>
      </c>
      <c r="U135" s="27">
        <f>IF(D135 = 0,O135,Q135)</f>
        <v>1.03647309919219</v>
      </c>
      <c r="V135" s="39">
        <f>S135*T135^(1-N135)</f>
        <v>0.49813952738960343</v>
      </c>
      <c r="W135" s="38">
        <f>S135*U135^(N135+1)</f>
        <v>0.59210043100402809</v>
      </c>
      <c r="X135" s="44">
        <f>0.5 * (D135-MAX($D$3:$D$141))/(MIN($D$3:$D$141)-MAX($D$3:$D$141)) + 0.75</f>
        <v>1.2138502271972111</v>
      </c>
      <c r="Y135" s="44">
        <f>AVERAGE(D135, F135, G135, H135, I135, J135, K135)</f>
        <v>2.6017671881280048E-2</v>
      </c>
      <c r="Z135" s="22">
        <f>AI135^N135</f>
        <v>8.0445177199952358</v>
      </c>
      <c r="AA135" s="22">
        <f>(Z135+AB135)/2</f>
        <v>69.054520358571978</v>
      </c>
      <c r="AB135" s="22">
        <f>AM135^N135</f>
        <v>130.06452299714871</v>
      </c>
      <c r="AC135" s="22">
        <v>1</v>
      </c>
      <c r="AD135" s="22">
        <v>1</v>
      </c>
      <c r="AE135" s="22">
        <v>1</v>
      </c>
      <c r="AF135" s="22">
        <f>PERCENTILE($L$2:$L$141, 0.05)</f>
        <v>-4.4318681538856361E-2</v>
      </c>
      <c r="AG135" s="22">
        <f>PERCENTILE($L$2:$L$141, 0.95)</f>
        <v>0.96039612543034902</v>
      </c>
      <c r="AH135" s="22">
        <f>MIN(MAX(L135,AF135), AG135)</f>
        <v>0.63980895684613004</v>
      </c>
      <c r="AI135" s="22">
        <f>AH135-$AH$142+1</f>
        <v>1.6841276383849864</v>
      </c>
      <c r="AJ135" s="22">
        <f>PERCENTILE($M$2:$M$141, 0.02)</f>
        <v>-2.1836572052201673</v>
      </c>
      <c r="AK135" s="22">
        <f>PERCENTILE($M$2:$M$141, 0.98)</f>
        <v>1.2382392151731634</v>
      </c>
      <c r="AL135" s="22">
        <f>MIN(MAX(M135,AJ135), AK135)</f>
        <v>0.19341007580754599</v>
      </c>
      <c r="AM135" s="22">
        <f>AL135-$AL$142 + 1</f>
        <v>3.3770672810277134</v>
      </c>
      <c r="AN135" s="46">
        <v>0</v>
      </c>
      <c r="AO135" s="75">
        <v>0.26</v>
      </c>
      <c r="AP135" s="51">
        <v>0.52</v>
      </c>
      <c r="AQ135" s="50">
        <v>1</v>
      </c>
      <c r="AR135" s="17">
        <f>(AI135^4)*AB135*AE135*AN135</f>
        <v>0</v>
      </c>
      <c r="AS135" s="17">
        <f>(AM135^4) *Z135*AC135*AO135*(M135 &gt; 0)</f>
        <v>272.0396535982556</v>
      </c>
      <c r="AT135" s="17">
        <f>(AM135^4)*AA135*AP135*AQ135</f>
        <v>4670.4024906419709</v>
      </c>
      <c r="AU135" s="17">
        <f>MIN(AR135, 0.05*AR$142)</f>
        <v>0</v>
      </c>
      <c r="AV135" s="17">
        <f>MIN(AS135, 0.05*AS$142)</f>
        <v>173.57233259097049</v>
      </c>
      <c r="AW135" s="17">
        <f>MIN(AT135, 0.05*AT$142)</f>
        <v>780.54235761915379</v>
      </c>
      <c r="AX135" s="14">
        <f>AU135/$AU$142</f>
        <v>0</v>
      </c>
      <c r="AY135" s="14">
        <f>AV135/$AV$142</f>
        <v>5.2624979277525345E-2</v>
      </c>
      <c r="AZ135" s="67">
        <f>AW135/$AW$142</f>
        <v>8.5275338372560988E-2</v>
      </c>
      <c r="BA135" s="21">
        <f>N135</f>
        <v>4</v>
      </c>
      <c r="BB135" s="66">
        <v>0</v>
      </c>
      <c r="BC135" s="15">
        <f>$D$148*AX135</f>
        <v>0</v>
      </c>
      <c r="BD135" s="19">
        <f>BC135-BB135</f>
        <v>0</v>
      </c>
      <c r="BE135" s="63">
        <f>(IF(BD135 &gt; 0, V135, W135))</f>
        <v>0.59210043100402809</v>
      </c>
      <c r="BF135" s="46">
        <f>BD135/BE135</f>
        <v>0</v>
      </c>
      <c r="BG135" s="64" t="e">
        <f>BB135/BC135</f>
        <v>#DIV/0!</v>
      </c>
      <c r="BH135" s="66">
        <v>146</v>
      </c>
      <c r="BI135" s="66">
        <v>278</v>
      </c>
      <c r="BJ135" s="66">
        <v>0</v>
      </c>
      <c r="BK135" s="10">
        <f>SUM(BH135:BJ135)</f>
        <v>424</v>
      </c>
      <c r="BL135" s="15">
        <f>AY135*$D$147</f>
        <v>9330.6798445485219</v>
      </c>
      <c r="BM135" s="9">
        <f>BL135-BK135</f>
        <v>8906.6798445485219</v>
      </c>
      <c r="BN135" s="48">
        <f>IF(BM135&gt;0,V135,W135)</f>
        <v>0.49813952738960343</v>
      </c>
      <c r="BO135" s="46">
        <f>BM135/BN135</f>
        <v>17879.889779520458</v>
      </c>
      <c r="BP135" s="64">
        <f>BK135/BL135</f>
        <v>4.5441490552022672E-2</v>
      </c>
      <c r="BQ135" s="16">
        <f>BB135+BK135+BS135</f>
        <v>967</v>
      </c>
      <c r="BR135" s="69">
        <f>BC135+BL135+BT135</f>
        <v>10146.466369089627</v>
      </c>
      <c r="BS135" s="66">
        <v>543</v>
      </c>
      <c r="BT135" s="15">
        <f>AZ135*$D$150</f>
        <v>815.78652454110465</v>
      </c>
      <c r="BU135" s="37">
        <f>BT135-BS135</f>
        <v>272.78652454110465</v>
      </c>
      <c r="BV135" s="54">
        <f>BU135*(BU135&lt;&gt;0)</f>
        <v>272.78652454110465</v>
      </c>
      <c r="BW135" s="26">
        <f>BV135/$BV$142</f>
        <v>0.52814428759168686</v>
      </c>
      <c r="BX135" s="47">
        <f>BW135 * $BU$142</f>
        <v>272.78652454110465</v>
      </c>
      <c r="BY135" s="48">
        <f>IF(BX135&gt;0, V135, W135)</f>
        <v>0.49813952738960343</v>
      </c>
      <c r="BZ135" s="65">
        <f>BX135/BY135</f>
        <v>547.61067841892748</v>
      </c>
      <c r="CA135" s="66">
        <v>0</v>
      </c>
      <c r="CB135" s="15">
        <f>AZ135*$CA$145</f>
        <v>753.6506492359382</v>
      </c>
      <c r="CC135" s="37">
        <f>CB135-CA135</f>
        <v>753.6506492359382</v>
      </c>
      <c r="CD135" s="54">
        <f>CC135*(CC135&lt;&gt;0)</f>
        <v>753.6506492359382</v>
      </c>
      <c r="CE135" s="26">
        <f>CD135/$CD$142</f>
        <v>0.13056312987838103</v>
      </c>
      <c r="CF135" s="47">
        <f>CE135 * $CC$142</f>
        <v>753.65064923593809</v>
      </c>
      <c r="CG135" s="48">
        <f>IF(BX135&gt;0,V135,W135)</f>
        <v>0.49813952738960343</v>
      </c>
      <c r="CH135" s="65">
        <f>CF135/CG135</f>
        <v>1512.9308312176863</v>
      </c>
      <c r="CI135" s="70">
        <f>N135</f>
        <v>4</v>
      </c>
      <c r="CJ135" s="1">
        <f>BQ135+BS135</f>
        <v>1510</v>
      </c>
    </row>
    <row r="136" spans="1:88" x14ac:dyDescent="0.2">
      <c r="A136" s="31" t="s">
        <v>216</v>
      </c>
      <c r="B136">
        <v>0</v>
      </c>
      <c r="C136">
        <v>0</v>
      </c>
      <c r="D136">
        <v>9.6645367412140498E-2</v>
      </c>
      <c r="E136">
        <v>0.90335463258785897</v>
      </c>
      <c r="F136">
        <v>9.8093725178713204E-2</v>
      </c>
      <c r="G136">
        <v>9.8093725178713204E-2</v>
      </c>
      <c r="H136">
        <v>0.29699248120300697</v>
      </c>
      <c r="I136">
        <v>3.1119465329991599E-2</v>
      </c>
      <c r="J136">
        <v>9.6136607086297704E-2</v>
      </c>
      <c r="K136">
        <v>9.7110235892707106E-2</v>
      </c>
      <c r="L136">
        <v>0.60057950230016599</v>
      </c>
      <c r="M136">
        <v>-9.2036460132599293E-2</v>
      </c>
      <c r="N136" s="21">
        <v>0</v>
      </c>
      <c r="O136">
        <v>0.99887640559803204</v>
      </c>
      <c r="P136">
        <v>0.98287571423430997</v>
      </c>
      <c r="Q136">
        <v>1.0180678941913299</v>
      </c>
      <c r="R136">
        <v>0.98796518222136498</v>
      </c>
      <c r="S136">
        <v>2.17000007629394</v>
      </c>
      <c r="T136" s="27">
        <f>IF(C136,P136,R136)</f>
        <v>0.98796518222136498</v>
      </c>
      <c r="U136" s="27">
        <f>IF(D136 = 0,O136,Q136)</f>
        <v>1.0180678941913299</v>
      </c>
      <c r="V136" s="39">
        <f>S136*T136^(1-N136)</f>
        <v>2.1438845207961181</v>
      </c>
      <c r="W136" s="38">
        <f>S136*U136^(N136+1)</f>
        <v>2.2092074080675967</v>
      </c>
      <c r="X136" s="44">
        <f>0.5 * (D136-MAX($D$3:$D$141))/(MIN($D$3:$D$141)-MAX($D$3:$D$141)) + 0.75</f>
        <v>1.2051288956465926</v>
      </c>
      <c r="Y136" s="44">
        <f>AVERAGE(D136, F136, G136, H136, I136, J136, K136)</f>
        <v>0.11631308675451002</v>
      </c>
      <c r="Z136" s="22">
        <f>AI136^N136</f>
        <v>1</v>
      </c>
      <c r="AA136" s="22">
        <f>(Z136+AB136)/2</f>
        <v>1</v>
      </c>
      <c r="AB136" s="22">
        <f>AM136^N136</f>
        <v>1</v>
      </c>
      <c r="AC136" s="22">
        <v>1</v>
      </c>
      <c r="AD136" s="22">
        <v>1</v>
      </c>
      <c r="AE136" s="22">
        <v>1</v>
      </c>
      <c r="AF136" s="22">
        <f>PERCENTILE($L$2:$L$141, 0.05)</f>
        <v>-4.4318681538856361E-2</v>
      </c>
      <c r="AG136" s="22">
        <f>PERCENTILE($L$2:$L$141, 0.95)</f>
        <v>0.96039612543034902</v>
      </c>
      <c r="AH136" s="22">
        <f>MIN(MAX(L136,AF136), AG136)</f>
        <v>0.60057950230016599</v>
      </c>
      <c r="AI136" s="22">
        <f>AH136-$AH$142+1</f>
        <v>1.6448981838390222</v>
      </c>
      <c r="AJ136" s="22">
        <f>PERCENTILE($M$2:$M$141, 0.02)</f>
        <v>-2.1836572052201673</v>
      </c>
      <c r="AK136" s="22">
        <f>PERCENTILE($M$2:$M$141, 0.98)</f>
        <v>1.2382392151731634</v>
      </c>
      <c r="AL136" s="22">
        <f>MIN(MAX(M136,AJ136), AK136)</f>
        <v>-9.2036460132599293E-2</v>
      </c>
      <c r="AM136" s="22">
        <f>AL136-$AL$142 + 1</f>
        <v>3.0916207450875679</v>
      </c>
      <c r="AN136" s="46">
        <v>0</v>
      </c>
      <c r="AO136" s="75">
        <v>0.26</v>
      </c>
      <c r="AP136" s="51">
        <v>0.52</v>
      </c>
      <c r="AQ136" s="50">
        <v>1</v>
      </c>
      <c r="AR136" s="17">
        <f>(AI136^4)*AB136*AE136*AN136</f>
        <v>0</v>
      </c>
      <c r="AS136" s="17">
        <f>(AM136^4) *Z136*AC136*AO136*(M136 &gt; 0)</f>
        <v>0</v>
      </c>
      <c r="AT136" s="17">
        <f>(AM136^4)*AA136*AP136*AQ136</f>
        <v>47.505970510039674</v>
      </c>
      <c r="AU136" s="17">
        <f>MIN(AR136, 0.05*AR$142)</f>
        <v>0</v>
      </c>
      <c r="AV136" s="17">
        <f>MIN(AS136, 0.05*AS$142)</f>
        <v>0</v>
      </c>
      <c r="AW136" s="17">
        <f>MIN(AT136, 0.05*AT$142)</f>
        <v>47.505970510039674</v>
      </c>
      <c r="AX136" s="14">
        <f>AU136/$AU$142</f>
        <v>0</v>
      </c>
      <c r="AY136" s="14">
        <f>AV136/$AV$142</f>
        <v>0</v>
      </c>
      <c r="AZ136" s="67">
        <f>AW136/$AW$142</f>
        <v>5.1900933631806364E-3</v>
      </c>
      <c r="BA136" s="21">
        <f>N136</f>
        <v>0</v>
      </c>
      <c r="BB136" s="66">
        <v>0</v>
      </c>
      <c r="BC136" s="15">
        <f>$D$148*AX136</f>
        <v>0</v>
      </c>
      <c r="BD136" s="19">
        <f>BC136-BB136</f>
        <v>0</v>
      </c>
      <c r="BE136" s="63">
        <f>(IF(BD136 &gt; 0, V136, W136))</f>
        <v>2.2092074080675967</v>
      </c>
      <c r="BF136" s="46">
        <f>BD136/BE136</f>
        <v>0</v>
      </c>
      <c r="BG136" s="64" t="e">
        <f>BB136/BC136</f>
        <v>#DIV/0!</v>
      </c>
      <c r="BH136" s="66">
        <v>0</v>
      </c>
      <c r="BI136" s="66">
        <v>7</v>
      </c>
      <c r="BJ136" s="66">
        <v>0</v>
      </c>
      <c r="BK136" s="10">
        <f>SUM(BH136:BJ136)</f>
        <v>7</v>
      </c>
      <c r="BL136" s="15">
        <f>AY136*$D$147</f>
        <v>0</v>
      </c>
      <c r="BM136" s="9">
        <f>BL136-BK136</f>
        <v>-7</v>
      </c>
      <c r="BN136" s="48">
        <f>IF(BM136&gt;0,V136,W136)</f>
        <v>2.2092074080675967</v>
      </c>
      <c r="BO136" s="46">
        <f>BM136/BN136</f>
        <v>-3.1685571822896113</v>
      </c>
      <c r="BP136" s="64" t="e">
        <f>BK136/BL136</f>
        <v>#DIV/0!</v>
      </c>
      <c r="BQ136" s="16">
        <f>BB136+BK136+BS136</f>
        <v>27</v>
      </c>
      <c r="BR136" s="69">
        <f>BC136+BL136+BT136</f>
        <v>49.651028158867561</v>
      </c>
      <c r="BS136" s="66">
        <v>20</v>
      </c>
      <c r="BT136" s="15">
        <f>AZ136*$D$150</f>
        <v>49.651028158867561</v>
      </c>
      <c r="BU136" s="37">
        <f>BT136-BS136</f>
        <v>29.651028158867561</v>
      </c>
      <c r="BV136" s="54">
        <f>BU136*(BU136&lt;&gt;0)</f>
        <v>29.651028158867561</v>
      </c>
      <c r="BW136" s="26">
        <f>BV136/$BV$142</f>
        <v>5.7407605341467063E-2</v>
      </c>
      <c r="BX136" s="47">
        <f>BW136 * $BU$142</f>
        <v>29.651028158867561</v>
      </c>
      <c r="BY136" s="48">
        <f>IF(BX136&gt;0, V136, W136)</f>
        <v>2.1438845207961181</v>
      </c>
      <c r="BZ136" s="65">
        <f>BX136/BY136</f>
        <v>13.830515529752898</v>
      </c>
      <c r="CA136" s="66">
        <v>0</v>
      </c>
      <c r="CB136" s="15">
        <f>AZ136*$CA$145</f>
        <v>45.86926662978599</v>
      </c>
      <c r="CC136" s="37">
        <f>CB136-CA136</f>
        <v>45.86926662978599</v>
      </c>
      <c r="CD136" s="54">
        <f>CC136*(CC136&lt;&gt;0)</f>
        <v>45.86926662978599</v>
      </c>
      <c r="CE136" s="26">
        <f>CD136/$CD$142</f>
        <v>7.9464338317526886E-3</v>
      </c>
      <c r="CF136" s="47">
        <f>CE136 * $CC$142</f>
        <v>45.86926662978599</v>
      </c>
      <c r="CG136" s="48">
        <f>IF(BX136&gt;0,V136,W136)</f>
        <v>2.1438845207961181</v>
      </c>
      <c r="CH136" s="65">
        <f>CF136/CG136</f>
        <v>21.395399885042654</v>
      </c>
      <c r="CI136" s="70">
        <f>N136</f>
        <v>0</v>
      </c>
      <c r="CJ136" s="1">
        <f>BQ136+BS136</f>
        <v>47</v>
      </c>
    </row>
    <row r="137" spans="1:88" x14ac:dyDescent="0.2">
      <c r="A137" s="31" t="s">
        <v>127</v>
      </c>
      <c r="B137">
        <v>1</v>
      </c>
      <c r="C137">
        <v>1</v>
      </c>
      <c r="D137">
        <v>0.32789855072463697</v>
      </c>
      <c r="E137">
        <v>0.67210144927536197</v>
      </c>
      <c r="F137">
        <v>0.300353356890459</v>
      </c>
      <c r="G137">
        <v>0.300353356890459</v>
      </c>
      <c r="H137">
        <v>2.2624434389140202E-2</v>
      </c>
      <c r="I137">
        <v>0.23076923076923</v>
      </c>
      <c r="J137">
        <v>7.2256648971363399E-2</v>
      </c>
      <c r="K137">
        <v>0.147317775832397</v>
      </c>
      <c r="L137">
        <v>-5.7866861220454403E-2</v>
      </c>
      <c r="M137">
        <v>-1.7825528034132001</v>
      </c>
      <c r="N137" s="21">
        <v>0</v>
      </c>
      <c r="O137">
        <v>1.03042793869771</v>
      </c>
      <c r="P137">
        <v>0.95690270292021296</v>
      </c>
      <c r="Q137">
        <v>1.0230715372871899</v>
      </c>
      <c r="R137">
        <v>0.948524121193285</v>
      </c>
      <c r="S137">
        <v>7.3099999427795401</v>
      </c>
      <c r="T137" s="27">
        <f>IF(C137,P137,R137)</f>
        <v>0.95690270292021296</v>
      </c>
      <c r="U137" s="27">
        <f>IF(D137 = 0,O137,Q137)</f>
        <v>1.0230715372871899</v>
      </c>
      <c r="V137" s="39">
        <f>S137*T137^(1-N137)</f>
        <v>6.994958703592344</v>
      </c>
      <c r="W137" s="38">
        <f>S137*U137^(N137+1)</f>
        <v>7.4786528790287345</v>
      </c>
      <c r="X137" s="44">
        <f>0.5 * (D137-MAX($D$3:$D$141))/(MIN($D$3:$D$141)-MAX($D$3:$D$141)) + 0.75</f>
        <v>1.0876833944315707</v>
      </c>
      <c r="Y137" s="44">
        <f>AVERAGE(D137, F137, G137, H137, I137, J137, K137)</f>
        <v>0.20022476492395505</v>
      </c>
      <c r="Z137" s="22">
        <f>AI137^N137</f>
        <v>1</v>
      </c>
      <c r="AA137" s="22">
        <f>(Z137+AB137)/2</f>
        <v>1</v>
      </c>
      <c r="AB137" s="22">
        <f>AM137^N137</f>
        <v>1</v>
      </c>
      <c r="AC137" s="22">
        <v>1</v>
      </c>
      <c r="AD137" s="22">
        <v>1</v>
      </c>
      <c r="AE137" s="22">
        <v>1</v>
      </c>
      <c r="AF137" s="22">
        <f>PERCENTILE($L$2:$L$141, 0.05)</f>
        <v>-4.4318681538856361E-2</v>
      </c>
      <c r="AG137" s="22">
        <f>PERCENTILE($L$2:$L$141, 0.95)</f>
        <v>0.96039612543034902</v>
      </c>
      <c r="AH137" s="22">
        <f>MIN(MAX(L137,AF137), AG137)</f>
        <v>-4.4318681538856361E-2</v>
      </c>
      <c r="AI137" s="22">
        <f>AH137-$AH$142+1</f>
        <v>1</v>
      </c>
      <c r="AJ137" s="22">
        <f>PERCENTILE($M$2:$M$141, 0.02)</f>
        <v>-2.1836572052201673</v>
      </c>
      <c r="AK137" s="22">
        <f>PERCENTILE($M$2:$M$141, 0.98)</f>
        <v>1.2382392151731634</v>
      </c>
      <c r="AL137" s="22">
        <f>MIN(MAX(M137,AJ137), AK137)</f>
        <v>-1.7825528034132001</v>
      </c>
      <c r="AM137" s="22">
        <f>AL137-$AL$142 + 1</f>
        <v>1.4011044018069672</v>
      </c>
      <c r="AN137" s="46">
        <v>1</v>
      </c>
      <c r="AO137" s="51">
        <v>1</v>
      </c>
      <c r="AP137" s="51">
        <v>1</v>
      </c>
      <c r="AQ137" s="21">
        <v>1</v>
      </c>
      <c r="AR137" s="17">
        <f>(AI137^4)*AB137*AE137*AN137</f>
        <v>1</v>
      </c>
      <c r="AS137" s="17">
        <f>(AM137^4) *Z137*AC137*AO137*(M137 &gt; 0)</f>
        <v>0</v>
      </c>
      <c r="AT137" s="17">
        <f>(AM137^4)*AA137*AP137*AQ137</f>
        <v>3.8537362654896081</v>
      </c>
      <c r="AU137" s="17">
        <f>MIN(AR137, 0.05*AR$142)</f>
        <v>1</v>
      </c>
      <c r="AV137" s="17">
        <f>MIN(AS137, 0.05*AS$142)</f>
        <v>0</v>
      </c>
      <c r="AW137" s="17">
        <f>MIN(AT137, 0.05*AT$142)</f>
        <v>3.8537362654896081</v>
      </c>
      <c r="AX137" s="14">
        <f>AU137/$AU$142</f>
        <v>1.7006809062579088E-3</v>
      </c>
      <c r="AY137" s="14">
        <f>AV137/$AV$142</f>
        <v>0</v>
      </c>
      <c r="AZ137" s="67">
        <f>AW137/$AW$142</f>
        <v>4.2102604788884764E-4</v>
      </c>
      <c r="BA137" s="21">
        <f>N137</f>
        <v>0</v>
      </c>
      <c r="BB137" s="66">
        <v>212</v>
      </c>
      <c r="BC137" s="15">
        <f>$D$148*AX137</f>
        <v>208.10500957088337</v>
      </c>
      <c r="BD137" s="19">
        <f>BC137-BB137</f>
        <v>-3.894990429116632</v>
      </c>
      <c r="BE137" s="63">
        <f>(IF(BD137 &gt; 0, V137, W137))</f>
        <v>7.4786528790287345</v>
      </c>
      <c r="BF137" s="46">
        <f>BD137/BE137</f>
        <v>-0.52081444240295871</v>
      </c>
      <c r="BG137" s="64">
        <f>BB137/BC137</f>
        <v>1.0187164664471469</v>
      </c>
      <c r="BH137" s="66">
        <v>124</v>
      </c>
      <c r="BI137" s="66">
        <v>439</v>
      </c>
      <c r="BJ137" s="66">
        <v>66</v>
      </c>
      <c r="BK137" s="10">
        <f>SUM(BH137:BJ137)</f>
        <v>629</v>
      </c>
      <c r="BL137" s="15">
        <f>AY137*$D$147</f>
        <v>0</v>
      </c>
      <c r="BM137" s="9">
        <f>BL137-BK137</f>
        <v>-629</v>
      </c>
      <c r="BN137" s="48">
        <f>IF(BM137&gt;0,V137,W137)</f>
        <v>7.4786528790287345</v>
      </c>
      <c r="BO137" s="46">
        <f>BM137/BN137</f>
        <v>-84.106056287732031</v>
      </c>
      <c r="BP137" s="64" t="e">
        <f>BK137/BL137</f>
        <v>#DIV/0!</v>
      </c>
      <c r="BQ137" s="16">
        <f>BB137+BK137+BS137</f>
        <v>841</v>
      </c>
      <c r="BR137" s="69">
        <f>BC137+BL137+BT137</f>
        <v>212.13275525801203</v>
      </c>
      <c r="BS137" s="66">
        <v>0</v>
      </c>
      <c r="BT137" s="15">
        <f>AZ137*$D$150</f>
        <v>4.027745687128661</v>
      </c>
      <c r="BU137" s="37">
        <f>BT137-BS137</f>
        <v>4.027745687128661</v>
      </c>
      <c r="BV137" s="54">
        <f>BU137*(BU137&lt;&gt;0)</f>
        <v>4.027745687128661</v>
      </c>
      <c r="BW137" s="26">
        <f>BV137/$BV$142</f>
        <v>7.7981523468125553E-3</v>
      </c>
      <c r="BX137" s="47">
        <f>BW137 * $BU$142</f>
        <v>4.027745687128661</v>
      </c>
      <c r="BY137" s="48">
        <f>IF(BX137&gt;0, V137, W137)</f>
        <v>6.994958703592344</v>
      </c>
      <c r="BZ137" s="65">
        <f>BX137/BY137</f>
        <v>0.57580692864707894</v>
      </c>
      <c r="CA137" s="66">
        <v>19</v>
      </c>
      <c r="CB137" s="15">
        <f>AZ137*$CA$145</f>
        <v>3.7209650573344524</v>
      </c>
      <c r="CC137" s="37">
        <f>CB137-CA137</f>
        <v>-15.279034942665547</v>
      </c>
      <c r="CD137" s="54">
        <f>CC137*(CC137&lt;&gt;0)</f>
        <v>-15.279034942665547</v>
      </c>
      <c r="CE137" s="26">
        <f>CD137/$CD$142</f>
        <v>-2.646954030568408E-3</v>
      </c>
      <c r="CF137" s="47">
        <f>CE137 * $CC$142</f>
        <v>-15.279034942665547</v>
      </c>
      <c r="CG137" s="48">
        <f>IF(BX137&gt;0,V137,W137)</f>
        <v>6.994958703592344</v>
      </c>
      <c r="CH137" s="65">
        <f>CF137/CG137</f>
        <v>-2.184292372565233</v>
      </c>
      <c r="CI137" s="70">
        <f>N137</f>
        <v>0</v>
      </c>
      <c r="CJ137" s="1">
        <f>BQ137+BS137</f>
        <v>841</v>
      </c>
    </row>
    <row r="138" spans="1:88" x14ac:dyDescent="0.2">
      <c r="A138" s="31" t="s">
        <v>179</v>
      </c>
      <c r="B138">
        <v>1</v>
      </c>
      <c r="C138">
        <v>1</v>
      </c>
      <c r="D138">
        <v>0.79906323185011696</v>
      </c>
      <c r="E138">
        <v>0.20093676814988201</v>
      </c>
      <c r="F138">
        <v>0.436482084690553</v>
      </c>
      <c r="G138">
        <v>0.436482084690553</v>
      </c>
      <c r="H138">
        <v>0.21580246913580201</v>
      </c>
      <c r="I138">
        <v>0.65234567901234497</v>
      </c>
      <c r="J138">
        <v>0.37520368902895301</v>
      </c>
      <c r="K138">
        <v>0.40468467770715499</v>
      </c>
      <c r="L138">
        <v>0.681488696117308</v>
      </c>
      <c r="M138">
        <v>-1.97670350470821</v>
      </c>
      <c r="N138" s="21">
        <v>0</v>
      </c>
      <c r="O138">
        <v>0.99987090686890601</v>
      </c>
      <c r="P138">
        <v>0.99973868219738504</v>
      </c>
      <c r="Q138">
        <v>1.00451503526786</v>
      </c>
      <c r="R138">
        <v>1.00095265309491</v>
      </c>
      <c r="S138">
        <v>77.48</v>
      </c>
      <c r="T138" s="27">
        <f>IF(C138,P138,R138)</f>
        <v>0.99973868219738504</v>
      </c>
      <c r="U138" s="27">
        <f>IF(D138 = 0,O138,Q138)</f>
        <v>1.00451503526786</v>
      </c>
      <c r="V138" s="39">
        <f>S138*T138^(1-N138)</f>
        <v>77.459753096653401</v>
      </c>
      <c r="W138" s="38">
        <f>S138*U138^(N138+1)</f>
        <v>77.829824932553791</v>
      </c>
      <c r="X138" s="44">
        <f>0.5 * (D138-MAX($D$3:$D$141))/(MIN($D$3:$D$141)-MAX($D$3:$D$141)) + 0.75</f>
        <v>0.84839513324114568</v>
      </c>
      <c r="Y138" s="44">
        <f>AVERAGE(D138, F138, G138, H138, I138, J138, K138)</f>
        <v>0.47429484515935399</v>
      </c>
      <c r="Z138" s="22">
        <f>AI138^N138</f>
        <v>1</v>
      </c>
      <c r="AA138" s="22">
        <f>(Z138+AB138)/2</f>
        <v>1</v>
      </c>
      <c r="AB138" s="22">
        <f>AM138^N138</f>
        <v>1</v>
      </c>
      <c r="AC138" s="22">
        <v>1</v>
      </c>
      <c r="AD138" s="22">
        <v>1</v>
      </c>
      <c r="AE138" s="22">
        <v>1</v>
      </c>
      <c r="AF138" s="22">
        <f>PERCENTILE($L$2:$L$141, 0.05)</f>
        <v>-4.4318681538856361E-2</v>
      </c>
      <c r="AG138" s="22">
        <f>PERCENTILE($L$2:$L$141, 0.95)</f>
        <v>0.96039612543034902</v>
      </c>
      <c r="AH138" s="22">
        <f>MIN(MAX(L138,AF138), AG138)</f>
        <v>0.681488696117308</v>
      </c>
      <c r="AI138" s="22">
        <f>AH138-$AH$142+1</f>
        <v>1.7258073776561642</v>
      </c>
      <c r="AJ138" s="22">
        <f>PERCENTILE($M$2:$M$141, 0.02)</f>
        <v>-2.1836572052201673</v>
      </c>
      <c r="AK138" s="22">
        <f>PERCENTILE($M$2:$M$141, 0.98)</f>
        <v>1.2382392151731634</v>
      </c>
      <c r="AL138" s="22">
        <f>MIN(MAX(M138,AJ138), AK138)</f>
        <v>-1.97670350470821</v>
      </c>
      <c r="AM138" s="22">
        <f>AL138-$AL$142 + 1</f>
        <v>1.2069537005119573</v>
      </c>
      <c r="AN138" s="46">
        <v>1</v>
      </c>
      <c r="AO138" s="51">
        <v>1</v>
      </c>
      <c r="AP138" s="51">
        <v>1</v>
      </c>
      <c r="AQ138" s="21">
        <v>1</v>
      </c>
      <c r="AR138" s="17">
        <f>(AI138^4)*AB138*AE138*AN138</f>
        <v>8.8709327090318233</v>
      </c>
      <c r="AS138" s="17">
        <f>(AM138^4) *Z138*AC138*AO138*(M138 &gt; 0)</f>
        <v>0</v>
      </c>
      <c r="AT138" s="17">
        <f>(AM138^4)*AA138*AP138*AQ138</f>
        <v>2.1220833723584356</v>
      </c>
      <c r="AU138" s="17">
        <f>MIN(AR138, 0.05*AR$142)</f>
        <v>8.8709327090318233</v>
      </c>
      <c r="AV138" s="17">
        <f>MIN(AS138, 0.05*AS$142)</f>
        <v>0</v>
      </c>
      <c r="AW138" s="17">
        <f>MIN(AT138, 0.05*AT$142)</f>
        <v>2.1220833723584356</v>
      </c>
      <c r="AX138" s="14">
        <f>AU138/$AU$142</f>
        <v>1.5086625878949166E-2</v>
      </c>
      <c r="AY138" s="14">
        <f>AV138/$AV$142</f>
        <v>0</v>
      </c>
      <c r="AZ138" s="67">
        <f>AW138/$AW$142</f>
        <v>2.3184056043368056E-4</v>
      </c>
      <c r="BA138" s="21">
        <f>N138</f>
        <v>0</v>
      </c>
      <c r="BB138" s="66">
        <v>0</v>
      </c>
      <c r="BC138" s="15">
        <f>$D$148*AX138</f>
        <v>1846.08553631573</v>
      </c>
      <c r="BD138" s="19">
        <f>BC138-BB138</f>
        <v>1846.08553631573</v>
      </c>
      <c r="BE138" s="63">
        <f>(IF(BD138 &gt; 0, V138, W138))</f>
        <v>77.459753096653401</v>
      </c>
      <c r="BF138" s="46">
        <f>BD138/BE138</f>
        <v>23.832835279144323</v>
      </c>
      <c r="BG138" s="64">
        <f>BB138/BC138</f>
        <v>0</v>
      </c>
      <c r="BH138" s="66">
        <v>0</v>
      </c>
      <c r="BI138" s="66">
        <v>0</v>
      </c>
      <c r="BJ138" s="66">
        <v>0</v>
      </c>
      <c r="BK138" s="10">
        <f>SUM(BH138:BJ138)</f>
        <v>0</v>
      </c>
      <c r="BL138" s="15">
        <f>AY138*$D$147</f>
        <v>0</v>
      </c>
      <c r="BM138" s="9">
        <f>BL138-BK138</f>
        <v>0</v>
      </c>
      <c r="BN138" s="48">
        <f>IF(BM138&gt;0,V138,W138)</f>
        <v>77.829824932553791</v>
      </c>
      <c r="BO138" s="46">
        <f>BM138/BN138</f>
        <v>0</v>
      </c>
      <c r="BP138" s="64" t="e">
        <f>BK138/BL138</f>
        <v>#DIV/0!</v>
      </c>
      <c r="BQ138" s="16">
        <f>BB138+BK138+BS138</f>
        <v>0</v>
      </c>
      <c r="BR138" s="69">
        <f>BC138+BL138+BT138</f>
        <v>1848.3034390371188</v>
      </c>
      <c r="BS138" s="66">
        <v>0</v>
      </c>
      <c r="BT138" s="15">
        <f>AZ138*$D$150</f>
        <v>2.2179027213888052</v>
      </c>
      <c r="BU138" s="37">
        <f>BT138-BS138</f>
        <v>2.2179027213888052</v>
      </c>
      <c r="BV138" s="54">
        <f>BU138*(BU138&lt;&gt;0)</f>
        <v>2.2179027213888052</v>
      </c>
      <c r="BW138" s="26">
        <f>BV138/$BV$142</f>
        <v>4.2941001382164924E-3</v>
      </c>
      <c r="BX138" s="47">
        <f>BW138 * $BU$142</f>
        <v>2.2179027213888052</v>
      </c>
      <c r="BY138" s="48">
        <f>IF(BX138&gt;0, V138, W138)</f>
        <v>77.459753096653401</v>
      </c>
      <c r="BZ138" s="65">
        <f>BX138/BY138</f>
        <v>2.8632969157819693E-2</v>
      </c>
      <c r="CA138" s="66">
        <v>0</v>
      </c>
      <c r="CB138" s="15">
        <f>AZ138*$CA$145</f>
        <v>2.0489720970288037</v>
      </c>
      <c r="CC138" s="37">
        <f>CB138-CA138</f>
        <v>2.0489720970288037</v>
      </c>
      <c r="CD138" s="54">
        <f>CC138*(CC138&lt;&gt;0)</f>
        <v>2.0489720970288037</v>
      </c>
      <c r="CE138" s="26">
        <f>CD138/$CD$142</f>
        <v>3.549658058316095E-4</v>
      </c>
      <c r="CF138" s="47">
        <f>CE138 * $CC$142</f>
        <v>2.0489720970288037</v>
      </c>
      <c r="CG138" s="48">
        <f>IF(BX138&gt;0,V138,W138)</f>
        <v>77.459753096653401</v>
      </c>
      <c r="CH138" s="65">
        <f>CF138/CG138</f>
        <v>2.6452086601310484E-2</v>
      </c>
      <c r="CI138" s="70">
        <f>N138</f>
        <v>0</v>
      </c>
      <c r="CJ138" s="1">
        <f>BQ138+BS138</f>
        <v>0</v>
      </c>
    </row>
    <row r="139" spans="1:88" x14ac:dyDescent="0.2">
      <c r="A139" s="31" t="s">
        <v>281</v>
      </c>
      <c r="B139">
        <v>1</v>
      </c>
      <c r="C139">
        <v>1</v>
      </c>
      <c r="D139">
        <v>0.21964856230031901</v>
      </c>
      <c r="E139">
        <v>0.78035143769967996</v>
      </c>
      <c r="F139">
        <v>0.143367752184273</v>
      </c>
      <c r="G139">
        <v>0.143367752184273</v>
      </c>
      <c r="H139">
        <v>5.9732664995822797E-2</v>
      </c>
      <c r="I139">
        <v>0.290726817042606</v>
      </c>
      <c r="J139">
        <v>0.131779693305561</v>
      </c>
      <c r="K139">
        <v>0.137451658457623</v>
      </c>
      <c r="L139">
        <v>0.655189207537756</v>
      </c>
      <c r="M139">
        <v>1.15621818283941</v>
      </c>
      <c r="N139" s="21">
        <v>0</v>
      </c>
      <c r="O139">
        <v>1.02822964524494</v>
      </c>
      <c r="P139">
        <v>0.95631871581844197</v>
      </c>
      <c r="Q139">
        <v>1</v>
      </c>
      <c r="R139">
        <v>0.99937106979538803</v>
      </c>
      <c r="S139">
        <v>0.73930001258850098</v>
      </c>
      <c r="T139" s="27">
        <f>IF(C139,P139,R139)</f>
        <v>0.95631871581844197</v>
      </c>
      <c r="U139" s="27">
        <f>IF(D139 = 0,O139,Q139)</f>
        <v>1</v>
      </c>
      <c r="V139" s="39">
        <f>S139*T139^(1-N139)</f>
        <v>0.70700643864319324</v>
      </c>
      <c r="W139" s="38">
        <f>S139*U139^(N139+1)</f>
        <v>0.73930001258850098</v>
      </c>
      <c r="X139" s="44">
        <f>0.5 * (D139-MAX($D$3:$D$141))/(MIN($D$3:$D$141)-MAX($D$3:$D$141)) + 0.75</f>
        <v>1.1426598231444867</v>
      </c>
      <c r="Y139" s="44">
        <f>AVERAGE(D139, F139, G139, H139, I139, J139, K139)</f>
        <v>0.16086784292435399</v>
      </c>
      <c r="Z139" s="22">
        <f>AI139^N139</f>
        <v>1</v>
      </c>
      <c r="AA139" s="22">
        <f>(Z139+AB139)/2</f>
        <v>1</v>
      </c>
      <c r="AB139" s="22">
        <f>AM139^N139</f>
        <v>1</v>
      </c>
      <c r="AC139" s="22">
        <v>1</v>
      </c>
      <c r="AD139" s="22">
        <v>1</v>
      </c>
      <c r="AE139" s="22">
        <v>1</v>
      </c>
      <c r="AF139" s="22">
        <f>PERCENTILE($L$2:$L$141, 0.05)</f>
        <v>-4.4318681538856361E-2</v>
      </c>
      <c r="AG139" s="22">
        <f>PERCENTILE($L$2:$L$141, 0.95)</f>
        <v>0.96039612543034902</v>
      </c>
      <c r="AH139" s="22">
        <f>MIN(MAX(L139,AF139), AG139)</f>
        <v>0.655189207537756</v>
      </c>
      <c r="AI139" s="22">
        <f>AH139-$AH$142+1</f>
        <v>1.6995078890766124</v>
      </c>
      <c r="AJ139" s="22">
        <f>PERCENTILE($M$2:$M$141, 0.02)</f>
        <v>-2.1836572052201673</v>
      </c>
      <c r="AK139" s="22">
        <f>PERCENTILE($M$2:$M$141, 0.98)</f>
        <v>1.2382392151731634</v>
      </c>
      <c r="AL139" s="22">
        <f>MIN(MAX(M139,AJ139), AK139)</f>
        <v>1.15621818283941</v>
      </c>
      <c r="AM139" s="22">
        <f>AL139-$AL$142 + 1</f>
        <v>4.3398753880595775</v>
      </c>
      <c r="AN139" s="46">
        <v>0</v>
      </c>
      <c r="AO139" s="75">
        <v>0.26</v>
      </c>
      <c r="AP139" s="51">
        <v>0</v>
      </c>
      <c r="AQ139" s="50">
        <v>1</v>
      </c>
      <c r="AR139" s="17">
        <f>(AI139^4)*AB139*AE139*AN139</f>
        <v>0</v>
      </c>
      <c r="AS139" s="17">
        <f>(AM139^4) *Z139*AC139*AO139*(M139 &gt; 0)</f>
        <v>92.232161515757156</v>
      </c>
      <c r="AT139" s="17">
        <f>(AM139^4)*AA139*AP139*AQ139</f>
        <v>0</v>
      </c>
      <c r="AU139" s="17">
        <f>MIN(AR139, 0.05*AR$142)</f>
        <v>0</v>
      </c>
      <c r="AV139" s="17">
        <f>MIN(AS139, 0.05*AS$142)</f>
        <v>92.232161515757156</v>
      </c>
      <c r="AW139" s="17">
        <f>MIN(AT139, 0.05*AT$142)</f>
        <v>0</v>
      </c>
      <c r="AX139" s="14">
        <f>AU139/$AU$142</f>
        <v>0</v>
      </c>
      <c r="AY139" s="14">
        <f>AV139/$AV$142</f>
        <v>2.7963647869652407E-2</v>
      </c>
      <c r="AZ139" s="67">
        <f>AW139/$AW$142</f>
        <v>0</v>
      </c>
      <c r="BA139" s="21">
        <f>N139</f>
        <v>0</v>
      </c>
      <c r="BB139" s="66">
        <v>0</v>
      </c>
      <c r="BC139" s="15">
        <f>$D$148*AX139</f>
        <v>0</v>
      </c>
      <c r="BD139" s="19">
        <f>BC139-BB139</f>
        <v>0</v>
      </c>
      <c r="BE139" s="63">
        <f>(IF(BD139 &gt; 0, V139, W139))</f>
        <v>0.73930001258850098</v>
      </c>
      <c r="BF139" s="46">
        <f>BD139/BE139</f>
        <v>0</v>
      </c>
      <c r="BG139" s="64" t="e">
        <f>BB139/BC139</f>
        <v>#DIV/0!</v>
      </c>
      <c r="BH139" s="66">
        <v>448</v>
      </c>
      <c r="BI139" s="66">
        <v>511</v>
      </c>
      <c r="BJ139" s="66">
        <v>0</v>
      </c>
      <c r="BK139" s="10">
        <f>SUM(BH139:BJ139)</f>
        <v>959</v>
      </c>
      <c r="BL139" s="15">
        <f>AY139*$D$147</f>
        <v>4958.0987800759003</v>
      </c>
      <c r="BM139" s="9">
        <f>BL139-BK139</f>
        <v>3999.0987800759003</v>
      </c>
      <c r="BN139" s="48">
        <f>IF(BM139&gt;0,V139,W139)</f>
        <v>0.70700643864319324</v>
      </c>
      <c r="BO139" s="46">
        <f>BM139/BN139</f>
        <v>5656.3824054424713</v>
      </c>
      <c r="BP139" s="64">
        <f>BK139/BL139</f>
        <v>0.19342091445489903</v>
      </c>
      <c r="BQ139" s="16">
        <f>BB139+BK139+BS139</f>
        <v>959</v>
      </c>
      <c r="BR139" s="69">
        <f>BC139+BL139+BT139</f>
        <v>4958.0987800759003</v>
      </c>
      <c r="BS139" s="66">
        <v>0</v>
      </c>
      <c r="BT139" s="15">
        <f>AZ139*$D$150</f>
        <v>0</v>
      </c>
      <c r="BU139" s="37">
        <f>BT139-BS139</f>
        <v>0</v>
      </c>
      <c r="BV139" s="54">
        <f>BU139*(BU139&lt;&gt;0)</f>
        <v>0</v>
      </c>
      <c r="BW139" s="26">
        <f>BV139/$BV$142</f>
        <v>0</v>
      </c>
      <c r="BX139" s="47">
        <f>BW139 * $BU$142</f>
        <v>0</v>
      </c>
      <c r="BY139" s="48">
        <f>IF(BX139&gt;0, V139, W139)</f>
        <v>0.73930001258850098</v>
      </c>
      <c r="BZ139" s="65">
        <f>BX139/BY139</f>
        <v>0</v>
      </c>
      <c r="CA139" s="66">
        <v>0</v>
      </c>
      <c r="CB139" s="15">
        <f>AZ139*$CA$145</f>
        <v>0</v>
      </c>
      <c r="CC139" s="37">
        <f>CB139-CA139</f>
        <v>0</v>
      </c>
      <c r="CD139" s="54">
        <f>CC139*(CC139&lt;&gt;0)</f>
        <v>0</v>
      </c>
      <c r="CE139" s="26">
        <f>CD139/$CD$142</f>
        <v>0</v>
      </c>
      <c r="CF139" s="47">
        <f>CE139 * $CC$142</f>
        <v>0</v>
      </c>
      <c r="CG139" s="48">
        <f>IF(BX139&gt;0,V139,W139)</f>
        <v>0.73930001258850098</v>
      </c>
      <c r="CH139" s="65">
        <f>CF139/CG139</f>
        <v>0</v>
      </c>
      <c r="CI139" s="70">
        <f>N139</f>
        <v>0</v>
      </c>
      <c r="CJ139" s="1">
        <f>BQ139+BS139</f>
        <v>959</v>
      </c>
    </row>
    <row r="140" spans="1:88" x14ac:dyDescent="0.2">
      <c r="A140" s="31" t="s">
        <v>180</v>
      </c>
      <c r="B140">
        <v>1</v>
      </c>
      <c r="C140">
        <v>0</v>
      </c>
      <c r="D140">
        <v>0.345251396648044</v>
      </c>
      <c r="E140">
        <v>0.65474860335195495</v>
      </c>
      <c r="F140">
        <v>0.34433443344334402</v>
      </c>
      <c r="G140">
        <v>0.34433443344334402</v>
      </c>
      <c r="H140">
        <v>0.29426751592356598</v>
      </c>
      <c r="I140">
        <v>0.25987261146496798</v>
      </c>
      <c r="J140">
        <v>0.27653583462612202</v>
      </c>
      <c r="K140">
        <v>0.30857869327412801</v>
      </c>
      <c r="L140">
        <v>0.414833042591436</v>
      </c>
      <c r="M140">
        <v>0.70866088255899895</v>
      </c>
      <c r="N140" s="21">
        <v>0</v>
      </c>
      <c r="O140">
        <v>1.0097748232805801</v>
      </c>
      <c r="P140">
        <v>0.98218854304443404</v>
      </c>
      <c r="Q140">
        <v>1.0274862779799401</v>
      </c>
      <c r="R140">
        <v>0.98891086336230904</v>
      </c>
      <c r="S140">
        <v>76.139999389648395</v>
      </c>
      <c r="T140" s="27">
        <f>IF(C140,P140,R140)</f>
        <v>0.98891086336230904</v>
      </c>
      <c r="U140" s="27">
        <f>IF(D140 = 0,O140,Q140)</f>
        <v>1.0274862779799401</v>
      </c>
      <c r="V140" s="39">
        <f>S140*T140^(1-N140)</f>
        <v>75.295672532822877</v>
      </c>
      <c r="W140" s="38">
        <f>S140*U140^(N140+1)</f>
        <v>78.232804578264734</v>
      </c>
      <c r="X140" s="44">
        <f>0.5 * (D140-MAX($D$3:$D$141))/(MIN($D$3:$D$141)-MAX($D$3:$D$141)) + 0.75</f>
        <v>1.0788704835873228</v>
      </c>
      <c r="Y140" s="44">
        <f>AVERAGE(D140, F140, G140, H140, I140, J140, K140)</f>
        <v>0.31045355983193085</v>
      </c>
      <c r="Z140" s="22">
        <f>AI140^N140</f>
        <v>1</v>
      </c>
      <c r="AA140" s="22">
        <f>(Z140+AB140)/2</f>
        <v>1</v>
      </c>
      <c r="AB140" s="22">
        <f>AM140^N140</f>
        <v>1</v>
      </c>
      <c r="AC140" s="22">
        <v>1</v>
      </c>
      <c r="AD140" s="22">
        <v>1</v>
      </c>
      <c r="AE140" s="22">
        <v>1</v>
      </c>
      <c r="AF140" s="22">
        <f>PERCENTILE($L$2:$L$141, 0.05)</f>
        <v>-4.4318681538856361E-2</v>
      </c>
      <c r="AG140" s="22">
        <f>PERCENTILE($L$2:$L$141, 0.95)</f>
        <v>0.96039612543034902</v>
      </c>
      <c r="AH140" s="22">
        <f>MIN(MAX(L140,AF140), AG140)</f>
        <v>0.414833042591436</v>
      </c>
      <c r="AI140" s="22">
        <f>AH140-$AH$142+1</f>
        <v>1.4591517241302925</v>
      </c>
      <c r="AJ140" s="22">
        <f>PERCENTILE($M$2:$M$141, 0.02)</f>
        <v>-2.1836572052201673</v>
      </c>
      <c r="AK140" s="22">
        <f>PERCENTILE($M$2:$M$141, 0.98)</f>
        <v>1.2382392151731634</v>
      </c>
      <c r="AL140" s="22">
        <f>MIN(MAX(M140,AJ140), AK140)</f>
        <v>0.70866088255899895</v>
      </c>
      <c r="AM140" s="22">
        <f>AL140-$AL$142 + 1</f>
        <v>3.8923180877791661</v>
      </c>
      <c r="AN140" s="46">
        <v>1</v>
      </c>
      <c r="AO140" s="51">
        <v>1</v>
      </c>
      <c r="AP140" s="51">
        <v>1</v>
      </c>
      <c r="AQ140" s="21">
        <v>2</v>
      </c>
      <c r="AR140" s="17">
        <f>(AI140^4)*AB140*AE140*AN140</f>
        <v>4.5331679599850423</v>
      </c>
      <c r="AS140" s="17">
        <f>(AM140^4) *Z140*AC140*AO140*(M140 &gt; 0)</f>
        <v>229.52674494214878</v>
      </c>
      <c r="AT140" s="17">
        <f>(AM140^4)*AA140*AP140*AQ140</f>
        <v>459.05348988429756</v>
      </c>
      <c r="AU140" s="17">
        <f>MIN(AR140, 0.05*AR$142)</f>
        <v>4.5331679599850423</v>
      </c>
      <c r="AV140" s="17">
        <f>MIN(AS140, 0.05*AS$142)</f>
        <v>173.57233259097049</v>
      </c>
      <c r="AW140" s="17">
        <f>MIN(AT140, 0.05*AT$142)</f>
        <v>459.05348988429756</v>
      </c>
      <c r="AX140" s="14">
        <f>AU140/$AU$142</f>
        <v>7.7094721944066767E-3</v>
      </c>
      <c r="AY140" s="14">
        <f>AV140/$AV$142</f>
        <v>5.2624979277525345E-2</v>
      </c>
      <c r="AZ140" s="67">
        <f>AW140/$AW$142</f>
        <v>5.0152232353402618E-2</v>
      </c>
      <c r="BA140" s="21">
        <f>N140</f>
        <v>0</v>
      </c>
      <c r="BB140" s="66">
        <v>761</v>
      </c>
      <c r="BC140" s="15">
        <f>$D$148*AX140</f>
        <v>943.37496169910901</v>
      </c>
      <c r="BD140" s="19">
        <f>BC140-BB140</f>
        <v>182.37496169910901</v>
      </c>
      <c r="BE140" s="63">
        <f>(IF(BD140 &gt; 0, V140, W140))</f>
        <v>75.295672532822877</v>
      </c>
      <c r="BF140" s="46">
        <f>BD140/BE140</f>
        <v>2.4221174413391173</v>
      </c>
      <c r="BG140" s="64">
        <f>BB140/BC140</f>
        <v>0.80667818300940042</v>
      </c>
      <c r="BH140" s="66">
        <v>914</v>
      </c>
      <c r="BI140" s="66">
        <v>7157</v>
      </c>
      <c r="BJ140" s="66">
        <v>0</v>
      </c>
      <c r="BK140" s="10">
        <f>SUM(BH140:BJ140)</f>
        <v>8071</v>
      </c>
      <c r="BL140" s="15">
        <f>AY140*$D$147</f>
        <v>9330.6798445485219</v>
      </c>
      <c r="BM140" s="9">
        <f>BL140-BK140</f>
        <v>1259.6798445485219</v>
      </c>
      <c r="BN140" s="48">
        <f>IF(BM140&gt;0,V140,W140)</f>
        <v>75.295672532822877</v>
      </c>
      <c r="BO140" s="46">
        <f>BM140/BN140</f>
        <v>16.729777451677617</v>
      </c>
      <c r="BP140" s="64">
        <f>BK140/BL140</f>
        <v>0.86499592039003526</v>
      </c>
      <c r="BQ140" s="16">
        <f>BB140+BK140+BS140</f>
        <v>9441</v>
      </c>
      <c r="BR140" s="69">
        <f>BC140+BL140+BT140</f>
        <v>10753.836137056456</v>
      </c>
      <c r="BS140" s="66">
        <v>609</v>
      </c>
      <c r="BT140" s="15">
        <f>AZ140*$D$150</f>
        <v>479.78133080882617</v>
      </c>
      <c r="BU140" s="37">
        <f>BT140-BS140</f>
        <v>-129.21866919117383</v>
      </c>
      <c r="BV140" s="54">
        <f>BU140*(BU140&lt;&gt;0)</f>
        <v>-129.21866919117383</v>
      </c>
      <c r="BW140" s="26">
        <f>BV140/$BV$142</f>
        <v>-0.25018135370992178</v>
      </c>
      <c r="BX140" s="47">
        <f>BW140 * $BU$142</f>
        <v>-129.21866919117383</v>
      </c>
      <c r="BY140" s="48">
        <f>IF(BX140&gt;0, V140, W140)</f>
        <v>78.232804578264734</v>
      </c>
      <c r="BZ140" s="65">
        <f>BX140/BY140</f>
        <v>-1.6517197598598479</v>
      </c>
      <c r="CA140" s="66">
        <v>0</v>
      </c>
      <c r="CB140" s="15">
        <f>AZ140*$CA$145</f>
        <v>443.23790670451933</v>
      </c>
      <c r="CC140" s="37">
        <f>CB140-CA140</f>
        <v>443.23790670451933</v>
      </c>
      <c r="CD140" s="54">
        <f>CC140*(CC140&lt;&gt;0)</f>
        <v>443.23790670451933</v>
      </c>
      <c r="CE140" s="26">
        <f>CD140/$CD$142</f>
        <v>7.6786941587264429E-2</v>
      </c>
      <c r="CF140" s="47">
        <f>CE140 * $CC$142</f>
        <v>443.23790670451933</v>
      </c>
      <c r="CG140" s="48">
        <f>IF(BX140&gt;0,V140,W140)</f>
        <v>78.232804578264734</v>
      </c>
      <c r="CH140" s="65">
        <f>CF140/CG140</f>
        <v>5.6656272147459639</v>
      </c>
      <c r="CI140" s="70">
        <f>N140</f>
        <v>0</v>
      </c>
      <c r="CJ140" s="1">
        <f>BQ140+BS140</f>
        <v>10050</v>
      </c>
    </row>
    <row r="141" spans="1:88" x14ac:dyDescent="0.2">
      <c r="A141" s="31" t="s">
        <v>212</v>
      </c>
      <c r="B141">
        <v>1</v>
      </c>
      <c r="C141">
        <v>1</v>
      </c>
      <c r="D141">
        <v>0.91932907348242798</v>
      </c>
      <c r="E141">
        <v>8.0670926517571906E-2</v>
      </c>
      <c r="F141">
        <v>0.82803812549642497</v>
      </c>
      <c r="G141">
        <v>0.82803812549642497</v>
      </c>
      <c r="H141">
        <v>0.91938178780283997</v>
      </c>
      <c r="I141">
        <v>0.75355054302422697</v>
      </c>
      <c r="J141">
        <v>0.83234646959389103</v>
      </c>
      <c r="K141">
        <v>0.83018950273181202</v>
      </c>
      <c r="L141">
        <v>0.866340087876733</v>
      </c>
      <c r="M141">
        <v>1.5230031808721101</v>
      </c>
      <c r="N141" s="21">
        <v>0</v>
      </c>
      <c r="O141">
        <v>1.0221912640080899</v>
      </c>
      <c r="P141">
        <v>0.99751183086781903</v>
      </c>
      <c r="Q141">
        <v>1.0069284550431701</v>
      </c>
      <c r="R141">
        <v>1</v>
      </c>
      <c r="S141">
        <v>13.8400001525878</v>
      </c>
      <c r="T141" s="27">
        <f>IF(C141,P141,R141)</f>
        <v>0.99751183086781903</v>
      </c>
      <c r="U141" s="27">
        <f>IF(D141 = 0,O141,Q141)</f>
        <v>1.0069284550431701</v>
      </c>
      <c r="V141" s="39">
        <f>S141*T141^(1-N141)</f>
        <v>13.805563891418752</v>
      </c>
      <c r="W141" s="38">
        <f>S141*U141^(N141+1)</f>
        <v>13.935889971442471</v>
      </c>
      <c r="X141" s="44">
        <f>0.5 * (D141-MAX($D$3:$D$141))/(MIN($D$3:$D$141)-MAX($D$3:$D$141)) + 0.75</f>
        <v>0.78731626787276598</v>
      </c>
      <c r="Y141" s="44">
        <f>AVERAGE(D141, F141, G141, H141, I141, J141, K141)</f>
        <v>0.84441051823257829</v>
      </c>
      <c r="Z141" s="22">
        <f>AI141^N141</f>
        <v>1</v>
      </c>
      <c r="AA141" s="22">
        <f>(Z141+AB141)/2</f>
        <v>1</v>
      </c>
      <c r="AB141" s="22">
        <f>AM141^N141</f>
        <v>1</v>
      </c>
      <c r="AC141" s="22">
        <v>1</v>
      </c>
      <c r="AD141" s="22">
        <v>1</v>
      </c>
      <c r="AE141" s="22">
        <v>1</v>
      </c>
      <c r="AF141" s="22">
        <f>PERCENTILE($L$2:$L$141, 0.05)</f>
        <v>-4.4318681538856361E-2</v>
      </c>
      <c r="AG141" s="22">
        <f>PERCENTILE($L$2:$L$141, 0.95)</f>
        <v>0.96039612543034902</v>
      </c>
      <c r="AH141" s="22">
        <f>MIN(MAX(L141,AF141), AG141)</f>
        <v>0.866340087876733</v>
      </c>
      <c r="AI141" s="22">
        <f>AH141-$AH$142+1</f>
        <v>1.9106587694155892</v>
      </c>
      <c r="AJ141" s="22">
        <f>PERCENTILE($M$2:$M$141, 0.02)</f>
        <v>-2.1836572052201673</v>
      </c>
      <c r="AK141" s="22">
        <f>PERCENTILE($M$2:$M$141, 0.98)</f>
        <v>1.2382392151731634</v>
      </c>
      <c r="AL141" s="22">
        <f>MIN(MAX(M141,AJ141), AK141)</f>
        <v>1.2382392151731634</v>
      </c>
      <c r="AM141" s="22">
        <f>AL141-$AL$142 + 1</f>
        <v>4.4218964203933311</v>
      </c>
      <c r="AN141" s="46">
        <v>0</v>
      </c>
      <c r="AO141" s="77">
        <v>0.26</v>
      </c>
      <c r="AP141" s="77">
        <v>0.52</v>
      </c>
      <c r="AQ141" s="21">
        <v>1</v>
      </c>
      <c r="AR141" s="17">
        <f>(AI141^4)*AB141*AE141*AN141</f>
        <v>0</v>
      </c>
      <c r="AS141" s="17">
        <f>(AM141^4) *Z141*AC141*AO141*(M141 &gt; 0)</f>
        <v>99.404858016359981</v>
      </c>
      <c r="AT141" s="17">
        <f>(AM141^4)*AA141*AP141*AQ141</f>
        <v>198.80971603271996</v>
      </c>
      <c r="AU141" s="17">
        <f>MIN(AR141, 0.05*AR$142)</f>
        <v>0</v>
      </c>
      <c r="AV141" s="17">
        <f>MIN(AS141, 0.05*AS$142)</f>
        <v>99.404858016359981</v>
      </c>
      <c r="AW141" s="17">
        <f>MIN(AT141, 0.05*AT$142)</f>
        <v>198.80971603271996</v>
      </c>
      <c r="AX141" s="14">
        <f>AU141/$AU$142</f>
        <v>0</v>
      </c>
      <c r="AY141" s="14">
        <f>AV141/$AV$142</f>
        <v>3.0138320520953971E-2</v>
      </c>
      <c r="AZ141" s="67">
        <f>AW141/$AW$142</f>
        <v>2.1720238038273162E-2</v>
      </c>
      <c r="BA141" s="21">
        <f>N141</f>
        <v>0</v>
      </c>
      <c r="BB141" s="66">
        <v>0</v>
      </c>
      <c r="BC141" s="15">
        <f>$D$148*AX141</f>
        <v>0</v>
      </c>
      <c r="BD141" s="19">
        <f>BC141-BB141</f>
        <v>0</v>
      </c>
      <c r="BE141" s="63">
        <f>(IF(BD141 &gt; 0, V141, W141))</f>
        <v>13.935889971442471</v>
      </c>
      <c r="BF141" s="46">
        <f>BD141/BE141</f>
        <v>0</v>
      </c>
      <c r="BG141" s="64" t="e">
        <f>BB141/BC141</f>
        <v>#DIV/0!</v>
      </c>
      <c r="BH141" s="66">
        <v>0</v>
      </c>
      <c r="BI141" s="66">
        <v>1439</v>
      </c>
      <c r="BJ141" s="66">
        <v>0</v>
      </c>
      <c r="BK141" s="10">
        <f>SUM(BH141:BJ141)</f>
        <v>1439</v>
      </c>
      <c r="BL141" s="15">
        <f>AY141*$D$147</f>
        <v>5343.6794407158213</v>
      </c>
      <c r="BM141" s="9">
        <f>BL141-BK141</f>
        <v>3904.6794407158213</v>
      </c>
      <c r="BN141" s="48">
        <f>IF(BM141&gt;0,V141,W141)</f>
        <v>13.805563891418752</v>
      </c>
      <c r="BO141" s="46">
        <f>BM141/BN141</f>
        <v>282.83375249473789</v>
      </c>
      <c r="BP141" s="64">
        <f>BK141/BL141</f>
        <v>0.26929010543477444</v>
      </c>
      <c r="BQ141" s="16">
        <f>BB141+BK141+BS141</f>
        <v>1660</v>
      </c>
      <c r="BR141" s="69">
        <f>BC141+BL141+BT141</f>
        <v>5551.4660979089613</v>
      </c>
      <c r="BS141" s="66">
        <v>221</v>
      </c>
      <c r="BT141" s="15">
        <f>AZ141*$D$150</f>
        <v>207.7866571931402</v>
      </c>
      <c r="BU141" s="37">
        <f>BT141-BS141</f>
        <v>-13.213342806859799</v>
      </c>
      <c r="BV141" s="54">
        <f>BU141*(BU141&lt;&gt;0)</f>
        <v>-13.213342806859799</v>
      </c>
      <c r="BW141" s="26">
        <f>BV141/$BV$142</f>
        <v>-2.5582464292081081E-2</v>
      </c>
      <c r="BX141" s="47">
        <f>BW141 * $BU$142</f>
        <v>-13.213342806859799</v>
      </c>
      <c r="BY141" s="48">
        <f>IF(BX141&gt;0, V141, W141)</f>
        <v>13.935889971442471</v>
      </c>
      <c r="BZ141" s="65">
        <f>BX141/BY141</f>
        <v>-0.94815206161477161</v>
      </c>
      <c r="CA141" s="66">
        <v>0</v>
      </c>
      <c r="CB141" s="15">
        <f>AZ141*$CA$145</f>
        <v>191.96020574655248</v>
      </c>
      <c r="CC141" s="37">
        <f>CB141-CA141</f>
        <v>191.96020574655248</v>
      </c>
      <c r="CD141" s="54">
        <f>CC141*(CC141&lt;&gt;0)</f>
        <v>191.96020574655248</v>
      </c>
      <c r="CE141" s="26">
        <f>CD141/$CD$142</f>
        <v>3.3255362149262432E-2</v>
      </c>
      <c r="CF141" s="47">
        <f>CE141 * $CC$142</f>
        <v>191.96020574655248</v>
      </c>
      <c r="CG141" s="48">
        <f>IF(BX141&gt;0,V141,W141)</f>
        <v>13.935889971442471</v>
      </c>
      <c r="CH141" s="65">
        <f>CF141/CG141</f>
        <v>13.774520761854374</v>
      </c>
      <c r="CI141" s="70">
        <f>N141</f>
        <v>0</v>
      </c>
      <c r="CJ141" s="1">
        <f>BQ141+BS141</f>
        <v>1881</v>
      </c>
    </row>
    <row r="142" spans="1:88" ht="17" thickBot="1" x14ac:dyDescent="0.25">
      <c r="A142" s="4" t="s">
        <v>11</v>
      </c>
      <c r="B142" s="13">
        <f>AVERAGE(B2:B141)</f>
        <v>0.60447761194029848</v>
      </c>
      <c r="C142" s="13">
        <f>AVERAGE(C2:C141)</f>
        <v>0.67142857142857137</v>
      </c>
      <c r="D142" s="6">
        <f>SUM(D2:D141)</f>
        <v>75.184746554789101</v>
      </c>
      <c r="E142" s="6">
        <f>SUM(E3:E141)</f>
        <v>64.312058557031818</v>
      </c>
      <c r="F142" s="4"/>
      <c r="G142" s="4"/>
      <c r="H142" s="4"/>
      <c r="I142" s="4"/>
      <c r="J142" s="4"/>
      <c r="K142" s="4"/>
      <c r="L142" s="4">
        <f>MIN(L2:L141)</f>
        <v>-0.739510707737423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23">
        <f>SUM(X2:X141)</f>
        <v>137.40590848103599</v>
      </c>
      <c r="Y142" s="23"/>
      <c r="Z142" s="13"/>
      <c r="AA142" s="13"/>
      <c r="AB142" s="13"/>
      <c r="AC142" s="13"/>
      <c r="AD142" s="13"/>
      <c r="AE142" s="13"/>
      <c r="AF142" s="13"/>
      <c r="AG142" s="13"/>
      <c r="AH142" s="23">
        <f>MIN(AH2:AH141)</f>
        <v>-4.4318681538856361E-2</v>
      </c>
      <c r="AI142" s="13"/>
      <c r="AJ142" s="13"/>
      <c r="AK142" s="13"/>
      <c r="AL142" s="23">
        <f>MIN(AL2:AL141)</f>
        <v>-2.1836572052201673</v>
      </c>
      <c r="AM142" s="13"/>
      <c r="AN142" s="13"/>
      <c r="AO142" s="13"/>
      <c r="AP142" s="13"/>
      <c r="AQ142" s="13"/>
      <c r="AR142" s="18">
        <f>SUM(AR2:AR141)</f>
        <v>587.99978074684736</v>
      </c>
      <c r="AS142" s="18">
        <f>SUM(AS2:AS141)</f>
        <v>3471.4466518194095</v>
      </c>
      <c r="AT142" s="18">
        <f>SUM(AT2:AT141)</f>
        <v>15610.847152383076</v>
      </c>
      <c r="AU142" s="18">
        <f>SUM(AU2:AU141)</f>
        <v>587.99978074684736</v>
      </c>
      <c r="AV142" s="18">
        <f>SUM(AV2:AV141)</f>
        <v>3298.2879038414817</v>
      </c>
      <c r="AW142" s="18">
        <f>SUM(AW2:AW141)</f>
        <v>9153.2015294859102</v>
      </c>
      <c r="AX142" s="4">
        <f>SUM(AX2:AX141)</f>
        <v>0.99999999999999967</v>
      </c>
      <c r="AY142" s="4">
        <f>SUM(AY2:AY141)</f>
        <v>0.99999999999999989</v>
      </c>
      <c r="AZ142" s="4">
        <f>SUM(AZ2:AZ141)</f>
        <v>0.99999999999999944</v>
      </c>
      <c r="BA142" s="7"/>
      <c r="BB142" s="9">
        <f>SUM(BB2:BB141)</f>
        <v>119416</v>
      </c>
      <c r="BC142" s="9">
        <f>SUM(BC2:BC141)</f>
        <v>122365.69999999998</v>
      </c>
      <c r="BD142" s="55">
        <f>SUM(BD2:BD141)</f>
        <v>2949.7000000000126</v>
      </c>
      <c r="BE142" s="9"/>
      <c r="BF142" s="9"/>
      <c r="BG142" s="9"/>
      <c r="BH142" s="9">
        <f>SUM(BH2:BH141)</f>
        <v>30500</v>
      </c>
      <c r="BI142" s="9">
        <f>SUM(BI2:BI141)</f>
        <v>139233</v>
      </c>
      <c r="BJ142" s="9">
        <f>SUM(BJ2:BJ141)</f>
        <v>1927</v>
      </c>
      <c r="BK142" s="9">
        <f>SUM(BK2:BK141)</f>
        <v>171660</v>
      </c>
      <c r="BL142" s="9">
        <f>SUM(BL2:BL141)</f>
        <v>177305.15000000002</v>
      </c>
      <c r="BM142" s="55">
        <f>SUM(BM2:BM141)</f>
        <v>5645.1500000000351</v>
      </c>
      <c r="BN142" s="9"/>
      <c r="BO142" s="9"/>
      <c r="BP142" s="9"/>
      <c r="BQ142" s="6">
        <f>SUM(BQ2:BQ141)</f>
        <v>300126</v>
      </c>
      <c r="BR142" s="6">
        <f>SUM(BR2:BR141)</f>
        <v>309237.35000000003</v>
      </c>
      <c r="BS142" s="9">
        <f>SUM(BS2:BS141)</f>
        <v>9050</v>
      </c>
      <c r="BT142" s="9">
        <f>SUM(BT2:BT141)</f>
        <v>9566.4999999999964</v>
      </c>
      <c r="BU142" s="55">
        <f>SUM(BU2:BU141)</f>
        <v>516.49999999999693</v>
      </c>
      <c r="BV142" s="9">
        <f>SUM(BV2:BV141)</f>
        <v>516.49999999999693</v>
      </c>
      <c r="BW142" s="9">
        <f>SUM(BW2:BW141)</f>
        <v>1.0000000000000002</v>
      </c>
      <c r="BX142" s="9">
        <f>SUM(BX2:BX141)</f>
        <v>516.49999999999693</v>
      </c>
      <c r="BY142" s="9"/>
      <c r="BZ142" s="9"/>
      <c r="CA142" s="9">
        <f>SUM(CA2:CA141)</f>
        <v>2876</v>
      </c>
      <c r="CB142" s="9">
        <f>SUM(CB2:CB141)</f>
        <v>8648.3083839822175</v>
      </c>
      <c r="CC142" s="55">
        <f>SUM(CC2:CC141)</f>
        <v>5772.3083839822184</v>
      </c>
      <c r="CD142" s="9">
        <f>SUM(CD2:CD141)</f>
        <v>5772.3083839822184</v>
      </c>
      <c r="CE142" s="9">
        <f>SUM(CE2:CE141)</f>
        <v>1</v>
      </c>
      <c r="CF142" s="9">
        <f>SUM(CF2:CF141)</f>
        <v>5772.3083839822184</v>
      </c>
      <c r="CG142" s="9"/>
      <c r="CH142" s="9"/>
    </row>
    <row r="143" spans="1:88" x14ac:dyDescent="0.2">
      <c r="A143" s="11" t="s">
        <v>18</v>
      </c>
      <c r="B143" s="8"/>
      <c r="C143" s="8"/>
      <c r="D143" s="1"/>
      <c r="E143" s="1">
        <f>MEDIAN(E2:E141)</f>
        <v>0.44998905541221451</v>
      </c>
      <c r="I143" s="20"/>
      <c r="L143">
        <f>PERCENTILE(L2:L141, 0.99)</f>
        <v>1.1160183314937706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 t="s">
        <v>138</v>
      </c>
      <c r="AO143" s="3" t="s">
        <v>137</v>
      </c>
      <c r="AP143" s="3" t="s">
        <v>140</v>
      </c>
      <c r="AQ143" s="3"/>
      <c r="AR143" s="3"/>
      <c r="BB143" s="2" t="s">
        <v>96</v>
      </c>
      <c r="BX143" s="1"/>
      <c r="CA143" s="66">
        <v>6427</v>
      </c>
    </row>
    <row r="144" spans="1:88" x14ac:dyDescent="0.2">
      <c r="A144" s="12" t="s">
        <v>17</v>
      </c>
      <c r="B144" s="8"/>
      <c r="C144" s="8"/>
      <c r="D144" s="7"/>
      <c r="E144" s="7"/>
      <c r="F144" s="7"/>
      <c r="G144" s="7"/>
      <c r="H144" s="7"/>
      <c r="I144" s="34"/>
      <c r="J144" s="7"/>
      <c r="K144" s="7"/>
      <c r="N144" t="s">
        <v>73</v>
      </c>
      <c r="T144" s="7"/>
      <c r="U144" s="7"/>
      <c r="V144" s="7"/>
      <c r="Y144" s="7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 t="s">
        <v>139</v>
      </c>
      <c r="AP144" s="8" t="s">
        <v>141</v>
      </c>
      <c r="AQ144" s="8"/>
      <c r="AR144" s="8"/>
      <c r="AS144" s="17"/>
      <c r="AT144" s="17"/>
      <c r="AU144" s="17"/>
      <c r="AV144" s="17"/>
      <c r="AW144" s="17"/>
      <c r="AX144" s="17"/>
      <c r="AY144" s="7"/>
      <c r="AZ144" s="7"/>
      <c r="BA144" s="7"/>
      <c r="BB144" s="52" t="s">
        <v>97</v>
      </c>
      <c r="BC144" s="7"/>
      <c r="BD144" s="7"/>
      <c r="BE144" s="7"/>
      <c r="BF144" s="7"/>
      <c r="BG144" s="7" t="s">
        <v>288</v>
      </c>
      <c r="BH144" s="78">
        <v>0</v>
      </c>
      <c r="BI144" s="78">
        <v>5891</v>
      </c>
      <c r="BJ144" s="78">
        <v>0</v>
      </c>
      <c r="BK144" s="7"/>
      <c r="BL144" s="7"/>
      <c r="BM144" s="9"/>
      <c r="BN144" s="7"/>
      <c r="BO144" s="7"/>
      <c r="BP144" s="7"/>
      <c r="BQ144" s="7"/>
      <c r="BR144" s="7"/>
      <c r="BZ144" s="7"/>
      <c r="CA144" s="72">
        <f>CA142+CA143</f>
        <v>9303</v>
      </c>
      <c r="CH144" s="7"/>
    </row>
    <row r="145" spans="1:86" x14ac:dyDescent="0.2">
      <c r="A145" t="s">
        <v>23</v>
      </c>
      <c r="B145" s="3"/>
      <c r="C145" s="2" t="s">
        <v>24</v>
      </c>
      <c r="H145" s="7" t="s">
        <v>36</v>
      </c>
      <c r="I145">
        <v>0.99</v>
      </c>
      <c r="K145">
        <v>0.01</v>
      </c>
      <c r="N145" s="45">
        <v>0.95</v>
      </c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O145" s="3"/>
      <c r="AP145" s="3" t="s">
        <v>142</v>
      </c>
      <c r="AQ145" s="3"/>
      <c r="AR145" s="3"/>
      <c r="AZ145" s="7"/>
      <c r="BB145" s="2" t="s">
        <v>98</v>
      </c>
      <c r="BD145" s="7"/>
      <c r="BG145" s="7" t="s">
        <v>289</v>
      </c>
      <c r="BJ145">
        <f>SUM(BH144:BJ144)</f>
        <v>5891</v>
      </c>
      <c r="BK145" t="s">
        <v>50</v>
      </c>
      <c r="BP145" s="7"/>
      <c r="BR145" s="7"/>
      <c r="BZ145" s="7"/>
      <c r="CA145">
        <f>CA144*$N$145</f>
        <v>8837.85</v>
      </c>
      <c r="CH145" s="7"/>
    </row>
    <row r="146" spans="1:86" x14ac:dyDescent="0.2">
      <c r="A146" s="5" t="s">
        <v>7</v>
      </c>
      <c r="B146" s="3"/>
      <c r="C146" t="s">
        <v>9</v>
      </c>
      <c r="D146" t="s">
        <v>12</v>
      </c>
      <c r="F146" t="s">
        <v>20</v>
      </c>
      <c r="H146" t="s">
        <v>38</v>
      </c>
      <c r="I146">
        <v>0.99</v>
      </c>
      <c r="J146" t="s">
        <v>39</v>
      </c>
      <c r="K146">
        <v>0.01</v>
      </c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BB146" s="2" t="s">
        <v>100</v>
      </c>
      <c r="BK146" t="s">
        <v>51</v>
      </c>
      <c r="CA146" t="s">
        <v>246</v>
      </c>
    </row>
    <row r="147" spans="1:86" x14ac:dyDescent="0.2">
      <c r="A147" s="5" t="s">
        <v>1</v>
      </c>
      <c r="B147" s="3"/>
      <c r="C147" s="3">
        <v>186637</v>
      </c>
      <c r="D147" s="1">
        <f>C147*$N$145</f>
        <v>177305.15</v>
      </c>
      <c r="F147">
        <f>D147/C147</f>
        <v>0.95</v>
      </c>
      <c r="H147" t="s">
        <v>40</v>
      </c>
      <c r="I147">
        <v>0.99</v>
      </c>
      <c r="J147" t="s">
        <v>41</v>
      </c>
      <c r="K147">
        <v>0.01</v>
      </c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BB147" s="2" t="s">
        <v>101</v>
      </c>
      <c r="BK147" t="s">
        <v>61</v>
      </c>
      <c r="BL147" t="s">
        <v>77</v>
      </c>
    </row>
    <row r="148" spans="1:86" x14ac:dyDescent="0.2">
      <c r="A148" s="5" t="s">
        <v>8</v>
      </c>
      <c r="B148" s="3"/>
      <c r="C148" s="3">
        <v>128806</v>
      </c>
      <c r="D148" s="1">
        <f>C148*$N$145</f>
        <v>122365.7</v>
      </c>
      <c r="F148">
        <f>D148/C148</f>
        <v>0.95</v>
      </c>
      <c r="H148" t="s">
        <v>42</v>
      </c>
      <c r="I148">
        <v>0.98</v>
      </c>
      <c r="J148" t="s">
        <v>37</v>
      </c>
      <c r="K148">
        <v>0.02</v>
      </c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46"/>
      <c r="AO148" s="3"/>
      <c r="AP148" s="3"/>
      <c r="AQ148" s="3"/>
      <c r="AR148" s="3"/>
      <c r="BK148" s="35" t="s">
        <v>62</v>
      </c>
      <c r="BL148" t="s">
        <v>78</v>
      </c>
    </row>
    <row r="149" spans="1:86" x14ac:dyDescent="0.2">
      <c r="A149" s="5" t="s">
        <v>58</v>
      </c>
      <c r="B149" s="3"/>
      <c r="C149">
        <v>17242</v>
      </c>
      <c r="D149" s="1">
        <f>C149*$N$145</f>
        <v>16379.9</v>
      </c>
      <c r="F149">
        <f>D149/C149</f>
        <v>0.95</v>
      </c>
      <c r="H149" t="s">
        <v>43</v>
      </c>
      <c r="I149">
        <v>0.99</v>
      </c>
      <c r="J149" t="s">
        <v>37</v>
      </c>
      <c r="K149">
        <v>0.01</v>
      </c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46"/>
      <c r="AO149" s="3"/>
      <c r="AP149" s="3"/>
      <c r="AQ149" s="3"/>
      <c r="AR149" s="3"/>
      <c r="BK149" t="s">
        <v>59</v>
      </c>
      <c r="BL149" t="s">
        <v>74</v>
      </c>
    </row>
    <row r="150" spans="1:86" x14ac:dyDescent="0.2">
      <c r="A150" s="5" t="s">
        <v>83</v>
      </c>
      <c r="B150" s="3"/>
      <c r="C150">
        <v>10070</v>
      </c>
      <c r="D150" s="1">
        <f>C150*$N$145</f>
        <v>9566.5</v>
      </c>
      <c r="F150">
        <f>D150/C150</f>
        <v>0.95</v>
      </c>
      <c r="H150" t="s">
        <v>44</v>
      </c>
      <c r="I150">
        <v>0.99</v>
      </c>
      <c r="J150" t="s">
        <v>37</v>
      </c>
      <c r="K150">
        <v>0.01</v>
      </c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46"/>
      <c r="AO150" s="3"/>
      <c r="AP150" s="3"/>
      <c r="AQ150" s="3"/>
      <c r="AR150" s="3"/>
      <c r="BK150">
        <v>0</v>
      </c>
      <c r="BL150" s="36"/>
    </row>
    <row r="151" spans="1:86" x14ac:dyDescent="0.2">
      <c r="A151" s="5" t="s">
        <v>9</v>
      </c>
      <c r="B151" s="3"/>
      <c r="C151">
        <f>SUM(C147:C149)</f>
        <v>332685</v>
      </c>
      <c r="D151">
        <f>SUM(D147:D149)</f>
        <v>316050.75</v>
      </c>
      <c r="F151">
        <f>D151/C151</f>
        <v>0.95</v>
      </c>
      <c r="I151" s="20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46"/>
      <c r="AO151" s="3"/>
      <c r="AP151" s="3"/>
      <c r="AQ151" s="3"/>
      <c r="AR151" s="3"/>
      <c r="BK151" s="36" t="s">
        <v>60</v>
      </c>
      <c r="BL151" t="s">
        <v>75</v>
      </c>
    </row>
    <row r="152" spans="1:86" x14ac:dyDescent="0.2">
      <c r="A152" s="3"/>
      <c r="B152" s="3"/>
      <c r="I152" s="20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46"/>
      <c r="AO152" s="3"/>
      <c r="AP152" s="3"/>
      <c r="AQ152" s="3"/>
      <c r="AR152" s="3"/>
      <c r="BK152" s="36" t="s">
        <v>64</v>
      </c>
      <c r="BL152" t="s">
        <v>79</v>
      </c>
    </row>
    <row r="153" spans="1:86" x14ac:dyDescent="0.2">
      <c r="I153" s="20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46"/>
      <c r="AO153" s="3"/>
      <c r="AP153" s="3"/>
      <c r="AQ153" s="3"/>
      <c r="AR153" s="3"/>
      <c r="BK153" s="36" t="s">
        <v>63</v>
      </c>
      <c r="BL153" t="s">
        <v>76</v>
      </c>
    </row>
    <row r="154" spans="1:86" x14ac:dyDescent="0.2">
      <c r="AN154" s="46"/>
    </row>
    <row r="155" spans="1:86" x14ac:dyDescent="0.2">
      <c r="AN155" s="46"/>
    </row>
    <row r="156" spans="1:86" x14ac:dyDescent="0.2">
      <c r="AN156" s="46"/>
    </row>
    <row r="157" spans="1:86" x14ac:dyDescent="0.2">
      <c r="AN157" s="46"/>
    </row>
    <row r="158" spans="1:86" x14ac:dyDescent="0.2">
      <c r="AN158" s="46"/>
    </row>
    <row r="159" spans="1:86" x14ac:dyDescent="0.2">
      <c r="AN159" s="46"/>
    </row>
    <row r="160" spans="1:86" x14ac:dyDescent="0.2">
      <c r="AN160" s="46"/>
    </row>
    <row r="161" spans="40:40" x14ac:dyDescent="0.2">
      <c r="AN161" s="46"/>
    </row>
    <row r="162" spans="40:40" x14ac:dyDescent="0.2">
      <c r="AN162" s="46"/>
    </row>
    <row r="163" spans="40:40" x14ac:dyDescent="0.2">
      <c r="AN163" s="46"/>
    </row>
    <row r="164" spans="40:40" x14ac:dyDescent="0.2">
      <c r="AN164" s="46"/>
    </row>
    <row r="165" spans="40:40" x14ac:dyDescent="0.2">
      <c r="AN165" s="46"/>
    </row>
    <row r="166" spans="40:40" x14ac:dyDescent="0.2">
      <c r="AN166" s="46"/>
    </row>
    <row r="167" spans="40:40" x14ac:dyDescent="0.2">
      <c r="AN167" s="46"/>
    </row>
    <row r="168" spans="40:40" x14ac:dyDescent="0.2">
      <c r="AN168" s="46"/>
    </row>
    <row r="169" spans="40:40" x14ac:dyDescent="0.2">
      <c r="AN169" s="46"/>
    </row>
    <row r="170" spans="40:40" x14ac:dyDescent="0.2">
      <c r="AN170" s="46"/>
    </row>
    <row r="171" spans="40:40" x14ac:dyDescent="0.2">
      <c r="AN171" s="46"/>
    </row>
    <row r="172" spans="40:40" x14ac:dyDescent="0.2">
      <c r="AN172" s="46"/>
    </row>
    <row r="173" spans="40:40" x14ac:dyDescent="0.2">
      <c r="AN173" s="46"/>
    </row>
    <row r="174" spans="40:40" x14ac:dyDescent="0.2">
      <c r="AN174" s="46"/>
    </row>
    <row r="175" spans="40:40" x14ac:dyDescent="0.2">
      <c r="AN175" s="46"/>
    </row>
    <row r="176" spans="40:40" x14ac:dyDescent="0.2">
      <c r="AN176" s="46"/>
    </row>
    <row r="177" spans="40:40" x14ac:dyDescent="0.2">
      <c r="AN177" s="46"/>
    </row>
    <row r="178" spans="40:40" x14ac:dyDescent="0.2">
      <c r="AN178" s="46"/>
    </row>
    <row r="179" spans="40:40" x14ac:dyDescent="0.2">
      <c r="AN179" s="46"/>
    </row>
    <row r="180" spans="40:40" x14ac:dyDescent="0.2">
      <c r="AN180" s="46"/>
    </row>
    <row r="181" spans="40:40" x14ac:dyDescent="0.2">
      <c r="AN181" s="46"/>
    </row>
    <row r="182" spans="40:40" x14ac:dyDescent="0.2">
      <c r="AN182" s="46"/>
    </row>
    <row r="183" spans="40:40" x14ac:dyDescent="0.2">
      <c r="AN183" s="46"/>
    </row>
    <row r="184" spans="40:40" x14ac:dyDescent="0.2">
      <c r="AN184" s="46"/>
    </row>
    <row r="185" spans="40:40" x14ac:dyDescent="0.2">
      <c r="AN185" s="46"/>
    </row>
    <row r="186" spans="40:40" x14ac:dyDescent="0.2">
      <c r="AN186" s="46"/>
    </row>
    <row r="187" spans="40:40" x14ac:dyDescent="0.2">
      <c r="AN187" s="46"/>
    </row>
    <row r="188" spans="40:40" x14ac:dyDescent="0.2">
      <c r="AN188" s="46"/>
    </row>
    <row r="189" spans="40:40" x14ac:dyDescent="0.2">
      <c r="AN189" s="46"/>
    </row>
    <row r="190" spans="40:40" x14ac:dyDescent="0.2">
      <c r="AN190" s="46"/>
    </row>
    <row r="191" spans="40:40" x14ac:dyDescent="0.2">
      <c r="AN191" s="46"/>
    </row>
    <row r="192" spans="40:40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  <row r="256" spans="40:40" x14ac:dyDescent="0.2">
      <c r="AN256" s="46"/>
    </row>
    <row r="257" spans="40:40" x14ac:dyDescent="0.2">
      <c r="AN257" s="46"/>
    </row>
    <row r="258" spans="40:40" x14ac:dyDescent="0.2">
      <c r="AN258" s="46"/>
    </row>
    <row r="259" spans="40:40" x14ac:dyDescent="0.2">
      <c r="AN259" s="46"/>
    </row>
    <row r="260" spans="40:40" x14ac:dyDescent="0.2">
      <c r="AN260" s="46"/>
    </row>
    <row r="261" spans="40:40" x14ac:dyDescent="0.2">
      <c r="AN261" s="46"/>
    </row>
    <row r="262" spans="40:40" x14ac:dyDescent="0.2">
      <c r="AN262" s="46"/>
    </row>
    <row r="263" spans="40:40" x14ac:dyDescent="0.2">
      <c r="AN263" s="46"/>
    </row>
    <row r="264" spans="40:40" x14ac:dyDescent="0.2">
      <c r="AN264" s="46"/>
    </row>
    <row r="265" spans="40:40" x14ac:dyDescent="0.2">
      <c r="AN265" s="46"/>
    </row>
    <row r="266" spans="40:40" x14ac:dyDescent="0.2">
      <c r="AN266" s="46"/>
    </row>
    <row r="267" spans="40:40" x14ac:dyDescent="0.2">
      <c r="AN267" s="46"/>
    </row>
    <row r="268" spans="40:40" x14ac:dyDescent="0.2">
      <c r="AN268" s="46"/>
    </row>
    <row r="269" spans="40:40" x14ac:dyDescent="0.2">
      <c r="AN269" s="46"/>
    </row>
    <row r="270" spans="40:40" x14ac:dyDescent="0.2">
      <c r="AN270" s="46"/>
    </row>
    <row r="271" spans="40:40" x14ac:dyDescent="0.2">
      <c r="AN271" s="46"/>
    </row>
  </sheetData>
  <sortState xmlns:xlrd2="http://schemas.microsoft.com/office/spreadsheetml/2017/richdata2" ref="A2:CJ141">
    <sortCondition ref="A2:A141"/>
    <sortCondition descending="1" ref="BX2:BX141"/>
    <sortCondition descending="1" ref="BM2:BM141"/>
    <sortCondition descending="1" ref="BD2:BD141"/>
  </sortState>
  <conditionalFormatting sqref="G2:G141">
    <cfRule type="cellIs" dxfId="53" priority="20" operator="lessThanOrEqual">
      <formula>0.01</formula>
    </cfRule>
    <cfRule type="cellIs" dxfId="52" priority="21" operator="greaterThanOrEqual">
      <formula>0.99</formula>
    </cfRule>
  </conditionalFormatting>
  <conditionalFormatting sqref="B2:C141">
    <cfRule type="expression" dxfId="51" priority="19">
      <formula>$C2 &lt;&gt; $B2</formula>
    </cfRule>
  </conditionalFormatting>
  <conditionalFormatting sqref="P144:P145 Q145:R145 O2:P141">
    <cfRule type="cellIs" dxfId="50" priority="18" operator="greaterThan">
      <formula>0</formula>
    </cfRule>
  </conditionalFormatting>
  <conditionalFormatting sqref="Q2:R141">
    <cfRule type="cellIs" dxfId="49" priority="17" operator="greaterThan">
      <formula>0</formula>
    </cfRule>
  </conditionalFormatting>
  <conditionalFormatting sqref="AQ14:AQ15 AQ51 AQ2:AQ4 AQ98:AQ99 AQ65:AQ66 AQ57 AQ36 AQ79 AQ59:AQ61 AQ102:AQ104 AQ21 AQ26 AQ81 AQ43 AQ7:AQ8 AQ10 AQ120:AQ132 AQ137:AQ138 AQ88:AQ93 AQ140:AQ141 AQ17:AQ19 AQ38:AQ41 AQ95 AQ28 AQ31:AQ34 AQ68:AQ73 AQ106:AQ117">
    <cfRule type="cellIs" dxfId="48" priority="14" operator="greaterThan">
      <formula>1</formula>
    </cfRule>
  </conditionalFormatting>
  <conditionalFormatting sqref="CH2:CI141 BZ2:BZ141 BA2:BA141">
    <cfRule type="cellIs" dxfId="47" priority="15" operator="greaterThan">
      <formula>0</formula>
    </cfRule>
    <cfRule type="cellIs" dxfId="46" priority="16" operator="lessThan">
      <formula>0</formula>
    </cfRule>
  </conditionalFormatting>
  <conditionalFormatting sqref="AP2:AP140">
    <cfRule type="cellIs" dxfId="45" priority="13" operator="between">
      <formula>0.01</formula>
      <formula>0.99</formula>
    </cfRule>
  </conditionalFormatting>
  <conditionalFormatting sqref="BD2:BD141">
    <cfRule type="colorScale" priority="12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115:N141 N2:N113 BO2:BO141 BF2:BF141">
    <cfRule type="cellIs" dxfId="44" priority="10" operator="lessThan">
      <formula>0</formula>
    </cfRule>
    <cfRule type="cellIs" dxfId="43" priority="11" operator="greaterThan">
      <formula>0</formula>
    </cfRule>
  </conditionalFormatting>
  <conditionalFormatting sqref="BG2:BG141">
    <cfRule type="cellIs" dxfId="42" priority="9" operator="lessThanOrEqual">
      <formula>0.3333</formula>
    </cfRule>
  </conditionalFormatting>
  <conditionalFormatting sqref="BG2:BG141 BP2:BP141">
    <cfRule type="cellIs" dxfId="41" priority="8" operator="greaterThanOrEqual">
      <formula>2</formula>
    </cfRule>
  </conditionalFormatting>
  <conditionalFormatting sqref="AQ134">
    <cfRule type="cellIs" dxfId="40" priority="7" operator="greaterThan">
      <formula>1</formula>
    </cfRule>
  </conditionalFormatting>
  <conditionalFormatting sqref="AQ12">
    <cfRule type="cellIs" dxfId="39" priority="6" operator="greaterThan">
      <formula>1</formula>
    </cfRule>
  </conditionalFormatting>
  <conditionalFormatting sqref="AQ6">
    <cfRule type="cellIs" dxfId="38" priority="5" operator="greaterThan">
      <formula>1</formula>
    </cfRule>
  </conditionalFormatting>
  <conditionalFormatting sqref="AQ46">
    <cfRule type="cellIs" dxfId="37" priority="2" operator="greaterThan">
      <formula>1</formula>
    </cfRule>
  </conditionalFormatting>
  <conditionalFormatting sqref="AQ86">
    <cfRule type="cellIs" dxfId="36" priority="1" operator="greaterThan">
      <formula>1</formula>
    </cfRule>
  </conditionalFormatting>
  <conditionalFormatting sqref="D2:D141">
    <cfRule type="cellIs" dxfId="35" priority="21151" operator="greaterThanOrEqual">
      <formula>$I$150</formula>
    </cfRule>
    <cfRule type="cellIs" dxfId="34" priority="21152" operator="lessThanOrEqual">
      <formula>$K$150</formula>
    </cfRule>
  </conditionalFormatting>
  <conditionalFormatting sqref="K2:K141">
    <cfRule type="cellIs" dxfId="7" priority="21220" operator="greaterThanOrEqual">
      <formula>$I$149</formula>
    </cfRule>
    <cfRule type="cellIs" dxfId="6" priority="21221" operator="lessThanOrEqual">
      <formula>$K$149</formula>
    </cfRule>
  </conditionalFormatting>
  <conditionalFormatting sqref="BU2:BU141">
    <cfRule type="colorScale" priority="2122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41">
    <cfRule type="cellIs" dxfId="5" priority="21226" operator="lessThanOrEqual">
      <formula>$K$147</formula>
    </cfRule>
  </conditionalFormatting>
  <conditionalFormatting sqref="I2:I141">
    <cfRule type="cellIs" dxfId="4" priority="21228" operator="greaterThanOrEqual">
      <formula>$I$147</formula>
    </cfRule>
  </conditionalFormatting>
  <conditionalFormatting sqref="F2:F141">
    <cfRule type="cellIs" dxfId="3" priority="21230" operator="greaterThanOrEqual">
      <formula>$I$145</formula>
    </cfRule>
    <cfRule type="cellIs" dxfId="2" priority="21231" operator="lessThanOrEqual">
      <formula>$K$145</formula>
    </cfRule>
  </conditionalFormatting>
  <conditionalFormatting sqref="J2:J141">
    <cfRule type="cellIs" dxfId="1" priority="21234" operator="lessThanOrEqual">
      <formula>$K$148</formula>
    </cfRule>
    <cfRule type="cellIs" dxfId="0" priority="21235" operator="greaterThanOrEqual">
      <formula>$I$148</formula>
    </cfRule>
  </conditionalFormatting>
  <conditionalFormatting sqref="BM2:BM141">
    <cfRule type="colorScale" priority="21238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C2:CC141">
    <cfRule type="colorScale" priority="21240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Q138"/>
  <sheetViews>
    <sheetView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0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5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221</v>
      </c>
      <c r="CH1" s="40" t="s">
        <v>244</v>
      </c>
      <c r="CI1" s="41" t="s">
        <v>234</v>
      </c>
      <c r="CJ1" s="41" t="s">
        <v>235</v>
      </c>
      <c r="CK1" s="41" t="s">
        <v>236</v>
      </c>
      <c r="CL1" s="41" t="s">
        <v>237</v>
      </c>
      <c r="CM1" s="41" t="s">
        <v>238</v>
      </c>
      <c r="CN1" s="41" t="s">
        <v>239</v>
      </c>
      <c r="CO1" s="41" t="s">
        <v>240</v>
      </c>
      <c r="CP1" s="41" t="s">
        <v>250</v>
      </c>
      <c r="CQ1" s="41" t="s">
        <v>256</v>
      </c>
    </row>
    <row r="2" spans="1:95" x14ac:dyDescent="0.2">
      <c r="A2" s="33" t="s">
        <v>182</v>
      </c>
      <c r="B2">
        <v>0</v>
      </c>
      <c r="C2">
        <v>0</v>
      </c>
      <c r="D2">
        <v>0.14622453056332399</v>
      </c>
      <c r="E2">
        <v>0.85377546943667504</v>
      </c>
      <c r="F2">
        <v>0.32737385776718297</v>
      </c>
      <c r="G2">
        <v>0.32737385776718297</v>
      </c>
      <c r="H2">
        <v>8.1069786878395306E-2</v>
      </c>
      <c r="I2">
        <v>8.6502298370246505E-2</v>
      </c>
      <c r="J2">
        <v>8.3742001966559398E-2</v>
      </c>
      <c r="K2">
        <v>0.165574582110116</v>
      </c>
      <c r="L2">
        <v>0.85252498389942299</v>
      </c>
      <c r="M2">
        <v>-1.85266469264683</v>
      </c>
      <c r="N2" s="21">
        <v>0</v>
      </c>
      <c r="O2">
        <v>1.0004707447083701</v>
      </c>
      <c r="P2">
        <v>0.98447575096558904</v>
      </c>
      <c r="Q2">
        <v>1.0123083472004699</v>
      </c>
      <c r="R2">
        <v>0.99091453392195294</v>
      </c>
      <c r="S2">
        <v>138.88000488281199</v>
      </c>
      <c r="T2" s="27">
        <f>IF(C2,P2,R2)</f>
        <v>0.99091453392195294</v>
      </c>
      <c r="U2" s="27">
        <f>IF(D2 = 0,O2,Q2)</f>
        <v>1.0123083472004699</v>
      </c>
      <c r="V2" s="39">
        <f>S2*T2^(1-N2)</f>
        <v>137.6182153095302</v>
      </c>
      <c r="W2" s="38">
        <f>S2*U2^(N2+1)</f>
        <v>140.58938820211259</v>
      </c>
      <c r="X2" s="44">
        <f>0.5 * (D2-MAX($D$3:$D$126))/(MIN($D$3:$D$126)-MAX($D$3:$D$126)) + 0.75</f>
        <v>1.1760941370767961</v>
      </c>
      <c r="Y2" s="44">
        <f>AVERAGE(D2, F2, G2, H2, I2, J2, K2)</f>
        <v>0.1739801307747153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PERCENTILE($L$2:$L$126, 0.05)</f>
        <v>-0.10573411347504191</v>
      </c>
      <c r="AG2" s="22">
        <f>PERCENTILE($L$2:$L$126, 0.95)</f>
        <v>0.97680415159684475</v>
      </c>
      <c r="AH2" s="22">
        <f>MIN(MAX(L2,AF2), AG2)</f>
        <v>0.85252498389942299</v>
      </c>
      <c r="AI2" s="22">
        <f>AH2-$AH$127+1</f>
        <v>1.9582590973744649</v>
      </c>
      <c r="AJ2" s="22">
        <f>PERCENTILE($M$2:$M$126, 0.02)</f>
        <v>-2.6288582302280261</v>
      </c>
      <c r="AK2" s="22">
        <f>PERCENTILE($M$2:$M$126, 0.98)</f>
        <v>1.3004365594014071</v>
      </c>
      <c r="AL2" s="22">
        <f>MIN(MAX(M2,AJ2), AK2)</f>
        <v>-1.85266469264683</v>
      </c>
      <c r="AM2" s="22">
        <f>AL2-$AL$127 + 1</f>
        <v>1.7761935375811961</v>
      </c>
      <c r="AN2" s="46">
        <v>1</v>
      </c>
      <c r="AO2" s="46">
        <v>1</v>
      </c>
      <c r="AP2" s="51">
        <v>1</v>
      </c>
      <c r="AQ2" s="21">
        <v>1</v>
      </c>
      <c r="AR2" s="17">
        <f>(AI2^4)*AB2*AE2*AN2</f>
        <v>14.705527620067411</v>
      </c>
      <c r="AS2" s="17">
        <f>(AI2^4) *Z2*AC2*AO2</f>
        <v>14.705527620067411</v>
      </c>
      <c r="AT2" s="17">
        <f>(AM2^4)*AA2*AP2*AQ2</f>
        <v>9.9531635960211435</v>
      </c>
      <c r="AU2" s="17">
        <f t="shared" ref="AU2:AW4" si="0">MIN(AR2, 0.05*AR$127)</f>
        <v>14.705527620067411</v>
      </c>
      <c r="AV2" s="17">
        <f t="shared" si="0"/>
        <v>14.705527620067411</v>
      </c>
      <c r="AW2" s="17">
        <f t="shared" si="0"/>
        <v>9.9531635960211435</v>
      </c>
      <c r="AX2" s="14">
        <f>AU2/$AU$127</f>
        <v>1.8776650645855618E-2</v>
      </c>
      <c r="AY2" s="14">
        <f>AV2/$AV$127</f>
        <v>1.7279726743900388E-2</v>
      </c>
      <c r="AZ2" s="67">
        <f>AW2/$AW$127</f>
        <v>8.3618420624691529E-4</v>
      </c>
      <c r="BA2" s="21">
        <f>N2</f>
        <v>0</v>
      </c>
      <c r="BB2" s="66">
        <v>2222</v>
      </c>
      <c r="BC2" s="15">
        <f>$D$133*AX2</f>
        <v>2239.0029296144071</v>
      </c>
      <c r="BD2" s="19">
        <f>BC2-BB2</f>
        <v>17.002929614407094</v>
      </c>
      <c r="BE2" s="53">
        <f>BD2*IF($BD$127 &gt; 0, (BD2&gt;0), (BD2&lt;0))</f>
        <v>17.002929614407094</v>
      </c>
      <c r="BF2" s="61">
        <f>BE2/$BE$127</f>
        <v>8.445445087339853E-4</v>
      </c>
      <c r="BG2" s="62">
        <f>BF2*$BD$127</f>
        <v>1.1443578093345421</v>
      </c>
      <c r="BH2" s="63">
        <f>(IF(BG2 &gt; 0, V2, W2))</f>
        <v>137.6182153095302</v>
      </c>
      <c r="BI2" s="46">
        <f>BG2/BH2</f>
        <v>8.3154530580174888E-3</v>
      </c>
      <c r="BJ2" s="64">
        <f>BB2/BC2</f>
        <v>0.99240602618714069</v>
      </c>
      <c r="BK2" s="66">
        <v>0</v>
      </c>
      <c r="BL2" s="66">
        <v>5555</v>
      </c>
      <c r="BM2" s="66">
        <v>0</v>
      </c>
      <c r="BN2" s="10">
        <f>SUM(BK2:BM2)</f>
        <v>5555</v>
      </c>
      <c r="BO2" s="15">
        <f>AY2*$D$132</f>
        <v>3065.6308810888554</v>
      </c>
      <c r="BP2" s="9">
        <f>BO2-BN2</f>
        <v>-2489.3691189111446</v>
      </c>
      <c r="BQ2" s="53">
        <f>BP2*IF($BP$127 &gt; 0, (BP2&gt;0), (BP2&lt;0))</f>
        <v>0</v>
      </c>
      <c r="BR2" s="7">
        <f>BQ2/$BQ$127</f>
        <v>0</v>
      </c>
      <c r="BS2" s="62">
        <f>BR2*$BP$127</f>
        <v>0</v>
      </c>
      <c r="BT2" s="48">
        <f>IF(BS2&gt;0,V2,W2)</f>
        <v>140.58938820211259</v>
      </c>
      <c r="BU2" s="46">
        <f>BS2/BT2</f>
        <v>0</v>
      </c>
      <c r="BV2" s="64">
        <f>BN2/BO2</f>
        <v>1.8120250661185167</v>
      </c>
      <c r="BW2" s="16">
        <f t="shared" ref="BW2:BX4" si="1">BB2+BN2+BY2</f>
        <v>7777</v>
      </c>
      <c r="BX2" s="69">
        <f t="shared" si="1"/>
        <v>5313.0324448708061</v>
      </c>
      <c r="BY2" s="66">
        <v>0</v>
      </c>
      <c r="BZ2" s="15">
        <f>AZ2*$D$135</f>
        <v>8.3986341675440173</v>
      </c>
      <c r="CA2" s="37">
        <f>BZ2-BY2</f>
        <v>8.3986341675440173</v>
      </c>
      <c r="CB2" s="54">
        <f>CA2*(CA2&lt;&gt;0)</f>
        <v>8.3986341675440173</v>
      </c>
      <c r="CC2" s="26">
        <f>CB2/$CB$127</f>
        <v>2.6163969369296038E-3</v>
      </c>
      <c r="CD2" s="47">
        <f>CC2 * $CA$127</f>
        <v>8.3986341675440173</v>
      </c>
      <c r="CE2" s="48">
        <f>IF(CD2&gt;0, V2, W2)</f>
        <v>137.6182153095302</v>
      </c>
      <c r="CF2" s="65">
        <f>CD2/CE2</f>
        <v>6.1028506645387393E-2</v>
      </c>
      <c r="CG2" t="s">
        <v>222</v>
      </c>
      <c r="CH2" s="66">
        <v>0</v>
      </c>
      <c r="CI2" s="15">
        <f>AZ2*$CH$130</f>
        <v>7.7790216707150526</v>
      </c>
      <c r="CJ2" s="37">
        <f>CI2-CH2</f>
        <v>7.7790216707150526</v>
      </c>
      <c r="CK2" s="54">
        <f>CJ2*(CJ2&lt;&gt;0)</f>
        <v>7.7790216707150526</v>
      </c>
      <c r="CL2" s="26">
        <f>CK2/$CK$127</f>
        <v>1.2103659048879809E-3</v>
      </c>
      <c r="CM2" s="47">
        <f>CL2 * $CJ$127</f>
        <v>7.7790216707150535</v>
      </c>
      <c r="CN2" s="48">
        <f>IF(CD2&gt;0,V2,W2)</f>
        <v>137.6182153095302</v>
      </c>
      <c r="CO2" s="65">
        <f>CM2/CN2</f>
        <v>5.6526104870772496E-2</v>
      </c>
      <c r="CP2" s="70">
        <f>N2</f>
        <v>0</v>
      </c>
      <c r="CQ2" s="1">
        <f>BW2+BY2</f>
        <v>7777</v>
      </c>
    </row>
    <row r="3" spans="1:95" x14ac:dyDescent="0.2">
      <c r="A3" s="25" t="s">
        <v>183</v>
      </c>
      <c r="B3">
        <v>1</v>
      </c>
      <c r="C3">
        <v>1</v>
      </c>
      <c r="D3">
        <v>0.96364362764682299</v>
      </c>
      <c r="E3">
        <v>3.6356372353176201E-2</v>
      </c>
      <c r="F3">
        <v>0.78863726658720701</v>
      </c>
      <c r="G3">
        <v>0.78863726658720701</v>
      </c>
      <c r="H3">
        <v>0.826577517760133</v>
      </c>
      <c r="I3">
        <v>0.81111575428332605</v>
      </c>
      <c r="J3">
        <v>0.81881014087006099</v>
      </c>
      <c r="K3">
        <v>0.80358209994352803</v>
      </c>
      <c r="L3">
        <v>0.94814719312320195</v>
      </c>
      <c r="M3">
        <v>-0.73774459825815697</v>
      </c>
      <c r="N3" s="21">
        <v>0</v>
      </c>
      <c r="O3">
        <v>1.01890776220801</v>
      </c>
      <c r="P3">
        <v>0.99570753899416098</v>
      </c>
      <c r="Q3">
        <v>0.99975698382671296</v>
      </c>
      <c r="R3">
        <v>0.99066049254212496</v>
      </c>
      <c r="S3">
        <v>373.63000488281199</v>
      </c>
      <c r="T3" s="27">
        <f>IF(C3,P3,R3)</f>
        <v>0.99570753899416098</v>
      </c>
      <c r="U3" s="27">
        <f>IF(D3 = 0,O3,Q3)</f>
        <v>0.99975698382671296</v>
      </c>
      <c r="V3" s="39">
        <f>S3*T3^(1-N3)</f>
        <v>372.02621265624106</v>
      </c>
      <c r="W3" s="38">
        <f>S3*U3^(N3+1)</f>
        <v>373.53920674880015</v>
      </c>
      <c r="X3" s="44">
        <f>0.5 * (D3-MAX($D$3:$D$126))/(MIN($D$3:$D$126)-MAX($D$3:$D$126)) + 0.75</f>
        <v>0.75371593724194919</v>
      </c>
      <c r="Y3" s="44">
        <f>AVERAGE(D3, F3, G3, H3, I3, J3, K3)</f>
        <v>0.82871481052546925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PERCENTILE($L$2:$L$126, 0.05)</f>
        <v>-0.10573411347504191</v>
      </c>
      <c r="AG3" s="22">
        <f>PERCENTILE($L$2:$L$126, 0.95)</f>
        <v>0.97680415159684475</v>
      </c>
      <c r="AH3" s="22">
        <f>MIN(MAX(L3,AF3), AG3)</f>
        <v>0.94814719312320195</v>
      </c>
      <c r="AI3" s="22">
        <f>AH3-$AH$127+1</f>
        <v>2.0538813065982438</v>
      </c>
      <c r="AJ3" s="22">
        <f>PERCENTILE($M$2:$M$126, 0.02)</f>
        <v>-2.6288582302280261</v>
      </c>
      <c r="AK3" s="22">
        <f>PERCENTILE($M$2:$M$126, 0.98)</f>
        <v>1.3004365594014071</v>
      </c>
      <c r="AL3" s="22">
        <f>MIN(MAX(M3,AJ3), AK3)</f>
        <v>-0.73774459825815697</v>
      </c>
      <c r="AM3" s="22">
        <f>AL3-$AL$127 + 1</f>
        <v>2.8911136319698691</v>
      </c>
      <c r="AN3" s="46">
        <v>1</v>
      </c>
      <c r="AO3" s="46">
        <v>1</v>
      </c>
      <c r="AP3" s="51">
        <v>1</v>
      </c>
      <c r="AQ3" s="21">
        <v>1</v>
      </c>
      <c r="AR3" s="17">
        <f>(AI3^4)*AB3*AE3*AN3</f>
        <v>17.795138348109589</v>
      </c>
      <c r="AS3" s="17">
        <f>(AI3^4) *Z3*AC3*AO3</f>
        <v>17.795138348109589</v>
      </c>
      <c r="AT3" s="17">
        <f>(AM3^4)*AA3*AP3*AQ3</f>
        <v>69.865158048472381</v>
      </c>
      <c r="AU3" s="17">
        <f t="shared" si="0"/>
        <v>17.795138348109589</v>
      </c>
      <c r="AV3" s="17">
        <f t="shared" si="0"/>
        <v>17.795138348109589</v>
      </c>
      <c r="AW3" s="17">
        <f t="shared" si="0"/>
        <v>69.865158048472381</v>
      </c>
      <c r="AX3" s="14">
        <f>AU3/$AU$127</f>
        <v>2.2721598611746396E-2</v>
      </c>
      <c r="AY3" s="14">
        <f>AV3/$AV$127</f>
        <v>2.0910173097470071E-2</v>
      </c>
      <c r="AZ3" s="67">
        <f>AW3/$AW$127</f>
        <v>5.8695048226104791E-3</v>
      </c>
      <c r="BA3" s="21">
        <f>N3</f>
        <v>0</v>
      </c>
      <c r="BB3" s="66">
        <v>2242</v>
      </c>
      <c r="BC3" s="15">
        <f>$D$133*AX3</f>
        <v>2709.4143048590872</v>
      </c>
      <c r="BD3" s="19">
        <f>BC3-BB3</f>
        <v>467.41430485908722</v>
      </c>
      <c r="BE3" s="53">
        <f>BD3*IF($BD$127 &gt; 0, (BD3&gt;0), (BD3&lt;0))</f>
        <v>467.41430485908722</v>
      </c>
      <c r="BF3" s="61">
        <f>BE3/$BE$127</f>
        <v>2.321671579102284E-2</v>
      </c>
      <c r="BG3" s="62">
        <f>BF3*$BD$127</f>
        <v>31.458649896835727</v>
      </c>
      <c r="BH3" s="63">
        <f>(IF(BG3 &gt; 0, V3, W3))</f>
        <v>372.02621265624106</v>
      </c>
      <c r="BI3" s="46">
        <f>BG3/BH3</f>
        <v>8.4560304695261046E-2</v>
      </c>
      <c r="BJ3" s="64">
        <f>BB3/BC3</f>
        <v>0.82748511218058374</v>
      </c>
      <c r="BK3" s="66">
        <v>1495</v>
      </c>
      <c r="BL3" s="66">
        <v>4857</v>
      </c>
      <c r="BM3" s="66">
        <v>0</v>
      </c>
      <c r="BN3" s="10">
        <f>SUM(BK3:BM3)</f>
        <v>6352</v>
      </c>
      <c r="BO3" s="15">
        <f>AY3*$D$132</f>
        <v>3709.7156295683603</v>
      </c>
      <c r="BP3" s="9">
        <f>BO3-BN3</f>
        <v>-2642.2843704316397</v>
      </c>
      <c r="BQ3" s="53">
        <f>BP3*IF($BP$127 &gt; 0, (BP3&gt;0), (BP3&lt;0))</f>
        <v>0</v>
      </c>
      <c r="BR3" s="7">
        <f>BQ3/$BQ$127</f>
        <v>0</v>
      </c>
      <c r="BS3" s="62">
        <f>BR3*$BP$127</f>
        <v>0</v>
      </c>
      <c r="BT3" s="48">
        <f>IF(BS3&gt;0,V3,W3)</f>
        <v>373.53920674880015</v>
      </c>
      <c r="BU3" s="46">
        <f>BS3/BT3</f>
        <v>0</v>
      </c>
      <c r="BV3" s="64">
        <f>BN3/BO3</f>
        <v>1.7122606243376881</v>
      </c>
      <c r="BW3" s="16">
        <f t="shared" si="1"/>
        <v>8594</v>
      </c>
      <c r="BX3" s="69">
        <f t="shared" si="1"/>
        <v>6478.083240865747</v>
      </c>
      <c r="BY3" s="66">
        <v>0</v>
      </c>
      <c r="BZ3" s="15">
        <f>AZ3*$D$135</f>
        <v>58.953306438299649</v>
      </c>
      <c r="CA3" s="37">
        <f>BZ3-BY3</f>
        <v>58.953306438299649</v>
      </c>
      <c r="CB3" s="54">
        <f>CA3*(CA3&lt;&gt;0)</f>
        <v>58.953306438299649</v>
      </c>
      <c r="CC3" s="26">
        <f>CB3/$CB$127</f>
        <v>1.8365516024392438E-2</v>
      </c>
      <c r="CD3" s="47">
        <f>CC3 * $CA$127</f>
        <v>58.953306438299649</v>
      </c>
      <c r="CE3" s="48">
        <f>IF(CD3&gt;0, V3, W3)</f>
        <v>372.02621265624106</v>
      </c>
      <c r="CF3" s="65">
        <f>CD3/CE3</f>
        <v>0.15846546407947218</v>
      </c>
      <c r="CG3" t="s">
        <v>222</v>
      </c>
      <c r="CH3" s="66">
        <v>0</v>
      </c>
      <c r="CI3" s="15">
        <f>AZ3*$CH$130</f>
        <v>54.604003364745289</v>
      </c>
      <c r="CJ3" s="37">
        <f>CI3-CH3</f>
        <v>54.604003364745289</v>
      </c>
      <c r="CK3" s="54">
        <f>CJ3*(CJ3&lt;&gt;0)</f>
        <v>54.604003364745289</v>
      </c>
      <c r="CL3" s="26">
        <f>CK3/$CK$127</f>
        <v>8.4960328869994224E-3</v>
      </c>
      <c r="CM3" s="47">
        <f>CL3 * $CJ$127</f>
        <v>54.604003364745289</v>
      </c>
      <c r="CN3" s="48">
        <f>IF(CD3&gt;0,V3,W3)</f>
        <v>372.02621265624106</v>
      </c>
      <c r="CO3" s="65">
        <f>CM3/CN3</f>
        <v>0.14677461293621366</v>
      </c>
      <c r="CP3" s="70">
        <f>N3</f>
        <v>0</v>
      </c>
      <c r="CQ3" s="1">
        <f>BW3+BY3</f>
        <v>8594</v>
      </c>
    </row>
    <row r="4" spans="1:95" x14ac:dyDescent="0.2">
      <c r="A4" s="25" t="s">
        <v>184</v>
      </c>
      <c r="B4">
        <v>0</v>
      </c>
      <c r="C4">
        <v>0</v>
      </c>
      <c r="D4">
        <v>5.5913978494623602E-2</v>
      </c>
      <c r="E4">
        <v>0.94408602150537602</v>
      </c>
      <c r="F4">
        <v>2.5052192066805801E-2</v>
      </c>
      <c r="G4">
        <v>2.5052192066805801E-2</v>
      </c>
      <c r="H4">
        <v>0.518309859154929</v>
      </c>
      <c r="I4">
        <v>8.1690140845070397E-2</v>
      </c>
      <c r="J4">
        <v>0.20576881541126299</v>
      </c>
      <c r="K4">
        <v>7.1798049312234796E-2</v>
      </c>
      <c r="L4">
        <v>-0.119434946922098</v>
      </c>
      <c r="M4">
        <v>-2.1593614328130202</v>
      </c>
      <c r="N4" s="21">
        <v>0</v>
      </c>
      <c r="O4">
        <v>1.00013578378194</v>
      </c>
      <c r="P4">
        <v>0.98317444280376698</v>
      </c>
      <c r="Q4">
        <v>1.0129695828963901</v>
      </c>
      <c r="R4">
        <v>0.98665226150660901</v>
      </c>
      <c r="S4">
        <v>92.019996643066406</v>
      </c>
      <c r="T4" s="27">
        <f>IF(C4,P4,R4)</f>
        <v>0.98665226150660901</v>
      </c>
      <c r="U4" s="27">
        <f>IF(D4 = 0,O4,Q4)</f>
        <v>1.0129695828963901</v>
      </c>
      <c r="V4" s="39">
        <f>S4*T4^(1-N4)</f>
        <v>90.791737791712038</v>
      </c>
      <c r="W4" s="38">
        <f>S4*U4^(N4+1)</f>
        <v>93.213457617654186</v>
      </c>
      <c r="X4" s="44">
        <f>0.5 * (D4-MAX($D$3:$D$126))/(MIN($D$3:$D$126)-MAX($D$3:$D$126)) + 0.75</f>
        <v>1.222759560658125</v>
      </c>
      <c r="Y4" s="44">
        <f>AVERAGE(D4, F4, G4, H4, I4, J4, K4)</f>
        <v>0.14051217533596178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PERCENTILE($L$2:$L$126, 0.05)</f>
        <v>-0.10573411347504191</v>
      </c>
      <c r="AG4" s="22">
        <f>PERCENTILE($L$2:$L$126, 0.95)</f>
        <v>0.97680415159684475</v>
      </c>
      <c r="AH4" s="22">
        <f>MIN(MAX(L4,AF4), AG4)</f>
        <v>-0.10573411347504191</v>
      </c>
      <c r="AI4" s="22">
        <f>AH4-$AH$127+1</f>
        <v>1</v>
      </c>
      <c r="AJ4" s="22">
        <f>PERCENTILE($M$2:$M$126, 0.02)</f>
        <v>-2.6288582302280261</v>
      </c>
      <c r="AK4" s="22">
        <f>PERCENTILE($M$2:$M$126, 0.98)</f>
        <v>1.3004365594014071</v>
      </c>
      <c r="AL4" s="22">
        <f>MIN(MAX(M4,AJ4), AK4)</f>
        <v>-2.1593614328130202</v>
      </c>
      <c r="AM4" s="22">
        <f>AL4-$AL$127 + 1</f>
        <v>1.4694967974150059</v>
      </c>
      <c r="AN4" s="46">
        <v>1</v>
      </c>
      <c r="AO4" s="46">
        <v>1</v>
      </c>
      <c r="AP4" s="51">
        <v>1</v>
      </c>
      <c r="AQ4" s="21">
        <v>1</v>
      </c>
      <c r="AR4" s="17">
        <f>(AI4^4)*AB4*AE4*AN4</f>
        <v>1</v>
      </c>
      <c r="AS4" s="17">
        <f>(AI4^4) *Z4*AC4*AO4</f>
        <v>1</v>
      </c>
      <c r="AT4" s="17">
        <f>(AM4^4)*AA4*AP4*AQ4</f>
        <v>4.6630983539170527</v>
      </c>
      <c r="AU4" s="17">
        <f t="shared" si="0"/>
        <v>1</v>
      </c>
      <c r="AV4" s="17">
        <f t="shared" si="0"/>
        <v>1</v>
      </c>
      <c r="AW4" s="17">
        <f t="shared" si="0"/>
        <v>4.6630983539170527</v>
      </c>
      <c r="AX4" s="14">
        <f>AU4/$AU$127</f>
        <v>1.2768430437159347E-3</v>
      </c>
      <c r="AY4" s="14">
        <f>AV4/$AV$127</f>
        <v>1.1750497629422138E-3</v>
      </c>
      <c r="AZ4" s="67">
        <f>AW4/$AW$127</f>
        <v>3.9175576268837457E-4</v>
      </c>
      <c r="BA4" s="21">
        <f>N4</f>
        <v>0</v>
      </c>
      <c r="BB4" s="66">
        <v>184</v>
      </c>
      <c r="BC4" s="15">
        <f>$D$133*AX4</f>
        <v>152.25587190486291</v>
      </c>
      <c r="BD4" s="19">
        <f>BC4-BB4</f>
        <v>-31.744128095137086</v>
      </c>
      <c r="BE4" s="53">
        <f>BD4*IF($BD$127 &gt; 0, (BD4&gt;0), (BD4&lt;0))</f>
        <v>0</v>
      </c>
      <c r="BF4" s="61">
        <f>BE4/$BE$127</f>
        <v>0</v>
      </c>
      <c r="BG4" s="62">
        <f>BF4*$BD$127</f>
        <v>0</v>
      </c>
      <c r="BH4" s="63">
        <f>(IF(BG4 &gt; 0, V4, W4))</f>
        <v>93.213457617654186</v>
      </c>
      <c r="BI4" s="46">
        <f>BG4/BH4</f>
        <v>0</v>
      </c>
      <c r="BJ4" s="64">
        <f>BB4/BC4</f>
        <v>1.208491979310804</v>
      </c>
      <c r="BK4" s="66">
        <v>0</v>
      </c>
      <c r="BL4" s="66">
        <v>460</v>
      </c>
      <c r="BM4" s="66">
        <v>0</v>
      </c>
      <c r="BN4" s="10">
        <f>SUM(BK4:BM4)</f>
        <v>460</v>
      </c>
      <c r="BO4" s="15">
        <f>AY4*$D$132</f>
        <v>208.46792854310402</v>
      </c>
      <c r="BP4" s="9">
        <f>BO4-BN4</f>
        <v>-251.53207145689598</v>
      </c>
      <c r="BQ4" s="53">
        <f>BP4*IF($BP$127 &gt; 0, (BP4&gt;0), (BP4&lt;0))</f>
        <v>0</v>
      </c>
      <c r="BR4" s="7">
        <f>BQ4/$BQ$127</f>
        <v>0</v>
      </c>
      <c r="BS4" s="62">
        <f>BR4*$BP$127</f>
        <v>0</v>
      </c>
      <c r="BT4" s="48">
        <f>IF(BS4&gt;0,V4,W4)</f>
        <v>93.213457617654186</v>
      </c>
      <c r="BU4" s="46">
        <f>BS4/BT4</f>
        <v>0</v>
      </c>
      <c r="BV4" s="64">
        <f>BN4/BO4</f>
        <v>2.206574427130108</v>
      </c>
      <c r="BW4" s="16">
        <f t="shared" si="1"/>
        <v>644</v>
      </c>
      <c r="BX4" s="69">
        <f t="shared" si="1"/>
        <v>364.65859532840898</v>
      </c>
      <c r="BY4" s="66">
        <v>0</v>
      </c>
      <c r="BZ4" s="15">
        <f>AZ4*$D$135</f>
        <v>3.9347948804420341</v>
      </c>
      <c r="CA4" s="37">
        <f>BZ4-BY4</f>
        <v>3.9347948804420341</v>
      </c>
      <c r="CB4" s="54">
        <f>CA4*(CA4&lt;&gt;0)</f>
        <v>3.9347948804420341</v>
      </c>
      <c r="CC4" s="26">
        <f>CB4/$CB$127</f>
        <v>1.2257927976454951E-3</v>
      </c>
      <c r="CD4" s="47">
        <f>CC4 * $CA$127</f>
        <v>3.9347948804420341</v>
      </c>
      <c r="CE4" s="48">
        <f>IF(CD4&gt;0, V4, W4)</f>
        <v>90.791737791712038</v>
      </c>
      <c r="CF4" s="65">
        <f>CD4/CE4</f>
        <v>4.3338688917585882E-2</v>
      </c>
      <c r="CG4" t="s">
        <v>222</v>
      </c>
      <c r="CH4" s="66">
        <v>0</v>
      </c>
      <c r="CI4" s="15">
        <f>AZ4*$CH$130</f>
        <v>3.6445038602899484</v>
      </c>
      <c r="CJ4" s="37">
        <f>CI4-CH4</f>
        <v>3.6445038602899484</v>
      </c>
      <c r="CK4" s="54">
        <f>CJ4*(CJ4&lt;&gt;0)</f>
        <v>3.6445038602899484</v>
      </c>
      <c r="CL4" s="26">
        <f>CK4/$CK$127</f>
        <v>5.6706143772988153E-4</v>
      </c>
      <c r="CM4" s="47">
        <f>CL4 * $CJ$127</f>
        <v>3.6445038602899484</v>
      </c>
      <c r="CN4" s="48">
        <f>IF(CD4&gt;0,V4,W4)</f>
        <v>90.791737791712038</v>
      </c>
      <c r="CO4" s="65">
        <f>CM4/CN4</f>
        <v>4.0141360314645706E-2</v>
      </c>
      <c r="CP4" s="70">
        <f>N4</f>
        <v>0</v>
      </c>
      <c r="CQ4" s="1">
        <f>BW4+BY4</f>
        <v>644</v>
      </c>
    </row>
    <row r="5" spans="1:95" x14ac:dyDescent="0.2">
      <c r="A5" s="25" t="s">
        <v>273</v>
      </c>
      <c r="I5"/>
      <c r="N5" s="21"/>
      <c r="T5" s="27"/>
      <c r="U5" s="27"/>
      <c r="V5" s="39"/>
      <c r="W5" s="38"/>
      <c r="X5" s="44"/>
      <c r="Y5" s="44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46"/>
      <c r="AO5" s="46"/>
      <c r="AP5" s="51"/>
      <c r="AQ5" s="21"/>
      <c r="AR5" s="17"/>
      <c r="AS5" s="17"/>
      <c r="AT5" s="17"/>
      <c r="AU5" s="17"/>
      <c r="AV5" s="17"/>
      <c r="AW5" s="17"/>
      <c r="AX5" s="14"/>
      <c r="AY5" s="14"/>
      <c r="AZ5" s="67"/>
      <c r="BA5" s="21"/>
      <c r="BB5" s="66"/>
      <c r="BC5" s="15"/>
      <c r="BD5" s="19"/>
      <c r="BE5" s="53"/>
      <c r="BF5" s="61"/>
      <c r="BG5" s="62"/>
      <c r="BH5" s="63"/>
      <c r="BI5" s="46"/>
      <c r="BJ5" s="64"/>
      <c r="BK5" s="66"/>
      <c r="BL5" s="66"/>
      <c r="BM5" s="66"/>
      <c r="BN5" s="10"/>
      <c r="BO5" s="15"/>
      <c r="BP5" s="9"/>
      <c r="BQ5" s="53"/>
      <c r="BR5" s="7"/>
      <c r="BS5" s="62"/>
      <c r="BT5" s="48"/>
      <c r="BU5" s="46"/>
      <c r="BV5" s="64"/>
      <c r="BW5" s="16"/>
      <c r="BX5" s="69"/>
      <c r="BY5" s="66"/>
      <c r="BZ5" s="15"/>
      <c r="CA5" s="37"/>
      <c r="CB5" s="54"/>
      <c r="CC5" s="26"/>
      <c r="CD5" s="47"/>
      <c r="CE5" s="48"/>
      <c r="CF5" s="65"/>
      <c r="CH5" s="66"/>
      <c r="CI5" s="15"/>
      <c r="CJ5" s="37"/>
      <c r="CK5" s="54"/>
      <c r="CL5" s="26"/>
      <c r="CM5" s="47"/>
      <c r="CN5" s="48"/>
      <c r="CO5" s="65"/>
      <c r="CP5" s="70"/>
      <c r="CQ5" s="1"/>
    </row>
    <row r="6" spans="1:95" x14ac:dyDescent="0.2">
      <c r="A6" s="25" t="s">
        <v>262</v>
      </c>
      <c r="B6">
        <v>1</v>
      </c>
      <c r="C6">
        <v>0</v>
      </c>
      <c r="D6">
        <v>0.109468637634838</v>
      </c>
      <c r="E6">
        <v>0.89053136236516095</v>
      </c>
      <c r="F6">
        <v>0.51132300357568505</v>
      </c>
      <c r="G6">
        <v>0.51132300357568505</v>
      </c>
      <c r="H6">
        <v>6.35185959047221E-2</v>
      </c>
      <c r="I6">
        <v>5.5996656916005E-2</v>
      </c>
      <c r="J6">
        <v>5.96391567903427E-2</v>
      </c>
      <c r="K6">
        <v>0.17462781216278001</v>
      </c>
      <c r="L6">
        <v>0.75241423748406</v>
      </c>
      <c r="M6">
        <v>-1.94022136560502</v>
      </c>
      <c r="N6" s="21">
        <v>0</v>
      </c>
      <c r="O6">
        <v>1.00078898731743</v>
      </c>
      <c r="P6">
        <v>0.99031426185728499</v>
      </c>
      <c r="Q6">
        <v>1.00905045718369</v>
      </c>
      <c r="R6">
        <v>0.99174179116815597</v>
      </c>
      <c r="S6">
        <v>256.88000488281199</v>
      </c>
      <c r="T6" s="27">
        <f t="shared" ref="T6:T37" si="2">IF(C6,P6,R6)</f>
        <v>0.99174179116815597</v>
      </c>
      <c r="U6" s="27">
        <f t="shared" ref="U6:U37" si="3">IF(D6 = 0,O6,Q6)</f>
        <v>1.00905045718369</v>
      </c>
      <c r="V6" s="39">
        <f t="shared" ref="V6:V37" si="4">S6*T6^(1-N6)</f>
        <v>254.75863615776461</v>
      </c>
      <c r="W6" s="38">
        <f t="shared" ref="W6:W37" si="5">S6*U6^(N6+1)</f>
        <v>259.20488636834995</v>
      </c>
      <c r="X6" s="44">
        <f t="shared" ref="X6:X37" si="6">0.5 * (D6-MAX($D$3:$D$126))/(MIN($D$3:$D$126)-MAX($D$3:$D$126)) + 0.75</f>
        <v>1.1950867052023122</v>
      </c>
      <c r="Y6" s="44">
        <f t="shared" ref="Y6:Y37" si="7">AVERAGE(D6, F6, G6, H6, I6, J6, K6)</f>
        <v>0.21227098093715116</v>
      </c>
      <c r="Z6" s="22">
        <f t="shared" ref="Z6:Z37" si="8">AI6^N6</f>
        <v>1</v>
      </c>
      <c r="AA6" s="22">
        <f t="shared" ref="AA6:AA37" si="9">(Z6+AB6)/2</f>
        <v>1</v>
      </c>
      <c r="AB6" s="22">
        <f t="shared" ref="AB6:AB37" si="10">AM6^N6</f>
        <v>1</v>
      </c>
      <c r="AC6" s="22">
        <v>1</v>
      </c>
      <c r="AD6" s="22">
        <v>1</v>
      </c>
      <c r="AE6" s="22">
        <v>1</v>
      </c>
      <c r="AF6" s="22">
        <f t="shared" ref="AF6:AF37" si="11">PERCENTILE($L$2:$L$126, 0.05)</f>
        <v>-0.10573411347504191</v>
      </c>
      <c r="AG6" s="22">
        <f t="shared" ref="AG6:AG37" si="12">PERCENTILE($L$2:$L$126, 0.95)</f>
        <v>0.97680415159684475</v>
      </c>
      <c r="AH6" s="22">
        <f t="shared" ref="AH6:AH37" si="13">MIN(MAX(L6,AF6), AG6)</f>
        <v>0.75241423748406</v>
      </c>
      <c r="AI6" s="22">
        <f t="shared" ref="AI6:AI37" si="14">AH6-$AH$127+1</f>
        <v>1.8581483509591019</v>
      </c>
      <c r="AJ6" s="22">
        <f t="shared" ref="AJ6:AJ37" si="15">PERCENTILE($M$2:$M$126, 0.02)</f>
        <v>-2.6288582302280261</v>
      </c>
      <c r="AK6" s="22">
        <f t="shared" ref="AK6:AK37" si="16">PERCENTILE($M$2:$M$126, 0.98)</f>
        <v>1.3004365594014071</v>
      </c>
      <c r="AL6" s="22">
        <f t="shared" ref="AL6:AL37" si="17">MIN(MAX(M6,AJ6), AK6)</f>
        <v>-1.94022136560502</v>
      </c>
      <c r="AM6" s="22">
        <f t="shared" ref="AM6:AM37" si="18">AL6-$AL$127 + 1</f>
        <v>1.6886368646230061</v>
      </c>
      <c r="AN6" s="46">
        <v>1</v>
      </c>
      <c r="AO6" s="71">
        <v>0</v>
      </c>
      <c r="AP6" s="51">
        <v>1</v>
      </c>
      <c r="AQ6" s="21">
        <v>2</v>
      </c>
      <c r="AR6" s="17">
        <f t="shared" ref="AR6:AR37" si="19">(AI6^4)*AB6*AE6*AN6</f>
        <v>11.921242902609446</v>
      </c>
      <c r="AS6" s="17">
        <f t="shared" ref="AS6:AS37" si="20">(AI6^4) *Z6*AC6*AO6</f>
        <v>0</v>
      </c>
      <c r="AT6" s="17">
        <f t="shared" ref="AT6:AT37" si="21">(AM6^4)*AA6*AP6*AQ6</f>
        <v>16.262041317252262</v>
      </c>
      <c r="AU6" s="17">
        <f t="shared" ref="AU6:AU37" si="22">MIN(AR6, 0.05*AR$127)</f>
        <v>11.921242902609446</v>
      </c>
      <c r="AV6" s="17">
        <f t="shared" ref="AV6:AV37" si="23">MIN(AS6, 0.05*AS$127)</f>
        <v>0</v>
      </c>
      <c r="AW6" s="17">
        <f t="shared" ref="AW6:AW37" si="24">MIN(AT6, 0.05*AT$127)</f>
        <v>16.262041317252262</v>
      </c>
      <c r="AX6" s="14">
        <f t="shared" ref="AX6:AX37" si="25">AU6/$AU$127</f>
        <v>1.5221556072644828E-2</v>
      </c>
      <c r="AY6" s="14">
        <f t="shared" ref="AY6:AY37" si="26">AV6/$AV$127</f>
        <v>0</v>
      </c>
      <c r="AZ6" s="67">
        <f t="shared" ref="AZ6:AZ37" si="27">AW6/$AW$127</f>
        <v>1.3662050241248979E-3</v>
      </c>
      <c r="BA6" s="21">
        <f t="shared" ref="BA6:BA37" si="28">N6</f>
        <v>0</v>
      </c>
      <c r="BB6" s="66">
        <v>257</v>
      </c>
      <c r="BC6" s="15">
        <f t="shared" ref="BC6:BC37" si="29">$D$133*AX6</f>
        <v>1815.07923232646</v>
      </c>
      <c r="BD6" s="19">
        <f t="shared" ref="BD6:BD37" si="30">BC6-BB6</f>
        <v>1558.07923232646</v>
      </c>
      <c r="BE6" s="53">
        <f t="shared" ref="BE6:BE37" si="31">BD6*IF($BD$127 &gt; 0, (BD6&gt;0), (BD6&lt;0))</f>
        <v>1558.07923232646</v>
      </c>
      <c r="BF6" s="61">
        <f t="shared" ref="BF6:BF37" si="32">BE6/$BE$127</f>
        <v>7.7390619715251963E-2</v>
      </c>
      <c r="BG6" s="62">
        <f t="shared" ref="BG6:BG37" si="33">BF6*$BD$127</f>
        <v>104.86428971416566</v>
      </c>
      <c r="BH6" s="63">
        <f t="shared" ref="BH6:BH37" si="34">(IF(BG6 &gt; 0, V6, W6))</f>
        <v>254.75863615776461</v>
      </c>
      <c r="BI6" s="46">
        <f t="shared" ref="BI6:BI37" si="35">BG6/BH6</f>
        <v>0.41162211925654313</v>
      </c>
      <c r="BJ6" s="64">
        <f t="shared" ref="BJ6:BJ37" si="36">BB6/BC6</f>
        <v>0.14159161507819842</v>
      </c>
      <c r="BK6" s="66">
        <v>0</v>
      </c>
      <c r="BL6" s="66">
        <v>0</v>
      </c>
      <c r="BM6" s="66">
        <v>0</v>
      </c>
      <c r="BN6" s="10">
        <f t="shared" ref="BN6:BN37" si="37">SUM(BK6:BM6)</f>
        <v>0</v>
      </c>
      <c r="BO6" s="15">
        <f t="shared" ref="BO6:BO37" si="38">AY6*$D$132</f>
        <v>0</v>
      </c>
      <c r="BP6" s="9">
        <f t="shared" ref="BP6:BP37" si="39">BO6-BN6</f>
        <v>0</v>
      </c>
      <c r="BQ6" s="53">
        <f t="shared" ref="BQ6:BQ37" si="40">BP6*IF($BP$127 &gt; 0, (BP6&gt;0), (BP6&lt;0))</f>
        <v>0</v>
      </c>
      <c r="BR6" s="7">
        <f t="shared" ref="BR6:BR37" si="41">BQ6/$BQ$127</f>
        <v>0</v>
      </c>
      <c r="BS6" s="62">
        <f t="shared" ref="BS6:BS37" si="42">BR6*$BP$127</f>
        <v>0</v>
      </c>
      <c r="BT6" s="48">
        <f t="shared" ref="BT6:BT37" si="43">IF(BS6&gt;0,V6,W6)</f>
        <v>259.20488636834995</v>
      </c>
      <c r="BU6" s="46">
        <f t="shared" ref="BU6:BU37" si="44">BS6/BT6</f>
        <v>0</v>
      </c>
      <c r="BV6" s="64" t="e">
        <f t="shared" ref="BV6:BV37" si="45">BN6/BO6</f>
        <v>#DIV/0!</v>
      </c>
      <c r="BW6" s="16">
        <f t="shared" ref="BW6:BW37" si="46">BB6+BN6+BY6</f>
        <v>257</v>
      </c>
      <c r="BX6" s="69">
        <f t="shared" ref="BX6:BX37" si="47">BC6+BO6+BZ6</f>
        <v>1828.8013955887704</v>
      </c>
      <c r="BY6" s="66">
        <v>0</v>
      </c>
      <c r="BZ6" s="15">
        <f t="shared" ref="BZ6:BZ37" si="48">AZ6*$D$135</f>
        <v>13.722163262310476</v>
      </c>
      <c r="CA6" s="37">
        <f t="shared" ref="CA6:CA37" si="49">BZ6-BY6</f>
        <v>13.722163262310476</v>
      </c>
      <c r="CB6" s="54">
        <f t="shared" ref="CB6:CB37" si="50">CA6*(CA6&lt;&gt;0)</f>
        <v>13.722163262310476</v>
      </c>
      <c r="CC6" s="26">
        <f t="shared" ref="CC6:CC37" si="51">CB6/$CB$127</f>
        <v>4.2748172156730508E-3</v>
      </c>
      <c r="CD6" s="47">
        <f t="shared" ref="CD6:CD37" si="52">CC6 * $CA$127</f>
        <v>13.722163262310476</v>
      </c>
      <c r="CE6" s="48">
        <f t="shared" ref="CE6:CE37" si="53">IF(CD6&gt;0, V6, W6)</f>
        <v>254.75863615776461</v>
      </c>
      <c r="CF6" s="65">
        <f t="shared" ref="CF6:CF37" si="54">CD6/CE6</f>
        <v>5.3863387986630366E-2</v>
      </c>
      <c r="CG6" t="s">
        <v>222</v>
      </c>
      <c r="CH6" s="66">
        <v>0</v>
      </c>
      <c r="CI6" s="15">
        <f t="shared" ref="CI6:CI37" si="55">AZ6*$CH$130</f>
        <v>12.709805339433926</v>
      </c>
      <c r="CJ6" s="37">
        <f t="shared" ref="CJ6:CJ37" si="56">CI6-CH6</f>
        <v>12.709805339433926</v>
      </c>
      <c r="CK6" s="54">
        <f t="shared" ref="CK6:CK37" si="57">CJ6*(CJ6&lt;&gt;0)</f>
        <v>12.709805339433926</v>
      </c>
      <c r="CL6" s="26">
        <f t="shared" ref="CL6:CL37" si="58">CK6/$CK$127</f>
        <v>1.9775642351694297E-3</v>
      </c>
      <c r="CM6" s="47">
        <f t="shared" ref="CM6:CM37" si="59">CL6 * $CJ$127</f>
        <v>12.709805339433926</v>
      </c>
      <c r="CN6" s="48">
        <f t="shared" ref="CN6:CN37" si="60">IF(CD6&gt;0,V6,W6)</f>
        <v>254.75863615776461</v>
      </c>
      <c r="CO6" s="65">
        <f t="shared" ref="CO6:CO37" si="61">CM6/CN6</f>
        <v>4.9889595623220061E-2</v>
      </c>
      <c r="CP6" s="70">
        <f t="shared" ref="CP6:CP37" si="62">N6</f>
        <v>0</v>
      </c>
      <c r="CQ6" s="1">
        <f t="shared" ref="CQ6:CQ37" si="63">BW6+BY6</f>
        <v>257</v>
      </c>
    </row>
    <row r="7" spans="1:95" x14ac:dyDescent="0.2">
      <c r="A7" s="25" t="s">
        <v>185</v>
      </c>
      <c r="B7">
        <v>1</v>
      </c>
      <c r="C7">
        <v>0</v>
      </c>
      <c r="D7">
        <v>6.1126648022373102E-2</v>
      </c>
      <c r="E7">
        <v>0.938873351977626</v>
      </c>
      <c r="F7">
        <v>3.1783869686134197E-2</v>
      </c>
      <c r="G7">
        <v>3.1783869686134197E-2</v>
      </c>
      <c r="H7">
        <v>2.67446719598829E-2</v>
      </c>
      <c r="I7">
        <v>5.68324279147513E-2</v>
      </c>
      <c r="J7">
        <v>3.8986723910373902E-2</v>
      </c>
      <c r="K7">
        <v>3.5201547583261397E-2</v>
      </c>
      <c r="L7">
        <v>0.83637822351746305</v>
      </c>
      <c r="M7">
        <v>-2.3005852754059402</v>
      </c>
      <c r="N7" s="21">
        <v>0</v>
      </c>
      <c r="O7">
        <v>1.00156531182181</v>
      </c>
      <c r="P7">
        <v>0.98429364121678298</v>
      </c>
      <c r="Q7">
        <v>1.0083813942348401</v>
      </c>
      <c r="R7">
        <v>0.984303921113309</v>
      </c>
      <c r="S7">
        <v>285.92999267578102</v>
      </c>
      <c r="T7" s="27">
        <f t="shared" si="2"/>
        <v>0.984303921113309</v>
      </c>
      <c r="U7" s="27">
        <f t="shared" si="3"/>
        <v>1.0083813942348401</v>
      </c>
      <c r="V7" s="39">
        <f t="shared" si="4"/>
        <v>281.44201295467099</v>
      </c>
      <c r="W7" s="38">
        <f t="shared" si="5"/>
        <v>288.32648466796167</v>
      </c>
      <c r="X7" s="44">
        <f t="shared" si="6"/>
        <v>1.2200660611065235</v>
      </c>
      <c r="Y7" s="44">
        <f t="shared" si="7"/>
        <v>4.0351394108987283E-2</v>
      </c>
      <c r="Z7" s="22">
        <f t="shared" si="8"/>
        <v>1</v>
      </c>
      <c r="AA7" s="22">
        <f t="shared" si="9"/>
        <v>1</v>
      </c>
      <c r="AB7" s="22">
        <f t="shared" si="10"/>
        <v>1</v>
      </c>
      <c r="AC7" s="22">
        <v>1</v>
      </c>
      <c r="AD7" s="22">
        <v>1</v>
      </c>
      <c r="AE7" s="22">
        <v>1</v>
      </c>
      <c r="AF7" s="22">
        <f t="shared" si="11"/>
        <v>-0.10573411347504191</v>
      </c>
      <c r="AG7" s="22">
        <f t="shared" si="12"/>
        <v>0.97680415159684475</v>
      </c>
      <c r="AH7" s="22">
        <f t="shared" si="13"/>
        <v>0.83637822351746305</v>
      </c>
      <c r="AI7" s="22">
        <f t="shared" si="14"/>
        <v>1.9421123369925049</v>
      </c>
      <c r="AJ7" s="22">
        <f t="shared" si="15"/>
        <v>-2.6288582302280261</v>
      </c>
      <c r="AK7" s="22">
        <f t="shared" si="16"/>
        <v>1.3004365594014071</v>
      </c>
      <c r="AL7" s="22">
        <f t="shared" si="17"/>
        <v>-2.3005852754059402</v>
      </c>
      <c r="AM7" s="22">
        <f t="shared" si="18"/>
        <v>1.328272954822086</v>
      </c>
      <c r="AN7" s="46">
        <v>1</v>
      </c>
      <c r="AO7" s="46">
        <v>0</v>
      </c>
      <c r="AP7" s="51">
        <v>1</v>
      </c>
      <c r="AQ7" s="21">
        <v>1</v>
      </c>
      <c r="AR7" s="17">
        <f t="shared" si="19"/>
        <v>14.226477725604909</v>
      </c>
      <c r="AS7" s="17">
        <f t="shared" si="20"/>
        <v>0</v>
      </c>
      <c r="AT7" s="17">
        <f t="shared" si="21"/>
        <v>3.1127863974888874</v>
      </c>
      <c r="AU7" s="17">
        <f t="shared" si="22"/>
        <v>14.226477725604909</v>
      </c>
      <c r="AV7" s="17">
        <f t="shared" si="23"/>
        <v>0</v>
      </c>
      <c r="AW7" s="17">
        <f t="shared" si="24"/>
        <v>3.1127863974888874</v>
      </c>
      <c r="AX7" s="14">
        <f t="shared" si="25"/>
        <v>1.8164979120518319E-2</v>
      </c>
      <c r="AY7" s="14">
        <f t="shared" si="26"/>
        <v>0</v>
      </c>
      <c r="AZ7" s="67">
        <f t="shared" si="27"/>
        <v>2.6151110628192176E-4</v>
      </c>
      <c r="BA7" s="21">
        <f t="shared" si="28"/>
        <v>0</v>
      </c>
      <c r="BB7" s="66">
        <v>2002</v>
      </c>
      <c r="BC7" s="15">
        <f t="shared" si="29"/>
        <v>2166.0647702470865</v>
      </c>
      <c r="BD7" s="19">
        <f t="shared" si="30"/>
        <v>164.06477024708647</v>
      </c>
      <c r="BE7" s="53">
        <f t="shared" si="31"/>
        <v>164.06477024708647</v>
      </c>
      <c r="BF7" s="61">
        <f t="shared" si="32"/>
        <v>8.1491839307194294E-3</v>
      </c>
      <c r="BG7" s="62">
        <f t="shared" si="33"/>
        <v>11.04214422612475</v>
      </c>
      <c r="BH7" s="63">
        <f t="shared" si="34"/>
        <v>281.44201295467099</v>
      </c>
      <c r="BI7" s="46">
        <f t="shared" si="35"/>
        <v>3.9234171580144278E-2</v>
      </c>
      <c r="BJ7" s="64">
        <f t="shared" si="36"/>
        <v>0.92425675699975895</v>
      </c>
      <c r="BK7" s="66">
        <v>0</v>
      </c>
      <c r="BL7" s="66">
        <v>0</v>
      </c>
      <c r="BM7" s="66">
        <v>0</v>
      </c>
      <c r="BN7" s="10">
        <f t="shared" si="37"/>
        <v>0</v>
      </c>
      <c r="BO7" s="15">
        <f t="shared" si="38"/>
        <v>0</v>
      </c>
      <c r="BP7" s="9">
        <f t="shared" si="39"/>
        <v>0</v>
      </c>
      <c r="BQ7" s="53">
        <f t="shared" si="40"/>
        <v>0</v>
      </c>
      <c r="BR7" s="7">
        <f t="shared" si="41"/>
        <v>0</v>
      </c>
      <c r="BS7" s="62">
        <f t="shared" si="42"/>
        <v>0</v>
      </c>
      <c r="BT7" s="48">
        <f t="shared" si="43"/>
        <v>288.32648466796167</v>
      </c>
      <c r="BU7" s="46">
        <f t="shared" si="44"/>
        <v>0</v>
      </c>
      <c r="BV7" s="64" t="e">
        <f t="shared" si="45"/>
        <v>#DIV/0!</v>
      </c>
      <c r="BW7" s="16">
        <f t="shared" si="46"/>
        <v>2002</v>
      </c>
      <c r="BX7" s="69">
        <f t="shared" si="47"/>
        <v>2168.6913877985821</v>
      </c>
      <c r="BY7" s="66">
        <v>0</v>
      </c>
      <c r="BZ7" s="15">
        <f t="shared" si="48"/>
        <v>2.626617551495622</v>
      </c>
      <c r="CA7" s="37">
        <f t="shared" si="49"/>
        <v>2.626617551495622</v>
      </c>
      <c r="CB7" s="54">
        <f t="shared" si="50"/>
        <v>2.626617551495622</v>
      </c>
      <c r="CC7" s="26">
        <f t="shared" si="51"/>
        <v>8.1826091946904215E-4</v>
      </c>
      <c r="CD7" s="47">
        <f t="shared" si="52"/>
        <v>2.626617551495622</v>
      </c>
      <c r="CE7" s="48">
        <f t="shared" si="53"/>
        <v>281.44201295467099</v>
      </c>
      <c r="CF7" s="65">
        <f t="shared" si="54"/>
        <v>9.3327130655459917E-3</v>
      </c>
      <c r="CG7" t="s">
        <v>222</v>
      </c>
      <c r="CH7" s="66">
        <v>0</v>
      </c>
      <c r="CI7" s="15">
        <f t="shared" si="55"/>
        <v>2.4328378217407183</v>
      </c>
      <c r="CJ7" s="37">
        <f t="shared" si="56"/>
        <v>2.4328378217407183</v>
      </c>
      <c r="CK7" s="54">
        <f t="shared" si="57"/>
        <v>2.4328378217407183</v>
      </c>
      <c r="CL7" s="26">
        <f t="shared" si="58"/>
        <v>3.785339694633139E-4</v>
      </c>
      <c r="CM7" s="47">
        <f t="shared" si="59"/>
        <v>2.4328378217407183</v>
      </c>
      <c r="CN7" s="48">
        <f t="shared" si="60"/>
        <v>281.44201295467099</v>
      </c>
      <c r="CO7" s="65">
        <f t="shared" si="61"/>
        <v>8.6441885353220199E-3</v>
      </c>
      <c r="CP7" s="70">
        <f t="shared" si="62"/>
        <v>0</v>
      </c>
      <c r="CQ7" s="1">
        <f t="shared" si="63"/>
        <v>2002</v>
      </c>
    </row>
    <row r="8" spans="1:95" x14ac:dyDescent="0.2">
      <c r="A8" s="25" t="s">
        <v>186</v>
      </c>
      <c r="B8">
        <v>1</v>
      </c>
      <c r="C8">
        <v>0</v>
      </c>
      <c r="D8">
        <v>0.207843137254901</v>
      </c>
      <c r="E8">
        <v>0.792156862745098</v>
      </c>
      <c r="F8">
        <v>0.15917843388960201</v>
      </c>
      <c r="G8">
        <v>0.15917843388960201</v>
      </c>
      <c r="H8">
        <v>0.221374045801526</v>
      </c>
      <c r="I8">
        <v>9.0076335877862596E-2</v>
      </c>
      <c r="J8">
        <v>0.14121105800984399</v>
      </c>
      <c r="K8">
        <v>0.149925831869964</v>
      </c>
      <c r="L8">
        <v>0.70896323349185897</v>
      </c>
      <c r="M8">
        <v>-0.39215233126983601</v>
      </c>
      <c r="N8" s="21">
        <v>0</v>
      </c>
      <c r="O8">
        <v>1.0497819442274201</v>
      </c>
      <c r="P8">
        <v>0.96507257790141099</v>
      </c>
      <c r="Q8">
        <v>1.00896694148614</v>
      </c>
      <c r="R8">
        <v>0.96127133396557896</v>
      </c>
      <c r="S8">
        <v>12.789999961853001</v>
      </c>
      <c r="T8" s="27">
        <f t="shared" si="2"/>
        <v>0.96127133396557896</v>
      </c>
      <c r="U8" s="27">
        <f t="shared" si="3"/>
        <v>1.00896694148614</v>
      </c>
      <c r="V8" s="39">
        <f t="shared" si="4"/>
        <v>12.294660324750138</v>
      </c>
      <c r="W8" s="38">
        <f t="shared" si="5"/>
        <v>12.90468714311867</v>
      </c>
      <c r="X8" s="44">
        <f t="shared" si="6"/>
        <v>1.1442544647916975</v>
      </c>
      <c r="Y8" s="44">
        <f t="shared" si="7"/>
        <v>0.16125532522761452</v>
      </c>
      <c r="Z8" s="22">
        <f t="shared" si="8"/>
        <v>1</v>
      </c>
      <c r="AA8" s="22">
        <f t="shared" si="9"/>
        <v>1</v>
      </c>
      <c r="AB8" s="22">
        <f t="shared" si="10"/>
        <v>1</v>
      </c>
      <c r="AC8" s="22">
        <v>1</v>
      </c>
      <c r="AD8" s="22">
        <v>1</v>
      </c>
      <c r="AE8" s="22">
        <v>1</v>
      </c>
      <c r="AF8" s="22">
        <f t="shared" si="11"/>
        <v>-0.10573411347504191</v>
      </c>
      <c r="AG8" s="22">
        <f t="shared" si="12"/>
        <v>0.97680415159684475</v>
      </c>
      <c r="AH8" s="22">
        <f t="shared" si="13"/>
        <v>0.70896323349185897</v>
      </c>
      <c r="AI8" s="22">
        <f t="shared" si="14"/>
        <v>1.8146973469669008</v>
      </c>
      <c r="AJ8" s="22">
        <f t="shared" si="15"/>
        <v>-2.6288582302280261</v>
      </c>
      <c r="AK8" s="22">
        <f t="shared" si="16"/>
        <v>1.3004365594014071</v>
      </c>
      <c r="AL8" s="22">
        <f t="shared" si="17"/>
        <v>-0.39215233126983601</v>
      </c>
      <c r="AM8" s="22">
        <f t="shared" si="18"/>
        <v>3.2367058989581903</v>
      </c>
      <c r="AN8" s="46">
        <v>1</v>
      </c>
      <c r="AO8" s="46">
        <v>1</v>
      </c>
      <c r="AP8" s="51">
        <v>1</v>
      </c>
      <c r="AQ8" s="21">
        <v>1</v>
      </c>
      <c r="AR8" s="17">
        <f t="shared" si="19"/>
        <v>10.844681888722638</v>
      </c>
      <c r="AS8" s="17">
        <f t="shared" si="20"/>
        <v>10.844681888722638</v>
      </c>
      <c r="AT8" s="17">
        <f t="shared" si="21"/>
        <v>109.7521299499663</v>
      </c>
      <c r="AU8" s="17">
        <f t="shared" si="22"/>
        <v>10.844681888722638</v>
      </c>
      <c r="AV8" s="17">
        <f t="shared" si="23"/>
        <v>10.844681888722638</v>
      </c>
      <c r="AW8" s="17">
        <f t="shared" si="24"/>
        <v>109.7521299499663</v>
      </c>
      <c r="AX8" s="14">
        <f t="shared" si="25"/>
        <v>1.3846956630927684E-2</v>
      </c>
      <c r="AY8" s="14">
        <f t="shared" si="26"/>
        <v>1.2743040882527255E-2</v>
      </c>
      <c r="AZ8" s="67">
        <f t="shared" si="27"/>
        <v>9.2204852035997729E-3</v>
      </c>
      <c r="BA8" s="21">
        <f t="shared" si="28"/>
        <v>0</v>
      </c>
      <c r="BB8" s="66">
        <v>2520</v>
      </c>
      <c r="BC8" s="15">
        <f t="shared" si="29"/>
        <v>1651.1664964983408</v>
      </c>
      <c r="BD8" s="19">
        <f t="shared" si="30"/>
        <v>-868.83350350165915</v>
      </c>
      <c r="BE8" s="53">
        <f t="shared" si="31"/>
        <v>0</v>
      </c>
      <c r="BF8" s="61">
        <f t="shared" si="32"/>
        <v>0</v>
      </c>
      <c r="BG8" s="62">
        <f t="shared" si="33"/>
        <v>0</v>
      </c>
      <c r="BH8" s="63">
        <f t="shared" si="34"/>
        <v>12.90468714311867</v>
      </c>
      <c r="BI8" s="46">
        <f t="shared" si="35"/>
        <v>0</v>
      </c>
      <c r="BJ8" s="64">
        <f t="shared" si="36"/>
        <v>1.5261937577731928</v>
      </c>
      <c r="BK8" s="66">
        <v>166</v>
      </c>
      <c r="BL8" s="66">
        <v>2596</v>
      </c>
      <c r="BM8" s="66">
        <v>90</v>
      </c>
      <c r="BN8" s="10">
        <f t="shared" si="37"/>
        <v>2852</v>
      </c>
      <c r="BO8" s="15">
        <f t="shared" si="38"/>
        <v>2260.7683690509252</v>
      </c>
      <c r="BP8" s="9">
        <f t="shared" si="39"/>
        <v>-591.23163094907477</v>
      </c>
      <c r="BQ8" s="53">
        <f t="shared" si="40"/>
        <v>0</v>
      </c>
      <c r="BR8" s="7">
        <f t="shared" si="41"/>
        <v>0</v>
      </c>
      <c r="BS8" s="62">
        <f t="shared" si="42"/>
        <v>0</v>
      </c>
      <c r="BT8" s="48">
        <f t="shared" si="43"/>
        <v>12.90468714311867</v>
      </c>
      <c r="BU8" s="46">
        <f t="shared" si="44"/>
        <v>0</v>
      </c>
      <c r="BV8" s="64">
        <f t="shared" si="45"/>
        <v>1.261518003809154</v>
      </c>
      <c r="BW8" s="16">
        <f t="shared" si="46"/>
        <v>5372</v>
      </c>
      <c r="BX8" s="69">
        <f t="shared" si="47"/>
        <v>4004.5454189342217</v>
      </c>
      <c r="BY8" s="66">
        <v>0</v>
      </c>
      <c r="BZ8" s="15">
        <f t="shared" si="48"/>
        <v>92.61055338495612</v>
      </c>
      <c r="CA8" s="37">
        <f t="shared" si="49"/>
        <v>92.61055338495612</v>
      </c>
      <c r="CB8" s="54">
        <f t="shared" si="50"/>
        <v>92.61055338495612</v>
      </c>
      <c r="CC8" s="26">
        <f t="shared" si="51"/>
        <v>2.885063968378699E-2</v>
      </c>
      <c r="CD8" s="47">
        <f t="shared" si="52"/>
        <v>92.61055338495612</v>
      </c>
      <c r="CE8" s="48">
        <f t="shared" si="53"/>
        <v>12.294660324750138</v>
      </c>
      <c r="CF8" s="65">
        <f t="shared" si="54"/>
        <v>7.532583327944705</v>
      </c>
      <c r="CG8" t="s">
        <v>222</v>
      </c>
      <c r="CH8" s="66">
        <v>0</v>
      </c>
      <c r="CI8" s="15">
        <f t="shared" si="55"/>
        <v>85.778173849088688</v>
      </c>
      <c r="CJ8" s="37">
        <f t="shared" si="56"/>
        <v>85.778173849088688</v>
      </c>
      <c r="CK8" s="54">
        <f t="shared" si="57"/>
        <v>85.778173849088688</v>
      </c>
      <c r="CL8" s="26">
        <f t="shared" si="58"/>
        <v>1.3346533973718483E-2</v>
      </c>
      <c r="CM8" s="47">
        <f t="shared" si="59"/>
        <v>85.778173849088688</v>
      </c>
      <c r="CN8" s="48">
        <f t="shared" si="60"/>
        <v>12.294660324750138</v>
      </c>
      <c r="CO8" s="65">
        <f t="shared" si="61"/>
        <v>6.9768640680873739</v>
      </c>
      <c r="CP8" s="70">
        <f t="shared" si="62"/>
        <v>0</v>
      </c>
      <c r="CQ8" s="1">
        <f t="shared" si="63"/>
        <v>5372</v>
      </c>
    </row>
    <row r="9" spans="1:95" x14ac:dyDescent="0.2">
      <c r="A9" s="25" t="s">
        <v>145</v>
      </c>
      <c r="B9">
        <v>1</v>
      </c>
      <c r="C9">
        <v>1</v>
      </c>
      <c r="D9">
        <v>0.25809029165001901</v>
      </c>
      <c r="E9">
        <v>0.74190970834998005</v>
      </c>
      <c r="F9">
        <v>0.37425506555423099</v>
      </c>
      <c r="G9">
        <v>0.37425506555423099</v>
      </c>
      <c r="H9">
        <v>2.9251984956121999E-2</v>
      </c>
      <c r="I9">
        <v>0.14333472628499699</v>
      </c>
      <c r="J9">
        <v>6.4752028979628298E-2</v>
      </c>
      <c r="K9">
        <v>0.15567201049173901</v>
      </c>
      <c r="L9">
        <v>0.86385804573640101</v>
      </c>
      <c r="M9">
        <v>-2.5490252466706602</v>
      </c>
      <c r="N9" s="21">
        <v>0</v>
      </c>
      <c r="O9">
        <v>1.00208206183021</v>
      </c>
      <c r="P9">
        <v>0.99190756374634603</v>
      </c>
      <c r="Q9">
        <v>1.01070909595889</v>
      </c>
      <c r="R9">
        <v>0.97711157020432404</v>
      </c>
      <c r="S9">
        <v>60.110000610351499</v>
      </c>
      <c r="T9" s="27">
        <f t="shared" si="2"/>
        <v>0.99190756374634603</v>
      </c>
      <c r="U9" s="27">
        <f t="shared" si="3"/>
        <v>1.01070909595889</v>
      </c>
      <c r="V9" s="39">
        <f t="shared" si="4"/>
        <v>59.623564262205129</v>
      </c>
      <c r="W9" s="38">
        <f t="shared" si="5"/>
        <v>60.753724374976692</v>
      </c>
      <c r="X9" s="44">
        <f t="shared" si="6"/>
        <v>1.118290668868704</v>
      </c>
      <c r="Y9" s="44">
        <f t="shared" si="7"/>
        <v>0.19994445335299535</v>
      </c>
      <c r="Z9" s="22">
        <f t="shared" si="8"/>
        <v>1</v>
      </c>
      <c r="AA9" s="22">
        <f t="shared" si="9"/>
        <v>1</v>
      </c>
      <c r="AB9" s="22">
        <f t="shared" si="10"/>
        <v>1</v>
      </c>
      <c r="AC9" s="22">
        <v>1</v>
      </c>
      <c r="AD9" s="22">
        <v>1</v>
      </c>
      <c r="AE9" s="22">
        <v>1</v>
      </c>
      <c r="AF9" s="22">
        <f t="shared" si="11"/>
        <v>-0.10573411347504191</v>
      </c>
      <c r="AG9" s="22">
        <f t="shared" si="12"/>
        <v>0.97680415159684475</v>
      </c>
      <c r="AH9" s="22">
        <f t="shared" si="13"/>
        <v>0.86385804573640101</v>
      </c>
      <c r="AI9" s="22">
        <f t="shared" si="14"/>
        <v>1.9695921592114429</v>
      </c>
      <c r="AJ9" s="22">
        <f t="shared" si="15"/>
        <v>-2.6288582302280261</v>
      </c>
      <c r="AK9" s="22">
        <f t="shared" si="16"/>
        <v>1.3004365594014071</v>
      </c>
      <c r="AL9" s="22">
        <f t="shared" si="17"/>
        <v>-2.5490252466706602</v>
      </c>
      <c r="AM9" s="22">
        <f t="shared" si="18"/>
        <v>1.0798329835573659</v>
      </c>
      <c r="AN9" s="46">
        <v>1</v>
      </c>
      <c r="AO9" s="46">
        <v>1</v>
      </c>
      <c r="AP9" s="51">
        <v>1</v>
      </c>
      <c r="AQ9" s="21">
        <v>1</v>
      </c>
      <c r="AR9" s="17">
        <f t="shared" si="19"/>
        <v>15.048916302809191</v>
      </c>
      <c r="AS9" s="17">
        <f t="shared" si="20"/>
        <v>15.048916302809191</v>
      </c>
      <c r="AT9" s="17">
        <f t="shared" si="21"/>
        <v>1.3596475847287544</v>
      </c>
      <c r="AU9" s="17">
        <f t="shared" si="22"/>
        <v>15.048916302809191</v>
      </c>
      <c r="AV9" s="17">
        <f t="shared" si="23"/>
        <v>15.048916302809191</v>
      </c>
      <c r="AW9" s="17">
        <f t="shared" si="24"/>
        <v>1.3596475847287544</v>
      </c>
      <c r="AX9" s="14">
        <f t="shared" si="25"/>
        <v>1.9215104096705238E-2</v>
      </c>
      <c r="AY9" s="14">
        <f t="shared" si="26"/>
        <v>1.7683225534153156E-2</v>
      </c>
      <c r="AZ9" s="67">
        <f t="shared" si="27"/>
        <v>1.1422657986516369E-4</v>
      </c>
      <c r="BA9" s="21">
        <f t="shared" si="28"/>
        <v>0</v>
      </c>
      <c r="BB9" s="66">
        <v>2284</v>
      </c>
      <c r="BC9" s="15">
        <f t="shared" si="29"/>
        <v>2291.2858729075192</v>
      </c>
      <c r="BD9" s="19">
        <f t="shared" si="30"/>
        <v>7.2858729075192059</v>
      </c>
      <c r="BE9" s="53">
        <f t="shared" si="31"/>
        <v>7.2858729075192059</v>
      </c>
      <c r="BF9" s="61">
        <f t="shared" si="32"/>
        <v>3.6189316164463985E-4</v>
      </c>
      <c r="BG9" s="62">
        <f t="shared" si="33"/>
        <v>0.49036523402848353</v>
      </c>
      <c r="BH9" s="63">
        <f t="shared" si="34"/>
        <v>59.623564262205129</v>
      </c>
      <c r="BI9" s="46">
        <f t="shared" si="35"/>
        <v>8.224352906378022E-3</v>
      </c>
      <c r="BJ9" s="64">
        <f t="shared" si="36"/>
        <v>0.99682018163090502</v>
      </c>
      <c r="BK9" s="66">
        <v>1082</v>
      </c>
      <c r="BL9" s="66">
        <v>4388</v>
      </c>
      <c r="BM9" s="66">
        <v>240</v>
      </c>
      <c r="BN9" s="10">
        <f t="shared" si="37"/>
        <v>5710</v>
      </c>
      <c r="BO9" s="15">
        <f t="shared" si="38"/>
        <v>3137.2164084651799</v>
      </c>
      <c r="BP9" s="9">
        <f t="shared" si="39"/>
        <v>-2572.7835915348201</v>
      </c>
      <c r="BQ9" s="53">
        <f t="shared" si="40"/>
        <v>0</v>
      </c>
      <c r="BR9" s="7">
        <f t="shared" si="41"/>
        <v>0</v>
      </c>
      <c r="BS9" s="62">
        <f t="shared" si="42"/>
        <v>0</v>
      </c>
      <c r="BT9" s="48">
        <f t="shared" si="43"/>
        <v>60.753724374976692</v>
      </c>
      <c r="BU9" s="46">
        <f t="shared" si="44"/>
        <v>0</v>
      </c>
      <c r="BV9" s="64">
        <f t="shared" si="45"/>
        <v>1.8200848320800103</v>
      </c>
      <c r="BW9" s="16">
        <f t="shared" si="46"/>
        <v>7994</v>
      </c>
      <c r="BX9" s="69">
        <f t="shared" si="47"/>
        <v>5429.649573140865</v>
      </c>
      <c r="BY9" s="66">
        <v>0</v>
      </c>
      <c r="BZ9" s="15">
        <f t="shared" si="48"/>
        <v>1.147291768165704</v>
      </c>
      <c r="CA9" s="37">
        <f t="shared" si="49"/>
        <v>1.147291768165704</v>
      </c>
      <c r="CB9" s="54">
        <f t="shared" si="50"/>
        <v>1.147291768165704</v>
      </c>
      <c r="CC9" s="26">
        <f t="shared" si="51"/>
        <v>3.5741176578370888E-4</v>
      </c>
      <c r="CD9" s="47">
        <f t="shared" si="52"/>
        <v>1.147291768165704</v>
      </c>
      <c r="CE9" s="48">
        <f t="shared" si="53"/>
        <v>59.623564262205129</v>
      </c>
      <c r="CF9" s="65">
        <f t="shared" si="54"/>
        <v>1.9242254004143165E-2</v>
      </c>
      <c r="CG9" t="s">
        <v>222</v>
      </c>
      <c r="CH9" s="66">
        <v>0</v>
      </c>
      <c r="CI9" s="15">
        <f t="shared" si="55"/>
        <v>1.0626498724856177</v>
      </c>
      <c r="CJ9" s="37">
        <f t="shared" si="56"/>
        <v>1.0626498724856177</v>
      </c>
      <c r="CK9" s="54">
        <f t="shared" si="57"/>
        <v>1.0626498724856177</v>
      </c>
      <c r="CL9" s="26">
        <f t="shared" si="58"/>
        <v>1.6534150808862887E-4</v>
      </c>
      <c r="CM9" s="47">
        <f t="shared" si="59"/>
        <v>1.0626498724856177</v>
      </c>
      <c r="CN9" s="48">
        <f t="shared" si="60"/>
        <v>59.623564262205129</v>
      </c>
      <c r="CO9" s="65">
        <f t="shared" si="61"/>
        <v>1.78226492433835E-2</v>
      </c>
      <c r="CP9" s="70">
        <f t="shared" si="62"/>
        <v>0</v>
      </c>
      <c r="CQ9" s="1">
        <f t="shared" si="63"/>
        <v>7994</v>
      </c>
    </row>
    <row r="10" spans="1:95" x14ac:dyDescent="0.2">
      <c r="A10" s="25" t="s">
        <v>198</v>
      </c>
      <c r="B10">
        <v>1</v>
      </c>
      <c r="C10">
        <v>0</v>
      </c>
      <c r="D10">
        <v>0.18417898521773801</v>
      </c>
      <c r="E10">
        <v>0.81582101478226099</v>
      </c>
      <c r="F10">
        <v>0.239952248308794</v>
      </c>
      <c r="G10">
        <v>0.239952248308794</v>
      </c>
      <c r="H10">
        <v>0.19974926870037599</v>
      </c>
      <c r="I10">
        <v>8.9427496865858699E-2</v>
      </c>
      <c r="J10">
        <v>0.133652823017923</v>
      </c>
      <c r="K10">
        <v>0.17908181196304701</v>
      </c>
      <c r="L10">
        <v>0.54175336596598</v>
      </c>
      <c r="M10">
        <v>0.64942212278974598</v>
      </c>
      <c r="N10" s="21">
        <v>0</v>
      </c>
      <c r="O10">
        <v>0.99227063805608495</v>
      </c>
      <c r="P10">
        <v>0.98756816226445798</v>
      </c>
      <c r="Q10">
        <v>1.00921653824313</v>
      </c>
      <c r="R10">
        <v>0.99781480900219699</v>
      </c>
      <c r="S10">
        <v>33.2299995422363</v>
      </c>
      <c r="T10" s="27">
        <f t="shared" si="2"/>
        <v>0.99781480900219699</v>
      </c>
      <c r="U10" s="27">
        <f t="shared" si="3"/>
        <v>1.00921653824313</v>
      </c>
      <c r="V10" s="39">
        <f t="shared" si="4"/>
        <v>33.157385646379609</v>
      </c>
      <c r="W10" s="38">
        <f t="shared" si="5"/>
        <v>33.536265103836513</v>
      </c>
      <c r="X10" s="44">
        <f t="shared" si="6"/>
        <v>1.1564822460776223</v>
      </c>
      <c r="Y10" s="44">
        <f t="shared" si="7"/>
        <v>0.180856411768933</v>
      </c>
      <c r="Z10" s="22">
        <f t="shared" si="8"/>
        <v>1</v>
      </c>
      <c r="AA10" s="22">
        <f t="shared" si="9"/>
        <v>1</v>
      </c>
      <c r="AB10" s="22">
        <f t="shared" si="10"/>
        <v>1</v>
      </c>
      <c r="AC10" s="22">
        <v>1</v>
      </c>
      <c r="AD10" s="22">
        <v>1</v>
      </c>
      <c r="AE10" s="22">
        <v>1</v>
      </c>
      <c r="AF10" s="22">
        <f t="shared" si="11"/>
        <v>-0.10573411347504191</v>
      </c>
      <c r="AG10" s="22">
        <f t="shared" si="12"/>
        <v>0.97680415159684475</v>
      </c>
      <c r="AH10" s="22">
        <f t="shared" si="13"/>
        <v>0.54175336596598</v>
      </c>
      <c r="AI10" s="22">
        <f t="shared" si="14"/>
        <v>1.6474874794410219</v>
      </c>
      <c r="AJ10" s="22">
        <f t="shared" si="15"/>
        <v>-2.6288582302280261</v>
      </c>
      <c r="AK10" s="22">
        <f t="shared" si="16"/>
        <v>1.3004365594014071</v>
      </c>
      <c r="AL10" s="22">
        <f t="shared" si="17"/>
        <v>0.64942212278974598</v>
      </c>
      <c r="AM10" s="22">
        <f t="shared" si="18"/>
        <v>4.278280353017772</v>
      </c>
      <c r="AN10" s="46">
        <v>0</v>
      </c>
      <c r="AO10" s="49">
        <v>0</v>
      </c>
      <c r="AP10" s="51">
        <v>0.5</v>
      </c>
      <c r="AQ10" s="50">
        <v>1</v>
      </c>
      <c r="AR10" s="17">
        <f t="shared" si="19"/>
        <v>0</v>
      </c>
      <c r="AS10" s="17">
        <f t="shared" si="20"/>
        <v>0</v>
      </c>
      <c r="AT10" s="17">
        <f t="shared" si="21"/>
        <v>167.51240163745771</v>
      </c>
      <c r="AU10" s="17">
        <f t="shared" si="22"/>
        <v>0</v>
      </c>
      <c r="AV10" s="17">
        <f t="shared" si="23"/>
        <v>0</v>
      </c>
      <c r="AW10" s="17">
        <f t="shared" si="24"/>
        <v>167.51240163745771</v>
      </c>
      <c r="AX10" s="14">
        <f t="shared" si="25"/>
        <v>0</v>
      </c>
      <c r="AY10" s="14">
        <f t="shared" si="26"/>
        <v>0</v>
      </c>
      <c r="AZ10" s="67">
        <f t="shared" si="27"/>
        <v>1.407303549755041E-2</v>
      </c>
      <c r="BA10" s="21">
        <f t="shared" si="28"/>
        <v>0</v>
      </c>
      <c r="BB10" s="66">
        <v>0</v>
      </c>
      <c r="BC10" s="15">
        <f t="shared" si="29"/>
        <v>0</v>
      </c>
      <c r="BD10" s="19">
        <f t="shared" si="30"/>
        <v>0</v>
      </c>
      <c r="BE10" s="53">
        <f t="shared" si="31"/>
        <v>0</v>
      </c>
      <c r="BF10" s="61">
        <f t="shared" si="32"/>
        <v>0</v>
      </c>
      <c r="BG10" s="62">
        <f t="shared" si="33"/>
        <v>0</v>
      </c>
      <c r="BH10" s="63">
        <f t="shared" si="34"/>
        <v>33.536265103836513</v>
      </c>
      <c r="BI10" s="46">
        <f t="shared" si="35"/>
        <v>0</v>
      </c>
      <c r="BJ10" s="64" t="e">
        <f t="shared" si="36"/>
        <v>#DIV/0!</v>
      </c>
      <c r="BK10" s="66">
        <v>0</v>
      </c>
      <c r="BL10" s="66">
        <v>0</v>
      </c>
      <c r="BM10" s="66">
        <v>0</v>
      </c>
      <c r="BN10" s="10">
        <f t="shared" si="37"/>
        <v>0</v>
      </c>
      <c r="BO10" s="15">
        <f t="shared" si="38"/>
        <v>0</v>
      </c>
      <c r="BP10" s="9">
        <f t="shared" si="39"/>
        <v>0</v>
      </c>
      <c r="BQ10" s="53">
        <f t="shared" si="40"/>
        <v>0</v>
      </c>
      <c r="BR10" s="7">
        <f t="shared" si="41"/>
        <v>0</v>
      </c>
      <c r="BS10" s="62">
        <f t="shared" si="42"/>
        <v>0</v>
      </c>
      <c r="BT10" s="48">
        <f t="shared" si="43"/>
        <v>33.536265103836513</v>
      </c>
      <c r="BU10" s="46">
        <f t="shared" si="44"/>
        <v>0</v>
      </c>
      <c r="BV10" s="64" t="e">
        <f t="shared" si="45"/>
        <v>#DIV/0!</v>
      </c>
      <c r="BW10" s="16">
        <f t="shared" si="46"/>
        <v>66</v>
      </c>
      <c r="BX10" s="69">
        <f t="shared" si="47"/>
        <v>141.34956853739632</v>
      </c>
      <c r="BY10" s="66">
        <v>66</v>
      </c>
      <c r="BZ10" s="15">
        <f t="shared" si="48"/>
        <v>141.34956853739632</v>
      </c>
      <c r="CA10" s="37">
        <f t="shared" si="49"/>
        <v>75.349568537396323</v>
      </c>
      <c r="CB10" s="54">
        <f t="shared" si="50"/>
        <v>75.349568537396323</v>
      </c>
      <c r="CC10" s="26">
        <f t="shared" si="51"/>
        <v>2.3473385837195146E-2</v>
      </c>
      <c r="CD10" s="47">
        <f t="shared" si="52"/>
        <v>75.349568537396323</v>
      </c>
      <c r="CE10" s="48">
        <f t="shared" si="53"/>
        <v>33.157385646379609</v>
      </c>
      <c r="CF10" s="65">
        <f t="shared" si="54"/>
        <v>2.2724821957012042</v>
      </c>
      <c r="CG10" t="s">
        <v>222</v>
      </c>
      <c r="CH10" s="66">
        <v>0</v>
      </c>
      <c r="CI10" s="15">
        <f t="shared" si="55"/>
        <v>130.92144923371146</v>
      </c>
      <c r="CJ10" s="37">
        <f t="shared" si="56"/>
        <v>130.92144923371146</v>
      </c>
      <c r="CK10" s="54">
        <f t="shared" si="57"/>
        <v>130.92144923371146</v>
      </c>
      <c r="CL10" s="26">
        <f t="shared" si="58"/>
        <v>2.0370538234590237E-2</v>
      </c>
      <c r="CM10" s="47">
        <f t="shared" si="59"/>
        <v>130.92144923371146</v>
      </c>
      <c r="CN10" s="48">
        <f t="shared" si="60"/>
        <v>33.157385646379609</v>
      </c>
      <c r="CO10" s="65">
        <f t="shared" si="61"/>
        <v>3.9484852825845911</v>
      </c>
      <c r="CP10" s="70">
        <f t="shared" si="62"/>
        <v>0</v>
      </c>
      <c r="CQ10" s="1">
        <f t="shared" si="63"/>
        <v>132</v>
      </c>
    </row>
    <row r="11" spans="1:95" x14ac:dyDescent="0.2">
      <c r="A11" s="25" t="s">
        <v>223</v>
      </c>
      <c r="B11">
        <v>1</v>
      </c>
      <c r="C11">
        <v>1</v>
      </c>
      <c r="D11">
        <v>0.80823012385137805</v>
      </c>
      <c r="E11">
        <v>0.19176987614862101</v>
      </c>
      <c r="F11">
        <v>0.987286452125546</v>
      </c>
      <c r="G11">
        <v>0.987286452125546</v>
      </c>
      <c r="H11">
        <v>0.74007521938988696</v>
      </c>
      <c r="I11">
        <v>0.61220225658169602</v>
      </c>
      <c r="J11">
        <v>0.67310899514913802</v>
      </c>
      <c r="K11">
        <v>0.81520021572285195</v>
      </c>
      <c r="L11">
        <v>0.67031438003265897</v>
      </c>
      <c r="M11">
        <v>-1.2929383665427201</v>
      </c>
      <c r="N11" s="21">
        <v>0</v>
      </c>
      <c r="O11">
        <v>1.0094106473</v>
      </c>
      <c r="P11">
        <v>0.99489370548513001</v>
      </c>
      <c r="Q11">
        <v>1.0042556890940799</v>
      </c>
      <c r="R11">
        <v>0.99826300725462402</v>
      </c>
      <c r="S11">
        <v>265.88000488281199</v>
      </c>
      <c r="T11" s="27">
        <f t="shared" si="2"/>
        <v>0.99489370548513001</v>
      </c>
      <c r="U11" s="27">
        <f t="shared" si="3"/>
        <v>1.0042556890940799</v>
      </c>
      <c r="V11" s="39">
        <f t="shared" si="4"/>
        <v>264.52234327226529</v>
      </c>
      <c r="W11" s="38">
        <f t="shared" si="5"/>
        <v>267.01150751992571</v>
      </c>
      <c r="X11" s="44">
        <f t="shared" si="6"/>
        <v>0.83402146985962022</v>
      </c>
      <c r="Y11" s="44">
        <f t="shared" si="7"/>
        <v>0.80334138784943476</v>
      </c>
      <c r="Z11" s="22">
        <f t="shared" si="8"/>
        <v>1</v>
      </c>
      <c r="AA11" s="22">
        <f t="shared" si="9"/>
        <v>1</v>
      </c>
      <c r="AB11" s="22">
        <f t="shared" si="10"/>
        <v>1</v>
      </c>
      <c r="AC11" s="22">
        <v>1</v>
      </c>
      <c r="AD11" s="22">
        <v>1</v>
      </c>
      <c r="AE11" s="22">
        <v>1</v>
      </c>
      <c r="AF11" s="22">
        <f t="shared" si="11"/>
        <v>-0.10573411347504191</v>
      </c>
      <c r="AG11" s="22">
        <f t="shared" si="12"/>
        <v>0.97680415159684475</v>
      </c>
      <c r="AH11" s="22">
        <f t="shared" si="13"/>
        <v>0.67031438003265897</v>
      </c>
      <c r="AI11" s="22">
        <f t="shared" si="14"/>
        <v>1.7760484935077008</v>
      </c>
      <c r="AJ11" s="22">
        <f t="shared" si="15"/>
        <v>-2.6288582302280261</v>
      </c>
      <c r="AK11" s="22">
        <f t="shared" si="16"/>
        <v>1.3004365594014071</v>
      </c>
      <c r="AL11" s="22">
        <f t="shared" si="17"/>
        <v>-1.2929383665427201</v>
      </c>
      <c r="AM11" s="22">
        <f t="shared" si="18"/>
        <v>2.335919863685306</v>
      </c>
      <c r="AN11" s="46">
        <v>1</v>
      </c>
      <c r="AO11" s="71">
        <v>0</v>
      </c>
      <c r="AP11" s="51">
        <v>1</v>
      </c>
      <c r="AQ11" s="21">
        <v>1</v>
      </c>
      <c r="AR11" s="17">
        <f t="shared" si="19"/>
        <v>9.9499128904224232</v>
      </c>
      <c r="AS11" s="17">
        <f t="shared" si="20"/>
        <v>0</v>
      </c>
      <c r="AT11" s="17">
        <f t="shared" si="21"/>
        <v>29.773628075590651</v>
      </c>
      <c r="AU11" s="17">
        <f t="shared" si="22"/>
        <v>9.9499128904224232</v>
      </c>
      <c r="AV11" s="17">
        <f t="shared" si="23"/>
        <v>0</v>
      </c>
      <c r="AW11" s="17">
        <f t="shared" si="24"/>
        <v>29.773628075590651</v>
      </c>
      <c r="AX11" s="14">
        <f t="shared" si="25"/>
        <v>1.2704477059715379E-2</v>
      </c>
      <c r="AY11" s="14">
        <f t="shared" si="26"/>
        <v>0</v>
      </c>
      <c r="AZ11" s="67">
        <f t="shared" si="27"/>
        <v>2.5013391289409838E-3</v>
      </c>
      <c r="BA11" s="21">
        <f t="shared" si="28"/>
        <v>0</v>
      </c>
      <c r="BB11" s="66">
        <v>798</v>
      </c>
      <c r="BC11" s="15">
        <f t="shared" si="29"/>
        <v>1514.9326625087006</v>
      </c>
      <c r="BD11" s="19">
        <f t="shared" si="30"/>
        <v>716.93266250870056</v>
      </c>
      <c r="BE11" s="53">
        <f t="shared" si="31"/>
        <v>716.93266250870056</v>
      </c>
      <c r="BF11" s="61">
        <f t="shared" si="32"/>
        <v>3.5610424614162715E-2</v>
      </c>
      <c r="BG11" s="62">
        <f t="shared" si="33"/>
        <v>48.252125352190141</v>
      </c>
      <c r="BH11" s="63">
        <f t="shared" si="34"/>
        <v>264.52234327226529</v>
      </c>
      <c r="BI11" s="46">
        <f t="shared" si="35"/>
        <v>0.18241228606736484</v>
      </c>
      <c r="BJ11" s="64">
        <f t="shared" si="36"/>
        <v>0.52675608609462987</v>
      </c>
      <c r="BK11" s="66">
        <v>0</v>
      </c>
      <c r="BL11" s="66">
        <v>0</v>
      </c>
      <c r="BM11" s="66">
        <v>0</v>
      </c>
      <c r="BN11" s="10">
        <f t="shared" si="37"/>
        <v>0</v>
      </c>
      <c r="BO11" s="15">
        <f t="shared" si="38"/>
        <v>0</v>
      </c>
      <c r="BP11" s="9">
        <f t="shared" si="39"/>
        <v>0</v>
      </c>
      <c r="BQ11" s="53">
        <f t="shared" si="40"/>
        <v>0</v>
      </c>
      <c r="BR11" s="7">
        <f t="shared" si="41"/>
        <v>0</v>
      </c>
      <c r="BS11" s="62">
        <f t="shared" si="42"/>
        <v>0</v>
      </c>
      <c r="BT11" s="48">
        <f t="shared" si="43"/>
        <v>267.01150751992571</v>
      </c>
      <c r="BU11" s="46">
        <f t="shared" si="44"/>
        <v>0</v>
      </c>
      <c r="BV11" s="64" t="e">
        <f t="shared" si="45"/>
        <v>#DIV/0!</v>
      </c>
      <c r="BW11" s="16">
        <f t="shared" si="46"/>
        <v>798</v>
      </c>
      <c r="BX11" s="69">
        <f t="shared" si="47"/>
        <v>1540.0561127197839</v>
      </c>
      <c r="BY11" s="66">
        <v>0</v>
      </c>
      <c r="BZ11" s="15">
        <f t="shared" si="48"/>
        <v>25.123450211083242</v>
      </c>
      <c r="CA11" s="37">
        <f t="shared" si="49"/>
        <v>25.123450211083242</v>
      </c>
      <c r="CB11" s="54">
        <f t="shared" si="50"/>
        <v>25.123450211083242</v>
      </c>
      <c r="CC11" s="26">
        <f t="shared" si="51"/>
        <v>7.826620003452734E-3</v>
      </c>
      <c r="CD11" s="47">
        <f t="shared" si="52"/>
        <v>25.123450211083245</v>
      </c>
      <c r="CE11" s="48">
        <f t="shared" si="53"/>
        <v>264.52234327226529</v>
      </c>
      <c r="CF11" s="65">
        <f t="shared" si="54"/>
        <v>9.4976665866082985E-2</v>
      </c>
      <c r="CG11" t="s">
        <v>222</v>
      </c>
      <c r="CH11" s="66">
        <v>0</v>
      </c>
      <c r="CI11" s="15">
        <f t="shared" si="55"/>
        <v>23.269957916537972</v>
      </c>
      <c r="CJ11" s="37">
        <f t="shared" si="56"/>
        <v>23.269957916537972</v>
      </c>
      <c r="CK11" s="54">
        <f t="shared" si="57"/>
        <v>23.269957916537972</v>
      </c>
      <c r="CL11" s="26">
        <f t="shared" si="58"/>
        <v>3.6206562807745406E-3</v>
      </c>
      <c r="CM11" s="47">
        <f t="shared" si="59"/>
        <v>23.269957916537972</v>
      </c>
      <c r="CN11" s="48">
        <f t="shared" si="60"/>
        <v>264.52234327226529</v>
      </c>
      <c r="CO11" s="65">
        <f t="shared" si="61"/>
        <v>8.7969725463179008E-2</v>
      </c>
      <c r="CP11" s="70">
        <f t="shared" si="62"/>
        <v>0</v>
      </c>
      <c r="CQ11" s="1">
        <f t="shared" si="63"/>
        <v>798</v>
      </c>
    </row>
    <row r="12" spans="1:95" x14ac:dyDescent="0.2">
      <c r="A12" s="25" t="s">
        <v>146</v>
      </c>
      <c r="B12">
        <v>1</v>
      </c>
      <c r="C12">
        <v>1</v>
      </c>
      <c r="D12">
        <v>0.42857142857142799</v>
      </c>
      <c r="E12">
        <v>0.57142857142857095</v>
      </c>
      <c r="F12">
        <v>0.89389067524115695</v>
      </c>
      <c r="G12">
        <v>0.89389067524115695</v>
      </c>
      <c r="H12">
        <v>0.17291768144179201</v>
      </c>
      <c r="I12">
        <v>0.51193375547978504</v>
      </c>
      <c r="J12">
        <v>0.29752713834094802</v>
      </c>
      <c r="K12">
        <v>0.515709932611502</v>
      </c>
      <c r="L12">
        <v>0.658788735069469</v>
      </c>
      <c r="M12">
        <v>1.1024249021494801</v>
      </c>
      <c r="N12" s="21">
        <v>0</v>
      </c>
      <c r="O12">
        <v>1.00209269372989</v>
      </c>
      <c r="P12">
        <v>0.99068415859734404</v>
      </c>
      <c r="Q12">
        <v>1.0128699362006199</v>
      </c>
      <c r="R12">
        <v>0.98780957085880505</v>
      </c>
      <c r="S12">
        <v>28.579999923706001</v>
      </c>
      <c r="T12" s="27">
        <f t="shared" si="2"/>
        <v>0.99068415859734404</v>
      </c>
      <c r="U12" s="27">
        <f t="shared" si="3"/>
        <v>1.0128699362006199</v>
      </c>
      <c r="V12" s="39">
        <f t="shared" si="4"/>
        <v>28.313753177128838</v>
      </c>
      <c r="W12" s="38">
        <f t="shared" si="5"/>
        <v>28.94782269933782</v>
      </c>
      <c r="X12" s="44">
        <f t="shared" si="6"/>
        <v>1.0301993629821873</v>
      </c>
      <c r="Y12" s="44">
        <f t="shared" si="7"/>
        <v>0.53063446956110982</v>
      </c>
      <c r="Z12" s="22">
        <f t="shared" si="8"/>
        <v>1</v>
      </c>
      <c r="AA12" s="22">
        <f t="shared" si="9"/>
        <v>1</v>
      </c>
      <c r="AB12" s="22">
        <f t="shared" si="10"/>
        <v>1</v>
      </c>
      <c r="AC12" s="22">
        <v>1</v>
      </c>
      <c r="AD12" s="22">
        <v>1</v>
      </c>
      <c r="AE12" s="22">
        <v>1</v>
      </c>
      <c r="AF12" s="22">
        <f t="shared" si="11"/>
        <v>-0.10573411347504191</v>
      </c>
      <c r="AG12" s="22">
        <f t="shared" si="12"/>
        <v>0.97680415159684475</v>
      </c>
      <c r="AH12" s="22">
        <f t="shared" si="13"/>
        <v>0.658788735069469</v>
      </c>
      <c r="AI12" s="22">
        <f t="shared" si="14"/>
        <v>1.764522848544511</v>
      </c>
      <c r="AJ12" s="22">
        <f t="shared" si="15"/>
        <v>-2.6288582302280261</v>
      </c>
      <c r="AK12" s="22">
        <f t="shared" si="16"/>
        <v>1.3004365594014071</v>
      </c>
      <c r="AL12" s="22">
        <f t="shared" si="17"/>
        <v>1.1024249021494801</v>
      </c>
      <c r="AM12" s="22">
        <f t="shared" si="18"/>
        <v>4.7312831323775058</v>
      </c>
      <c r="AN12" s="46">
        <v>0</v>
      </c>
      <c r="AO12" s="49">
        <v>0</v>
      </c>
      <c r="AP12" s="51">
        <v>0.5</v>
      </c>
      <c r="AQ12" s="50">
        <v>1</v>
      </c>
      <c r="AR12" s="17">
        <f t="shared" si="19"/>
        <v>0</v>
      </c>
      <c r="AS12" s="17">
        <f t="shared" si="20"/>
        <v>0</v>
      </c>
      <c r="AT12" s="17">
        <f t="shared" si="21"/>
        <v>250.54500966294819</v>
      </c>
      <c r="AU12" s="17">
        <f t="shared" si="22"/>
        <v>0</v>
      </c>
      <c r="AV12" s="17">
        <f t="shared" si="23"/>
        <v>0</v>
      </c>
      <c r="AW12" s="17">
        <f t="shared" si="24"/>
        <v>250.54500966294819</v>
      </c>
      <c r="AX12" s="14">
        <f t="shared" si="25"/>
        <v>0</v>
      </c>
      <c r="AY12" s="14">
        <f t="shared" si="26"/>
        <v>0</v>
      </c>
      <c r="AZ12" s="67">
        <f t="shared" si="27"/>
        <v>2.1048762839373809E-2</v>
      </c>
      <c r="BA12" s="21">
        <f t="shared" si="28"/>
        <v>0</v>
      </c>
      <c r="BB12" s="66">
        <v>0</v>
      </c>
      <c r="BC12" s="15">
        <f t="shared" si="29"/>
        <v>0</v>
      </c>
      <c r="BD12" s="19">
        <f t="shared" si="30"/>
        <v>0</v>
      </c>
      <c r="BE12" s="53">
        <f t="shared" si="31"/>
        <v>0</v>
      </c>
      <c r="BF12" s="61">
        <f t="shared" si="32"/>
        <v>0</v>
      </c>
      <c r="BG12" s="62">
        <f t="shared" si="33"/>
        <v>0</v>
      </c>
      <c r="BH12" s="63">
        <f t="shared" si="34"/>
        <v>28.94782269933782</v>
      </c>
      <c r="BI12" s="46">
        <f t="shared" si="35"/>
        <v>0</v>
      </c>
      <c r="BJ12" s="64" t="e">
        <f t="shared" si="36"/>
        <v>#DIV/0!</v>
      </c>
      <c r="BK12" s="66">
        <v>0</v>
      </c>
      <c r="BL12" s="66">
        <v>0</v>
      </c>
      <c r="BM12" s="66">
        <v>0</v>
      </c>
      <c r="BN12" s="10">
        <f t="shared" si="37"/>
        <v>0</v>
      </c>
      <c r="BO12" s="15">
        <f t="shared" si="38"/>
        <v>0</v>
      </c>
      <c r="BP12" s="9">
        <f t="shared" si="39"/>
        <v>0</v>
      </c>
      <c r="BQ12" s="53">
        <f t="shared" si="40"/>
        <v>0</v>
      </c>
      <c r="BR12" s="7">
        <f t="shared" si="41"/>
        <v>0</v>
      </c>
      <c r="BS12" s="62">
        <f t="shared" si="42"/>
        <v>0</v>
      </c>
      <c r="BT12" s="48">
        <f t="shared" si="43"/>
        <v>28.94782269933782</v>
      </c>
      <c r="BU12" s="46">
        <f t="shared" si="44"/>
        <v>0</v>
      </c>
      <c r="BV12" s="64" t="e">
        <f t="shared" si="45"/>
        <v>#DIV/0!</v>
      </c>
      <c r="BW12" s="16">
        <f t="shared" si="46"/>
        <v>229</v>
      </c>
      <c r="BX12" s="69">
        <f t="shared" si="47"/>
        <v>211.41377395867053</v>
      </c>
      <c r="BY12" s="66">
        <v>229</v>
      </c>
      <c r="BZ12" s="15">
        <f t="shared" si="48"/>
        <v>211.41377395867053</v>
      </c>
      <c r="CA12" s="37">
        <f t="shared" si="49"/>
        <v>-17.586226041329468</v>
      </c>
      <c r="CB12" s="54">
        <f t="shared" si="50"/>
        <v>-17.586226041329468</v>
      </c>
      <c r="CC12" s="26">
        <f t="shared" si="51"/>
        <v>-5.4785750907568502E-3</v>
      </c>
      <c r="CD12" s="47">
        <f t="shared" si="52"/>
        <v>-17.586226041329468</v>
      </c>
      <c r="CE12" s="48">
        <f t="shared" si="53"/>
        <v>28.94782269933782</v>
      </c>
      <c r="CF12" s="65">
        <f t="shared" si="54"/>
        <v>-0.60751463845782616</v>
      </c>
      <c r="CG12" t="s">
        <v>222</v>
      </c>
      <c r="CH12" s="66">
        <v>0</v>
      </c>
      <c r="CI12" s="15">
        <f t="shared" si="55"/>
        <v>195.81664069469454</v>
      </c>
      <c r="CJ12" s="37">
        <f t="shared" si="56"/>
        <v>195.81664069469454</v>
      </c>
      <c r="CK12" s="54">
        <f t="shared" si="57"/>
        <v>195.81664069469454</v>
      </c>
      <c r="CL12" s="26">
        <f t="shared" si="58"/>
        <v>3.0467814018156923E-2</v>
      </c>
      <c r="CM12" s="47">
        <f t="shared" si="59"/>
        <v>195.81664069469454</v>
      </c>
      <c r="CN12" s="48">
        <f t="shared" si="60"/>
        <v>28.94782269933782</v>
      </c>
      <c r="CO12" s="65">
        <f t="shared" si="61"/>
        <v>6.7644687038646891</v>
      </c>
      <c r="CP12" s="70">
        <f t="shared" si="62"/>
        <v>0</v>
      </c>
      <c r="CQ12" s="1">
        <f t="shared" si="63"/>
        <v>458</v>
      </c>
    </row>
    <row r="13" spans="1:95" x14ac:dyDescent="0.2">
      <c r="A13" s="25" t="s">
        <v>147</v>
      </c>
      <c r="B13">
        <v>0</v>
      </c>
      <c r="C13">
        <v>0</v>
      </c>
      <c r="D13">
        <v>3.1961646024770201E-3</v>
      </c>
      <c r="E13">
        <v>0.99680383539752204</v>
      </c>
      <c r="F13">
        <v>1.1918951132300301E-3</v>
      </c>
      <c r="G13">
        <v>1.1918951132300301E-3</v>
      </c>
      <c r="H13">
        <v>6.6861679899707397E-3</v>
      </c>
      <c r="I13">
        <v>7.9398244880902608E-3</v>
      </c>
      <c r="J13">
        <v>7.2860826469547399E-3</v>
      </c>
      <c r="K13">
        <v>2.9469045287378202E-3</v>
      </c>
      <c r="L13">
        <v>0.78777637353887198</v>
      </c>
      <c r="M13">
        <v>-2.7766737046230299</v>
      </c>
      <c r="N13" s="21">
        <v>6</v>
      </c>
      <c r="O13">
        <v>1.0059741519415699</v>
      </c>
      <c r="P13">
        <v>0.97939860303065995</v>
      </c>
      <c r="Q13">
        <v>1.00724069580638</v>
      </c>
      <c r="R13">
        <v>0.98356069480308295</v>
      </c>
      <c r="S13">
        <v>89.300003051757798</v>
      </c>
      <c r="T13" s="27">
        <f t="shared" si="2"/>
        <v>0.98356069480308295</v>
      </c>
      <c r="U13" s="27">
        <f t="shared" si="3"/>
        <v>1.00724069580638</v>
      </c>
      <c r="V13" s="39">
        <f t="shared" si="4"/>
        <v>97.016510174003955</v>
      </c>
      <c r="W13" s="38">
        <f t="shared" si="5"/>
        <v>93.925674887080689</v>
      </c>
      <c r="X13" s="44">
        <f t="shared" si="6"/>
        <v>1.25</v>
      </c>
      <c r="Y13" s="44">
        <f t="shared" si="7"/>
        <v>4.3484192118129492E-3</v>
      </c>
      <c r="Z13" s="22">
        <f t="shared" si="8"/>
        <v>46.089955472629541</v>
      </c>
      <c r="AA13" s="22">
        <f t="shared" si="9"/>
        <v>23.54497773631477</v>
      </c>
      <c r="AB13" s="22">
        <f t="shared" si="10"/>
        <v>1</v>
      </c>
      <c r="AC13" s="22">
        <v>1</v>
      </c>
      <c r="AD13" s="22">
        <v>1</v>
      </c>
      <c r="AE13" s="22">
        <v>1</v>
      </c>
      <c r="AF13" s="22">
        <f t="shared" si="11"/>
        <v>-0.10573411347504191</v>
      </c>
      <c r="AG13" s="22">
        <f t="shared" si="12"/>
        <v>0.97680415159684475</v>
      </c>
      <c r="AH13" s="22">
        <f t="shared" si="13"/>
        <v>0.78777637353887198</v>
      </c>
      <c r="AI13" s="22">
        <f t="shared" si="14"/>
        <v>1.8935104870139139</v>
      </c>
      <c r="AJ13" s="22">
        <f t="shared" si="15"/>
        <v>-2.6288582302280261</v>
      </c>
      <c r="AK13" s="22">
        <f t="shared" si="16"/>
        <v>1.3004365594014071</v>
      </c>
      <c r="AL13" s="22">
        <f t="shared" si="17"/>
        <v>-2.6288582302280261</v>
      </c>
      <c r="AM13" s="22">
        <f t="shared" si="18"/>
        <v>1</v>
      </c>
      <c r="AN13" s="46">
        <v>1</v>
      </c>
      <c r="AO13" s="46">
        <v>1</v>
      </c>
      <c r="AP13" s="51">
        <v>1</v>
      </c>
      <c r="AQ13" s="21">
        <v>1</v>
      </c>
      <c r="AR13" s="17">
        <f t="shared" si="19"/>
        <v>12.854963830871897</v>
      </c>
      <c r="AS13" s="17">
        <f t="shared" si="20"/>
        <v>592.48471056714902</v>
      </c>
      <c r="AT13" s="17">
        <f t="shared" si="21"/>
        <v>23.54497773631477</v>
      </c>
      <c r="AU13" s="17">
        <f t="shared" si="22"/>
        <v>12.854963830871897</v>
      </c>
      <c r="AV13" s="17">
        <f t="shared" si="23"/>
        <v>93.800069070126071</v>
      </c>
      <c r="AW13" s="17">
        <f t="shared" si="24"/>
        <v>23.54497773631477</v>
      </c>
      <c r="AX13" s="14">
        <f t="shared" si="25"/>
        <v>1.6413771144668726E-2</v>
      </c>
      <c r="AY13" s="14">
        <f t="shared" si="26"/>
        <v>0.11021974892481493</v>
      </c>
      <c r="AZ13" s="67">
        <f t="shared" si="27"/>
        <v>1.9780583660266638E-3</v>
      </c>
      <c r="BA13" s="21">
        <f t="shared" si="28"/>
        <v>6</v>
      </c>
      <c r="BB13" s="66">
        <v>2232</v>
      </c>
      <c r="BC13" s="15">
        <f t="shared" si="29"/>
        <v>1957.2437263748775</v>
      </c>
      <c r="BD13" s="19">
        <f t="shared" si="30"/>
        <v>-274.7562736251225</v>
      </c>
      <c r="BE13" s="53">
        <f t="shared" si="31"/>
        <v>0</v>
      </c>
      <c r="BF13" s="61">
        <f t="shared" si="32"/>
        <v>0</v>
      </c>
      <c r="BG13" s="62">
        <f t="shared" si="33"/>
        <v>0</v>
      </c>
      <c r="BH13" s="63">
        <f t="shared" si="34"/>
        <v>93.925674887080689</v>
      </c>
      <c r="BI13" s="46">
        <f t="shared" si="35"/>
        <v>0</v>
      </c>
      <c r="BJ13" s="64">
        <f t="shared" si="36"/>
        <v>1.140379182174728</v>
      </c>
      <c r="BK13" s="66">
        <v>179</v>
      </c>
      <c r="BL13" s="66">
        <v>4554</v>
      </c>
      <c r="BM13" s="66">
        <v>0</v>
      </c>
      <c r="BN13" s="10">
        <f t="shared" si="37"/>
        <v>4733</v>
      </c>
      <c r="BO13" s="15">
        <f t="shared" si="38"/>
        <v>19554.306096249267</v>
      </c>
      <c r="BP13" s="9">
        <f t="shared" si="39"/>
        <v>14821.306096249267</v>
      </c>
      <c r="BQ13" s="53">
        <f t="shared" si="40"/>
        <v>14821.306096249267</v>
      </c>
      <c r="BR13" s="7">
        <f t="shared" si="41"/>
        <v>0.2334903669411198</v>
      </c>
      <c r="BS13" s="62">
        <f t="shared" si="42"/>
        <v>1129.3929048941955</v>
      </c>
      <c r="BT13" s="48">
        <f t="shared" si="43"/>
        <v>97.016510174003955</v>
      </c>
      <c r="BU13" s="46">
        <f t="shared" si="44"/>
        <v>11.641244390965753</v>
      </c>
      <c r="BV13" s="64">
        <f t="shared" si="45"/>
        <v>0.24204387395305435</v>
      </c>
      <c r="BW13" s="16">
        <f t="shared" si="46"/>
        <v>7412</v>
      </c>
      <c r="BX13" s="69">
        <f t="shared" si="47"/>
        <v>21531.417440852514</v>
      </c>
      <c r="BY13" s="66">
        <v>447</v>
      </c>
      <c r="BZ13" s="15">
        <f t="shared" si="48"/>
        <v>19.867618228371811</v>
      </c>
      <c r="CA13" s="37">
        <f t="shared" si="49"/>
        <v>-427.13238177162816</v>
      </c>
      <c r="CB13" s="54">
        <f t="shared" si="50"/>
        <v>-427.13238177162816</v>
      </c>
      <c r="CC13" s="26">
        <f t="shared" si="51"/>
        <v>-0.13306304728088122</v>
      </c>
      <c r="CD13" s="47">
        <f t="shared" si="52"/>
        <v>-427.13238177162816</v>
      </c>
      <c r="CE13" s="48">
        <f t="shared" si="53"/>
        <v>93.925674887080689</v>
      </c>
      <c r="CF13" s="65">
        <f t="shared" si="54"/>
        <v>-4.5475572284695875</v>
      </c>
      <c r="CG13" t="s">
        <v>222</v>
      </c>
      <c r="CH13" s="66">
        <v>0</v>
      </c>
      <c r="CI13" s="15">
        <f t="shared" si="55"/>
        <v>18.401876979146053</v>
      </c>
      <c r="CJ13" s="37">
        <f t="shared" si="56"/>
        <v>18.401876979146053</v>
      </c>
      <c r="CK13" s="54">
        <f t="shared" si="57"/>
        <v>18.401876979146053</v>
      </c>
      <c r="CL13" s="26">
        <f t="shared" si="58"/>
        <v>2.863214093534472E-3</v>
      </c>
      <c r="CM13" s="47">
        <f t="shared" si="59"/>
        <v>18.401876979146053</v>
      </c>
      <c r="CN13" s="48">
        <f t="shared" si="60"/>
        <v>93.925674887080689</v>
      </c>
      <c r="CO13" s="65">
        <f t="shared" si="61"/>
        <v>0.1959195608790584</v>
      </c>
      <c r="CP13" s="70">
        <f t="shared" si="62"/>
        <v>6</v>
      </c>
      <c r="CQ13" s="1">
        <f t="shared" si="63"/>
        <v>7859</v>
      </c>
    </row>
    <row r="14" spans="1:95" x14ac:dyDescent="0.2">
      <c r="A14" s="25" t="s">
        <v>187</v>
      </c>
      <c r="B14">
        <v>1</v>
      </c>
      <c r="C14">
        <v>1</v>
      </c>
      <c r="D14">
        <v>0.62773029439696104</v>
      </c>
      <c r="E14">
        <v>0.37226970560303801</v>
      </c>
      <c r="F14">
        <v>0.75660377358490505</v>
      </c>
      <c r="G14">
        <v>0.75660377358490505</v>
      </c>
      <c r="H14">
        <v>0.58567134268537002</v>
      </c>
      <c r="I14">
        <v>0.54008016032064099</v>
      </c>
      <c r="J14">
        <v>0.56241396911236097</v>
      </c>
      <c r="K14">
        <v>0.65232241364778898</v>
      </c>
      <c r="L14">
        <v>0.812728365742037</v>
      </c>
      <c r="M14">
        <v>-2.3452699743859098</v>
      </c>
      <c r="N14" s="21">
        <v>0</v>
      </c>
      <c r="O14">
        <v>1.0201558567117801</v>
      </c>
      <c r="P14">
        <v>0.98121466625621501</v>
      </c>
      <c r="Q14">
        <v>1.00553751502203</v>
      </c>
      <c r="R14">
        <v>0.99144001611157795</v>
      </c>
      <c r="S14">
        <v>122.25</v>
      </c>
      <c r="T14" s="27">
        <f t="shared" si="2"/>
        <v>0.98121466625621501</v>
      </c>
      <c r="U14" s="27">
        <f t="shared" si="3"/>
        <v>1.00553751502203</v>
      </c>
      <c r="V14" s="39">
        <f t="shared" si="4"/>
        <v>119.95349294982229</v>
      </c>
      <c r="W14" s="38">
        <f t="shared" si="5"/>
        <v>122.92696121144317</v>
      </c>
      <c r="X14" s="44">
        <f t="shared" si="6"/>
        <v>0.92728965175978662</v>
      </c>
      <c r="Y14" s="44">
        <f t="shared" si="7"/>
        <v>0.64020367533327593</v>
      </c>
      <c r="Z14" s="22">
        <f t="shared" si="8"/>
        <v>1</v>
      </c>
      <c r="AA14" s="22">
        <f t="shared" si="9"/>
        <v>1</v>
      </c>
      <c r="AB14" s="22">
        <f t="shared" si="10"/>
        <v>1</v>
      </c>
      <c r="AC14" s="22">
        <v>1</v>
      </c>
      <c r="AD14" s="22">
        <v>1</v>
      </c>
      <c r="AE14" s="22">
        <v>1</v>
      </c>
      <c r="AF14" s="22">
        <f t="shared" si="11"/>
        <v>-0.10573411347504191</v>
      </c>
      <c r="AG14" s="22">
        <f t="shared" si="12"/>
        <v>0.97680415159684475</v>
      </c>
      <c r="AH14" s="22">
        <f t="shared" si="13"/>
        <v>0.812728365742037</v>
      </c>
      <c r="AI14" s="22">
        <f t="shared" si="14"/>
        <v>1.9184624792170788</v>
      </c>
      <c r="AJ14" s="22">
        <f t="shared" si="15"/>
        <v>-2.6288582302280261</v>
      </c>
      <c r="AK14" s="22">
        <f t="shared" si="16"/>
        <v>1.3004365594014071</v>
      </c>
      <c r="AL14" s="22">
        <f t="shared" si="17"/>
        <v>-2.3452699743859098</v>
      </c>
      <c r="AM14" s="22">
        <f t="shared" si="18"/>
        <v>1.2835882558421163</v>
      </c>
      <c r="AN14" s="46">
        <v>1</v>
      </c>
      <c r="AO14" s="46">
        <v>1</v>
      </c>
      <c r="AP14" s="51">
        <v>1</v>
      </c>
      <c r="AQ14" s="21">
        <v>2</v>
      </c>
      <c r="AR14" s="17">
        <f t="shared" si="19"/>
        <v>13.546067619732238</v>
      </c>
      <c r="AS14" s="17">
        <f t="shared" si="20"/>
        <v>13.546067619732238</v>
      </c>
      <c r="AT14" s="17">
        <f t="shared" si="21"/>
        <v>5.4291636809580082</v>
      </c>
      <c r="AU14" s="17">
        <f t="shared" si="22"/>
        <v>13.546067619732238</v>
      </c>
      <c r="AV14" s="17">
        <f t="shared" si="23"/>
        <v>13.546067619732238</v>
      </c>
      <c r="AW14" s="17">
        <f t="shared" si="24"/>
        <v>5.4291636809580082</v>
      </c>
      <c r="AX14" s="14">
        <f t="shared" si="25"/>
        <v>1.7296202209960775E-2</v>
      </c>
      <c r="AY14" s="14">
        <f t="shared" si="26"/>
        <v>1.5917303545365566E-2</v>
      </c>
      <c r="AZ14" s="67">
        <f t="shared" si="27"/>
        <v>4.5611436799464103E-4</v>
      </c>
      <c r="BA14" s="21">
        <f t="shared" si="28"/>
        <v>0</v>
      </c>
      <c r="BB14" s="66">
        <v>2690</v>
      </c>
      <c r="BC14" s="15">
        <f t="shared" si="29"/>
        <v>2062.4683363245626</v>
      </c>
      <c r="BD14" s="19">
        <f t="shared" si="30"/>
        <v>-627.53166367543736</v>
      </c>
      <c r="BE14" s="53">
        <f t="shared" si="31"/>
        <v>0</v>
      </c>
      <c r="BF14" s="61">
        <f t="shared" si="32"/>
        <v>0</v>
      </c>
      <c r="BG14" s="62">
        <f t="shared" si="33"/>
        <v>0</v>
      </c>
      <c r="BH14" s="63">
        <f t="shared" si="34"/>
        <v>122.92696121144317</v>
      </c>
      <c r="BI14" s="46">
        <f t="shared" si="35"/>
        <v>0</v>
      </c>
      <c r="BJ14" s="64">
        <f t="shared" si="36"/>
        <v>1.3042624473904578</v>
      </c>
      <c r="BK14" s="66">
        <v>0</v>
      </c>
      <c r="BL14" s="66">
        <v>4768</v>
      </c>
      <c r="BM14" s="66">
        <v>0</v>
      </c>
      <c r="BN14" s="10">
        <f t="shared" si="37"/>
        <v>4768</v>
      </c>
      <c r="BO14" s="15">
        <f t="shared" si="38"/>
        <v>2823.920656590396</v>
      </c>
      <c r="BP14" s="9">
        <f t="shared" si="39"/>
        <v>-1944.079343409604</v>
      </c>
      <c r="BQ14" s="53">
        <f t="shared" si="40"/>
        <v>0</v>
      </c>
      <c r="BR14" s="7">
        <f t="shared" si="41"/>
        <v>0</v>
      </c>
      <c r="BS14" s="62">
        <f t="shared" si="42"/>
        <v>0</v>
      </c>
      <c r="BT14" s="48">
        <f t="shared" si="43"/>
        <v>122.92696121144317</v>
      </c>
      <c r="BU14" s="46">
        <f t="shared" si="44"/>
        <v>0</v>
      </c>
      <c r="BV14" s="64">
        <f t="shared" si="45"/>
        <v>1.6884327075098799</v>
      </c>
      <c r="BW14" s="16">
        <f t="shared" si="46"/>
        <v>7458</v>
      </c>
      <c r="BX14" s="69">
        <f t="shared" si="47"/>
        <v>4890.9702056270971</v>
      </c>
      <c r="BY14" s="66">
        <v>0</v>
      </c>
      <c r="BZ14" s="15">
        <f t="shared" si="48"/>
        <v>4.5812127121381749</v>
      </c>
      <c r="CA14" s="37">
        <f t="shared" si="49"/>
        <v>4.5812127121381749</v>
      </c>
      <c r="CB14" s="54">
        <f t="shared" si="50"/>
        <v>4.5812127121381749</v>
      </c>
      <c r="CC14" s="26">
        <f t="shared" si="51"/>
        <v>1.4271690692019255E-3</v>
      </c>
      <c r="CD14" s="47">
        <f t="shared" si="52"/>
        <v>4.5812127121381749</v>
      </c>
      <c r="CE14" s="48">
        <f t="shared" si="53"/>
        <v>119.95349294982229</v>
      </c>
      <c r="CF14" s="65">
        <f t="shared" si="54"/>
        <v>3.8191574079918959E-2</v>
      </c>
      <c r="CG14" t="s">
        <v>222</v>
      </c>
      <c r="CH14" s="66">
        <v>0</v>
      </c>
      <c r="CI14" s="15">
        <f t="shared" si="55"/>
        <v>4.2432319654541457</v>
      </c>
      <c r="CJ14" s="37">
        <f t="shared" si="56"/>
        <v>4.2432319654541457</v>
      </c>
      <c r="CK14" s="54">
        <f t="shared" si="57"/>
        <v>4.2432319654541457</v>
      </c>
      <c r="CL14" s="26">
        <f t="shared" si="58"/>
        <v>6.6021969277332284E-4</v>
      </c>
      <c r="CM14" s="47">
        <f t="shared" si="59"/>
        <v>4.2432319654541457</v>
      </c>
      <c r="CN14" s="48">
        <f t="shared" si="60"/>
        <v>119.95349294982229</v>
      </c>
      <c r="CO14" s="65">
        <f t="shared" si="61"/>
        <v>3.5373975872708692E-2</v>
      </c>
      <c r="CP14" s="70">
        <f t="shared" si="62"/>
        <v>0</v>
      </c>
      <c r="CQ14" s="1">
        <f t="shared" si="63"/>
        <v>7458</v>
      </c>
    </row>
    <row r="15" spans="1:95" x14ac:dyDescent="0.2">
      <c r="A15" s="25" t="s">
        <v>199</v>
      </c>
      <c r="B15">
        <v>1</v>
      </c>
      <c r="C15">
        <v>0</v>
      </c>
      <c r="D15">
        <v>0.27846584099081101</v>
      </c>
      <c r="E15">
        <v>0.72153415900918905</v>
      </c>
      <c r="F15">
        <v>0.47874453714739701</v>
      </c>
      <c r="G15">
        <v>0.47874453714739701</v>
      </c>
      <c r="H15">
        <v>0.480777267028834</v>
      </c>
      <c r="I15">
        <v>0.169870455495194</v>
      </c>
      <c r="J15">
        <v>0.28577937879056697</v>
      </c>
      <c r="K15">
        <v>0.369885545034354</v>
      </c>
      <c r="L15">
        <v>0.46285737214043998</v>
      </c>
      <c r="M15">
        <v>0.82837610189619304</v>
      </c>
      <c r="N15" s="21">
        <v>0</v>
      </c>
      <c r="O15">
        <v>0.99275368745442505</v>
      </c>
      <c r="P15">
        <v>0.99417568897295605</v>
      </c>
      <c r="Q15">
        <v>1</v>
      </c>
      <c r="R15">
        <v>0.99760665332215703</v>
      </c>
      <c r="S15">
        <v>4.0500001907348597</v>
      </c>
      <c r="T15" s="27">
        <f t="shared" si="2"/>
        <v>0.99760665332215703</v>
      </c>
      <c r="U15" s="27">
        <f t="shared" si="3"/>
        <v>1</v>
      </c>
      <c r="V15" s="39">
        <f t="shared" si="4"/>
        <v>4.0403071362331007</v>
      </c>
      <c r="W15" s="38">
        <f t="shared" si="5"/>
        <v>4.0500001907348597</v>
      </c>
      <c r="X15" s="44">
        <f t="shared" si="6"/>
        <v>1.1077621800165152</v>
      </c>
      <c r="Y15" s="44">
        <f t="shared" si="7"/>
        <v>0.36318108023350776</v>
      </c>
      <c r="Z15" s="22">
        <f t="shared" si="8"/>
        <v>1</v>
      </c>
      <c r="AA15" s="22">
        <f t="shared" si="9"/>
        <v>1</v>
      </c>
      <c r="AB15" s="22">
        <f t="shared" si="10"/>
        <v>1</v>
      </c>
      <c r="AC15" s="22">
        <v>1</v>
      </c>
      <c r="AD15" s="22">
        <v>1</v>
      </c>
      <c r="AE15" s="22">
        <v>1</v>
      </c>
      <c r="AF15" s="22">
        <f t="shared" si="11"/>
        <v>-0.10573411347504191</v>
      </c>
      <c r="AG15" s="22">
        <f t="shared" si="12"/>
        <v>0.97680415159684475</v>
      </c>
      <c r="AH15" s="22">
        <f t="shared" si="13"/>
        <v>0.46285737214043998</v>
      </c>
      <c r="AI15" s="22">
        <f t="shared" si="14"/>
        <v>1.5685914856154819</v>
      </c>
      <c r="AJ15" s="22">
        <f t="shared" si="15"/>
        <v>-2.6288582302280261</v>
      </c>
      <c r="AK15" s="22">
        <f t="shared" si="16"/>
        <v>1.3004365594014071</v>
      </c>
      <c r="AL15" s="22">
        <f t="shared" si="17"/>
        <v>0.82837610189619304</v>
      </c>
      <c r="AM15" s="22">
        <f t="shared" si="18"/>
        <v>4.4572343321242194</v>
      </c>
      <c r="AN15" s="46">
        <v>0</v>
      </c>
      <c r="AO15" s="49">
        <v>0</v>
      </c>
      <c r="AP15" s="51">
        <v>0.5</v>
      </c>
      <c r="AQ15" s="50">
        <v>1</v>
      </c>
      <c r="AR15" s="17">
        <f t="shared" si="19"/>
        <v>0</v>
      </c>
      <c r="AS15" s="17">
        <f t="shared" si="20"/>
        <v>0</v>
      </c>
      <c r="AT15" s="17">
        <f t="shared" si="21"/>
        <v>197.34761059170037</v>
      </c>
      <c r="AU15" s="17">
        <f t="shared" si="22"/>
        <v>0</v>
      </c>
      <c r="AV15" s="17">
        <f t="shared" si="23"/>
        <v>0</v>
      </c>
      <c r="AW15" s="17">
        <f t="shared" si="24"/>
        <v>197.34761059170037</v>
      </c>
      <c r="AX15" s="14">
        <f t="shared" si="25"/>
        <v>0</v>
      </c>
      <c r="AY15" s="14">
        <f t="shared" si="26"/>
        <v>0</v>
      </c>
      <c r="AZ15" s="67">
        <f t="shared" si="27"/>
        <v>1.6579548153243855E-2</v>
      </c>
      <c r="BA15" s="21">
        <f t="shared" si="28"/>
        <v>0</v>
      </c>
      <c r="BB15" s="66">
        <v>0</v>
      </c>
      <c r="BC15" s="15">
        <f t="shared" si="29"/>
        <v>0</v>
      </c>
      <c r="BD15" s="19">
        <f t="shared" si="30"/>
        <v>0</v>
      </c>
      <c r="BE15" s="53">
        <f t="shared" si="31"/>
        <v>0</v>
      </c>
      <c r="BF15" s="61">
        <f t="shared" si="32"/>
        <v>0</v>
      </c>
      <c r="BG15" s="62">
        <f t="shared" si="33"/>
        <v>0</v>
      </c>
      <c r="BH15" s="63">
        <f t="shared" si="34"/>
        <v>4.0500001907348597</v>
      </c>
      <c r="BI15" s="46">
        <f t="shared" si="35"/>
        <v>0</v>
      </c>
      <c r="BJ15" s="64" t="e">
        <f t="shared" si="36"/>
        <v>#DIV/0!</v>
      </c>
      <c r="BK15" s="66">
        <v>0</v>
      </c>
      <c r="BL15" s="66">
        <v>0</v>
      </c>
      <c r="BM15" s="66">
        <v>0</v>
      </c>
      <c r="BN15" s="10">
        <f t="shared" si="37"/>
        <v>0</v>
      </c>
      <c r="BO15" s="15">
        <f t="shared" si="38"/>
        <v>0</v>
      </c>
      <c r="BP15" s="9">
        <f t="shared" si="39"/>
        <v>0</v>
      </c>
      <c r="BQ15" s="53">
        <f t="shared" si="40"/>
        <v>0</v>
      </c>
      <c r="BR15" s="7">
        <f t="shared" si="41"/>
        <v>0</v>
      </c>
      <c r="BS15" s="62">
        <f t="shared" si="42"/>
        <v>0</v>
      </c>
      <c r="BT15" s="48">
        <f t="shared" si="43"/>
        <v>4.0500001907348597</v>
      </c>
      <c r="BU15" s="46">
        <f t="shared" si="44"/>
        <v>0</v>
      </c>
      <c r="BV15" s="64" t="e">
        <f t="shared" si="45"/>
        <v>#DIV/0!</v>
      </c>
      <c r="BW15" s="16">
        <f t="shared" si="46"/>
        <v>89</v>
      </c>
      <c r="BX15" s="69">
        <f t="shared" si="47"/>
        <v>166.52498165118126</v>
      </c>
      <c r="BY15" s="66">
        <v>89</v>
      </c>
      <c r="BZ15" s="15">
        <f t="shared" si="48"/>
        <v>166.52498165118126</v>
      </c>
      <c r="CA15" s="37">
        <f t="shared" si="49"/>
        <v>77.524981651181264</v>
      </c>
      <c r="CB15" s="54">
        <f t="shared" si="50"/>
        <v>77.524981651181264</v>
      </c>
      <c r="CC15" s="26">
        <f t="shared" si="51"/>
        <v>2.415108462653625E-2</v>
      </c>
      <c r="CD15" s="47">
        <f t="shared" si="52"/>
        <v>77.524981651181264</v>
      </c>
      <c r="CE15" s="48">
        <f t="shared" si="53"/>
        <v>4.0403071362331007</v>
      </c>
      <c r="CF15" s="65">
        <f t="shared" si="54"/>
        <v>19.187893156919781</v>
      </c>
      <c r="CG15" t="s">
        <v>222</v>
      </c>
      <c r="CH15" s="66">
        <v>0</v>
      </c>
      <c r="CI15" s="15">
        <f t="shared" si="55"/>
        <v>154.23953646962758</v>
      </c>
      <c r="CJ15" s="37">
        <f t="shared" si="56"/>
        <v>154.23953646962758</v>
      </c>
      <c r="CK15" s="54">
        <f t="shared" si="57"/>
        <v>154.23953646962758</v>
      </c>
      <c r="CL15" s="26">
        <f t="shared" si="58"/>
        <v>2.3998683128929138E-2</v>
      </c>
      <c r="CM15" s="47">
        <f t="shared" si="59"/>
        <v>154.23953646962758</v>
      </c>
      <c r="CN15" s="48">
        <f t="shared" si="60"/>
        <v>4.0403071362331007</v>
      </c>
      <c r="CO15" s="65">
        <f t="shared" si="61"/>
        <v>38.17520086193985</v>
      </c>
      <c r="CP15" s="70">
        <f t="shared" si="62"/>
        <v>0</v>
      </c>
      <c r="CQ15" s="1">
        <f t="shared" si="63"/>
        <v>178</v>
      </c>
    </row>
    <row r="16" spans="1:95" x14ac:dyDescent="0.2">
      <c r="A16" s="25" t="s">
        <v>188</v>
      </c>
      <c r="B16">
        <v>1</v>
      </c>
      <c r="C16">
        <v>1</v>
      </c>
      <c r="D16">
        <v>0.270475429484618</v>
      </c>
      <c r="E16">
        <v>0.729524570515381</v>
      </c>
      <c r="F16">
        <v>0.52562574493444503</v>
      </c>
      <c r="G16">
        <v>0.52562574493444503</v>
      </c>
      <c r="H16">
        <v>7.8980359381529405E-2</v>
      </c>
      <c r="I16">
        <v>0.31216046803175901</v>
      </c>
      <c r="J16">
        <v>0.15701766126730701</v>
      </c>
      <c r="K16">
        <v>0.28728474580369301</v>
      </c>
      <c r="L16">
        <v>0.84532098880113304</v>
      </c>
      <c r="M16">
        <v>-1.9159006401432701</v>
      </c>
      <c r="N16" s="21">
        <v>0</v>
      </c>
      <c r="O16">
        <v>1.01125571490203</v>
      </c>
      <c r="P16">
        <v>0.980618514612692</v>
      </c>
      <c r="Q16">
        <v>1.02597626629445</v>
      </c>
      <c r="R16">
        <v>0.97377914608743898</v>
      </c>
      <c r="S16">
        <v>439.92001342773398</v>
      </c>
      <c r="T16" s="27">
        <f t="shared" si="2"/>
        <v>0.980618514612692</v>
      </c>
      <c r="U16" s="27">
        <f t="shared" si="3"/>
        <v>1.02597626629445</v>
      </c>
      <c r="V16" s="39">
        <f t="shared" si="4"/>
        <v>431.39371011590003</v>
      </c>
      <c r="W16" s="38">
        <f t="shared" si="5"/>
        <v>451.34749284479085</v>
      </c>
      <c r="X16" s="44">
        <f t="shared" si="6"/>
        <v>1.1118909991742365</v>
      </c>
      <c r="Y16" s="44">
        <f t="shared" si="7"/>
        <v>0.30816716483397094</v>
      </c>
      <c r="Z16" s="22">
        <f t="shared" si="8"/>
        <v>1</v>
      </c>
      <c r="AA16" s="22">
        <f t="shared" si="9"/>
        <v>1</v>
      </c>
      <c r="AB16" s="22">
        <f t="shared" si="10"/>
        <v>1</v>
      </c>
      <c r="AC16" s="22">
        <v>1</v>
      </c>
      <c r="AD16" s="22">
        <v>1</v>
      </c>
      <c r="AE16" s="22">
        <v>1</v>
      </c>
      <c r="AF16" s="22">
        <f t="shared" si="11"/>
        <v>-0.10573411347504191</v>
      </c>
      <c r="AG16" s="22">
        <f t="shared" si="12"/>
        <v>0.97680415159684475</v>
      </c>
      <c r="AH16" s="22">
        <f t="shared" si="13"/>
        <v>0.84532098880113304</v>
      </c>
      <c r="AI16" s="22">
        <f t="shared" si="14"/>
        <v>1.9510551022761748</v>
      </c>
      <c r="AJ16" s="22">
        <f t="shared" si="15"/>
        <v>-2.6288582302280261</v>
      </c>
      <c r="AK16" s="22">
        <f t="shared" si="16"/>
        <v>1.3004365594014071</v>
      </c>
      <c r="AL16" s="22">
        <f t="shared" si="17"/>
        <v>-1.9159006401432701</v>
      </c>
      <c r="AM16" s="22">
        <f t="shared" si="18"/>
        <v>1.712957590084756</v>
      </c>
      <c r="AN16" s="46">
        <v>1</v>
      </c>
      <c r="AO16" s="46">
        <v>0</v>
      </c>
      <c r="AP16" s="51">
        <v>1</v>
      </c>
      <c r="AQ16" s="21">
        <v>1</v>
      </c>
      <c r="AR16" s="17">
        <f t="shared" si="19"/>
        <v>14.490325463712347</v>
      </c>
      <c r="AS16" s="17">
        <f t="shared" si="20"/>
        <v>0</v>
      </c>
      <c r="AT16" s="17">
        <f t="shared" si="21"/>
        <v>8.6096687535013441</v>
      </c>
      <c r="AU16" s="17">
        <f t="shared" si="22"/>
        <v>14.490325463712347</v>
      </c>
      <c r="AV16" s="17">
        <f t="shared" si="23"/>
        <v>0</v>
      </c>
      <c r="AW16" s="17">
        <f t="shared" si="24"/>
        <v>8.6096687535013441</v>
      </c>
      <c r="AX16" s="14">
        <f t="shared" si="25"/>
        <v>1.8501871269520985E-2</v>
      </c>
      <c r="AY16" s="14">
        <f t="shared" si="26"/>
        <v>0</v>
      </c>
      <c r="AZ16" s="67">
        <f t="shared" si="27"/>
        <v>7.2331464897988358E-4</v>
      </c>
      <c r="BA16" s="21">
        <f t="shared" si="28"/>
        <v>0</v>
      </c>
      <c r="BB16" s="66">
        <v>1320</v>
      </c>
      <c r="BC16" s="15">
        <f t="shared" si="29"/>
        <v>2206.2371376627602</v>
      </c>
      <c r="BD16" s="19">
        <f t="shared" si="30"/>
        <v>886.23713766276023</v>
      </c>
      <c r="BE16" s="53">
        <f t="shared" si="31"/>
        <v>886.23713766276023</v>
      </c>
      <c r="BF16" s="61">
        <f t="shared" si="32"/>
        <v>4.401986745948832E-2</v>
      </c>
      <c r="BG16" s="62">
        <f t="shared" si="33"/>
        <v>59.646920407606252</v>
      </c>
      <c r="BH16" s="63">
        <f t="shared" si="34"/>
        <v>431.39371011590003</v>
      </c>
      <c r="BI16" s="46">
        <f t="shared" si="35"/>
        <v>0.13826562374212933</v>
      </c>
      <c r="BJ16" s="64">
        <f t="shared" si="36"/>
        <v>0.59830377136991686</v>
      </c>
      <c r="BK16" s="66">
        <v>0</v>
      </c>
      <c r="BL16" s="66">
        <v>0</v>
      </c>
      <c r="BM16" s="66">
        <v>0</v>
      </c>
      <c r="BN16" s="10">
        <f t="shared" si="37"/>
        <v>0</v>
      </c>
      <c r="BO16" s="15">
        <f t="shared" si="38"/>
        <v>0</v>
      </c>
      <c r="BP16" s="9">
        <f t="shared" si="39"/>
        <v>0</v>
      </c>
      <c r="BQ16" s="53">
        <f t="shared" si="40"/>
        <v>0</v>
      </c>
      <c r="BR16" s="7">
        <f t="shared" si="41"/>
        <v>0</v>
      </c>
      <c r="BS16" s="62">
        <f t="shared" si="42"/>
        <v>0</v>
      </c>
      <c r="BT16" s="48">
        <f t="shared" si="43"/>
        <v>451.34749284479085</v>
      </c>
      <c r="BU16" s="46">
        <f t="shared" si="44"/>
        <v>0</v>
      </c>
      <c r="BV16" s="64" t="e">
        <f t="shared" si="45"/>
        <v>#DIV/0!</v>
      </c>
      <c r="BW16" s="16">
        <f t="shared" si="46"/>
        <v>1320</v>
      </c>
      <c r="BX16" s="69">
        <f t="shared" si="47"/>
        <v>2213.5021099971141</v>
      </c>
      <c r="BY16" s="66">
        <v>0</v>
      </c>
      <c r="BZ16" s="15">
        <f t="shared" si="48"/>
        <v>7.264972334353951</v>
      </c>
      <c r="CA16" s="37">
        <f t="shared" si="49"/>
        <v>7.264972334353951</v>
      </c>
      <c r="CB16" s="54">
        <f t="shared" si="50"/>
        <v>7.264972334353951</v>
      </c>
      <c r="CC16" s="26">
        <f t="shared" si="51"/>
        <v>2.2632312568080875E-3</v>
      </c>
      <c r="CD16" s="47">
        <f t="shared" si="52"/>
        <v>7.2649723343539518</v>
      </c>
      <c r="CE16" s="48">
        <f t="shared" si="53"/>
        <v>431.39371011590003</v>
      </c>
      <c r="CF16" s="65">
        <f t="shared" si="54"/>
        <v>1.6840700649998153E-2</v>
      </c>
      <c r="CG16" t="s">
        <v>222</v>
      </c>
      <c r="CH16" s="66">
        <v>0</v>
      </c>
      <c r="CI16" s="15">
        <f t="shared" si="55"/>
        <v>6.7289961794598572</v>
      </c>
      <c r="CJ16" s="37">
        <f t="shared" si="56"/>
        <v>6.7289961794598572</v>
      </c>
      <c r="CK16" s="54">
        <f t="shared" si="57"/>
        <v>6.7289961794598572</v>
      </c>
      <c r="CL16" s="26">
        <f t="shared" si="58"/>
        <v>1.0469886695907667E-3</v>
      </c>
      <c r="CM16" s="47">
        <f t="shared" si="59"/>
        <v>6.7289961794598581</v>
      </c>
      <c r="CN16" s="48">
        <f t="shared" si="60"/>
        <v>431.39371011590003</v>
      </c>
      <c r="CO16" s="65">
        <f t="shared" si="61"/>
        <v>1.559827142044333E-2</v>
      </c>
      <c r="CP16" s="70">
        <f t="shared" si="62"/>
        <v>0</v>
      </c>
      <c r="CQ16" s="1">
        <f t="shared" si="63"/>
        <v>1320</v>
      </c>
    </row>
    <row r="17" spans="1:95" x14ac:dyDescent="0.2">
      <c r="A17" s="25" t="s">
        <v>189</v>
      </c>
      <c r="B17">
        <v>1</v>
      </c>
      <c r="C17">
        <v>1</v>
      </c>
      <c r="D17">
        <v>0.92808629644426599</v>
      </c>
      <c r="E17">
        <v>7.1913703555733094E-2</v>
      </c>
      <c r="F17">
        <v>0.88319427890345603</v>
      </c>
      <c r="G17">
        <v>0.88319427890345603</v>
      </c>
      <c r="H17">
        <v>0.91851232762223101</v>
      </c>
      <c r="I17">
        <v>0.80359381529460905</v>
      </c>
      <c r="J17">
        <v>0.859133764759063</v>
      </c>
      <c r="K17">
        <v>0.87108095252277895</v>
      </c>
      <c r="L17">
        <v>0.82552971490819305</v>
      </c>
      <c r="M17">
        <v>-1.18346467230188</v>
      </c>
      <c r="N17" s="21">
        <v>0</v>
      </c>
      <c r="O17">
        <v>1.0061409491715301</v>
      </c>
      <c r="P17">
        <v>0.98952204868965998</v>
      </c>
      <c r="Q17">
        <v>1.0035900308065999</v>
      </c>
      <c r="R17">
        <v>0.99178835247578401</v>
      </c>
      <c r="S17">
        <v>147.39999389648401</v>
      </c>
      <c r="T17" s="27">
        <f t="shared" si="2"/>
        <v>0.98952204868965998</v>
      </c>
      <c r="U17" s="27">
        <f t="shared" si="3"/>
        <v>1.0035900308065999</v>
      </c>
      <c r="V17" s="39">
        <f t="shared" si="4"/>
        <v>145.85554393729223</v>
      </c>
      <c r="W17" s="38">
        <f t="shared" si="5"/>
        <v>147.92916441546501</v>
      </c>
      <c r="X17" s="44">
        <f t="shared" si="6"/>
        <v>0.7720891824938072</v>
      </c>
      <c r="Y17" s="44">
        <f t="shared" si="7"/>
        <v>0.8781136734928372</v>
      </c>
      <c r="Z17" s="22">
        <f t="shared" si="8"/>
        <v>1</v>
      </c>
      <c r="AA17" s="22">
        <f t="shared" si="9"/>
        <v>1</v>
      </c>
      <c r="AB17" s="22">
        <f t="shared" si="10"/>
        <v>1</v>
      </c>
      <c r="AC17" s="22">
        <v>1</v>
      </c>
      <c r="AD17" s="22">
        <v>1</v>
      </c>
      <c r="AE17" s="22">
        <v>1</v>
      </c>
      <c r="AF17" s="22">
        <f t="shared" si="11"/>
        <v>-0.10573411347504191</v>
      </c>
      <c r="AG17" s="22">
        <f t="shared" si="12"/>
        <v>0.97680415159684475</v>
      </c>
      <c r="AH17" s="22">
        <f t="shared" si="13"/>
        <v>0.82552971490819305</v>
      </c>
      <c r="AI17" s="22">
        <f t="shared" si="14"/>
        <v>1.9312638283832348</v>
      </c>
      <c r="AJ17" s="22">
        <f t="shared" si="15"/>
        <v>-2.6288582302280261</v>
      </c>
      <c r="AK17" s="22">
        <f t="shared" si="16"/>
        <v>1.3004365594014071</v>
      </c>
      <c r="AL17" s="22">
        <f t="shared" si="17"/>
        <v>-1.18346467230188</v>
      </c>
      <c r="AM17" s="22">
        <f t="shared" si="18"/>
        <v>2.4453935579261463</v>
      </c>
      <c r="AN17" s="46">
        <v>1</v>
      </c>
      <c r="AO17" s="46">
        <v>1</v>
      </c>
      <c r="AP17" s="51">
        <v>1</v>
      </c>
      <c r="AQ17" s="21">
        <v>1</v>
      </c>
      <c r="AR17" s="17">
        <f t="shared" si="19"/>
        <v>13.911258660579236</v>
      </c>
      <c r="AS17" s="17">
        <f t="shared" si="20"/>
        <v>13.911258660579236</v>
      </c>
      <c r="AT17" s="17">
        <f t="shared" si="21"/>
        <v>35.759797854169307</v>
      </c>
      <c r="AU17" s="17">
        <f t="shared" si="22"/>
        <v>13.911258660579236</v>
      </c>
      <c r="AV17" s="17">
        <f t="shared" si="23"/>
        <v>13.911258660579236</v>
      </c>
      <c r="AW17" s="17">
        <f t="shared" si="24"/>
        <v>35.759797854169307</v>
      </c>
      <c r="AX17" s="14">
        <f t="shared" si="25"/>
        <v>1.7762493850093649E-2</v>
      </c>
      <c r="AY17" s="14">
        <f t="shared" si="26"/>
        <v>1.6346421191341449E-2</v>
      </c>
      <c r="AZ17" s="67">
        <f t="shared" si="27"/>
        <v>3.0042486387134417E-3</v>
      </c>
      <c r="BA17" s="21">
        <f t="shared" si="28"/>
        <v>0</v>
      </c>
      <c r="BB17" s="66">
        <v>3538</v>
      </c>
      <c r="BC17" s="15">
        <f t="shared" si="29"/>
        <v>2118.0708166605673</v>
      </c>
      <c r="BD17" s="19">
        <f t="shared" si="30"/>
        <v>-1419.9291833394327</v>
      </c>
      <c r="BE17" s="53">
        <f t="shared" si="31"/>
        <v>0</v>
      </c>
      <c r="BF17" s="61">
        <f t="shared" si="32"/>
        <v>0</v>
      </c>
      <c r="BG17" s="62">
        <f t="shared" si="33"/>
        <v>0</v>
      </c>
      <c r="BH17" s="63">
        <f t="shared" si="34"/>
        <v>147.92916441546501</v>
      </c>
      <c r="BI17" s="46">
        <f t="shared" si="35"/>
        <v>0</v>
      </c>
      <c r="BJ17" s="64">
        <f t="shared" si="36"/>
        <v>1.6703879644487751</v>
      </c>
      <c r="BK17" s="66">
        <v>0</v>
      </c>
      <c r="BL17" s="66">
        <v>3538</v>
      </c>
      <c r="BM17" s="66">
        <v>0</v>
      </c>
      <c r="BN17" s="10">
        <f t="shared" si="37"/>
        <v>3538</v>
      </c>
      <c r="BO17" s="15">
        <f t="shared" si="38"/>
        <v>2900.0512763982692</v>
      </c>
      <c r="BP17" s="9">
        <f t="shared" si="39"/>
        <v>-637.94872360173076</v>
      </c>
      <c r="BQ17" s="53">
        <f t="shared" si="40"/>
        <v>0</v>
      </c>
      <c r="BR17" s="7">
        <f t="shared" si="41"/>
        <v>0</v>
      </c>
      <c r="BS17" s="62">
        <f t="shared" si="42"/>
        <v>0</v>
      </c>
      <c r="BT17" s="48">
        <f t="shared" si="43"/>
        <v>147.92916441546501</v>
      </c>
      <c r="BU17" s="46">
        <f t="shared" si="44"/>
        <v>0</v>
      </c>
      <c r="BV17" s="64">
        <f t="shared" si="45"/>
        <v>1.2199784289311029</v>
      </c>
      <c r="BW17" s="16">
        <f t="shared" si="46"/>
        <v>7076</v>
      </c>
      <c r="BX17" s="69">
        <f t="shared" si="47"/>
        <v>5048.2967663860745</v>
      </c>
      <c r="BY17" s="66">
        <v>0</v>
      </c>
      <c r="BZ17" s="15">
        <f t="shared" si="48"/>
        <v>30.174673327237809</v>
      </c>
      <c r="CA17" s="37">
        <f t="shared" si="49"/>
        <v>30.174673327237809</v>
      </c>
      <c r="CB17" s="54">
        <f t="shared" si="50"/>
        <v>30.174673327237809</v>
      </c>
      <c r="CC17" s="26">
        <f t="shared" si="51"/>
        <v>9.4002097592641269E-3</v>
      </c>
      <c r="CD17" s="47">
        <f t="shared" si="52"/>
        <v>30.174673327237809</v>
      </c>
      <c r="CE17" s="48">
        <f t="shared" si="53"/>
        <v>145.85554393729223</v>
      </c>
      <c r="CF17" s="65">
        <f t="shared" si="54"/>
        <v>0.20688053750093194</v>
      </c>
      <c r="CG17" t="s">
        <v>222</v>
      </c>
      <c r="CH17" s="66">
        <v>0</v>
      </c>
      <c r="CI17" s="15">
        <f t="shared" si="55"/>
        <v>27.948525085951147</v>
      </c>
      <c r="CJ17" s="37">
        <f t="shared" si="56"/>
        <v>27.948525085951147</v>
      </c>
      <c r="CK17" s="54">
        <f t="shared" si="57"/>
        <v>27.948525085951147</v>
      </c>
      <c r="CL17" s="26">
        <f t="shared" si="58"/>
        <v>4.3486113405867659E-3</v>
      </c>
      <c r="CM17" s="47">
        <f t="shared" si="59"/>
        <v>27.948525085951143</v>
      </c>
      <c r="CN17" s="48">
        <f t="shared" si="60"/>
        <v>145.85554393729223</v>
      </c>
      <c r="CO17" s="65">
        <f t="shared" si="61"/>
        <v>0.19161784551684283</v>
      </c>
      <c r="CP17" s="70">
        <f t="shared" si="62"/>
        <v>0</v>
      </c>
      <c r="CQ17" s="1">
        <f t="shared" si="63"/>
        <v>7076</v>
      </c>
    </row>
    <row r="18" spans="1:95" x14ac:dyDescent="0.2">
      <c r="A18" s="25" t="s">
        <v>148</v>
      </c>
      <c r="B18">
        <v>1</v>
      </c>
      <c r="C18">
        <v>1</v>
      </c>
      <c r="D18">
        <v>0.48905109489051002</v>
      </c>
      <c r="E18">
        <v>0.51094890510948898</v>
      </c>
      <c r="F18">
        <v>0.50347222222222199</v>
      </c>
      <c r="G18">
        <v>0.50347222222222199</v>
      </c>
      <c r="H18">
        <v>0.84756097560975596</v>
      </c>
      <c r="I18">
        <v>0.42073170731707299</v>
      </c>
      <c r="J18">
        <v>0.59715640859293795</v>
      </c>
      <c r="K18">
        <v>0.548317119966656</v>
      </c>
      <c r="L18">
        <v>0.36032274500821598</v>
      </c>
      <c r="M18">
        <v>-0.68399212149488797</v>
      </c>
      <c r="N18" s="21">
        <v>0</v>
      </c>
      <c r="O18">
        <v>1.0061623452847199</v>
      </c>
      <c r="P18">
        <v>1.00211878510166</v>
      </c>
      <c r="Q18">
        <v>0.99927564098632204</v>
      </c>
      <c r="R18">
        <v>0.98594480907042203</v>
      </c>
      <c r="S18">
        <v>33.860000610351499</v>
      </c>
      <c r="T18" s="27">
        <f t="shared" si="2"/>
        <v>1.00211878510166</v>
      </c>
      <c r="U18" s="27">
        <f t="shared" si="3"/>
        <v>0.99927564098632204</v>
      </c>
      <c r="V18" s="39">
        <f t="shared" si="4"/>
        <v>33.931742675186911</v>
      </c>
      <c r="W18" s="38">
        <f t="shared" si="5"/>
        <v>33.835473813706251</v>
      </c>
      <c r="X18" s="44">
        <f t="shared" si="6"/>
        <v>0.99894820592259559</v>
      </c>
      <c r="Y18" s="44">
        <f t="shared" si="7"/>
        <v>0.55853739297448246</v>
      </c>
      <c r="Z18" s="22">
        <f t="shared" si="8"/>
        <v>1</v>
      </c>
      <c r="AA18" s="22">
        <f t="shared" si="9"/>
        <v>1</v>
      </c>
      <c r="AB18" s="22">
        <f t="shared" si="10"/>
        <v>1</v>
      </c>
      <c r="AC18" s="22">
        <v>1</v>
      </c>
      <c r="AD18" s="22">
        <v>1</v>
      </c>
      <c r="AE18" s="22">
        <v>1</v>
      </c>
      <c r="AF18" s="22">
        <f t="shared" si="11"/>
        <v>-0.10573411347504191</v>
      </c>
      <c r="AG18" s="22">
        <f t="shared" si="12"/>
        <v>0.97680415159684475</v>
      </c>
      <c r="AH18" s="22">
        <f t="shared" si="13"/>
        <v>0.36032274500821598</v>
      </c>
      <c r="AI18" s="22">
        <f t="shared" si="14"/>
        <v>1.4660568584832578</v>
      </c>
      <c r="AJ18" s="22">
        <f t="shared" si="15"/>
        <v>-2.6288582302280261</v>
      </c>
      <c r="AK18" s="22">
        <f t="shared" si="16"/>
        <v>1.3004365594014071</v>
      </c>
      <c r="AL18" s="22">
        <f t="shared" si="17"/>
        <v>-0.68399212149488797</v>
      </c>
      <c r="AM18" s="22">
        <f t="shared" si="18"/>
        <v>2.9448661087331383</v>
      </c>
      <c r="AN18" s="46">
        <v>1</v>
      </c>
      <c r="AO18" s="46">
        <v>1</v>
      </c>
      <c r="AP18" s="51">
        <v>1</v>
      </c>
      <c r="AQ18" s="21">
        <v>1</v>
      </c>
      <c r="AR18" s="17">
        <f t="shared" si="19"/>
        <v>4.6195881216335559</v>
      </c>
      <c r="AS18" s="17">
        <f t="shared" si="20"/>
        <v>4.6195881216335559</v>
      </c>
      <c r="AT18" s="17">
        <f t="shared" si="21"/>
        <v>75.207684149127729</v>
      </c>
      <c r="AU18" s="17">
        <f t="shared" si="22"/>
        <v>4.6195881216335559</v>
      </c>
      <c r="AV18" s="17">
        <f t="shared" si="23"/>
        <v>4.6195881216335559</v>
      </c>
      <c r="AW18" s="17">
        <f t="shared" si="24"/>
        <v>75.207684149127729</v>
      </c>
      <c r="AX18" s="14">
        <f t="shared" si="25"/>
        <v>5.8984889579405666E-3</v>
      </c>
      <c r="AY18" s="14">
        <f t="shared" si="26"/>
        <v>5.4282459272161762E-3</v>
      </c>
      <c r="AZ18" s="67">
        <f t="shared" si="27"/>
        <v>6.3183406026850446E-3</v>
      </c>
      <c r="BA18" s="21">
        <f t="shared" si="28"/>
        <v>0</v>
      </c>
      <c r="BB18" s="66">
        <v>711</v>
      </c>
      <c r="BC18" s="15">
        <f t="shared" si="29"/>
        <v>703.35941730066497</v>
      </c>
      <c r="BD18" s="19">
        <f t="shared" si="30"/>
        <v>-7.6405826993350274</v>
      </c>
      <c r="BE18" s="53">
        <f t="shared" si="31"/>
        <v>0</v>
      </c>
      <c r="BF18" s="61">
        <f t="shared" si="32"/>
        <v>0</v>
      </c>
      <c r="BG18" s="62">
        <f t="shared" si="33"/>
        <v>0</v>
      </c>
      <c r="BH18" s="63">
        <f t="shared" si="34"/>
        <v>33.835473813706251</v>
      </c>
      <c r="BI18" s="46">
        <f t="shared" si="35"/>
        <v>0</v>
      </c>
      <c r="BJ18" s="64">
        <f t="shared" si="36"/>
        <v>1.010862984857241</v>
      </c>
      <c r="BK18" s="66">
        <v>745</v>
      </c>
      <c r="BL18" s="66">
        <v>609</v>
      </c>
      <c r="BM18" s="66">
        <v>68</v>
      </c>
      <c r="BN18" s="10">
        <f t="shared" si="37"/>
        <v>1422</v>
      </c>
      <c r="BO18" s="15">
        <f t="shared" si="38"/>
        <v>963.03596643927619</v>
      </c>
      <c r="BP18" s="9">
        <f t="shared" si="39"/>
        <v>-458.96403356072381</v>
      </c>
      <c r="BQ18" s="53">
        <f t="shared" si="40"/>
        <v>0</v>
      </c>
      <c r="BR18" s="7">
        <f t="shared" si="41"/>
        <v>0</v>
      </c>
      <c r="BS18" s="62">
        <f t="shared" si="42"/>
        <v>0</v>
      </c>
      <c r="BT18" s="48">
        <f t="shared" si="43"/>
        <v>33.835473813706251</v>
      </c>
      <c r="BU18" s="46">
        <f t="shared" si="44"/>
        <v>0</v>
      </c>
      <c r="BV18" s="64">
        <f t="shared" si="45"/>
        <v>1.4765803662117571</v>
      </c>
      <c r="BW18" s="16">
        <f t="shared" si="46"/>
        <v>2167</v>
      </c>
      <c r="BX18" s="69">
        <f t="shared" si="47"/>
        <v>1729.8567967533099</v>
      </c>
      <c r="BY18" s="66">
        <v>34</v>
      </c>
      <c r="BZ18" s="15">
        <f t="shared" si="48"/>
        <v>63.461413013368592</v>
      </c>
      <c r="CA18" s="37">
        <f t="shared" si="49"/>
        <v>29.461413013368592</v>
      </c>
      <c r="CB18" s="54">
        <f t="shared" si="50"/>
        <v>29.461413013368592</v>
      </c>
      <c r="CC18" s="26">
        <f t="shared" si="51"/>
        <v>9.1780102845385146E-3</v>
      </c>
      <c r="CD18" s="47">
        <f t="shared" si="52"/>
        <v>29.461413013368595</v>
      </c>
      <c r="CE18" s="48">
        <f t="shared" si="53"/>
        <v>33.931742675186911</v>
      </c>
      <c r="CF18" s="65">
        <f t="shared" si="54"/>
        <v>0.86825522919318521</v>
      </c>
      <c r="CG18" t="s">
        <v>222</v>
      </c>
      <c r="CH18" s="66">
        <v>0</v>
      </c>
      <c r="CI18" s="15">
        <f t="shared" si="55"/>
        <v>58.77952262677897</v>
      </c>
      <c r="CJ18" s="37">
        <f t="shared" si="56"/>
        <v>58.77952262677897</v>
      </c>
      <c r="CK18" s="54">
        <f t="shared" si="57"/>
        <v>58.77952262677897</v>
      </c>
      <c r="CL18" s="26">
        <f t="shared" si="58"/>
        <v>9.1457169171898188E-3</v>
      </c>
      <c r="CM18" s="47">
        <f t="shared" si="59"/>
        <v>58.779522626778963</v>
      </c>
      <c r="CN18" s="48">
        <f t="shared" si="60"/>
        <v>33.931742675186911</v>
      </c>
      <c r="CO18" s="65">
        <f t="shared" si="61"/>
        <v>1.7322871739730115</v>
      </c>
      <c r="CP18" s="70">
        <f t="shared" si="62"/>
        <v>0</v>
      </c>
      <c r="CQ18" s="1">
        <f t="shared" si="63"/>
        <v>2201</v>
      </c>
    </row>
    <row r="19" spans="1:95" x14ac:dyDescent="0.2">
      <c r="A19" s="25" t="s">
        <v>251</v>
      </c>
      <c r="B19">
        <v>1</v>
      </c>
      <c r="C19">
        <v>1</v>
      </c>
      <c r="D19">
        <v>0.47622852576907698</v>
      </c>
      <c r="E19">
        <v>0.52377147423092296</v>
      </c>
      <c r="F19">
        <v>0.40007945967421499</v>
      </c>
      <c r="G19">
        <v>0.40007945967421499</v>
      </c>
      <c r="H19">
        <v>0.339740910990388</v>
      </c>
      <c r="I19">
        <v>0.38111157542833202</v>
      </c>
      <c r="J19">
        <v>0.35983217452724198</v>
      </c>
      <c r="K19">
        <v>0.37942253749382998</v>
      </c>
      <c r="L19">
        <v>0.420230807932923</v>
      </c>
      <c r="M19">
        <v>1.3176756425202201</v>
      </c>
      <c r="N19" s="21">
        <v>0</v>
      </c>
      <c r="O19">
        <v>1</v>
      </c>
      <c r="P19">
        <v>0.98434784068953096</v>
      </c>
      <c r="Q19">
        <v>1.02143270350708</v>
      </c>
      <c r="R19">
        <v>0.98403701443471303</v>
      </c>
      <c r="S19">
        <v>1.0390000343322701</v>
      </c>
      <c r="T19" s="27">
        <f t="shared" si="2"/>
        <v>0.98434784068953096</v>
      </c>
      <c r="U19" s="27">
        <f t="shared" si="3"/>
        <v>1.02143270350708</v>
      </c>
      <c r="V19" s="39">
        <f t="shared" si="4"/>
        <v>1.0227374402713185</v>
      </c>
      <c r="W19" s="38">
        <f t="shared" si="5"/>
        <v>1.0612686140119596</v>
      </c>
      <c r="X19" s="44">
        <f t="shared" si="6"/>
        <v>1.0055739058629234</v>
      </c>
      <c r="Y19" s="44">
        <f t="shared" si="7"/>
        <v>0.39092780622247131</v>
      </c>
      <c r="Z19" s="22">
        <f t="shared" si="8"/>
        <v>1</v>
      </c>
      <c r="AA19" s="22">
        <f t="shared" si="9"/>
        <v>1</v>
      </c>
      <c r="AB19" s="22">
        <f t="shared" si="10"/>
        <v>1</v>
      </c>
      <c r="AC19" s="22">
        <v>1</v>
      </c>
      <c r="AD19" s="22">
        <v>1</v>
      </c>
      <c r="AE19" s="22">
        <v>1</v>
      </c>
      <c r="AF19" s="22">
        <f t="shared" si="11"/>
        <v>-0.10573411347504191</v>
      </c>
      <c r="AG19" s="22">
        <f t="shared" si="12"/>
        <v>0.97680415159684475</v>
      </c>
      <c r="AH19" s="22">
        <f t="shared" si="13"/>
        <v>0.420230807932923</v>
      </c>
      <c r="AI19" s="22">
        <f t="shared" si="14"/>
        <v>1.5259649214079649</v>
      </c>
      <c r="AJ19" s="22">
        <f t="shared" si="15"/>
        <v>-2.6288582302280261</v>
      </c>
      <c r="AK19" s="22">
        <f t="shared" si="16"/>
        <v>1.3004365594014071</v>
      </c>
      <c r="AL19" s="22">
        <f t="shared" si="17"/>
        <v>1.3004365594014071</v>
      </c>
      <c r="AM19" s="22">
        <f t="shared" si="18"/>
        <v>4.9292947896294335</v>
      </c>
      <c r="AN19" s="46">
        <v>0</v>
      </c>
      <c r="AO19" s="49">
        <v>0</v>
      </c>
      <c r="AP19" s="51">
        <v>0.5</v>
      </c>
      <c r="AQ19" s="50">
        <v>1</v>
      </c>
      <c r="AR19" s="17">
        <f t="shared" si="19"/>
        <v>0</v>
      </c>
      <c r="AS19" s="17">
        <f t="shared" si="20"/>
        <v>0</v>
      </c>
      <c r="AT19" s="17">
        <f t="shared" si="21"/>
        <v>295.19511719770139</v>
      </c>
      <c r="AU19" s="17">
        <f t="shared" si="22"/>
        <v>0</v>
      </c>
      <c r="AV19" s="17">
        <f t="shared" si="23"/>
        <v>0</v>
      </c>
      <c r="AW19" s="17">
        <f t="shared" si="24"/>
        <v>295.19511719770139</v>
      </c>
      <c r="AX19" s="14">
        <f t="shared" si="25"/>
        <v>0</v>
      </c>
      <c r="AY19" s="14">
        <f t="shared" si="26"/>
        <v>0</v>
      </c>
      <c r="AZ19" s="67">
        <f t="shared" si="27"/>
        <v>2.4799903305176289E-2</v>
      </c>
      <c r="BA19" s="21">
        <f t="shared" si="28"/>
        <v>0</v>
      </c>
      <c r="BB19" s="66">
        <v>0</v>
      </c>
      <c r="BC19" s="15">
        <f t="shared" si="29"/>
        <v>0</v>
      </c>
      <c r="BD19" s="19">
        <f t="shared" si="30"/>
        <v>0</v>
      </c>
      <c r="BE19" s="53">
        <f t="shared" si="31"/>
        <v>0</v>
      </c>
      <c r="BF19" s="61">
        <f t="shared" si="32"/>
        <v>0</v>
      </c>
      <c r="BG19" s="62">
        <f t="shared" si="33"/>
        <v>0</v>
      </c>
      <c r="BH19" s="63">
        <f t="shared" si="34"/>
        <v>1.0612686140119596</v>
      </c>
      <c r="BI19" s="46">
        <f t="shared" si="35"/>
        <v>0</v>
      </c>
      <c r="BJ19" s="64" t="e">
        <f t="shared" si="36"/>
        <v>#DIV/0!</v>
      </c>
      <c r="BK19" s="66">
        <v>0</v>
      </c>
      <c r="BL19" s="66">
        <v>0</v>
      </c>
      <c r="BM19" s="66">
        <v>0</v>
      </c>
      <c r="BN19" s="10">
        <f t="shared" si="37"/>
        <v>0</v>
      </c>
      <c r="BO19" s="15">
        <f t="shared" si="38"/>
        <v>0</v>
      </c>
      <c r="BP19" s="9">
        <f t="shared" si="39"/>
        <v>0</v>
      </c>
      <c r="BQ19" s="53">
        <f t="shared" si="40"/>
        <v>0</v>
      </c>
      <c r="BR19" s="7">
        <f t="shared" si="41"/>
        <v>0</v>
      </c>
      <c r="BS19" s="62">
        <f t="shared" si="42"/>
        <v>0</v>
      </c>
      <c r="BT19" s="48">
        <f t="shared" si="43"/>
        <v>1.0612686140119596</v>
      </c>
      <c r="BU19" s="46">
        <f t="shared" si="44"/>
        <v>0</v>
      </c>
      <c r="BV19" s="64" t="e">
        <f t="shared" si="45"/>
        <v>#DIV/0!</v>
      </c>
      <c r="BW19" s="16">
        <f t="shared" si="46"/>
        <v>60</v>
      </c>
      <c r="BX19" s="69">
        <f t="shared" si="47"/>
        <v>249.09022879719063</v>
      </c>
      <c r="BY19" s="66">
        <v>60</v>
      </c>
      <c r="BZ19" s="15">
        <f t="shared" si="48"/>
        <v>249.09022879719063</v>
      </c>
      <c r="CA19" s="37">
        <f t="shared" si="49"/>
        <v>189.09022879719063</v>
      </c>
      <c r="CB19" s="54">
        <f t="shared" si="50"/>
        <v>189.09022879719063</v>
      </c>
      <c r="CC19" s="26">
        <f t="shared" si="51"/>
        <v>5.8906613332458217E-2</v>
      </c>
      <c r="CD19" s="47">
        <f t="shared" si="52"/>
        <v>189.09022879719063</v>
      </c>
      <c r="CE19" s="48">
        <f t="shared" si="53"/>
        <v>1.0227374402713185</v>
      </c>
      <c r="CF19" s="65">
        <f t="shared" si="54"/>
        <v>184.88638564657174</v>
      </c>
      <c r="CG19" t="s">
        <v>222</v>
      </c>
      <c r="CH19" s="66">
        <v>0</v>
      </c>
      <c r="CI19" s="15">
        <f t="shared" si="55"/>
        <v>230.71350044805502</v>
      </c>
      <c r="CJ19" s="37">
        <f t="shared" si="56"/>
        <v>230.71350044805502</v>
      </c>
      <c r="CK19" s="54">
        <f t="shared" si="57"/>
        <v>230.71350044805502</v>
      </c>
      <c r="CL19" s="26">
        <f t="shared" si="58"/>
        <v>3.5897541690999693E-2</v>
      </c>
      <c r="CM19" s="47">
        <f t="shared" si="59"/>
        <v>230.71350044805502</v>
      </c>
      <c r="CN19" s="48">
        <f t="shared" si="60"/>
        <v>1.0227374402713185</v>
      </c>
      <c r="CO19" s="65">
        <f t="shared" si="61"/>
        <v>225.58429110295387</v>
      </c>
      <c r="CP19" s="70">
        <f t="shared" si="62"/>
        <v>0</v>
      </c>
      <c r="CQ19" s="1">
        <f t="shared" si="63"/>
        <v>120</v>
      </c>
    </row>
    <row r="20" spans="1:95" x14ac:dyDescent="0.2">
      <c r="A20" s="32" t="s">
        <v>149</v>
      </c>
      <c r="B20">
        <v>1</v>
      </c>
      <c r="C20">
        <v>1</v>
      </c>
      <c r="D20">
        <v>0.49311926605504502</v>
      </c>
      <c r="E20">
        <v>0.50688073394495403</v>
      </c>
      <c r="F20">
        <v>0.51580135440180497</v>
      </c>
      <c r="G20">
        <v>0.51580135440180497</v>
      </c>
      <c r="H20">
        <v>0.15879265091863501</v>
      </c>
      <c r="I20">
        <v>0.45800524934383202</v>
      </c>
      <c r="J20">
        <v>0.26968104805113302</v>
      </c>
      <c r="K20">
        <v>0.372963603909648</v>
      </c>
      <c r="L20">
        <v>-0.109740135165282</v>
      </c>
      <c r="M20">
        <v>-0.53868163195392005</v>
      </c>
      <c r="N20" s="21">
        <v>0</v>
      </c>
      <c r="O20">
        <v>0.99188786084457403</v>
      </c>
      <c r="P20">
        <v>1.0015504231282999</v>
      </c>
      <c r="Q20">
        <v>0.99987896954134303</v>
      </c>
      <c r="R20">
        <v>0.97855643536826697</v>
      </c>
      <c r="S20">
        <v>14.3599996566772</v>
      </c>
      <c r="T20" s="27">
        <f t="shared" si="2"/>
        <v>1.0015504231282999</v>
      </c>
      <c r="U20" s="27">
        <f t="shared" si="3"/>
        <v>0.99987896954134303</v>
      </c>
      <c r="V20" s="39">
        <f t="shared" si="4"/>
        <v>14.38226373226729</v>
      </c>
      <c r="W20" s="38">
        <f t="shared" si="5"/>
        <v>14.358261659332438</v>
      </c>
      <c r="X20" s="44">
        <f t="shared" si="6"/>
        <v>0.99684609353101206</v>
      </c>
      <c r="Y20" s="44">
        <f t="shared" si="7"/>
        <v>0.397737789583129</v>
      </c>
      <c r="Z20" s="22">
        <f t="shared" si="8"/>
        <v>1</v>
      </c>
      <c r="AA20" s="22">
        <f t="shared" si="9"/>
        <v>1</v>
      </c>
      <c r="AB20" s="22">
        <f t="shared" si="10"/>
        <v>1</v>
      </c>
      <c r="AC20" s="22">
        <v>1</v>
      </c>
      <c r="AD20" s="22">
        <v>1</v>
      </c>
      <c r="AE20" s="22">
        <v>1</v>
      </c>
      <c r="AF20" s="22">
        <f t="shared" si="11"/>
        <v>-0.10573411347504191</v>
      </c>
      <c r="AG20" s="22">
        <f t="shared" si="12"/>
        <v>0.97680415159684475</v>
      </c>
      <c r="AH20" s="22">
        <f t="shared" si="13"/>
        <v>-0.10573411347504191</v>
      </c>
      <c r="AI20" s="22">
        <f t="shared" si="14"/>
        <v>1</v>
      </c>
      <c r="AJ20" s="22">
        <f t="shared" si="15"/>
        <v>-2.6288582302280261</v>
      </c>
      <c r="AK20" s="22">
        <f t="shared" si="16"/>
        <v>1.3004365594014071</v>
      </c>
      <c r="AL20" s="22">
        <f t="shared" si="17"/>
        <v>-0.53868163195392005</v>
      </c>
      <c r="AM20" s="22">
        <f t="shared" si="18"/>
        <v>3.0901765982741063</v>
      </c>
      <c r="AN20" s="46">
        <v>1</v>
      </c>
      <c r="AO20" s="46">
        <v>1</v>
      </c>
      <c r="AP20" s="51">
        <v>1</v>
      </c>
      <c r="AQ20" s="21">
        <v>1</v>
      </c>
      <c r="AR20" s="17">
        <f t="shared" si="19"/>
        <v>1</v>
      </c>
      <c r="AS20" s="17">
        <f t="shared" si="20"/>
        <v>1</v>
      </c>
      <c r="AT20" s="17">
        <f t="shared" si="21"/>
        <v>91.1870565565699</v>
      </c>
      <c r="AU20" s="17">
        <f t="shared" si="22"/>
        <v>1</v>
      </c>
      <c r="AV20" s="17">
        <f t="shared" si="23"/>
        <v>1</v>
      </c>
      <c r="AW20" s="17">
        <f t="shared" si="24"/>
        <v>91.1870565565699</v>
      </c>
      <c r="AX20" s="14">
        <f t="shared" si="25"/>
        <v>1.2768430437159347E-3</v>
      </c>
      <c r="AY20" s="14">
        <f t="shared" si="26"/>
        <v>1.1750497629422138E-3</v>
      </c>
      <c r="AZ20" s="67">
        <f t="shared" si="27"/>
        <v>7.6607980740142946E-3</v>
      </c>
      <c r="BA20" s="21">
        <f t="shared" si="28"/>
        <v>0</v>
      </c>
      <c r="BB20" s="66">
        <v>273</v>
      </c>
      <c r="BC20" s="15">
        <f t="shared" si="29"/>
        <v>152.25587190486291</v>
      </c>
      <c r="BD20" s="19">
        <f t="shared" si="30"/>
        <v>-120.74412809513709</v>
      </c>
      <c r="BE20" s="53">
        <f t="shared" si="31"/>
        <v>0</v>
      </c>
      <c r="BF20" s="61">
        <f t="shared" si="32"/>
        <v>0</v>
      </c>
      <c r="BG20" s="62">
        <f t="shared" si="33"/>
        <v>0</v>
      </c>
      <c r="BH20" s="63">
        <f t="shared" si="34"/>
        <v>14.358261659332438</v>
      </c>
      <c r="BI20" s="46">
        <f t="shared" si="35"/>
        <v>0</v>
      </c>
      <c r="BJ20" s="64">
        <f t="shared" si="36"/>
        <v>1.7930342953904863</v>
      </c>
      <c r="BK20" s="66">
        <v>57</v>
      </c>
      <c r="BL20" s="66">
        <v>316</v>
      </c>
      <c r="BM20" s="66">
        <v>0</v>
      </c>
      <c r="BN20" s="10">
        <f t="shared" si="37"/>
        <v>373</v>
      </c>
      <c r="BO20" s="15">
        <f t="shared" si="38"/>
        <v>208.46792854310402</v>
      </c>
      <c r="BP20" s="9">
        <f t="shared" si="39"/>
        <v>-164.53207145689598</v>
      </c>
      <c r="BQ20" s="53">
        <f t="shared" si="40"/>
        <v>0</v>
      </c>
      <c r="BR20" s="7">
        <f t="shared" si="41"/>
        <v>0</v>
      </c>
      <c r="BS20" s="62">
        <f t="shared" si="42"/>
        <v>0</v>
      </c>
      <c r="BT20" s="48">
        <f t="shared" si="43"/>
        <v>14.358261659332438</v>
      </c>
      <c r="BU20" s="46">
        <f t="shared" si="44"/>
        <v>0</v>
      </c>
      <c r="BV20" s="64">
        <f t="shared" si="45"/>
        <v>1.7892440463468047</v>
      </c>
      <c r="BW20" s="16">
        <f t="shared" si="46"/>
        <v>660</v>
      </c>
      <c r="BX20" s="69">
        <f t="shared" si="47"/>
        <v>437.66885630336651</v>
      </c>
      <c r="BY20" s="66">
        <v>14</v>
      </c>
      <c r="BZ20" s="15">
        <f t="shared" si="48"/>
        <v>76.945055855399573</v>
      </c>
      <c r="CA20" s="37">
        <f t="shared" si="49"/>
        <v>62.945055855399573</v>
      </c>
      <c r="CB20" s="54">
        <f t="shared" si="50"/>
        <v>62.945055855399573</v>
      </c>
      <c r="CC20" s="26">
        <f t="shared" si="51"/>
        <v>1.9609051668348802E-2</v>
      </c>
      <c r="CD20" s="47">
        <f t="shared" si="52"/>
        <v>62.945055855399573</v>
      </c>
      <c r="CE20" s="48">
        <f t="shared" si="53"/>
        <v>14.38226373226729</v>
      </c>
      <c r="CF20" s="65">
        <f t="shared" si="54"/>
        <v>4.3765749973127912</v>
      </c>
      <c r="CG20" t="s">
        <v>222</v>
      </c>
      <c r="CH20" s="66">
        <v>0</v>
      </c>
      <c r="CI20" s="15">
        <f t="shared" si="55"/>
        <v>71.268404482554985</v>
      </c>
      <c r="CJ20" s="37">
        <f t="shared" si="56"/>
        <v>71.268404482554985</v>
      </c>
      <c r="CK20" s="54">
        <f t="shared" si="57"/>
        <v>71.268404482554985</v>
      </c>
      <c r="CL20" s="26">
        <f t="shared" si="58"/>
        <v>1.1088906874522325E-2</v>
      </c>
      <c r="CM20" s="47">
        <f t="shared" si="59"/>
        <v>71.268404482554985</v>
      </c>
      <c r="CN20" s="48">
        <f t="shared" si="60"/>
        <v>14.38226373226729</v>
      </c>
      <c r="CO20" s="65">
        <f t="shared" si="61"/>
        <v>4.9552981233865809</v>
      </c>
      <c r="CP20" s="70">
        <f t="shared" si="62"/>
        <v>0</v>
      </c>
      <c r="CQ20" s="1">
        <f t="shared" si="63"/>
        <v>674</v>
      </c>
    </row>
    <row r="21" spans="1:95" x14ac:dyDescent="0.2">
      <c r="A21" s="32" t="s">
        <v>200</v>
      </c>
      <c r="B21">
        <v>1</v>
      </c>
      <c r="C21">
        <v>1</v>
      </c>
      <c r="D21">
        <v>0.78306032760687105</v>
      </c>
      <c r="E21">
        <v>0.216939672393128</v>
      </c>
      <c r="F21">
        <v>0.62058005562177199</v>
      </c>
      <c r="G21">
        <v>0.62058005562177199</v>
      </c>
      <c r="H21">
        <v>0.328458002507313</v>
      </c>
      <c r="I21">
        <v>0.65775177601337198</v>
      </c>
      <c r="J21">
        <v>0.46480515756065899</v>
      </c>
      <c r="K21">
        <v>0.53707430634157205</v>
      </c>
      <c r="L21">
        <v>0.53833011015798204</v>
      </c>
      <c r="M21">
        <v>0.76196512146408302</v>
      </c>
      <c r="N21" s="21">
        <v>0</v>
      </c>
      <c r="O21">
        <v>1.00119763223219</v>
      </c>
      <c r="P21">
        <v>1.01034997795971</v>
      </c>
      <c r="Q21">
        <v>1.00212855994677</v>
      </c>
      <c r="R21">
        <v>0.99713115034421196</v>
      </c>
      <c r="S21">
        <v>6.9899997711181596</v>
      </c>
      <c r="T21" s="27">
        <f t="shared" si="2"/>
        <v>1.01034997795971</v>
      </c>
      <c r="U21" s="27">
        <f t="shared" si="3"/>
        <v>1.00212855994677</v>
      </c>
      <c r="V21" s="39">
        <f t="shared" si="4"/>
        <v>7.0623461146876112</v>
      </c>
      <c r="W21" s="38">
        <f t="shared" si="5"/>
        <v>7.0048784046588928</v>
      </c>
      <c r="X21" s="44">
        <f t="shared" si="6"/>
        <v>0.84702725020644132</v>
      </c>
      <c r="Y21" s="44">
        <f t="shared" si="7"/>
        <v>0.57318709732476159</v>
      </c>
      <c r="Z21" s="22">
        <f t="shared" si="8"/>
        <v>1</v>
      </c>
      <c r="AA21" s="22">
        <f t="shared" si="9"/>
        <v>1</v>
      </c>
      <c r="AB21" s="22">
        <f t="shared" si="10"/>
        <v>1</v>
      </c>
      <c r="AC21" s="22">
        <v>1</v>
      </c>
      <c r="AD21" s="22">
        <v>1</v>
      </c>
      <c r="AE21" s="22">
        <v>1</v>
      </c>
      <c r="AF21" s="22">
        <f t="shared" si="11"/>
        <v>-0.10573411347504191</v>
      </c>
      <c r="AG21" s="22">
        <f t="shared" si="12"/>
        <v>0.97680415159684475</v>
      </c>
      <c r="AH21" s="22">
        <f t="shared" si="13"/>
        <v>0.53833011015798204</v>
      </c>
      <c r="AI21" s="22">
        <f t="shared" si="14"/>
        <v>1.6440642236330238</v>
      </c>
      <c r="AJ21" s="22">
        <f t="shared" si="15"/>
        <v>-2.6288582302280261</v>
      </c>
      <c r="AK21" s="22">
        <f t="shared" si="16"/>
        <v>1.3004365594014071</v>
      </c>
      <c r="AL21" s="22">
        <f t="shared" si="17"/>
        <v>0.76196512146408302</v>
      </c>
      <c r="AM21" s="22">
        <f t="shared" si="18"/>
        <v>4.3908233516921094</v>
      </c>
      <c r="AN21" s="46">
        <v>0</v>
      </c>
      <c r="AO21" s="49">
        <v>0</v>
      </c>
      <c r="AP21" s="51">
        <v>0.5</v>
      </c>
      <c r="AQ21" s="50">
        <v>1</v>
      </c>
      <c r="AR21" s="17">
        <f t="shared" si="19"/>
        <v>0</v>
      </c>
      <c r="AS21" s="17">
        <f t="shared" si="20"/>
        <v>0</v>
      </c>
      <c r="AT21" s="17">
        <f t="shared" si="21"/>
        <v>185.84627695179111</v>
      </c>
      <c r="AU21" s="17">
        <f t="shared" si="22"/>
        <v>0</v>
      </c>
      <c r="AV21" s="17">
        <f t="shared" si="23"/>
        <v>0</v>
      </c>
      <c r="AW21" s="17">
        <f t="shared" si="24"/>
        <v>185.84627695179111</v>
      </c>
      <c r="AX21" s="14">
        <f t="shared" si="25"/>
        <v>0</v>
      </c>
      <c r="AY21" s="14">
        <f t="shared" si="26"/>
        <v>0</v>
      </c>
      <c r="AZ21" s="67">
        <f t="shared" si="27"/>
        <v>1.5613299236737243E-2</v>
      </c>
      <c r="BA21" s="21">
        <f t="shared" si="28"/>
        <v>0</v>
      </c>
      <c r="BB21" s="66">
        <v>0</v>
      </c>
      <c r="BC21" s="15">
        <f t="shared" si="29"/>
        <v>0</v>
      </c>
      <c r="BD21" s="19">
        <f t="shared" si="30"/>
        <v>0</v>
      </c>
      <c r="BE21" s="53">
        <f t="shared" si="31"/>
        <v>0</v>
      </c>
      <c r="BF21" s="61">
        <f t="shared" si="32"/>
        <v>0</v>
      </c>
      <c r="BG21" s="62">
        <f t="shared" si="33"/>
        <v>0</v>
      </c>
      <c r="BH21" s="63">
        <f t="shared" si="34"/>
        <v>7.0048784046588928</v>
      </c>
      <c r="BI21" s="46">
        <f t="shared" si="35"/>
        <v>0</v>
      </c>
      <c r="BJ21" s="64" t="e">
        <f t="shared" si="36"/>
        <v>#DIV/0!</v>
      </c>
      <c r="BK21" s="66">
        <v>0</v>
      </c>
      <c r="BL21" s="66">
        <v>0</v>
      </c>
      <c r="BM21" s="66">
        <v>0</v>
      </c>
      <c r="BN21" s="10">
        <f t="shared" si="37"/>
        <v>0</v>
      </c>
      <c r="BO21" s="15">
        <f t="shared" si="38"/>
        <v>0</v>
      </c>
      <c r="BP21" s="9">
        <f t="shared" si="39"/>
        <v>0</v>
      </c>
      <c r="BQ21" s="53">
        <f t="shared" si="40"/>
        <v>0</v>
      </c>
      <c r="BR21" s="7">
        <f t="shared" si="41"/>
        <v>0</v>
      </c>
      <c r="BS21" s="62">
        <f t="shared" si="42"/>
        <v>0</v>
      </c>
      <c r="BT21" s="48">
        <f t="shared" si="43"/>
        <v>7.0048784046588928</v>
      </c>
      <c r="BU21" s="46">
        <f t="shared" si="44"/>
        <v>0</v>
      </c>
      <c r="BV21" s="64" t="e">
        <f t="shared" si="45"/>
        <v>#DIV/0!</v>
      </c>
      <c r="BW21" s="16">
        <f t="shared" si="46"/>
        <v>77</v>
      </c>
      <c r="BX21" s="69">
        <f t="shared" si="47"/>
        <v>156.81997753378886</v>
      </c>
      <c r="BY21" s="66">
        <v>77</v>
      </c>
      <c r="BZ21" s="15">
        <f t="shared" si="48"/>
        <v>156.81997753378886</v>
      </c>
      <c r="CA21" s="37">
        <f t="shared" si="49"/>
        <v>79.819977533788858</v>
      </c>
      <c r="CB21" s="54">
        <f t="shared" si="50"/>
        <v>79.819977533788858</v>
      </c>
      <c r="CC21" s="26">
        <f t="shared" si="51"/>
        <v>2.4866036614887527E-2</v>
      </c>
      <c r="CD21" s="47">
        <f t="shared" si="52"/>
        <v>79.819977533788858</v>
      </c>
      <c r="CE21" s="48">
        <f t="shared" si="53"/>
        <v>7.0623461146876112</v>
      </c>
      <c r="CF21" s="65">
        <f t="shared" si="54"/>
        <v>11.302189985816</v>
      </c>
      <c r="CG21" t="s">
        <v>222</v>
      </c>
      <c r="CH21" s="66">
        <v>0</v>
      </c>
      <c r="CI21" s="15">
        <f t="shared" si="55"/>
        <v>145.25052279936656</v>
      </c>
      <c r="CJ21" s="37">
        <f t="shared" si="56"/>
        <v>145.25052279936656</v>
      </c>
      <c r="CK21" s="54">
        <f t="shared" si="57"/>
        <v>145.25052279936656</v>
      </c>
      <c r="CL21" s="26">
        <f t="shared" si="58"/>
        <v>2.2600050225512147E-2</v>
      </c>
      <c r="CM21" s="47">
        <f t="shared" si="59"/>
        <v>145.25052279936656</v>
      </c>
      <c r="CN21" s="48">
        <f t="shared" si="60"/>
        <v>7.0623461146876112</v>
      </c>
      <c r="CO21" s="65">
        <f t="shared" si="61"/>
        <v>20.566893839610611</v>
      </c>
      <c r="CP21" s="70">
        <f t="shared" si="62"/>
        <v>0</v>
      </c>
      <c r="CQ21" s="1">
        <f t="shared" si="63"/>
        <v>154</v>
      </c>
    </row>
    <row r="22" spans="1:95" x14ac:dyDescent="0.2">
      <c r="A22" s="32" t="s">
        <v>258</v>
      </c>
      <c r="B22">
        <v>1</v>
      </c>
      <c r="C22">
        <v>1</v>
      </c>
      <c r="D22">
        <v>0.45105872952456999</v>
      </c>
      <c r="E22">
        <v>0.54894127047542896</v>
      </c>
      <c r="F22">
        <v>0.44974175605880001</v>
      </c>
      <c r="G22">
        <v>0.44974175605880001</v>
      </c>
      <c r="H22">
        <v>0.252611784371082</v>
      </c>
      <c r="I22">
        <v>0.17864605098203001</v>
      </c>
      <c r="J22">
        <v>0.212433748988756</v>
      </c>
      <c r="K22">
        <v>0.30909598398613602</v>
      </c>
      <c r="L22">
        <v>-6.33835706115881E-2</v>
      </c>
      <c r="M22">
        <v>0.20210499625359701</v>
      </c>
      <c r="N22" s="21">
        <v>0</v>
      </c>
      <c r="O22">
        <v>1.0053182920171</v>
      </c>
      <c r="P22">
        <v>0.98679316820840002</v>
      </c>
      <c r="Q22">
        <v>1.0100807259709801</v>
      </c>
      <c r="R22">
        <v>0.99536075207058705</v>
      </c>
      <c r="S22">
        <v>15.6000003814697</v>
      </c>
      <c r="T22" s="27">
        <f t="shared" si="2"/>
        <v>0.98679316820840002</v>
      </c>
      <c r="U22" s="27">
        <f t="shared" si="3"/>
        <v>1.0100807259709801</v>
      </c>
      <c r="V22" s="39">
        <f t="shared" si="4"/>
        <v>15.393973800482733</v>
      </c>
      <c r="W22" s="38">
        <f t="shared" si="5"/>
        <v>15.757259710462481</v>
      </c>
      <c r="X22" s="44">
        <f t="shared" si="6"/>
        <v>1.0185796862097443</v>
      </c>
      <c r="Y22" s="44">
        <f t="shared" si="7"/>
        <v>0.32904711571002487</v>
      </c>
      <c r="Z22" s="22">
        <f t="shared" si="8"/>
        <v>1</v>
      </c>
      <c r="AA22" s="22">
        <f t="shared" si="9"/>
        <v>1</v>
      </c>
      <c r="AB22" s="22">
        <f t="shared" si="10"/>
        <v>1</v>
      </c>
      <c r="AC22" s="22">
        <v>1</v>
      </c>
      <c r="AD22" s="22">
        <v>1</v>
      </c>
      <c r="AE22" s="22">
        <v>1</v>
      </c>
      <c r="AF22" s="22">
        <f t="shared" si="11"/>
        <v>-0.10573411347504191</v>
      </c>
      <c r="AG22" s="22">
        <f t="shared" si="12"/>
        <v>0.97680415159684475</v>
      </c>
      <c r="AH22" s="22">
        <f t="shared" si="13"/>
        <v>-6.33835706115881E-2</v>
      </c>
      <c r="AI22" s="22">
        <f t="shared" si="14"/>
        <v>1.0423505428634539</v>
      </c>
      <c r="AJ22" s="22">
        <f t="shared" si="15"/>
        <v>-2.6288582302280261</v>
      </c>
      <c r="AK22" s="22">
        <f t="shared" si="16"/>
        <v>1.3004365594014071</v>
      </c>
      <c r="AL22" s="22">
        <f t="shared" si="17"/>
        <v>0.20210499625359701</v>
      </c>
      <c r="AM22" s="22">
        <f t="shared" si="18"/>
        <v>3.8309632264816234</v>
      </c>
      <c r="AN22" s="46">
        <v>0</v>
      </c>
      <c r="AO22" s="49">
        <v>0</v>
      </c>
      <c r="AP22" s="51">
        <v>0.5</v>
      </c>
      <c r="AQ22" s="50">
        <v>1</v>
      </c>
      <c r="AR22" s="17">
        <f t="shared" si="19"/>
        <v>0</v>
      </c>
      <c r="AS22" s="17">
        <f t="shared" si="20"/>
        <v>0</v>
      </c>
      <c r="AT22" s="17">
        <f t="shared" si="21"/>
        <v>107.69658620418552</v>
      </c>
      <c r="AU22" s="17">
        <f t="shared" si="22"/>
        <v>0</v>
      </c>
      <c r="AV22" s="17">
        <f t="shared" si="23"/>
        <v>0</v>
      </c>
      <c r="AW22" s="17">
        <f t="shared" si="24"/>
        <v>107.69658620418552</v>
      </c>
      <c r="AX22" s="14">
        <f t="shared" si="25"/>
        <v>0</v>
      </c>
      <c r="AY22" s="14">
        <f t="shared" si="26"/>
        <v>0</v>
      </c>
      <c r="AZ22" s="67">
        <f t="shared" si="27"/>
        <v>9.0477950635363038E-3</v>
      </c>
      <c r="BA22" s="21">
        <f t="shared" si="28"/>
        <v>0</v>
      </c>
      <c r="BB22" s="66">
        <v>0</v>
      </c>
      <c r="BC22" s="15">
        <f t="shared" si="29"/>
        <v>0</v>
      </c>
      <c r="BD22" s="19">
        <f t="shared" si="30"/>
        <v>0</v>
      </c>
      <c r="BE22" s="53">
        <f t="shared" si="31"/>
        <v>0</v>
      </c>
      <c r="BF22" s="61">
        <f t="shared" si="32"/>
        <v>0</v>
      </c>
      <c r="BG22" s="62">
        <f t="shared" si="33"/>
        <v>0</v>
      </c>
      <c r="BH22" s="63">
        <f t="shared" si="34"/>
        <v>15.757259710462481</v>
      </c>
      <c r="BI22" s="46">
        <f t="shared" si="35"/>
        <v>0</v>
      </c>
      <c r="BJ22" s="64" t="e">
        <f t="shared" si="36"/>
        <v>#DIV/0!</v>
      </c>
      <c r="BK22" s="66">
        <v>0</v>
      </c>
      <c r="BL22" s="66">
        <v>0</v>
      </c>
      <c r="BM22" s="66">
        <v>0</v>
      </c>
      <c r="BN22" s="10">
        <f t="shared" si="37"/>
        <v>0</v>
      </c>
      <c r="BO22" s="15">
        <f t="shared" si="38"/>
        <v>0</v>
      </c>
      <c r="BP22" s="9">
        <f t="shared" si="39"/>
        <v>0</v>
      </c>
      <c r="BQ22" s="53">
        <f t="shared" si="40"/>
        <v>0</v>
      </c>
      <c r="BR22" s="7">
        <f t="shared" si="41"/>
        <v>0</v>
      </c>
      <c r="BS22" s="62">
        <f t="shared" si="42"/>
        <v>0</v>
      </c>
      <c r="BT22" s="48">
        <f t="shared" si="43"/>
        <v>15.757259710462481</v>
      </c>
      <c r="BU22" s="46">
        <f t="shared" si="44"/>
        <v>0</v>
      </c>
      <c r="BV22" s="64" t="e">
        <f t="shared" si="45"/>
        <v>#DIV/0!</v>
      </c>
      <c r="BW22" s="16">
        <f t="shared" si="46"/>
        <v>62</v>
      </c>
      <c r="BX22" s="69">
        <f t="shared" si="47"/>
        <v>90.876053618158636</v>
      </c>
      <c r="BY22" s="66">
        <v>62</v>
      </c>
      <c r="BZ22" s="15">
        <f t="shared" si="48"/>
        <v>90.876053618158636</v>
      </c>
      <c r="CA22" s="37">
        <f t="shared" si="49"/>
        <v>28.876053618158636</v>
      </c>
      <c r="CB22" s="54">
        <f t="shared" si="50"/>
        <v>28.876053618158636</v>
      </c>
      <c r="CC22" s="26">
        <f t="shared" si="51"/>
        <v>8.9956553327597104E-3</v>
      </c>
      <c r="CD22" s="47">
        <f t="shared" si="52"/>
        <v>28.876053618158632</v>
      </c>
      <c r="CE22" s="48">
        <f t="shared" si="53"/>
        <v>15.393973800482733</v>
      </c>
      <c r="CF22" s="65">
        <f t="shared" si="54"/>
        <v>1.8758024401245323</v>
      </c>
      <c r="CG22" t="s">
        <v>222</v>
      </c>
      <c r="CH22" s="66">
        <v>0</v>
      </c>
      <c r="CI22" s="15">
        <f t="shared" si="55"/>
        <v>84.171637476078232</v>
      </c>
      <c r="CJ22" s="37">
        <f t="shared" si="56"/>
        <v>84.171637476078232</v>
      </c>
      <c r="CK22" s="54">
        <f t="shared" si="57"/>
        <v>84.171637476078232</v>
      </c>
      <c r="CL22" s="26">
        <f t="shared" si="58"/>
        <v>1.3096567212708609E-2</v>
      </c>
      <c r="CM22" s="47">
        <f t="shared" si="59"/>
        <v>84.171637476078232</v>
      </c>
      <c r="CN22" s="48">
        <f t="shared" si="60"/>
        <v>15.393973800482733</v>
      </c>
      <c r="CO22" s="65">
        <f t="shared" si="61"/>
        <v>5.4678303709623517</v>
      </c>
      <c r="CP22" s="70">
        <f t="shared" si="62"/>
        <v>0</v>
      </c>
      <c r="CQ22" s="1">
        <f t="shared" si="63"/>
        <v>124</v>
      </c>
    </row>
    <row r="23" spans="1:95" x14ac:dyDescent="0.2">
      <c r="A23" s="32" t="s">
        <v>259</v>
      </c>
      <c r="B23">
        <v>1</v>
      </c>
      <c r="C23">
        <v>1</v>
      </c>
      <c r="D23">
        <v>0.82766990291262099</v>
      </c>
      <c r="E23">
        <v>0.17233009708737801</v>
      </c>
      <c r="F23">
        <v>0.85947712418300604</v>
      </c>
      <c r="G23">
        <v>0.85947712418300604</v>
      </c>
      <c r="H23">
        <v>0.56080234015879604</v>
      </c>
      <c r="I23">
        <v>0.40869201838696101</v>
      </c>
      <c r="J23">
        <v>0.47874360603106703</v>
      </c>
      <c r="K23">
        <v>0.64145863290829896</v>
      </c>
      <c r="L23">
        <v>0.132554969285087</v>
      </c>
      <c r="M23">
        <v>0.27658406117491402</v>
      </c>
      <c r="N23" s="21">
        <v>0</v>
      </c>
      <c r="O23">
        <v>1</v>
      </c>
      <c r="P23">
        <v>0.99403960628358001</v>
      </c>
      <c r="Q23">
        <v>1.0014014956666899</v>
      </c>
      <c r="R23">
        <v>0.98462198139410995</v>
      </c>
      <c r="S23">
        <v>1.0700000524520801</v>
      </c>
      <c r="T23" s="27">
        <f t="shared" si="2"/>
        <v>0.99403960628358001</v>
      </c>
      <c r="U23" s="27">
        <f t="shared" si="3"/>
        <v>1.0014014956666899</v>
      </c>
      <c r="V23" s="39">
        <f t="shared" si="4"/>
        <v>1.0636224308628757</v>
      </c>
      <c r="W23" s="38">
        <f t="shared" si="5"/>
        <v>1.0714996528889495</v>
      </c>
      <c r="X23" s="44">
        <f t="shared" si="6"/>
        <v>0.82397651383354864</v>
      </c>
      <c r="Y23" s="44">
        <f t="shared" si="7"/>
        <v>0.66233153553767943</v>
      </c>
      <c r="Z23" s="22">
        <f t="shared" si="8"/>
        <v>1</v>
      </c>
      <c r="AA23" s="22">
        <f t="shared" si="9"/>
        <v>1</v>
      </c>
      <c r="AB23" s="22">
        <f t="shared" si="10"/>
        <v>1</v>
      </c>
      <c r="AC23" s="22">
        <v>1</v>
      </c>
      <c r="AD23" s="22">
        <v>1</v>
      </c>
      <c r="AE23" s="22">
        <v>1</v>
      </c>
      <c r="AF23" s="22">
        <f t="shared" si="11"/>
        <v>-0.10573411347504191</v>
      </c>
      <c r="AG23" s="22">
        <f t="shared" si="12"/>
        <v>0.97680415159684475</v>
      </c>
      <c r="AH23" s="22">
        <f t="shared" si="13"/>
        <v>0.132554969285087</v>
      </c>
      <c r="AI23" s="22">
        <f t="shared" si="14"/>
        <v>1.2382890827601289</v>
      </c>
      <c r="AJ23" s="22">
        <f t="shared" si="15"/>
        <v>-2.6288582302280261</v>
      </c>
      <c r="AK23" s="22">
        <f t="shared" si="16"/>
        <v>1.3004365594014071</v>
      </c>
      <c r="AL23" s="22">
        <f t="shared" si="17"/>
        <v>0.27658406117491402</v>
      </c>
      <c r="AM23" s="22">
        <f t="shared" si="18"/>
        <v>3.9054422914029403</v>
      </c>
      <c r="AN23" s="46">
        <v>0</v>
      </c>
      <c r="AO23" s="49">
        <v>0</v>
      </c>
      <c r="AP23" s="51">
        <v>0.5</v>
      </c>
      <c r="AQ23" s="50">
        <v>1</v>
      </c>
      <c r="AR23" s="17">
        <f t="shared" si="19"/>
        <v>0</v>
      </c>
      <c r="AS23" s="17">
        <f t="shared" si="20"/>
        <v>0</v>
      </c>
      <c r="AT23" s="17">
        <f t="shared" si="21"/>
        <v>116.31906531898839</v>
      </c>
      <c r="AU23" s="17">
        <f t="shared" si="22"/>
        <v>0</v>
      </c>
      <c r="AV23" s="17">
        <f t="shared" si="23"/>
        <v>0</v>
      </c>
      <c r="AW23" s="17">
        <f t="shared" si="24"/>
        <v>116.31906531898839</v>
      </c>
      <c r="AX23" s="14">
        <f t="shared" si="25"/>
        <v>0</v>
      </c>
      <c r="AY23" s="14">
        <f t="shared" si="26"/>
        <v>0</v>
      </c>
      <c r="AZ23" s="67">
        <f t="shared" si="27"/>
        <v>9.7721859353365314E-3</v>
      </c>
      <c r="BA23" s="21">
        <f t="shared" si="28"/>
        <v>0</v>
      </c>
      <c r="BB23" s="66">
        <v>0</v>
      </c>
      <c r="BC23" s="15">
        <f t="shared" si="29"/>
        <v>0</v>
      </c>
      <c r="BD23" s="19">
        <f t="shared" si="30"/>
        <v>0</v>
      </c>
      <c r="BE23" s="53">
        <f t="shared" si="31"/>
        <v>0</v>
      </c>
      <c r="BF23" s="61">
        <f t="shared" si="32"/>
        <v>0</v>
      </c>
      <c r="BG23" s="62">
        <f t="shared" si="33"/>
        <v>0</v>
      </c>
      <c r="BH23" s="63">
        <f t="shared" si="34"/>
        <v>1.0714996528889495</v>
      </c>
      <c r="BI23" s="46">
        <f t="shared" si="35"/>
        <v>0</v>
      </c>
      <c r="BJ23" s="64" t="e">
        <f t="shared" si="36"/>
        <v>#DIV/0!</v>
      </c>
      <c r="BK23" s="66">
        <v>0</v>
      </c>
      <c r="BL23" s="66">
        <v>0</v>
      </c>
      <c r="BM23" s="66">
        <v>0</v>
      </c>
      <c r="BN23" s="10">
        <f t="shared" si="37"/>
        <v>0</v>
      </c>
      <c r="BO23" s="15">
        <f t="shared" si="38"/>
        <v>0</v>
      </c>
      <c r="BP23" s="9">
        <f t="shared" si="39"/>
        <v>0</v>
      </c>
      <c r="BQ23" s="53">
        <f t="shared" si="40"/>
        <v>0</v>
      </c>
      <c r="BR23" s="7">
        <f t="shared" si="41"/>
        <v>0</v>
      </c>
      <c r="BS23" s="62">
        <f t="shared" si="42"/>
        <v>0</v>
      </c>
      <c r="BT23" s="48">
        <f t="shared" si="43"/>
        <v>1.0714996528889495</v>
      </c>
      <c r="BU23" s="46">
        <f t="shared" si="44"/>
        <v>0</v>
      </c>
      <c r="BV23" s="64" t="e">
        <f t="shared" si="45"/>
        <v>#DIV/0!</v>
      </c>
      <c r="BW23" s="16">
        <f t="shared" si="46"/>
        <v>55</v>
      </c>
      <c r="BX23" s="69">
        <f t="shared" si="47"/>
        <v>98.151835534520117</v>
      </c>
      <c r="BY23" s="66">
        <v>55</v>
      </c>
      <c r="BZ23" s="15">
        <f t="shared" si="48"/>
        <v>98.151835534520117</v>
      </c>
      <c r="CA23" s="37">
        <f t="shared" si="49"/>
        <v>43.151835534520117</v>
      </c>
      <c r="CB23" s="54">
        <f t="shared" si="50"/>
        <v>43.151835534520117</v>
      </c>
      <c r="CC23" s="26">
        <f t="shared" si="51"/>
        <v>1.3442939418853637E-2</v>
      </c>
      <c r="CD23" s="47">
        <f t="shared" si="52"/>
        <v>43.151835534520117</v>
      </c>
      <c r="CE23" s="48">
        <f t="shared" si="53"/>
        <v>1.0636224308628757</v>
      </c>
      <c r="CF23" s="65">
        <f t="shared" si="54"/>
        <v>40.570633226973882</v>
      </c>
      <c r="CG23" t="s">
        <v>222</v>
      </c>
      <c r="CH23" s="66">
        <v>0</v>
      </c>
      <c r="CI23" s="15">
        <f t="shared" si="55"/>
        <v>90.910645756435756</v>
      </c>
      <c r="CJ23" s="37">
        <f t="shared" si="56"/>
        <v>90.910645756435756</v>
      </c>
      <c r="CK23" s="54">
        <f t="shared" si="57"/>
        <v>90.910645756435756</v>
      </c>
      <c r="CL23" s="26">
        <f t="shared" si="58"/>
        <v>1.4145113701016922E-2</v>
      </c>
      <c r="CM23" s="47">
        <f t="shared" si="59"/>
        <v>90.910645756435756</v>
      </c>
      <c r="CN23" s="48">
        <f t="shared" si="60"/>
        <v>1.0636224308628757</v>
      </c>
      <c r="CO23" s="65">
        <f t="shared" si="61"/>
        <v>85.472666914972322</v>
      </c>
      <c r="CP23" s="70">
        <f t="shared" si="62"/>
        <v>0</v>
      </c>
      <c r="CQ23" s="1">
        <f t="shared" si="63"/>
        <v>110</v>
      </c>
    </row>
    <row r="24" spans="1:95" x14ac:dyDescent="0.2">
      <c r="A24" s="32" t="s">
        <v>265</v>
      </c>
      <c r="B24">
        <v>0</v>
      </c>
      <c r="C24">
        <v>1</v>
      </c>
      <c r="D24">
        <v>0.35797043547742702</v>
      </c>
      <c r="E24">
        <v>0.64202956452257198</v>
      </c>
      <c r="F24">
        <v>0.60739856801909298</v>
      </c>
      <c r="G24">
        <v>0.60739856801909298</v>
      </c>
      <c r="H24">
        <v>6.1429168407856199E-2</v>
      </c>
      <c r="I24">
        <v>0.34224822398662702</v>
      </c>
      <c r="J24">
        <v>0.14499663371459401</v>
      </c>
      <c r="K24">
        <v>0.296767160726778</v>
      </c>
      <c r="L24">
        <v>0.15587148360559699</v>
      </c>
      <c r="M24">
        <v>7.6287689867896094E-2</v>
      </c>
      <c r="N24" s="21">
        <v>0</v>
      </c>
      <c r="O24">
        <v>1.0058750256286599</v>
      </c>
      <c r="P24">
        <v>0.98665714950625405</v>
      </c>
      <c r="Q24">
        <v>1.0127743277105401</v>
      </c>
      <c r="R24">
        <v>0.988309715724634</v>
      </c>
      <c r="S24">
        <v>4.46000003814697</v>
      </c>
      <c r="T24" s="27">
        <f t="shared" si="2"/>
        <v>0.98665714950625405</v>
      </c>
      <c r="U24" s="27">
        <f t="shared" si="3"/>
        <v>1.0127743277105401</v>
      </c>
      <c r="V24" s="39">
        <f t="shared" si="4"/>
        <v>4.4004909244358741</v>
      </c>
      <c r="W24" s="38">
        <f t="shared" si="5"/>
        <v>4.5169735402232805</v>
      </c>
      <c r="X24" s="44">
        <f t="shared" si="6"/>
        <v>1.0666804293971923</v>
      </c>
      <c r="Y24" s="44">
        <f t="shared" si="7"/>
        <v>0.34545839405020973</v>
      </c>
      <c r="Z24" s="22">
        <f t="shared" si="8"/>
        <v>1</v>
      </c>
      <c r="AA24" s="22">
        <f t="shared" si="9"/>
        <v>1</v>
      </c>
      <c r="AB24" s="22">
        <f t="shared" si="10"/>
        <v>1</v>
      </c>
      <c r="AC24" s="22">
        <v>1</v>
      </c>
      <c r="AD24" s="22">
        <v>1</v>
      </c>
      <c r="AE24" s="22">
        <v>1</v>
      </c>
      <c r="AF24" s="22">
        <f t="shared" si="11"/>
        <v>-0.10573411347504191</v>
      </c>
      <c r="AG24" s="22">
        <f t="shared" si="12"/>
        <v>0.97680415159684475</v>
      </c>
      <c r="AH24" s="22">
        <f t="shared" si="13"/>
        <v>0.15587148360559699</v>
      </c>
      <c r="AI24" s="22">
        <f t="shared" si="14"/>
        <v>1.261605597080639</v>
      </c>
      <c r="AJ24" s="22">
        <f t="shared" si="15"/>
        <v>-2.6288582302280261</v>
      </c>
      <c r="AK24" s="22">
        <f t="shared" si="16"/>
        <v>1.3004365594014071</v>
      </c>
      <c r="AL24" s="22">
        <f t="shared" si="17"/>
        <v>7.6287689867896094E-2</v>
      </c>
      <c r="AM24" s="22">
        <f t="shared" si="18"/>
        <v>3.705145920095922</v>
      </c>
      <c r="AN24" s="46">
        <v>0</v>
      </c>
      <c r="AO24" s="49">
        <v>0</v>
      </c>
      <c r="AP24" s="51">
        <v>0.5</v>
      </c>
      <c r="AQ24" s="50">
        <v>1</v>
      </c>
      <c r="AR24" s="17">
        <f t="shared" si="19"/>
        <v>0</v>
      </c>
      <c r="AS24" s="17">
        <f t="shared" si="20"/>
        <v>0</v>
      </c>
      <c r="AT24" s="17">
        <f t="shared" si="21"/>
        <v>94.230451143833747</v>
      </c>
      <c r="AU24" s="17">
        <f t="shared" si="22"/>
        <v>0</v>
      </c>
      <c r="AV24" s="17">
        <f t="shared" si="23"/>
        <v>0</v>
      </c>
      <c r="AW24" s="17">
        <f t="shared" si="24"/>
        <v>94.230451143833747</v>
      </c>
      <c r="AX24" s="14">
        <f t="shared" si="25"/>
        <v>0</v>
      </c>
      <c r="AY24" s="14">
        <f t="shared" si="26"/>
        <v>0</v>
      </c>
      <c r="AZ24" s="67">
        <f t="shared" si="27"/>
        <v>7.9164794423246376E-3</v>
      </c>
      <c r="BA24" s="21">
        <f t="shared" si="28"/>
        <v>0</v>
      </c>
      <c r="BB24" s="66">
        <v>0</v>
      </c>
      <c r="BC24" s="15">
        <f t="shared" si="29"/>
        <v>0</v>
      </c>
      <c r="BD24" s="19">
        <f t="shared" si="30"/>
        <v>0</v>
      </c>
      <c r="BE24" s="53">
        <f t="shared" si="31"/>
        <v>0</v>
      </c>
      <c r="BF24" s="61">
        <f t="shared" si="32"/>
        <v>0</v>
      </c>
      <c r="BG24" s="62">
        <f t="shared" si="33"/>
        <v>0</v>
      </c>
      <c r="BH24" s="63">
        <f t="shared" si="34"/>
        <v>4.5169735402232805</v>
      </c>
      <c r="BI24" s="46">
        <f t="shared" si="35"/>
        <v>0</v>
      </c>
      <c r="BJ24" s="64" t="e">
        <f t="shared" si="36"/>
        <v>#DIV/0!</v>
      </c>
      <c r="BK24" s="66">
        <v>0</v>
      </c>
      <c r="BL24" s="66">
        <v>0</v>
      </c>
      <c r="BM24" s="66">
        <v>0</v>
      </c>
      <c r="BN24" s="10">
        <f t="shared" si="37"/>
        <v>0</v>
      </c>
      <c r="BO24" s="15">
        <f t="shared" si="38"/>
        <v>0</v>
      </c>
      <c r="BP24" s="9">
        <f t="shared" si="39"/>
        <v>0</v>
      </c>
      <c r="BQ24" s="53">
        <f t="shared" si="40"/>
        <v>0</v>
      </c>
      <c r="BR24" s="7">
        <f t="shared" si="41"/>
        <v>0</v>
      </c>
      <c r="BS24" s="62">
        <f t="shared" si="42"/>
        <v>0</v>
      </c>
      <c r="BT24" s="48">
        <f t="shared" si="43"/>
        <v>4.5169735402232805</v>
      </c>
      <c r="BU24" s="46">
        <f t="shared" si="44"/>
        <v>0</v>
      </c>
      <c r="BV24" s="64" t="e">
        <f t="shared" si="45"/>
        <v>#DIV/0!</v>
      </c>
      <c r="BW24" s="16">
        <f t="shared" si="46"/>
        <v>0</v>
      </c>
      <c r="BX24" s="69">
        <f t="shared" si="47"/>
        <v>79.513119518708663</v>
      </c>
      <c r="BY24" s="66">
        <v>0</v>
      </c>
      <c r="BZ24" s="15">
        <f t="shared" si="48"/>
        <v>79.513119518708663</v>
      </c>
      <c r="CA24" s="37">
        <f t="shared" si="49"/>
        <v>79.513119518708663</v>
      </c>
      <c r="CB24" s="54">
        <f t="shared" si="50"/>
        <v>79.513119518708663</v>
      </c>
      <c r="CC24" s="26">
        <f t="shared" si="51"/>
        <v>2.4770442217666281E-2</v>
      </c>
      <c r="CD24" s="47">
        <f t="shared" si="52"/>
        <v>79.513119518708663</v>
      </c>
      <c r="CE24" s="48">
        <f t="shared" si="53"/>
        <v>4.4004909244358741</v>
      </c>
      <c r="CF24" s="65">
        <f t="shared" si="54"/>
        <v>18.069147484698412</v>
      </c>
      <c r="CG24" t="s">
        <v>222</v>
      </c>
      <c r="CH24" s="66">
        <v>0</v>
      </c>
      <c r="CI24" s="15">
        <f t="shared" si="55"/>
        <v>73.647008251946104</v>
      </c>
      <c r="CJ24" s="37">
        <f t="shared" si="56"/>
        <v>73.647008251946104</v>
      </c>
      <c r="CK24" s="54">
        <f t="shared" si="57"/>
        <v>73.647008251946104</v>
      </c>
      <c r="CL24" s="26">
        <f t="shared" si="58"/>
        <v>1.1459002373105043E-2</v>
      </c>
      <c r="CM24" s="47">
        <f t="shared" si="59"/>
        <v>73.647008251946104</v>
      </c>
      <c r="CN24" s="48">
        <f t="shared" si="60"/>
        <v>4.4004909244358741</v>
      </c>
      <c r="CO24" s="65">
        <f t="shared" si="61"/>
        <v>16.736089112918094</v>
      </c>
      <c r="CP24" s="70">
        <f t="shared" si="62"/>
        <v>0</v>
      </c>
      <c r="CQ24" s="1">
        <f t="shared" si="63"/>
        <v>0</v>
      </c>
    </row>
    <row r="25" spans="1:95" x14ac:dyDescent="0.2">
      <c r="A25" s="32" t="s">
        <v>167</v>
      </c>
      <c r="B25">
        <v>0</v>
      </c>
      <c r="C25">
        <v>0</v>
      </c>
      <c r="D25">
        <v>0.36104513064132998</v>
      </c>
      <c r="E25">
        <v>0.63895486935866896</v>
      </c>
      <c r="F25">
        <v>0.33177570093457898</v>
      </c>
      <c r="G25">
        <v>0.33177570093457898</v>
      </c>
      <c r="H25">
        <v>0.38524590163934402</v>
      </c>
      <c r="I25">
        <v>0.58606557377049096</v>
      </c>
      <c r="J25">
        <v>0.47516245683659802</v>
      </c>
      <c r="K25">
        <v>0.39704830584547102</v>
      </c>
      <c r="L25">
        <v>0.34249985661712601</v>
      </c>
      <c r="M25">
        <v>0.29169887449330101</v>
      </c>
      <c r="N25" s="21">
        <v>0</v>
      </c>
      <c r="O25">
        <v>1.0032789811735401</v>
      </c>
      <c r="P25">
        <v>1.00023643063358</v>
      </c>
      <c r="Q25">
        <v>1.0032979757143801</v>
      </c>
      <c r="R25">
        <v>0.97216074067022096</v>
      </c>
      <c r="S25">
        <v>35.450000762939403</v>
      </c>
      <c r="T25" s="27">
        <f t="shared" si="2"/>
        <v>0.97216074067022096</v>
      </c>
      <c r="U25" s="27">
        <f t="shared" si="3"/>
        <v>1.0032979757143801</v>
      </c>
      <c r="V25" s="39">
        <f t="shared" si="4"/>
        <v>34.463098998459067</v>
      </c>
      <c r="W25" s="38">
        <f t="shared" si="5"/>
        <v>35.566914004530332</v>
      </c>
      <c r="X25" s="44">
        <f t="shared" si="6"/>
        <v>1.0650916676310387</v>
      </c>
      <c r="Y25" s="44">
        <f t="shared" si="7"/>
        <v>0.40973125294319884</v>
      </c>
      <c r="Z25" s="22">
        <f t="shared" si="8"/>
        <v>1</v>
      </c>
      <c r="AA25" s="22">
        <f t="shared" si="9"/>
        <v>1</v>
      </c>
      <c r="AB25" s="22">
        <f t="shared" si="10"/>
        <v>1</v>
      </c>
      <c r="AC25" s="22">
        <v>1</v>
      </c>
      <c r="AD25" s="22">
        <v>1</v>
      </c>
      <c r="AE25" s="22">
        <v>1</v>
      </c>
      <c r="AF25" s="22">
        <f t="shared" si="11"/>
        <v>-0.10573411347504191</v>
      </c>
      <c r="AG25" s="22">
        <f t="shared" si="12"/>
        <v>0.97680415159684475</v>
      </c>
      <c r="AH25" s="22">
        <f t="shared" si="13"/>
        <v>0.34249985661712601</v>
      </c>
      <c r="AI25" s="22">
        <f t="shared" si="14"/>
        <v>1.448233970092168</v>
      </c>
      <c r="AJ25" s="22">
        <f t="shared" si="15"/>
        <v>-2.6288582302280261</v>
      </c>
      <c r="AK25" s="22">
        <f t="shared" si="16"/>
        <v>1.3004365594014071</v>
      </c>
      <c r="AL25" s="22">
        <f t="shared" si="17"/>
        <v>0.29169887449330101</v>
      </c>
      <c r="AM25" s="22">
        <f t="shared" si="18"/>
        <v>3.9205571047213272</v>
      </c>
      <c r="AN25" s="46">
        <v>1</v>
      </c>
      <c r="AO25" s="46">
        <v>1</v>
      </c>
      <c r="AP25" s="51">
        <v>1</v>
      </c>
      <c r="AQ25" s="21">
        <v>1</v>
      </c>
      <c r="AR25" s="17">
        <f t="shared" si="19"/>
        <v>4.3990097107917823</v>
      </c>
      <c r="AS25" s="17">
        <f t="shared" si="20"/>
        <v>4.3990097107917823</v>
      </c>
      <c r="AT25" s="17">
        <f t="shared" si="21"/>
        <v>236.26050925968963</v>
      </c>
      <c r="AU25" s="17">
        <f t="shared" si="22"/>
        <v>4.3990097107917823</v>
      </c>
      <c r="AV25" s="17">
        <f t="shared" si="23"/>
        <v>4.3990097107917823</v>
      </c>
      <c r="AW25" s="17">
        <f t="shared" si="24"/>
        <v>236.26050925968963</v>
      </c>
      <c r="AX25" s="14">
        <f t="shared" si="25"/>
        <v>5.6168449484633324E-3</v>
      </c>
      <c r="AY25" s="14">
        <f t="shared" si="26"/>
        <v>5.1690553178463799E-3</v>
      </c>
      <c r="AZ25" s="67">
        <f t="shared" si="27"/>
        <v>1.9848694789039802E-2</v>
      </c>
      <c r="BA25" s="21">
        <f t="shared" si="28"/>
        <v>0</v>
      </c>
      <c r="BB25" s="66">
        <v>674</v>
      </c>
      <c r="BC25" s="15">
        <f t="shared" si="29"/>
        <v>669.77505903456165</v>
      </c>
      <c r="BD25" s="19">
        <f t="shared" si="30"/>
        <v>-4.2249409654383498</v>
      </c>
      <c r="BE25" s="53">
        <f t="shared" si="31"/>
        <v>0</v>
      </c>
      <c r="BF25" s="61">
        <f t="shared" si="32"/>
        <v>0</v>
      </c>
      <c r="BG25" s="62">
        <f t="shared" si="33"/>
        <v>0</v>
      </c>
      <c r="BH25" s="63">
        <f t="shared" si="34"/>
        <v>35.566914004530332</v>
      </c>
      <c r="BI25" s="46">
        <f t="shared" si="35"/>
        <v>0</v>
      </c>
      <c r="BJ25" s="64">
        <f t="shared" si="36"/>
        <v>1.006307999840317</v>
      </c>
      <c r="BK25" s="66">
        <v>390</v>
      </c>
      <c r="BL25" s="66">
        <v>1064</v>
      </c>
      <c r="BM25" s="66">
        <v>0</v>
      </c>
      <c r="BN25" s="10">
        <f t="shared" si="37"/>
        <v>1454</v>
      </c>
      <c r="BO25" s="15">
        <f t="shared" si="38"/>
        <v>917.05244204976191</v>
      </c>
      <c r="BP25" s="9">
        <f t="shared" si="39"/>
        <v>-536.94755795023809</v>
      </c>
      <c r="BQ25" s="53">
        <f t="shared" si="40"/>
        <v>0</v>
      </c>
      <c r="BR25" s="7">
        <f t="shared" si="41"/>
        <v>0</v>
      </c>
      <c r="BS25" s="62">
        <f t="shared" si="42"/>
        <v>0</v>
      </c>
      <c r="BT25" s="48">
        <f t="shared" si="43"/>
        <v>35.566914004530332</v>
      </c>
      <c r="BU25" s="46">
        <f t="shared" si="44"/>
        <v>0</v>
      </c>
      <c r="BV25" s="64">
        <f t="shared" si="45"/>
        <v>1.5855145609231165</v>
      </c>
      <c r="BW25" s="16">
        <f t="shared" si="46"/>
        <v>2305</v>
      </c>
      <c r="BX25" s="69">
        <f t="shared" si="47"/>
        <v>1786.1877915454393</v>
      </c>
      <c r="BY25" s="66">
        <v>177</v>
      </c>
      <c r="BZ25" s="15">
        <f t="shared" si="48"/>
        <v>199.36029046111577</v>
      </c>
      <c r="CA25" s="37">
        <f t="shared" si="49"/>
        <v>22.360290461115767</v>
      </c>
      <c r="CB25" s="54">
        <f t="shared" si="50"/>
        <v>22.360290461115767</v>
      </c>
      <c r="CC25" s="26">
        <f t="shared" si="51"/>
        <v>6.9658225735563222E-3</v>
      </c>
      <c r="CD25" s="47">
        <f t="shared" si="52"/>
        <v>22.360290461115767</v>
      </c>
      <c r="CE25" s="48">
        <f t="shared" si="53"/>
        <v>34.463098998459067</v>
      </c>
      <c r="CF25" s="65">
        <f t="shared" si="54"/>
        <v>0.64881833354903895</v>
      </c>
      <c r="CG25" t="s">
        <v>222</v>
      </c>
      <c r="CH25" s="66">
        <v>152</v>
      </c>
      <c r="CI25" s="15">
        <f t="shared" si="55"/>
        <v>184.65240762243729</v>
      </c>
      <c r="CJ25" s="37">
        <f t="shared" si="56"/>
        <v>32.652407622437295</v>
      </c>
      <c r="CK25" s="54">
        <f t="shared" si="57"/>
        <v>32.652407622437295</v>
      </c>
      <c r="CL25" s="26">
        <f t="shared" si="58"/>
        <v>5.0805053092325024E-3</v>
      </c>
      <c r="CM25" s="47">
        <f t="shared" si="59"/>
        <v>32.652407622437295</v>
      </c>
      <c r="CN25" s="48">
        <f t="shared" si="60"/>
        <v>34.463098998459067</v>
      </c>
      <c r="CO25" s="65">
        <f t="shared" si="61"/>
        <v>0.94745999551280247</v>
      </c>
      <c r="CP25" s="70">
        <f t="shared" si="62"/>
        <v>0</v>
      </c>
      <c r="CQ25" s="1">
        <f t="shared" si="63"/>
        <v>2482</v>
      </c>
    </row>
    <row r="26" spans="1:95" x14ac:dyDescent="0.2">
      <c r="A26" s="32" t="s">
        <v>218</v>
      </c>
      <c r="B26">
        <v>1</v>
      </c>
      <c r="C26">
        <v>0</v>
      </c>
      <c r="D26">
        <v>4.5944866160607202E-2</v>
      </c>
      <c r="E26">
        <v>0.954055133839392</v>
      </c>
      <c r="F26">
        <v>0.82034976152623196</v>
      </c>
      <c r="G26">
        <v>0.82034976152623196</v>
      </c>
      <c r="H26">
        <v>2.46552444630171E-2</v>
      </c>
      <c r="I26">
        <v>9.6113664855829502E-3</v>
      </c>
      <c r="J26">
        <v>1.5393849106889901E-2</v>
      </c>
      <c r="K26">
        <v>0.112375889067931</v>
      </c>
      <c r="L26">
        <v>0.21038290296374301</v>
      </c>
      <c r="M26">
        <v>0.66747186744828102</v>
      </c>
      <c r="N26" s="21">
        <v>1</v>
      </c>
      <c r="O26">
        <v>1.0118655430682</v>
      </c>
      <c r="P26">
        <v>0.97568361827540195</v>
      </c>
      <c r="Q26">
        <v>1.0219729585104</v>
      </c>
      <c r="R26">
        <v>1</v>
      </c>
      <c r="S26">
        <v>14.1099996566772</v>
      </c>
      <c r="T26" s="27">
        <f t="shared" si="2"/>
        <v>1</v>
      </c>
      <c r="U26" s="27">
        <f t="shared" si="3"/>
        <v>1.0219729585104</v>
      </c>
      <c r="V26" s="39">
        <f t="shared" si="4"/>
        <v>14.1099996566772</v>
      </c>
      <c r="W26" s="38">
        <f t="shared" si="5"/>
        <v>14.736888992466717</v>
      </c>
      <c r="X26" s="44">
        <f t="shared" si="6"/>
        <v>1.2279108175061932</v>
      </c>
      <c r="Y26" s="44">
        <f t="shared" si="7"/>
        <v>0.26409724833378456</v>
      </c>
      <c r="Z26" s="22">
        <f t="shared" si="8"/>
        <v>1.316117016438785</v>
      </c>
      <c r="AA26" s="22">
        <f t="shared" si="9"/>
        <v>2.806223557057546</v>
      </c>
      <c r="AB26" s="22">
        <f t="shared" si="10"/>
        <v>4.2963300976763072</v>
      </c>
      <c r="AC26" s="22">
        <v>1</v>
      </c>
      <c r="AD26" s="22">
        <v>1</v>
      </c>
      <c r="AE26" s="22">
        <v>1</v>
      </c>
      <c r="AF26" s="22">
        <f t="shared" si="11"/>
        <v>-0.10573411347504191</v>
      </c>
      <c r="AG26" s="22">
        <f t="shared" si="12"/>
        <v>0.97680415159684475</v>
      </c>
      <c r="AH26" s="22">
        <f t="shared" si="13"/>
        <v>0.21038290296374301</v>
      </c>
      <c r="AI26" s="22">
        <f t="shared" si="14"/>
        <v>1.316117016438785</v>
      </c>
      <c r="AJ26" s="22">
        <f t="shared" si="15"/>
        <v>-2.6288582302280261</v>
      </c>
      <c r="AK26" s="22">
        <f t="shared" si="16"/>
        <v>1.3004365594014071</v>
      </c>
      <c r="AL26" s="22">
        <f t="shared" si="17"/>
        <v>0.66747186744828102</v>
      </c>
      <c r="AM26" s="22">
        <f t="shared" si="18"/>
        <v>4.2963300976763072</v>
      </c>
      <c r="AN26" s="46">
        <v>0</v>
      </c>
      <c r="AO26" s="49">
        <v>0</v>
      </c>
      <c r="AP26" s="51">
        <v>0.5</v>
      </c>
      <c r="AQ26" s="50">
        <v>1</v>
      </c>
      <c r="AR26" s="17">
        <f t="shared" si="19"/>
        <v>0</v>
      </c>
      <c r="AS26" s="17">
        <f t="shared" si="20"/>
        <v>0</v>
      </c>
      <c r="AT26" s="17">
        <f t="shared" si="21"/>
        <v>478.06047420578886</v>
      </c>
      <c r="AU26" s="17">
        <f t="shared" si="22"/>
        <v>0</v>
      </c>
      <c r="AV26" s="17">
        <f t="shared" si="23"/>
        <v>0</v>
      </c>
      <c r="AW26" s="17">
        <f t="shared" si="24"/>
        <v>478.06047420578886</v>
      </c>
      <c r="AX26" s="14">
        <f t="shared" si="25"/>
        <v>0</v>
      </c>
      <c r="AY26" s="14">
        <f t="shared" si="26"/>
        <v>0</v>
      </c>
      <c r="AZ26" s="67">
        <f t="shared" si="27"/>
        <v>4.0162769787245672E-2</v>
      </c>
      <c r="BA26" s="21">
        <f t="shared" si="28"/>
        <v>1</v>
      </c>
      <c r="BB26" s="66">
        <v>0</v>
      </c>
      <c r="BC26" s="15">
        <f t="shared" si="29"/>
        <v>0</v>
      </c>
      <c r="BD26" s="19">
        <f t="shared" si="30"/>
        <v>0</v>
      </c>
      <c r="BE26" s="53">
        <f t="shared" si="31"/>
        <v>0</v>
      </c>
      <c r="BF26" s="61">
        <f t="shared" si="32"/>
        <v>0</v>
      </c>
      <c r="BG26" s="62">
        <f t="shared" si="33"/>
        <v>0</v>
      </c>
      <c r="BH26" s="63">
        <f t="shared" si="34"/>
        <v>14.736888992466717</v>
      </c>
      <c r="BI26" s="46">
        <f t="shared" si="35"/>
        <v>0</v>
      </c>
      <c r="BJ26" s="64" t="e">
        <f t="shared" si="36"/>
        <v>#DIV/0!</v>
      </c>
      <c r="BK26" s="66">
        <v>0</v>
      </c>
      <c r="BL26" s="66">
        <v>0</v>
      </c>
      <c r="BM26" s="66">
        <v>0</v>
      </c>
      <c r="BN26" s="10">
        <f t="shared" si="37"/>
        <v>0</v>
      </c>
      <c r="BO26" s="15">
        <f t="shared" si="38"/>
        <v>0</v>
      </c>
      <c r="BP26" s="9">
        <f t="shared" si="39"/>
        <v>0</v>
      </c>
      <c r="BQ26" s="53">
        <f t="shared" si="40"/>
        <v>0</v>
      </c>
      <c r="BR26" s="7">
        <f t="shared" si="41"/>
        <v>0</v>
      </c>
      <c r="BS26" s="62">
        <f t="shared" si="42"/>
        <v>0</v>
      </c>
      <c r="BT26" s="48">
        <f t="shared" si="43"/>
        <v>14.736888992466717</v>
      </c>
      <c r="BU26" s="46">
        <f t="shared" si="44"/>
        <v>0</v>
      </c>
      <c r="BV26" s="64" t="e">
        <f t="shared" si="45"/>
        <v>#DIV/0!</v>
      </c>
      <c r="BW26" s="16">
        <f t="shared" si="46"/>
        <v>71</v>
      </c>
      <c r="BX26" s="69">
        <f t="shared" si="47"/>
        <v>403.39485974309554</v>
      </c>
      <c r="BY26" s="66">
        <v>71</v>
      </c>
      <c r="BZ26" s="15">
        <f t="shared" si="48"/>
        <v>403.39485974309554</v>
      </c>
      <c r="CA26" s="37">
        <f t="shared" si="49"/>
        <v>332.39485974309554</v>
      </c>
      <c r="CB26" s="54">
        <f t="shared" si="50"/>
        <v>332.39485974309554</v>
      </c>
      <c r="CC26" s="26">
        <f t="shared" si="51"/>
        <v>0.10354980054302054</v>
      </c>
      <c r="CD26" s="47">
        <f t="shared" si="52"/>
        <v>332.39485974309554</v>
      </c>
      <c r="CE26" s="48">
        <f t="shared" si="53"/>
        <v>14.1099996566772</v>
      </c>
      <c r="CF26" s="65">
        <f t="shared" si="54"/>
        <v>23.557396727915446</v>
      </c>
      <c r="CG26" t="s">
        <v>222</v>
      </c>
      <c r="CH26" s="66">
        <v>0</v>
      </c>
      <c r="CI26" s="15">
        <f t="shared" si="55"/>
        <v>373.63424733074652</v>
      </c>
      <c r="CJ26" s="37">
        <f t="shared" si="56"/>
        <v>373.63424733074652</v>
      </c>
      <c r="CK26" s="54">
        <f t="shared" si="57"/>
        <v>373.63424733074652</v>
      </c>
      <c r="CL26" s="26">
        <f t="shared" si="58"/>
        <v>5.8135093718802947E-2</v>
      </c>
      <c r="CM26" s="47">
        <f t="shared" si="59"/>
        <v>373.63424733074652</v>
      </c>
      <c r="CN26" s="48">
        <f t="shared" si="60"/>
        <v>14.1099996566772</v>
      </c>
      <c r="CO26" s="65">
        <f t="shared" si="61"/>
        <v>26.480103219133216</v>
      </c>
      <c r="CP26" s="70">
        <f t="shared" si="62"/>
        <v>1</v>
      </c>
      <c r="CQ26" s="1">
        <f t="shared" si="63"/>
        <v>142</v>
      </c>
    </row>
    <row r="27" spans="1:95" x14ac:dyDescent="0.2">
      <c r="A27" s="32" t="s">
        <v>213</v>
      </c>
      <c r="B27">
        <v>0</v>
      </c>
      <c r="C27">
        <v>0</v>
      </c>
      <c r="D27">
        <v>4.14691943127962E-2</v>
      </c>
      <c r="E27">
        <v>0.95853080568720295</v>
      </c>
      <c r="F27">
        <v>7.1095571095571006E-2</v>
      </c>
      <c r="G27">
        <v>7.1095571095571006E-2</v>
      </c>
      <c r="H27">
        <v>0.24250681198910001</v>
      </c>
      <c r="I27">
        <v>4.3596730245231599E-2</v>
      </c>
      <c r="J27">
        <v>0.102822682638219</v>
      </c>
      <c r="K27">
        <v>8.5499925986768199E-2</v>
      </c>
      <c r="L27">
        <v>0.72829683597934303</v>
      </c>
      <c r="M27">
        <v>-0.38198061487180901</v>
      </c>
      <c r="N27" s="21">
        <v>0</v>
      </c>
      <c r="O27">
        <v>1.0029143164338199</v>
      </c>
      <c r="P27">
        <v>0.98082062681646098</v>
      </c>
      <c r="Q27">
        <v>1.0213203986872299</v>
      </c>
      <c r="R27">
        <v>0.98743291994688298</v>
      </c>
      <c r="S27">
        <v>141.52999877929599</v>
      </c>
      <c r="T27" s="27">
        <f t="shared" si="2"/>
        <v>0.98743291994688298</v>
      </c>
      <c r="U27" s="27">
        <f t="shared" si="3"/>
        <v>1.0213203986872299</v>
      </c>
      <c r="V27" s="39">
        <f t="shared" si="4"/>
        <v>139.75137995471903</v>
      </c>
      <c r="W27" s="38">
        <f t="shared" si="5"/>
        <v>144.54747477947376</v>
      </c>
      <c r="X27" s="44">
        <f t="shared" si="6"/>
        <v>1.230223494350758</v>
      </c>
      <c r="Y27" s="44">
        <f t="shared" si="7"/>
        <v>9.4012355337608142E-2</v>
      </c>
      <c r="Z27" s="22">
        <f t="shared" si="8"/>
        <v>1</v>
      </c>
      <c r="AA27" s="22">
        <f t="shared" si="9"/>
        <v>1</v>
      </c>
      <c r="AB27" s="22">
        <f t="shared" si="10"/>
        <v>1</v>
      </c>
      <c r="AC27" s="22">
        <v>1</v>
      </c>
      <c r="AD27" s="22">
        <v>1</v>
      </c>
      <c r="AE27" s="22">
        <v>1</v>
      </c>
      <c r="AF27" s="22">
        <f t="shared" si="11"/>
        <v>-0.10573411347504191</v>
      </c>
      <c r="AG27" s="22">
        <f t="shared" si="12"/>
        <v>0.97680415159684475</v>
      </c>
      <c r="AH27" s="22">
        <f t="shared" si="13"/>
        <v>0.72829683597934303</v>
      </c>
      <c r="AI27" s="22">
        <f t="shared" si="14"/>
        <v>1.8340309494543849</v>
      </c>
      <c r="AJ27" s="22">
        <f t="shared" si="15"/>
        <v>-2.6288582302280261</v>
      </c>
      <c r="AK27" s="22">
        <f t="shared" si="16"/>
        <v>1.3004365594014071</v>
      </c>
      <c r="AL27" s="22">
        <f t="shared" si="17"/>
        <v>-0.38198061487180901</v>
      </c>
      <c r="AM27" s="22">
        <f t="shared" si="18"/>
        <v>3.2468776153562171</v>
      </c>
      <c r="AN27" s="46">
        <v>1</v>
      </c>
      <c r="AO27" s="49">
        <v>0</v>
      </c>
      <c r="AP27" s="51">
        <v>1</v>
      </c>
      <c r="AQ27" s="21">
        <v>2</v>
      </c>
      <c r="AR27" s="17">
        <f t="shared" si="19"/>
        <v>11.314272663703166</v>
      </c>
      <c r="AS27" s="17">
        <f t="shared" si="20"/>
        <v>0</v>
      </c>
      <c r="AT27" s="17">
        <f t="shared" si="21"/>
        <v>222.2765625479079</v>
      </c>
      <c r="AU27" s="17">
        <f t="shared" si="22"/>
        <v>11.314272663703166</v>
      </c>
      <c r="AV27" s="17">
        <f t="shared" si="23"/>
        <v>0</v>
      </c>
      <c r="AW27" s="17">
        <f t="shared" si="24"/>
        <v>222.2765625479079</v>
      </c>
      <c r="AX27" s="14">
        <f t="shared" si="25"/>
        <v>1.4446550345354746E-2</v>
      </c>
      <c r="AY27" s="14">
        <f t="shared" si="26"/>
        <v>0</v>
      </c>
      <c r="AZ27" s="67">
        <f t="shared" si="27"/>
        <v>1.8673876826029046E-2</v>
      </c>
      <c r="BA27" s="21">
        <f t="shared" si="28"/>
        <v>0</v>
      </c>
      <c r="BB27" s="66">
        <v>1415</v>
      </c>
      <c r="BC27" s="15">
        <f t="shared" si="29"/>
        <v>1722.6644493814813</v>
      </c>
      <c r="BD27" s="19">
        <f t="shared" si="30"/>
        <v>307.66444938148129</v>
      </c>
      <c r="BE27" s="53">
        <f t="shared" si="31"/>
        <v>307.66444938148129</v>
      </c>
      <c r="BF27" s="61">
        <f t="shared" si="32"/>
        <v>1.5281855959553467E-2</v>
      </c>
      <c r="BG27" s="62">
        <f t="shared" si="33"/>
        <v>20.706914825194801</v>
      </c>
      <c r="BH27" s="63">
        <f t="shared" si="34"/>
        <v>139.75137995471903</v>
      </c>
      <c r="BI27" s="46">
        <f t="shared" si="35"/>
        <v>0.14816966266740311</v>
      </c>
      <c r="BJ27" s="64">
        <f t="shared" si="36"/>
        <v>0.82140198603857673</v>
      </c>
      <c r="BK27" s="66">
        <v>0</v>
      </c>
      <c r="BL27" s="66">
        <v>0</v>
      </c>
      <c r="BM27" s="66">
        <v>0</v>
      </c>
      <c r="BN27" s="10">
        <f t="shared" si="37"/>
        <v>0</v>
      </c>
      <c r="BO27" s="15">
        <f t="shared" si="38"/>
        <v>0</v>
      </c>
      <c r="BP27" s="9">
        <f t="shared" si="39"/>
        <v>0</v>
      </c>
      <c r="BQ27" s="53">
        <f t="shared" si="40"/>
        <v>0</v>
      </c>
      <c r="BR27" s="7">
        <f t="shared" si="41"/>
        <v>0</v>
      </c>
      <c r="BS27" s="62">
        <f t="shared" si="42"/>
        <v>0</v>
      </c>
      <c r="BT27" s="48">
        <f t="shared" si="43"/>
        <v>144.54747477947376</v>
      </c>
      <c r="BU27" s="46">
        <f t="shared" si="44"/>
        <v>0</v>
      </c>
      <c r="BV27" s="64" t="e">
        <f t="shared" si="45"/>
        <v>#DIV/0!</v>
      </c>
      <c r="BW27" s="16">
        <f t="shared" si="46"/>
        <v>1555</v>
      </c>
      <c r="BX27" s="69">
        <f t="shared" si="47"/>
        <v>1910.224868222117</v>
      </c>
      <c r="BY27" s="66">
        <v>140</v>
      </c>
      <c r="BZ27" s="15">
        <f t="shared" si="48"/>
        <v>187.56041884063575</v>
      </c>
      <c r="CA27" s="37">
        <f t="shared" si="49"/>
        <v>47.560418840635748</v>
      </c>
      <c r="CB27" s="54">
        <f t="shared" si="50"/>
        <v>47.560418840635748</v>
      </c>
      <c r="CC27" s="26">
        <f t="shared" si="51"/>
        <v>1.4816329856895891E-2</v>
      </c>
      <c r="CD27" s="47">
        <f t="shared" si="52"/>
        <v>47.560418840635748</v>
      </c>
      <c r="CE27" s="48">
        <f t="shared" si="53"/>
        <v>139.75137995471903</v>
      </c>
      <c r="CF27" s="65">
        <f t="shared" si="54"/>
        <v>0.34032164015872934</v>
      </c>
      <c r="CG27" t="s">
        <v>222</v>
      </c>
      <c r="CH27" s="66">
        <v>0</v>
      </c>
      <c r="CI27" s="15">
        <f t="shared" si="55"/>
        <v>173.72307611254823</v>
      </c>
      <c r="CJ27" s="37">
        <f t="shared" si="56"/>
        <v>173.72307611254823</v>
      </c>
      <c r="CK27" s="54">
        <f t="shared" si="57"/>
        <v>173.72307611254823</v>
      </c>
      <c r="CL27" s="26">
        <f t="shared" si="58"/>
        <v>2.7030196998996146E-2</v>
      </c>
      <c r="CM27" s="47">
        <f t="shared" si="59"/>
        <v>173.72307611254823</v>
      </c>
      <c r="CN27" s="48">
        <f t="shared" si="60"/>
        <v>139.75137995471903</v>
      </c>
      <c r="CO27" s="65">
        <f t="shared" si="61"/>
        <v>1.2430866598157126</v>
      </c>
      <c r="CP27" s="70">
        <f t="shared" si="62"/>
        <v>0</v>
      </c>
      <c r="CQ27" s="1">
        <f t="shared" si="63"/>
        <v>1695</v>
      </c>
    </row>
    <row r="28" spans="1:95" x14ac:dyDescent="0.2">
      <c r="A28" s="32" t="s">
        <v>253</v>
      </c>
      <c r="B28">
        <v>0</v>
      </c>
      <c r="C28">
        <v>0</v>
      </c>
      <c r="D28">
        <v>9.3088294047143402E-2</v>
      </c>
      <c r="E28">
        <v>0.90691170595285597</v>
      </c>
      <c r="F28">
        <v>3.5359555025824302E-2</v>
      </c>
      <c r="G28">
        <v>3.5359555025824302E-2</v>
      </c>
      <c r="H28">
        <v>0.471374843292937</v>
      </c>
      <c r="I28">
        <v>0.20225658169661501</v>
      </c>
      <c r="J28">
        <v>0.30876959776216101</v>
      </c>
      <c r="K28">
        <v>0.104489021348526</v>
      </c>
      <c r="L28">
        <v>0.57803150239129997</v>
      </c>
      <c r="M28">
        <v>0.58276503264254298</v>
      </c>
      <c r="N28" s="21">
        <v>0</v>
      </c>
      <c r="O28">
        <v>1.0341118514813701</v>
      </c>
      <c r="P28">
        <v>0.99347285329218105</v>
      </c>
      <c r="Q28">
        <v>1.01735364594875</v>
      </c>
      <c r="R28">
        <v>0.98924733032387202</v>
      </c>
      <c r="S28">
        <v>23.8250007629394</v>
      </c>
      <c r="T28" s="27">
        <f t="shared" si="2"/>
        <v>0.98924733032387202</v>
      </c>
      <c r="U28" s="27">
        <f t="shared" si="3"/>
        <v>1.01735364594875</v>
      </c>
      <c r="V28" s="39">
        <f t="shared" si="4"/>
        <v>23.568818399702014</v>
      </c>
      <c r="W28" s="38">
        <f t="shared" si="5"/>
        <v>24.23845139090815</v>
      </c>
      <c r="X28" s="44">
        <f t="shared" si="6"/>
        <v>1.2035507844756399</v>
      </c>
      <c r="Y28" s="44">
        <f t="shared" si="7"/>
        <v>0.178671064028433</v>
      </c>
      <c r="Z28" s="22">
        <f t="shared" si="8"/>
        <v>1</v>
      </c>
      <c r="AA28" s="22">
        <f t="shared" si="9"/>
        <v>1</v>
      </c>
      <c r="AB28" s="22">
        <f t="shared" si="10"/>
        <v>1</v>
      </c>
      <c r="AC28" s="22">
        <v>1</v>
      </c>
      <c r="AD28" s="22">
        <v>1</v>
      </c>
      <c r="AE28" s="22">
        <v>1</v>
      </c>
      <c r="AF28" s="22">
        <f t="shared" si="11"/>
        <v>-0.10573411347504191</v>
      </c>
      <c r="AG28" s="22">
        <f t="shared" si="12"/>
        <v>0.97680415159684475</v>
      </c>
      <c r="AH28" s="22">
        <f t="shared" si="13"/>
        <v>0.57803150239129997</v>
      </c>
      <c r="AI28" s="22">
        <f t="shared" si="14"/>
        <v>1.6837656158663419</v>
      </c>
      <c r="AJ28" s="22">
        <f t="shared" si="15"/>
        <v>-2.6288582302280261</v>
      </c>
      <c r="AK28" s="22">
        <f t="shared" si="16"/>
        <v>1.3004365594014071</v>
      </c>
      <c r="AL28" s="22">
        <f t="shared" si="17"/>
        <v>0.58276503264254298</v>
      </c>
      <c r="AM28" s="22">
        <f t="shared" si="18"/>
        <v>4.2116232628705692</v>
      </c>
      <c r="AN28" s="46">
        <v>0</v>
      </c>
      <c r="AO28" s="49">
        <v>0</v>
      </c>
      <c r="AP28" s="51">
        <v>0.5</v>
      </c>
      <c r="AQ28" s="50">
        <v>1</v>
      </c>
      <c r="AR28" s="17">
        <f t="shared" si="19"/>
        <v>0</v>
      </c>
      <c r="AS28" s="17">
        <f t="shared" si="20"/>
        <v>0</v>
      </c>
      <c r="AT28" s="17">
        <f t="shared" si="21"/>
        <v>157.31425130349055</v>
      </c>
      <c r="AU28" s="17">
        <f t="shared" si="22"/>
        <v>0</v>
      </c>
      <c r="AV28" s="17">
        <f t="shared" si="23"/>
        <v>0</v>
      </c>
      <c r="AW28" s="17">
        <f t="shared" si="24"/>
        <v>157.31425130349055</v>
      </c>
      <c r="AX28" s="14">
        <f t="shared" si="25"/>
        <v>0</v>
      </c>
      <c r="AY28" s="14">
        <f t="shared" si="26"/>
        <v>0</v>
      </c>
      <c r="AZ28" s="67">
        <f t="shared" si="27"/>
        <v>1.3216269489443802E-2</v>
      </c>
      <c r="BA28" s="21">
        <f t="shared" si="28"/>
        <v>0</v>
      </c>
      <c r="BB28" s="66">
        <v>0</v>
      </c>
      <c r="BC28" s="15">
        <f t="shared" si="29"/>
        <v>0</v>
      </c>
      <c r="BD28" s="19">
        <f t="shared" si="30"/>
        <v>0</v>
      </c>
      <c r="BE28" s="53">
        <f t="shared" si="31"/>
        <v>0</v>
      </c>
      <c r="BF28" s="61">
        <f t="shared" si="32"/>
        <v>0</v>
      </c>
      <c r="BG28" s="62">
        <f t="shared" si="33"/>
        <v>0</v>
      </c>
      <c r="BH28" s="63">
        <f t="shared" si="34"/>
        <v>24.23845139090815</v>
      </c>
      <c r="BI28" s="46">
        <f t="shared" si="35"/>
        <v>0</v>
      </c>
      <c r="BJ28" s="64" t="e">
        <f t="shared" si="36"/>
        <v>#DIV/0!</v>
      </c>
      <c r="BK28" s="66">
        <v>0</v>
      </c>
      <c r="BL28" s="66">
        <v>0</v>
      </c>
      <c r="BM28" s="66">
        <v>0</v>
      </c>
      <c r="BN28" s="10">
        <f t="shared" si="37"/>
        <v>0</v>
      </c>
      <c r="BO28" s="15">
        <f t="shared" si="38"/>
        <v>0</v>
      </c>
      <c r="BP28" s="9">
        <f t="shared" si="39"/>
        <v>0</v>
      </c>
      <c r="BQ28" s="53">
        <f t="shared" si="40"/>
        <v>0</v>
      </c>
      <c r="BR28" s="7">
        <f t="shared" si="41"/>
        <v>0</v>
      </c>
      <c r="BS28" s="62">
        <f t="shared" si="42"/>
        <v>0</v>
      </c>
      <c r="BT28" s="48">
        <f t="shared" si="43"/>
        <v>24.23845139090815</v>
      </c>
      <c r="BU28" s="46">
        <f t="shared" si="44"/>
        <v>0</v>
      </c>
      <c r="BV28" s="64" t="e">
        <f t="shared" si="45"/>
        <v>#DIV/0!</v>
      </c>
      <c r="BW28" s="16">
        <f t="shared" si="46"/>
        <v>71</v>
      </c>
      <c r="BX28" s="69">
        <f t="shared" si="47"/>
        <v>132.74421075197355</v>
      </c>
      <c r="BY28" s="66">
        <v>71</v>
      </c>
      <c r="BZ28" s="15">
        <f t="shared" si="48"/>
        <v>132.74421075197355</v>
      </c>
      <c r="CA28" s="37">
        <f t="shared" si="49"/>
        <v>61.744210751973554</v>
      </c>
      <c r="CB28" s="54">
        <f t="shared" si="50"/>
        <v>61.744210751973554</v>
      </c>
      <c r="CC28" s="26">
        <f t="shared" si="51"/>
        <v>1.9234956620552534E-2</v>
      </c>
      <c r="CD28" s="47">
        <f t="shared" si="52"/>
        <v>61.744210751973554</v>
      </c>
      <c r="CE28" s="48">
        <f t="shared" si="53"/>
        <v>23.568818399702014</v>
      </c>
      <c r="CF28" s="65">
        <f t="shared" si="54"/>
        <v>2.6197414611482688</v>
      </c>
      <c r="CG28" t="s">
        <v>222</v>
      </c>
      <c r="CH28" s="66">
        <v>0</v>
      </c>
      <c r="CI28" s="15">
        <f t="shared" si="55"/>
        <v>122.9509550602957</v>
      </c>
      <c r="CJ28" s="37">
        <f t="shared" si="56"/>
        <v>122.9509550602957</v>
      </c>
      <c r="CK28" s="54">
        <f t="shared" si="57"/>
        <v>122.9509550602957</v>
      </c>
      <c r="CL28" s="26">
        <f t="shared" si="58"/>
        <v>1.9130380435708059E-2</v>
      </c>
      <c r="CM28" s="47">
        <f t="shared" si="59"/>
        <v>122.9509550602957</v>
      </c>
      <c r="CN28" s="48">
        <f t="shared" si="60"/>
        <v>23.568818399702014</v>
      </c>
      <c r="CO28" s="65">
        <f t="shared" si="61"/>
        <v>5.2166787903907048</v>
      </c>
      <c r="CP28" s="70">
        <f t="shared" si="62"/>
        <v>0</v>
      </c>
      <c r="CQ28" s="1">
        <f t="shared" si="63"/>
        <v>142</v>
      </c>
    </row>
    <row r="29" spans="1:95" x14ac:dyDescent="0.2">
      <c r="A29" s="32" t="s">
        <v>150</v>
      </c>
      <c r="B29">
        <v>0</v>
      </c>
      <c r="C29">
        <v>0</v>
      </c>
      <c r="D29">
        <v>8.12903225806451E-2</v>
      </c>
      <c r="E29">
        <v>0.91870967741935405</v>
      </c>
      <c r="F29">
        <v>0.14195183776932799</v>
      </c>
      <c r="G29">
        <v>0.14195183776932799</v>
      </c>
      <c r="H29">
        <v>0.16390977443609001</v>
      </c>
      <c r="I29">
        <v>3.4586466165413499E-2</v>
      </c>
      <c r="J29">
        <v>7.5293159501473902E-2</v>
      </c>
      <c r="K29">
        <v>0.103382795293479</v>
      </c>
      <c r="L29">
        <v>0.66274706258024996</v>
      </c>
      <c r="M29">
        <v>-0.35461526130544102</v>
      </c>
      <c r="N29" s="21">
        <v>1</v>
      </c>
      <c r="O29">
        <v>1.00097101107318</v>
      </c>
      <c r="P29">
        <v>0.96427591320836703</v>
      </c>
      <c r="Q29">
        <v>1.0203791267272</v>
      </c>
      <c r="R29">
        <v>0.98115844388832696</v>
      </c>
      <c r="S29">
        <v>75.010002136230398</v>
      </c>
      <c r="T29" s="27">
        <f t="shared" si="2"/>
        <v>0.98115844388832696</v>
      </c>
      <c r="U29" s="27">
        <f t="shared" si="3"/>
        <v>1.0203791267272</v>
      </c>
      <c r="V29" s="39">
        <f t="shared" si="4"/>
        <v>75.010002136230398</v>
      </c>
      <c r="W29" s="38">
        <f t="shared" si="5"/>
        <v>78.098431129351468</v>
      </c>
      <c r="X29" s="44">
        <f t="shared" si="6"/>
        <v>1.2096470525558722</v>
      </c>
      <c r="Y29" s="44">
        <f t="shared" si="7"/>
        <v>0.10605231335939393</v>
      </c>
      <c r="Z29" s="22">
        <f t="shared" si="8"/>
        <v>1.7684811760552919</v>
      </c>
      <c r="AA29" s="22">
        <f t="shared" si="9"/>
        <v>2.5213620724889383</v>
      </c>
      <c r="AB29" s="22">
        <f t="shared" si="10"/>
        <v>3.2742429689225849</v>
      </c>
      <c r="AC29" s="22">
        <v>1</v>
      </c>
      <c r="AD29" s="22">
        <v>1</v>
      </c>
      <c r="AE29" s="22">
        <v>1</v>
      </c>
      <c r="AF29" s="22">
        <f t="shared" si="11"/>
        <v>-0.10573411347504191</v>
      </c>
      <c r="AG29" s="22">
        <f t="shared" si="12"/>
        <v>0.97680415159684475</v>
      </c>
      <c r="AH29" s="22">
        <f t="shared" si="13"/>
        <v>0.66274706258024996</v>
      </c>
      <c r="AI29" s="22">
        <f t="shared" si="14"/>
        <v>1.7684811760552919</v>
      </c>
      <c r="AJ29" s="22">
        <f t="shared" si="15"/>
        <v>-2.6288582302280261</v>
      </c>
      <c r="AK29" s="22">
        <f t="shared" si="16"/>
        <v>1.3004365594014071</v>
      </c>
      <c r="AL29" s="22">
        <f t="shared" si="17"/>
        <v>-0.35461526130544102</v>
      </c>
      <c r="AM29" s="22">
        <f t="shared" si="18"/>
        <v>3.2742429689225849</v>
      </c>
      <c r="AN29" s="46">
        <v>1</v>
      </c>
      <c r="AO29" s="46">
        <v>1</v>
      </c>
      <c r="AP29" s="51">
        <v>1</v>
      </c>
      <c r="AQ29" s="21">
        <v>1</v>
      </c>
      <c r="AR29" s="17">
        <f t="shared" si="19"/>
        <v>32.02673523882347</v>
      </c>
      <c r="AS29" s="17">
        <f t="shared" si="20"/>
        <v>17.298251515831577</v>
      </c>
      <c r="AT29" s="17">
        <f t="shared" si="21"/>
        <v>289.78695405703354</v>
      </c>
      <c r="AU29" s="17">
        <f t="shared" si="22"/>
        <v>32.02673523882347</v>
      </c>
      <c r="AV29" s="17">
        <f t="shared" si="23"/>
        <v>17.298251515831577</v>
      </c>
      <c r="AW29" s="17">
        <f t="shared" si="24"/>
        <v>289.78695405703354</v>
      </c>
      <c r="AX29" s="14">
        <f t="shared" si="25"/>
        <v>4.0893114102623737E-2</v>
      </c>
      <c r="AY29" s="14">
        <f t="shared" si="26"/>
        <v>2.0326306342992685E-2</v>
      </c>
      <c r="AZ29" s="67">
        <f t="shared" si="27"/>
        <v>2.4345553232517886E-2</v>
      </c>
      <c r="BA29" s="21">
        <f t="shared" si="28"/>
        <v>1</v>
      </c>
      <c r="BB29" s="66">
        <v>2100</v>
      </c>
      <c r="BC29" s="15">
        <f t="shared" si="29"/>
        <v>4876.2584980532647</v>
      </c>
      <c r="BD29" s="19">
        <f t="shared" si="30"/>
        <v>2776.2584980532647</v>
      </c>
      <c r="BE29" s="53">
        <f t="shared" si="31"/>
        <v>2776.2584980532647</v>
      </c>
      <c r="BF29" s="61">
        <f t="shared" si="32"/>
        <v>0.13789822827768655</v>
      </c>
      <c r="BG29" s="62">
        <f t="shared" si="33"/>
        <v>186.85209931626397</v>
      </c>
      <c r="BH29" s="63">
        <f t="shared" si="34"/>
        <v>75.010002136230398</v>
      </c>
      <c r="BI29" s="46">
        <f t="shared" si="35"/>
        <v>2.491029116049218</v>
      </c>
      <c r="BJ29" s="64">
        <f t="shared" si="36"/>
        <v>0.43065805490795395</v>
      </c>
      <c r="BK29" s="66">
        <v>2400</v>
      </c>
      <c r="BL29" s="66">
        <v>2100</v>
      </c>
      <c r="BM29" s="66">
        <v>0</v>
      </c>
      <c r="BN29" s="10">
        <f t="shared" si="37"/>
        <v>4500</v>
      </c>
      <c r="BO29" s="15">
        <f t="shared" si="38"/>
        <v>3606.1306609230182</v>
      </c>
      <c r="BP29" s="9">
        <f t="shared" si="39"/>
        <v>-893.86933907698176</v>
      </c>
      <c r="BQ29" s="53">
        <f t="shared" si="40"/>
        <v>0</v>
      </c>
      <c r="BR29" s="7">
        <f t="shared" si="41"/>
        <v>0</v>
      </c>
      <c r="BS29" s="62">
        <f t="shared" si="42"/>
        <v>0</v>
      </c>
      <c r="BT29" s="48">
        <f t="shared" si="43"/>
        <v>78.098431129351468</v>
      </c>
      <c r="BU29" s="46">
        <f t="shared" si="44"/>
        <v>0</v>
      </c>
      <c r="BV29" s="64">
        <f t="shared" si="45"/>
        <v>1.2478749172244881</v>
      </c>
      <c r="BW29" s="16">
        <f t="shared" si="46"/>
        <v>6674</v>
      </c>
      <c r="BX29" s="69">
        <f t="shared" si="47"/>
        <v>8726.9158956436913</v>
      </c>
      <c r="BY29" s="66">
        <v>74</v>
      </c>
      <c r="BZ29" s="15">
        <f t="shared" si="48"/>
        <v>244.52673666740964</v>
      </c>
      <c r="CA29" s="37">
        <f t="shared" si="49"/>
        <v>170.52673666740964</v>
      </c>
      <c r="CB29" s="54">
        <f t="shared" si="50"/>
        <v>170.52673666740964</v>
      </c>
      <c r="CC29" s="26">
        <f t="shared" si="51"/>
        <v>5.3123593977386245E-2</v>
      </c>
      <c r="CD29" s="47">
        <f t="shared" si="52"/>
        <v>170.52673666740964</v>
      </c>
      <c r="CE29" s="48">
        <f t="shared" si="53"/>
        <v>75.010002136230398</v>
      </c>
      <c r="CF29" s="65">
        <f t="shared" si="54"/>
        <v>2.2733866392605253</v>
      </c>
      <c r="CG29" t="s">
        <v>222</v>
      </c>
      <c r="CH29" s="66">
        <v>485</v>
      </c>
      <c r="CI29" s="15">
        <f t="shared" si="55"/>
        <v>226.4866817221139</v>
      </c>
      <c r="CJ29" s="37">
        <f t="shared" si="56"/>
        <v>-258.51331827788613</v>
      </c>
      <c r="CK29" s="54">
        <f t="shared" si="57"/>
        <v>-258.51331827788613</v>
      </c>
      <c r="CL29" s="26">
        <f t="shared" si="58"/>
        <v>-4.0223015135815485E-2</v>
      </c>
      <c r="CM29" s="47">
        <f t="shared" si="59"/>
        <v>-258.51331827788613</v>
      </c>
      <c r="CN29" s="48">
        <f t="shared" si="60"/>
        <v>75.010002136230398</v>
      </c>
      <c r="CO29" s="65">
        <f t="shared" si="61"/>
        <v>-3.4463846275911814</v>
      </c>
      <c r="CP29" s="70">
        <f t="shared" si="62"/>
        <v>1</v>
      </c>
      <c r="CQ29" s="1">
        <f t="shared" si="63"/>
        <v>6748</v>
      </c>
    </row>
    <row r="30" spans="1:95" x14ac:dyDescent="0.2">
      <c r="A30" s="32" t="s">
        <v>151</v>
      </c>
      <c r="B30">
        <v>0</v>
      </c>
      <c r="C30">
        <v>1</v>
      </c>
      <c r="D30">
        <v>0.30513595166163099</v>
      </c>
      <c r="E30">
        <v>0.69486404833836801</v>
      </c>
      <c r="F30">
        <v>0.44927536231884002</v>
      </c>
      <c r="G30">
        <v>0.44927536231884002</v>
      </c>
      <c r="H30">
        <v>0.420814479638009</v>
      </c>
      <c r="I30">
        <v>0.203619909502262</v>
      </c>
      <c r="J30">
        <v>0.29272206316082999</v>
      </c>
      <c r="K30">
        <v>0.36264695088377602</v>
      </c>
      <c r="L30">
        <v>-0.21852802550519301</v>
      </c>
      <c r="M30">
        <v>-1.8150397351758001</v>
      </c>
      <c r="N30" s="21">
        <v>0</v>
      </c>
      <c r="O30">
        <v>0.98852604896682805</v>
      </c>
      <c r="P30">
        <v>0.98334846224956995</v>
      </c>
      <c r="Q30">
        <v>1.012542780892</v>
      </c>
      <c r="R30">
        <v>0.98743639009167905</v>
      </c>
      <c r="S30">
        <v>25.549999237060501</v>
      </c>
      <c r="T30" s="27">
        <f t="shared" si="2"/>
        <v>0.98334846224956995</v>
      </c>
      <c r="U30" s="27">
        <f t="shared" si="3"/>
        <v>1.012542780892</v>
      </c>
      <c r="V30" s="39">
        <f t="shared" si="4"/>
        <v>25.12455246024113</v>
      </c>
      <c r="W30" s="38">
        <f t="shared" si="5"/>
        <v>25.870467279281719</v>
      </c>
      <c r="X30" s="44">
        <f t="shared" si="6"/>
        <v>1.0939811546224067</v>
      </c>
      <c r="Y30" s="44">
        <f t="shared" si="7"/>
        <v>0.3547842970691697</v>
      </c>
      <c r="Z30" s="22">
        <f t="shared" si="8"/>
        <v>1</v>
      </c>
      <c r="AA30" s="22">
        <f t="shared" si="9"/>
        <v>1</v>
      </c>
      <c r="AB30" s="22">
        <f t="shared" si="10"/>
        <v>1</v>
      </c>
      <c r="AC30" s="22">
        <v>1</v>
      </c>
      <c r="AD30" s="22">
        <v>1</v>
      </c>
      <c r="AE30" s="22">
        <v>1</v>
      </c>
      <c r="AF30" s="22">
        <f t="shared" si="11"/>
        <v>-0.10573411347504191</v>
      </c>
      <c r="AG30" s="22">
        <f t="shared" si="12"/>
        <v>0.97680415159684475</v>
      </c>
      <c r="AH30" s="22">
        <f t="shared" si="13"/>
        <v>-0.10573411347504191</v>
      </c>
      <c r="AI30" s="22">
        <f t="shared" si="14"/>
        <v>1</v>
      </c>
      <c r="AJ30" s="22">
        <f t="shared" si="15"/>
        <v>-2.6288582302280261</v>
      </c>
      <c r="AK30" s="22">
        <f t="shared" si="16"/>
        <v>1.3004365594014071</v>
      </c>
      <c r="AL30" s="22">
        <f t="shared" si="17"/>
        <v>-1.8150397351758001</v>
      </c>
      <c r="AM30" s="22">
        <f t="shared" si="18"/>
        <v>1.813818495052226</v>
      </c>
      <c r="AN30" s="46">
        <v>1</v>
      </c>
      <c r="AO30" s="46">
        <v>1</v>
      </c>
      <c r="AP30" s="51">
        <v>1</v>
      </c>
      <c r="AQ30" s="21">
        <v>1</v>
      </c>
      <c r="AR30" s="17">
        <f t="shared" si="19"/>
        <v>1</v>
      </c>
      <c r="AS30" s="17">
        <f t="shared" si="20"/>
        <v>1</v>
      </c>
      <c r="AT30" s="17">
        <f t="shared" si="21"/>
        <v>10.823688970999504</v>
      </c>
      <c r="AU30" s="17">
        <f t="shared" si="22"/>
        <v>1</v>
      </c>
      <c r="AV30" s="17">
        <f t="shared" si="23"/>
        <v>1</v>
      </c>
      <c r="AW30" s="17">
        <f t="shared" si="24"/>
        <v>10.823688970999504</v>
      </c>
      <c r="AX30" s="14">
        <f t="shared" si="25"/>
        <v>1.2768430437159347E-3</v>
      </c>
      <c r="AY30" s="14">
        <f t="shared" si="26"/>
        <v>1.1750497629422138E-3</v>
      </c>
      <c r="AZ30" s="67">
        <f t="shared" si="27"/>
        <v>9.0931869888050056E-4</v>
      </c>
      <c r="BA30" s="21">
        <f t="shared" si="28"/>
        <v>0</v>
      </c>
      <c r="BB30" s="66">
        <v>128</v>
      </c>
      <c r="BC30" s="15">
        <f t="shared" si="29"/>
        <v>152.25587190486291</v>
      </c>
      <c r="BD30" s="19">
        <f t="shared" si="30"/>
        <v>24.255871904862914</v>
      </c>
      <c r="BE30" s="53">
        <f t="shared" si="31"/>
        <v>24.255871904862914</v>
      </c>
      <c r="BF30" s="61">
        <f t="shared" si="32"/>
        <v>1.2048019892083321E-3</v>
      </c>
      <c r="BG30" s="62">
        <f t="shared" si="33"/>
        <v>1.6325066953772784</v>
      </c>
      <c r="BH30" s="63">
        <f t="shared" si="34"/>
        <v>25.12455246024113</v>
      </c>
      <c r="BI30" s="46">
        <f t="shared" si="35"/>
        <v>6.4976548257353939E-2</v>
      </c>
      <c r="BJ30" s="64">
        <f t="shared" si="36"/>
        <v>0.84069007256403749</v>
      </c>
      <c r="BK30" s="66">
        <v>26</v>
      </c>
      <c r="BL30" s="66">
        <v>281</v>
      </c>
      <c r="BM30" s="66">
        <v>26</v>
      </c>
      <c r="BN30" s="10">
        <f t="shared" si="37"/>
        <v>333</v>
      </c>
      <c r="BO30" s="15">
        <f t="shared" si="38"/>
        <v>208.46792854310402</v>
      </c>
      <c r="BP30" s="9">
        <f t="shared" si="39"/>
        <v>-124.53207145689598</v>
      </c>
      <c r="BQ30" s="53">
        <f t="shared" si="40"/>
        <v>0</v>
      </c>
      <c r="BR30" s="7">
        <f t="shared" si="41"/>
        <v>0</v>
      </c>
      <c r="BS30" s="62">
        <f t="shared" si="42"/>
        <v>0</v>
      </c>
      <c r="BT30" s="48">
        <f t="shared" si="43"/>
        <v>25.870467279281719</v>
      </c>
      <c r="BU30" s="46">
        <f t="shared" si="44"/>
        <v>0</v>
      </c>
      <c r="BV30" s="64">
        <f t="shared" si="45"/>
        <v>1.5973680092050562</v>
      </c>
      <c r="BW30" s="16">
        <f t="shared" si="46"/>
        <v>461</v>
      </c>
      <c r="BX30" s="69">
        <f t="shared" si="47"/>
        <v>369.85699745952269</v>
      </c>
      <c r="BY30" s="66">
        <v>0</v>
      </c>
      <c r="BZ30" s="15">
        <f t="shared" si="48"/>
        <v>9.1331970115557475</v>
      </c>
      <c r="CA30" s="37">
        <f t="shared" si="49"/>
        <v>9.1331970115557475</v>
      </c>
      <c r="CB30" s="54">
        <f t="shared" si="50"/>
        <v>9.1331970115557475</v>
      </c>
      <c r="CC30" s="26">
        <f t="shared" si="51"/>
        <v>2.8452327138802987E-3</v>
      </c>
      <c r="CD30" s="47">
        <f t="shared" si="52"/>
        <v>9.1331970115557475</v>
      </c>
      <c r="CE30" s="48">
        <f t="shared" si="53"/>
        <v>25.12455246024113</v>
      </c>
      <c r="CF30" s="65">
        <f t="shared" si="54"/>
        <v>0.36351680397128527</v>
      </c>
      <c r="CG30" t="s">
        <v>222</v>
      </c>
      <c r="CH30" s="66">
        <v>0</v>
      </c>
      <c r="CI30" s="15">
        <f t="shared" si="55"/>
        <v>8.4593918556852969</v>
      </c>
      <c r="CJ30" s="37">
        <f t="shared" si="56"/>
        <v>8.4593918556852969</v>
      </c>
      <c r="CK30" s="54">
        <f t="shared" si="57"/>
        <v>8.4593918556852969</v>
      </c>
      <c r="CL30" s="26">
        <f t="shared" si="58"/>
        <v>1.3162271441862917E-3</v>
      </c>
      <c r="CM30" s="47">
        <f t="shared" si="59"/>
        <v>8.4593918556852969</v>
      </c>
      <c r="CN30" s="48">
        <f t="shared" si="60"/>
        <v>25.12455246024113</v>
      </c>
      <c r="CO30" s="65">
        <f t="shared" si="61"/>
        <v>0.3366982106078123</v>
      </c>
      <c r="CP30" s="70">
        <f t="shared" si="62"/>
        <v>0</v>
      </c>
      <c r="CQ30" s="1">
        <f t="shared" si="63"/>
        <v>461</v>
      </c>
    </row>
    <row r="31" spans="1:95" x14ac:dyDescent="0.2">
      <c r="A31" s="32" t="s">
        <v>164</v>
      </c>
      <c r="B31">
        <v>0</v>
      </c>
      <c r="C31">
        <v>0</v>
      </c>
      <c r="D31">
        <v>6.03907637655417E-2</v>
      </c>
      <c r="E31">
        <v>0.93960923623445802</v>
      </c>
      <c r="F31">
        <v>3.8596491228070101E-2</v>
      </c>
      <c r="G31">
        <v>3.8596491228070101E-2</v>
      </c>
      <c r="H31">
        <v>0.13877952755905501</v>
      </c>
      <c r="I31">
        <v>2.2637795275590501E-2</v>
      </c>
      <c r="J31">
        <v>5.6050535531117503E-2</v>
      </c>
      <c r="K31">
        <v>4.6511869484631603E-2</v>
      </c>
      <c r="L31">
        <v>0.34427701036675101</v>
      </c>
      <c r="M31">
        <v>-1.6375630661365399</v>
      </c>
      <c r="N31" s="21">
        <v>0</v>
      </c>
      <c r="O31">
        <v>1.00474593822879</v>
      </c>
      <c r="P31">
        <v>0.97465908977498505</v>
      </c>
      <c r="Q31">
        <v>1.03225015534819</v>
      </c>
      <c r="R31">
        <v>0.97763444360439</v>
      </c>
      <c r="S31">
        <v>42.430000305175703</v>
      </c>
      <c r="T31" s="27">
        <f t="shared" si="2"/>
        <v>0.97763444360439</v>
      </c>
      <c r="U31" s="27">
        <f t="shared" si="3"/>
        <v>1.03225015534819</v>
      </c>
      <c r="V31" s="39">
        <f t="shared" si="4"/>
        <v>41.481029740484544</v>
      </c>
      <c r="W31" s="38">
        <f t="shared" si="5"/>
        <v>43.798374406441368</v>
      </c>
      <c r="X31" s="44">
        <f t="shared" si="6"/>
        <v>1.2204463084836599</v>
      </c>
      <c r="Y31" s="44">
        <f t="shared" si="7"/>
        <v>5.736621058172521E-2</v>
      </c>
      <c r="Z31" s="22">
        <f t="shared" si="8"/>
        <v>1</v>
      </c>
      <c r="AA31" s="22">
        <f t="shared" si="9"/>
        <v>1</v>
      </c>
      <c r="AB31" s="22">
        <f t="shared" si="10"/>
        <v>1</v>
      </c>
      <c r="AC31" s="22">
        <v>1</v>
      </c>
      <c r="AD31" s="22">
        <v>1</v>
      </c>
      <c r="AE31" s="22">
        <v>1</v>
      </c>
      <c r="AF31" s="22">
        <f t="shared" si="11"/>
        <v>-0.10573411347504191</v>
      </c>
      <c r="AG31" s="22">
        <f t="shared" si="12"/>
        <v>0.97680415159684475</v>
      </c>
      <c r="AH31" s="22">
        <f t="shared" si="13"/>
        <v>0.34427701036675101</v>
      </c>
      <c r="AI31" s="22">
        <f t="shared" si="14"/>
        <v>1.450011123841793</v>
      </c>
      <c r="AJ31" s="22">
        <f t="shared" si="15"/>
        <v>-2.6288582302280261</v>
      </c>
      <c r="AK31" s="22">
        <f t="shared" si="16"/>
        <v>1.3004365594014071</v>
      </c>
      <c r="AL31" s="22">
        <f t="shared" si="17"/>
        <v>-1.6375630661365399</v>
      </c>
      <c r="AM31" s="22">
        <f t="shared" si="18"/>
        <v>1.9912951640914862</v>
      </c>
      <c r="AN31" s="46">
        <v>1</v>
      </c>
      <c r="AO31" s="46">
        <v>1</v>
      </c>
      <c r="AP31" s="51">
        <v>1</v>
      </c>
      <c r="AQ31" s="21">
        <v>1</v>
      </c>
      <c r="AR31" s="17">
        <f t="shared" si="19"/>
        <v>4.4206419012497298</v>
      </c>
      <c r="AS31" s="17">
        <f t="shared" si="20"/>
        <v>4.4206419012497298</v>
      </c>
      <c r="AT31" s="17">
        <f t="shared" si="21"/>
        <v>15.723258559892342</v>
      </c>
      <c r="AU31" s="17">
        <f t="shared" si="22"/>
        <v>4.4206419012497298</v>
      </c>
      <c r="AV31" s="17">
        <f t="shared" si="23"/>
        <v>4.4206419012497298</v>
      </c>
      <c r="AW31" s="17">
        <f t="shared" si="24"/>
        <v>15.723258559892342</v>
      </c>
      <c r="AX31" s="14">
        <f t="shared" si="25"/>
        <v>5.6444658603699007E-3</v>
      </c>
      <c r="AY31" s="14">
        <f t="shared" si="26"/>
        <v>5.1944742181159126E-3</v>
      </c>
      <c r="AZ31" s="67">
        <f t="shared" si="27"/>
        <v>1.3209408598261589E-3</v>
      </c>
      <c r="BA31" s="21">
        <f t="shared" si="28"/>
        <v>0</v>
      </c>
      <c r="BB31" s="66">
        <v>933</v>
      </c>
      <c r="BC31" s="15">
        <f t="shared" si="29"/>
        <v>673.06868705394845</v>
      </c>
      <c r="BD31" s="19">
        <f t="shared" si="30"/>
        <v>-259.93131294605155</v>
      </c>
      <c r="BE31" s="53">
        <f t="shared" si="31"/>
        <v>0</v>
      </c>
      <c r="BF31" s="61">
        <f t="shared" si="32"/>
        <v>0</v>
      </c>
      <c r="BG31" s="62">
        <f t="shared" si="33"/>
        <v>0</v>
      </c>
      <c r="BH31" s="63">
        <f t="shared" si="34"/>
        <v>43.798374406441368</v>
      </c>
      <c r="BI31" s="46">
        <f t="shared" si="35"/>
        <v>0</v>
      </c>
      <c r="BJ31" s="64">
        <f t="shared" si="36"/>
        <v>1.3861883904951551</v>
      </c>
      <c r="BK31" s="66">
        <v>212</v>
      </c>
      <c r="BL31" s="66">
        <v>1443</v>
      </c>
      <c r="BM31" s="66">
        <v>0</v>
      </c>
      <c r="BN31" s="10">
        <f t="shared" si="37"/>
        <v>1655</v>
      </c>
      <c r="BO31" s="15">
        <f t="shared" si="38"/>
        <v>921.56205998438031</v>
      </c>
      <c r="BP31" s="9">
        <f t="shared" si="39"/>
        <v>-733.43794001561969</v>
      </c>
      <c r="BQ31" s="53">
        <f t="shared" si="40"/>
        <v>0</v>
      </c>
      <c r="BR31" s="7">
        <f t="shared" si="41"/>
        <v>0</v>
      </c>
      <c r="BS31" s="62">
        <f t="shared" si="42"/>
        <v>0</v>
      </c>
      <c r="BT31" s="48">
        <f t="shared" si="43"/>
        <v>43.798374406441368</v>
      </c>
      <c r="BU31" s="46">
        <f t="shared" si="44"/>
        <v>0</v>
      </c>
      <c r="BV31" s="64">
        <f t="shared" si="45"/>
        <v>1.7958638618738827</v>
      </c>
      <c r="BW31" s="16">
        <f t="shared" si="46"/>
        <v>2588</v>
      </c>
      <c r="BX31" s="69">
        <f t="shared" si="47"/>
        <v>1607.8982770344228</v>
      </c>
      <c r="BY31" s="66">
        <v>0</v>
      </c>
      <c r="BZ31" s="15">
        <f t="shared" si="48"/>
        <v>13.267529996093939</v>
      </c>
      <c r="CA31" s="37">
        <f t="shared" si="49"/>
        <v>13.267529996093939</v>
      </c>
      <c r="CB31" s="54">
        <f t="shared" si="50"/>
        <v>13.267529996093939</v>
      </c>
      <c r="CC31" s="26">
        <f t="shared" si="51"/>
        <v>4.1331869146710148E-3</v>
      </c>
      <c r="CD31" s="47">
        <f t="shared" si="52"/>
        <v>13.267529996093941</v>
      </c>
      <c r="CE31" s="48">
        <f t="shared" si="53"/>
        <v>41.481029740484544</v>
      </c>
      <c r="CF31" s="65">
        <f t="shared" si="54"/>
        <v>0.31984572415629142</v>
      </c>
      <c r="CG31" t="s">
        <v>222</v>
      </c>
      <c r="CH31" s="66">
        <v>0</v>
      </c>
      <c r="CI31" s="15">
        <f t="shared" si="55"/>
        <v>12.288712818962756</v>
      </c>
      <c r="CJ31" s="37">
        <f t="shared" si="56"/>
        <v>12.288712818962756</v>
      </c>
      <c r="CK31" s="54">
        <f t="shared" si="57"/>
        <v>12.288712818962756</v>
      </c>
      <c r="CL31" s="26">
        <f t="shared" si="58"/>
        <v>1.9120449383791436E-3</v>
      </c>
      <c r="CM31" s="47">
        <f t="shared" si="59"/>
        <v>12.288712818962756</v>
      </c>
      <c r="CN31" s="48">
        <f t="shared" si="60"/>
        <v>41.481029740484544</v>
      </c>
      <c r="CO31" s="65">
        <f t="shared" si="61"/>
        <v>0.29624898166327945</v>
      </c>
      <c r="CP31" s="70">
        <f t="shared" si="62"/>
        <v>0</v>
      </c>
      <c r="CQ31" s="1">
        <f t="shared" si="63"/>
        <v>2588</v>
      </c>
    </row>
    <row r="32" spans="1:95" x14ac:dyDescent="0.2">
      <c r="A32" s="32" t="s">
        <v>231</v>
      </c>
      <c r="B32">
        <v>1</v>
      </c>
      <c r="C32">
        <v>1</v>
      </c>
      <c r="D32">
        <v>0.487015581302437</v>
      </c>
      <c r="E32">
        <v>0.51298441869756295</v>
      </c>
      <c r="F32">
        <v>0.66216216216216195</v>
      </c>
      <c r="G32">
        <v>0.66216216216216195</v>
      </c>
      <c r="H32">
        <v>0.47304638529043003</v>
      </c>
      <c r="I32">
        <v>0.185123276222315</v>
      </c>
      <c r="J32">
        <v>0.295925491720615</v>
      </c>
      <c r="K32">
        <v>0.44266314894807202</v>
      </c>
      <c r="L32">
        <v>0.55714796920475196</v>
      </c>
      <c r="M32">
        <v>0.59211547356796201</v>
      </c>
      <c r="N32" s="21">
        <v>0</v>
      </c>
      <c r="O32">
        <v>1.0112878679864299</v>
      </c>
      <c r="P32">
        <v>0.99454148983087398</v>
      </c>
      <c r="Q32">
        <v>1</v>
      </c>
      <c r="R32">
        <v>0.99343066322218498</v>
      </c>
      <c r="S32">
        <v>2.02589988708496</v>
      </c>
      <c r="T32" s="27">
        <f t="shared" si="2"/>
        <v>0.99454148983087398</v>
      </c>
      <c r="U32" s="27">
        <f t="shared" si="3"/>
        <v>1</v>
      </c>
      <c r="V32" s="39">
        <f t="shared" si="4"/>
        <v>2.0148414919496753</v>
      </c>
      <c r="W32" s="38">
        <f t="shared" si="5"/>
        <v>2.02589988708496</v>
      </c>
      <c r="X32" s="44">
        <f t="shared" si="6"/>
        <v>1</v>
      </c>
      <c r="Y32" s="44">
        <f t="shared" si="7"/>
        <v>0.45829974397259898</v>
      </c>
      <c r="Z32" s="22">
        <f t="shared" si="8"/>
        <v>1</v>
      </c>
      <c r="AA32" s="22">
        <f t="shared" si="9"/>
        <v>1</v>
      </c>
      <c r="AB32" s="22">
        <f t="shared" si="10"/>
        <v>1</v>
      </c>
      <c r="AC32" s="22">
        <v>1</v>
      </c>
      <c r="AD32" s="22">
        <v>1</v>
      </c>
      <c r="AE32" s="22">
        <v>1</v>
      </c>
      <c r="AF32" s="22">
        <f t="shared" si="11"/>
        <v>-0.10573411347504191</v>
      </c>
      <c r="AG32" s="22">
        <f t="shared" si="12"/>
        <v>0.97680415159684475</v>
      </c>
      <c r="AH32" s="22">
        <f t="shared" si="13"/>
        <v>0.55714796920475196</v>
      </c>
      <c r="AI32" s="22">
        <f t="shared" si="14"/>
        <v>1.6628820826797939</v>
      </c>
      <c r="AJ32" s="22">
        <f t="shared" si="15"/>
        <v>-2.6288582302280261</v>
      </c>
      <c r="AK32" s="22">
        <f t="shared" si="16"/>
        <v>1.3004365594014071</v>
      </c>
      <c r="AL32" s="22">
        <f t="shared" si="17"/>
        <v>0.59211547356796201</v>
      </c>
      <c r="AM32" s="22">
        <f t="shared" si="18"/>
        <v>4.2209737037959876</v>
      </c>
      <c r="AN32" s="46">
        <v>0</v>
      </c>
      <c r="AO32" s="49">
        <v>0</v>
      </c>
      <c r="AP32" s="51">
        <v>0.5</v>
      </c>
      <c r="AQ32" s="50">
        <v>1</v>
      </c>
      <c r="AR32" s="17">
        <f t="shared" si="19"/>
        <v>0</v>
      </c>
      <c r="AS32" s="17">
        <f t="shared" si="20"/>
        <v>0</v>
      </c>
      <c r="AT32" s="17">
        <f t="shared" si="21"/>
        <v>158.71595644055819</v>
      </c>
      <c r="AU32" s="17">
        <f t="shared" si="22"/>
        <v>0</v>
      </c>
      <c r="AV32" s="17">
        <f t="shared" si="23"/>
        <v>0</v>
      </c>
      <c r="AW32" s="17">
        <f t="shared" si="24"/>
        <v>158.71595644055819</v>
      </c>
      <c r="AX32" s="14">
        <f t="shared" si="25"/>
        <v>0</v>
      </c>
      <c r="AY32" s="14">
        <f t="shared" si="26"/>
        <v>0</v>
      </c>
      <c r="AZ32" s="67">
        <f t="shared" si="27"/>
        <v>1.3334029404281298E-2</v>
      </c>
      <c r="BA32" s="21">
        <f t="shared" si="28"/>
        <v>0</v>
      </c>
      <c r="BB32" s="66">
        <v>0</v>
      </c>
      <c r="BC32" s="15">
        <f t="shared" si="29"/>
        <v>0</v>
      </c>
      <c r="BD32" s="19">
        <f t="shared" si="30"/>
        <v>0</v>
      </c>
      <c r="BE32" s="53">
        <f t="shared" si="31"/>
        <v>0</v>
      </c>
      <c r="BF32" s="61">
        <f t="shared" si="32"/>
        <v>0</v>
      </c>
      <c r="BG32" s="62">
        <f t="shared" si="33"/>
        <v>0</v>
      </c>
      <c r="BH32" s="63">
        <f t="shared" si="34"/>
        <v>2.02589988708496</v>
      </c>
      <c r="BI32" s="46">
        <f t="shared" si="35"/>
        <v>0</v>
      </c>
      <c r="BJ32" s="64" t="e">
        <f t="shared" si="36"/>
        <v>#DIV/0!</v>
      </c>
      <c r="BK32" s="66">
        <v>0</v>
      </c>
      <c r="BL32" s="66">
        <v>0</v>
      </c>
      <c r="BM32" s="66">
        <v>0</v>
      </c>
      <c r="BN32" s="10">
        <f t="shared" si="37"/>
        <v>0</v>
      </c>
      <c r="BO32" s="15">
        <f t="shared" si="38"/>
        <v>0</v>
      </c>
      <c r="BP32" s="9">
        <f t="shared" si="39"/>
        <v>0</v>
      </c>
      <c r="BQ32" s="53">
        <f t="shared" si="40"/>
        <v>0</v>
      </c>
      <c r="BR32" s="7">
        <f t="shared" si="41"/>
        <v>0</v>
      </c>
      <c r="BS32" s="62">
        <f t="shared" si="42"/>
        <v>0</v>
      </c>
      <c r="BT32" s="48">
        <f t="shared" si="43"/>
        <v>2.02589988708496</v>
      </c>
      <c r="BU32" s="46">
        <f t="shared" si="44"/>
        <v>0</v>
      </c>
      <c r="BV32" s="64" t="e">
        <f t="shared" si="45"/>
        <v>#DIV/0!</v>
      </c>
      <c r="BW32" s="16">
        <f t="shared" si="46"/>
        <v>61</v>
      </c>
      <c r="BX32" s="69">
        <f t="shared" si="47"/>
        <v>133.92699133660136</v>
      </c>
      <c r="BY32" s="66">
        <v>61</v>
      </c>
      <c r="BZ32" s="15">
        <f t="shared" si="48"/>
        <v>133.92699133660136</v>
      </c>
      <c r="CA32" s="37">
        <f t="shared" si="49"/>
        <v>72.926991336601361</v>
      </c>
      <c r="CB32" s="54">
        <f t="shared" si="50"/>
        <v>72.926991336601361</v>
      </c>
      <c r="CC32" s="26">
        <f t="shared" si="51"/>
        <v>2.2718688889906996E-2</v>
      </c>
      <c r="CD32" s="47">
        <f t="shared" si="52"/>
        <v>72.926991336601361</v>
      </c>
      <c r="CE32" s="48">
        <f t="shared" si="53"/>
        <v>2.0148414919496753</v>
      </c>
      <c r="CF32" s="65">
        <f t="shared" si="54"/>
        <v>36.194902491328513</v>
      </c>
      <c r="CG32" t="s">
        <v>222</v>
      </c>
      <c r="CH32" s="66">
        <v>0</v>
      </c>
      <c r="CI32" s="15">
        <f t="shared" si="55"/>
        <v>124.04647554802892</v>
      </c>
      <c r="CJ32" s="37">
        <f t="shared" si="56"/>
        <v>124.04647554802892</v>
      </c>
      <c r="CK32" s="54">
        <f t="shared" si="57"/>
        <v>124.04647554802892</v>
      </c>
      <c r="CL32" s="26">
        <f t="shared" si="58"/>
        <v>1.9300836400813585E-2</v>
      </c>
      <c r="CM32" s="47">
        <f t="shared" si="59"/>
        <v>124.04647554802891</v>
      </c>
      <c r="CN32" s="48">
        <f t="shared" si="60"/>
        <v>2.0148414919496753</v>
      </c>
      <c r="CO32" s="65">
        <f t="shared" si="61"/>
        <v>61.566369386206397</v>
      </c>
      <c r="CP32" s="70">
        <f t="shared" si="62"/>
        <v>0</v>
      </c>
      <c r="CQ32" s="1">
        <f t="shared" si="63"/>
        <v>122</v>
      </c>
    </row>
    <row r="33" spans="1:95" x14ac:dyDescent="0.2">
      <c r="A33" s="32" t="s">
        <v>155</v>
      </c>
      <c r="B33">
        <v>0</v>
      </c>
      <c r="C33">
        <v>0</v>
      </c>
      <c r="D33">
        <v>0.31818181818181801</v>
      </c>
      <c r="E33">
        <v>0.68181818181818099</v>
      </c>
      <c r="F33">
        <v>0.36645962732919202</v>
      </c>
      <c r="G33">
        <v>0.36645962732919202</v>
      </c>
      <c r="H33">
        <v>0.48484848484848397</v>
      </c>
      <c r="I33">
        <v>0.32828282828282801</v>
      </c>
      <c r="J33">
        <v>0.398957932487505</v>
      </c>
      <c r="K33">
        <v>0.38236366885387502</v>
      </c>
      <c r="L33">
        <v>-7.9782857490388798E-2</v>
      </c>
      <c r="M33">
        <v>-0.122257369440439</v>
      </c>
      <c r="N33" s="21">
        <v>0</v>
      </c>
      <c r="O33">
        <v>1.00294034161861</v>
      </c>
      <c r="P33">
        <v>0.98657587962806803</v>
      </c>
      <c r="Q33">
        <v>1.00593886053406</v>
      </c>
      <c r="R33">
        <v>0.99371172303753297</v>
      </c>
      <c r="S33">
        <v>82.349998474121094</v>
      </c>
      <c r="T33" s="27">
        <f t="shared" si="2"/>
        <v>0.99371172303753297</v>
      </c>
      <c r="U33" s="27">
        <f t="shared" si="3"/>
        <v>1.00593886053406</v>
      </c>
      <c r="V33" s="39">
        <f t="shared" si="4"/>
        <v>81.83215887585709</v>
      </c>
      <c r="W33" s="38">
        <f t="shared" si="5"/>
        <v>82.83906363003895</v>
      </c>
      <c r="X33" s="44">
        <f t="shared" si="6"/>
        <v>1.0872400720666617</v>
      </c>
      <c r="Y33" s="44">
        <f t="shared" si="7"/>
        <v>0.37793628390184203</v>
      </c>
      <c r="Z33" s="22">
        <f t="shared" si="8"/>
        <v>1</v>
      </c>
      <c r="AA33" s="22">
        <f t="shared" si="9"/>
        <v>1</v>
      </c>
      <c r="AB33" s="22">
        <f t="shared" si="10"/>
        <v>1</v>
      </c>
      <c r="AC33" s="22">
        <v>1</v>
      </c>
      <c r="AD33" s="22">
        <v>1</v>
      </c>
      <c r="AE33" s="22">
        <v>1</v>
      </c>
      <c r="AF33" s="22">
        <f t="shared" si="11"/>
        <v>-0.10573411347504191</v>
      </c>
      <c r="AG33" s="22">
        <f t="shared" si="12"/>
        <v>0.97680415159684475</v>
      </c>
      <c r="AH33" s="22">
        <f t="shared" si="13"/>
        <v>-7.9782857490388798E-2</v>
      </c>
      <c r="AI33" s="22">
        <f t="shared" si="14"/>
        <v>1.0259512559846531</v>
      </c>
      <c r="AJ33" s="22">
        <f t="shared" si="15"/>
        <v>-2.6288582302280261</v>
      </c>
      <c r="AK33" s="22">
        <f t="shared" si="16"/>
        <v>1.3004365594014071</v>
      </c>
      <c r="AL33" s="22">
        <f t="shared" si="17"/>
        <v>-0.122257369440439</v>
      </c>
      <c r="AM33" s="22">
        <f t="shared" si="18"/>
        <v>3.5066008607875871</v>
      </c>
      <c r="AN33" s="46">
        <v>1</v>
      </c>
      <c r="AO33" s="46">
        <v>1</v>
      </c>
      <c r="AP33" s="51">
        <v>1</v>
      </c>
      <c r="AQ33" s="21">
        <v>1</v>
      </c>
      <c r="AR33" s="17">
        <f t="shared" si="19"/>
        <v>1.1079161929498136</v>
      </c>
      <c r="AS33" s="17">
        <f t="shared" si="20"/>
        <v>1.1079161929498136</v>
      </c>
      <c r="AT33" s="17">
        <f t="shared" si="21"/>
        <v>151.19775414867928</v>
      </c>
      <c r="AU33" s="17">
        <f t="shared" si="22"/>
        <v>1.1079161929498136</v>
      </c>
      <c r="AV33" s="17">
        <f t="shared" si="23"/>
        <v>1.1079161929498136</v>
      </c>
      <c r="AW33" s="17">
        <f t="shared" si="24"/>
        <v>151.19775414867928</v>
      </c>
      <c r="AX33" s="14">
        <f t="shared" si="25"/>
        <v>1.4146350839882107E-3</v>
      </c>
      <c r="AY33" s="14">
        <f t="shared" si="26"/>
        <v>1.3018566598855185E-3</v>
      </c>
      <c r="AZ33" s="67">
        <f t="shared" si="27"/>
        <v>1.2702410928890056E-2</v>
      </c>
      <c r="BA33" s="21">
        <f t="shared" si="28"/>
        <v>0</v>
      </c>
      <c r="BB33" s="66">
        <v>247</v>
      </c>
      <c r="BC33" s="15">
        <f t="shared" si="29"/>
        <v>168.6867459550902</v>
      </c>
      <c r="BD33" s="19">
        <f t="shared" si="30"/>
        <v>-78.313254044909797</v>
      </c>
      <c r="BE33" s="53">
        <f t="shared" si="31"/>
        <v>0</v>
      </c>
      <c r="BF33" s="61">
        <f t="shared" si="32"/>
        <v>0</v>
      </c>
      <c r="BG33" s="62">
        <f t="shared" si="33"/>
        <v>0</v>
      </c>
      <c r="BH33" s="63">
        <f t="shared" si="34"/>
        <v>82.83906363003895</v>
      </c>
      <c r="BI33" s="46">
        <f t="shared" si="35"/>
        <v>0</v>
      </c>
      <c r="BJ33" s="64">
        <f t="shared" si="36"/>
        <v>1.4642525623545983</v>
      </c>
      <c r="BK33" s="66">
        <v>247</v>
      </c>
      <c r="BL33" s="66">
        <v>165</v>
      </c>
      <c r="BM33" s="66">
        <v>0</v>
      </c>
      <c r="BN33" s="10">
        <f t="shared" si="37"/>
        <v>412</v>
      </c>
      <c r="BO33" s="15">
        <f t="shared" si="38"/>
        <v>230.9649937436096</v>
      </c>
      <c r="BP33" s="9">
        <f t="shared" si="39"/>
        <v>-181.0350062563904</v>
      </c>
      <c r="BQ33" s="53">
        <f t="shared" si="40"/>
        <v>0</v>
      </c>
      <c r="BR33" s="7">
        <f t="shared" si="41"/>
        <v>0</v>
      </c>
      <c r="BS33" s="62">
        <f t="shared" si="42"/>
        <v>0</v>
      </c>
      <c r="BT33" s="48">
        <f t="shared" si="43"/>
        <v>82.83906363003895</v>
      </c>
      <c r="BU33" s="46">
        <f t="shared" si="44"/>
        <v>0</v>
      </c>
      <c r="BV33" s="64">
        <f t="shared" si="45"/>
        <v>1.7838201076365467</v>
      </c>
      <c r="BW33" s="16">
        <f t="shared" si="46"/>
        <v>741</v>
      </c>
      <c r="BX33" s="69">
        <f t="shared" si="47"/>
        <v>527.23475506847149</v>
      </c>
      <c r="BY33" s="66">
        <v>82</v>
      </c>
      <c r="BZ33" s="15">
        <f t="shared" si="48"/>
        <v>127.58301536977172</v>
      </c>
      <c r="CA33" s="37">
        <f t="shared" si="49"/>
        <v>45.583015369771715</v>
      </c>
      <c r="CB33" s="54">
        <f t="shared" si="50"/>
        <v>45.583015369771715</v>
      </c>
      <c r="CC33" s="26">
        <f t="shared" si="51"/>
        <v>1.4200316314570647E-2</v>
      </c>
      <c r="CD33" s="47">
        <f t="shared" si="52"/>
        <v>45.583015369771715</v>
      </c>
      <c r="CE33" s="48">
        <f t="shared" si="53"/>
        <v>81.83215887585709</v>
      </c>
      <c r="CF33" s="65">
        <f t="shared" si="54"/>
        <v>0.55703058548074125</v>
      </c>
      <c r="CG33" t="s">
        <v>222</v>
      </c>
      <c r="CH33" s="66">
        <v>0</v>
      </c>
      <c r="CI33" s="15">
        <f t="shared" si="55"/>
        <v>118.17052887146419</v>
      </c>
      <c r="CJ33" s="37">
        <f t="shared" si="56"/>
        <v>118.17052887146419</v>
      </c>
      <c r="CK33" s="54">
        <f t="shared" si="57"/>
        <v>118.17052887146419</v>
      </c>
      <c r="CL33" s="26">
        <f t="shared" si="58"/>
        <v>1.838657676543709E-2</v>
      </c>
      <c r="CM33" s="47">
        <f t="shared" si="59"/>
        <v>118.17052887146419</v>
      </c>
      <c r="CN33" s="48">
        <f t="shared" si="60"/>
        <v>81.83215887585709</v>
      </c>
      <c r="CO33" s="65">
        <f t="shared" si="61"/>
        <v>1.4440597742353831</v>
      </c>
      <c r="CP33" s="70">
        <f t="shared" si="62"/>
        <v>0</v>
      </c>
      <c r="CQ33" s="1">
        <f t="shared" si="63"/>
        <v>823</v>
      </c>
    </row>
    <row r="34" spans="1:95" x14ac:dyDescent="0.2">
      <c r="A34" s="32" t="s">
        <v>247</v>
      </c>
      <c r="B34">
        <v>1</v>
      </c>
      <c r="C34">
        <v>1</v>
      </c>
      <c r="D34">
        <v>0.90571314422692695</v>
      </c>
      <c r="E34">
        <v>9.4286855773072206E-2</v>
      </c>
      <c r="F34">
        <v>0.97497020262216905</v>
      </c>
      <c r="G34">
        <v>0.97497020262216905</v>
      </c>
      <c r="H34">
        <v>0.208315921437526</v>
      </c>
      <c r="I34">
        <v>0.76744671959882904</v>
      </c>
      <c r="J34">
        <v>0.399839180855799</v>
      </c>
      <c r="K34">
        <v>0.62436470686231205</v>
      </c>
      <c r="L34">
        <v>0.32679478794912098</v>
      </c>
      <c r="M34">
        <v>0.30251179543838103</v>
      </c>
      <c r="N34" s="21">
        <v>0</v>
      </c>
      <c r="O34">
        <v>0.99500000476837103</v>
      </c>
      <c r="P34">
        <v>0.99285714954745996</v>
      </c>
      <c r="Q34">
        <v>1.01195692669468</v>
      </c>
      <c r="R34">
        <v>0.99499655412008403</v>
      </c>
      <c r="S34">
        <v>2.3199999332427899</v>
      </c>
      <c r="T34" s="27">
        <f t="shared" si="2"/>
        <v>0.99285714954745996</v>
      </c>
      <c r="U34" s="27">
        <f t="shared" si="3"/>
        <v>1.01195692669468</v>
      </c>
      <c r="V34" s="39">
        <f t="shared" si="4"/>
        <v>2.3034285206697338</v>
      </c>
      <c r="W34" s="38">
        <f t="shared" si="5"/>
        <v>2.3477400023762365</v>
      </c>
      <c r="X34" s="44">
        <f t="shared" si="6"/>
        <v>0.78364987613542558</v>
      </c>
      <c r="Y34" s="44">
        <f t="shared" si="7"/>
        <v>0.69366001117510445</v>
      </c>
      <c r="Z34" s="22">
        <f t="shared" si="8"/>
        <v>1</v>
      </c>
      <c r="AA34" s="22">
        <f t="shared" si="9"/>
        <v>1</v>
      </c>
      <c r="AB34" s="22">
        <f t="shared" si="10"/>
        <v>1</v>
      </c>
      <c r="AC34" s="22">
        <v>1</v>
      </c>
      <c r="AD34" s="22">
        <v>1</v>
      </c>
      <c r="AE34" s="22">
        <v>1</v>
      </c>
      <c r="AF34" s="22">
        <f t="shared" si="11"/>
        <v>-0.10573411347504191</v>
      </c>
      <c r="AG34" s="22">
        <f t="shared" si="12"/>
        <v>0.97680415159684475</v>
      </c>
      <c r="AH34" s="22">
        <f t="shared" si="13"/>
        <v>0.32679478794912098</v>
      </c>
      <c r="AI34" s="22">
        <f t="shared" si="14"/>
        <v>1.4325289014241629</v>
      </c>
      <c r="AJ34" s="22">
        <f t="shared" si="15"/>
        <v>-2.6288582302280261</v>
      </c>
      <c r="AK34" s="22">
        <f t="shared" si="16"/>
        <v>1.3004365594014071</v>
      </c>
      <c r="AL34" s="22">
        <f t="shared" si="17"/>
        <v>0.30251179543838103</v>
      </c>
      <c r="AM34" s="22">
        <f t="shared" si="18"/>
        <v>3.931370025666407</v>
      </c>
      <c r="AN34" s="46">
        <v>0</v>
      </c>
      <c r="AO34" s="49">
        <v>0</v>
      </c>
      <c r="AP34" s="51">
        <v>0.5</v>
      </c>
      <c r="AQ34" s="50">
        <v>1</v>
      </c>
      <c r="AR34" s="17">
        <f t="shared" si="19"/>
        <v>0</v>
      </c>
      <c r="AS34" s="17">
        <f t="shared" si="20"/>
        <v>0</v>
      </c>
      <c r="AT34" s="17">
        <f t="shared" si="21"/>
        <v>119.43887188207334</v>
      </c>
      <c r="AU34" s="17">
        <f t="shared" si="22"/>
        <v>0</v>
      </c>
      <c r="AV34" s="17">
        <f t="shared" si="23"/>
        <v>0</v>
      </c>
      <c r="AW34" s="17">
        <f t="shared" si="24"/>
        <v>119.43887188207334</v>
      </c>
      <c r="AX34" s="14">
        <f t="shared" si="25"/>
        <v>0</v>
      </c>
      <c r="AY34" s="14">
        <f t="shared" si="26"/>
        <v>0</v>
      </c>
      <c r="AZ34" s="67">
        <f t="shared" si="27"/>
        <v>1.0034286819083683E-2</v>
      </c>
      <c r="BA34" s="21">
        <f t="shared" si="28"/>
        <v>0</v>
      </c>
      <c r="BB34" s="66">
        <v>0</v>
      </c>
      <c r="BC34" s="15">
        <f t="shared" si="29"/>
        <v>0</v>
      </c>
      <c r="BD34" s="19">
        <f t="shared" si="30"/>
        <v>0</v>
      </c>
      <c r="BE34" s="53">
        <f t="shared" si="31"/>
        <v>0</v>
      </c>
      <c r="BF34" s="61">
        <f t="shared" si="32"/>
        <v>0</v>
      </c>
      <c r="BG34" s="62">
        <f t="shared" si="33"/>
        <v>0</v>
      </c>
      <c r="BH34" s="63">
        <f t="shared" si="34"/>
        <v>2.3477400023762365</v>
      </c>
      <c r="BI34" s="46">
        <f t="shared" si="35"/>
        <v>0</v>
      </c>
      <c r="BJ34" s="64" t="e">
        <f t="shared" si="36"/>
        <v>#DIV/0!</v>
      </c>
      <c r="BK34" s="66">
        <v>0</v>
      </c>
      <c r="BL34" s="66">
        <v>0</v>
      </c>
      <c r="BM34" s="66">
        <v>0</v>
      </c>
      <c r="BN34" s="10">
        <f t="shared" si="37"/>
        <v>0</v>
      </c>
      <c r="BO34" s="15">
        <f t="shared" si="38"/>
        <v>0</v>
      </c>
      <c r="BP34" s="9">
        <f t="shared" si="39"/>
        <v>0</v>
      </c>
      <c r="BQ34" s="53">
        <f t="shared" si="40"/>
        <v>0</v>
      </c>
      <c r="BR34" s="7">
        <f t="shared" si="41"/>
        <v>0</v>
      </c>
      <c r="BS34" s="62">
        <f t="shared" si="42"/>
        <v>0</v>
      </c>
      <c r="BT34" s="48">
        <f t="shared" si="43"/>
        <v>2.3477400023762365</v>
      </c>
      <c r="BU34" s="46">
        <f t="shared" si="44"/>
        <v>0</v>
      </c>
      <c r="BV34" s="64" t="e">
        <f t="shared" si="45"/>
        <v>#DIV/0!</v>
      </c>
      <c r="BW34" s="16">
        <f t="shared" si="46"/>
        <v>12</v>
      </c>
      <c r="BX34" s="69">
        <f t="shared" si="47"/>
        <v>100.78437681087651</v>
      </c>
      <c r="BY34" s="66">
        <v>12</v>
      </c>
      <c r="BZ34" s="15">
        <f t="shared" si="48"/>
        <v>100.78437681087651</v>
      </c>
      <c r="CA34" s="37">
        <f t="shared" si="49"/>
        <v>88.784376810876509</v>
      </c>
      <c r="CB34" s="54">
        <f t="shared" si="50"/>
        <v>88.784376810876509</v>
      </c>
      <c r="CC34" s="26">
        <f t="shared" si="51"/>
        <v>2.7658684364759073E-2</v>
      </c>
      <c r="CD34" s="47">
        <f t="shared" si="52"/>
        <v>88.784376810876509</v>
      </c>
      <c r="CE34" s="48">
        <f t="shared" si="53"/>
        <v>2.3034285206697338</v>
      </c>
      <c r="CF34" s="65">
        <f t="shared" si="54"/>
        <v>38.544446252259647</v>
      </c>
      <c r="CG34" t="s">
        <v>222</v>
      </c>
      <c r="CH34" s="66">
        <v>0</v>
      </c>
      <c r="CI34" s="15">
        <f t="shared" si="55"/>
        <v>93.348970277935507</v>
      </c>
      <c r="CJ34" s="37">
        <f t="shared" si="56"/>
        <v>93.348970277935507</v>
      </c>
      <c r="CK34" s="54">
        <f t="shared" si="57"/>
        <v>93.348970277935507</v>
      </c>
      <c r="CL34" s="26">
        <f t="shared" si="58"/>
        <v>1.4524501365790494E-2</v>
      </c>
      <c r="CM34" s="47">
        <f t="shared" si="59"/>
        <v>93.348970277935507</v>
      </c>
      <c r="CN34" s="48">
        <f t="shared" si="60"/>
        <v>2.3034285206697338</v>
      </c>
      <c r="CO34" s="65">
        <f t="shared" si="61"/>
        <v>40.526098136005459</v>
      </c>
      <c r="CP34" s="70">
        <f t="shared" si="62"/>
        <v>0</v>
      </c>
      <c r="CQ34" s="1">
        <f t="shared" si="63"/>
        <v>24</v>
      </c>
    </row>
    <row r="35" spans="1:95" x14ac:dyDescent="0.2">
      <c r="A35" s="32" t="s">
        <v>152</v>
      </c>
      <c r="B35">
        <v>1</v>
      </c>
      <c r="C35">
        <v>0</v>
      </c>
      <c r="D35">
        <v>0.32760663507109</v>
      </c>
      <c r="E35">
        <v>0.67239336492891</v>
      </c>
      <c r="F35">
        <v>0.27614571092831902</v>
      </c>
      <c r="G35">
        <v>0.27614571092831902</v>
      </c>
      <c r="H35">
        <v>0.29277566539923899</v>
      </c>
      <c r="I35">
        <v>0.25792141951837699</v>
      </c>
      <c r="J35">
        <v>0.27479649783104798</v>
      </c>
      <c r="K35">
        <v>0.27547027834989202</v>
      </c>
      <c r="L35">
        <v>0.300399020419304</v>
      </c>
      <c r="M35">
        <v>-1.97192897595871</v>
      </c>
      <c r="N35" s="21">
        <v>0</v>
      </c>
      <c r="O35">
        <v>0.99117852314584498</v>
      </c>
      <c r="P35">
        <v>0.97090619564195102</v>
      </c>
      <c r="Q35">
        <v>1.0104352057758701</v>
      </c>
      <c r="R35">
        <v>0.98250983081681698</v>
      </c>
      <c r="S35">
        <v>11.670000076293899</v>
      </c>
      <c r="T35" s="27">
        <f t="shared" si="2"/>
        <v>0.98250983081681698</v>
      </c>
      <c r="U35" s="27">
        <f t="shared" si="3"/>
        <v>1.0104352057758701</v>
      </c>
      <c r="V35" s="39">
        <f t="shared" si="4"/>
        <v>11.465889800591761</v>
      </c>
      <c r="W35" s="38">
        <f t="shared" si="5"/>
        <v>11.791778928494447</v>
      </c>
      <c r="X35" s="44">
        <f t="shared" si="6"/>
        <v>1.0823700644956775</v>
      </c>
      <c r="Y35" s="44">
        <f t="shared" si="7"/>
        <v>0.28298027400375486</v>
      </c>
      <c r="Z35" s="22">
        <f t="shared" si="8"/>
        <v>1</v>
      </c>
      <c r="AA35" s="22">
        <f t="shared" si="9"/>
        <v>1</v>
      </c>
      <c r="AB35" s="22">
        <f t="shared" si="10"/>
        <v>1</v>
      </c>
      <c r="AC35" s="22">
        <v>1</v>
      </c>
      <c r="AD35" s="22">
        <v>1</v>
      </c>
      <c r="AE35" s="22">
        <v>1</v>
      </c>
      <c r="AF35" s="22">
        <f t="shared" si="11"/>
        <v>-0.10573411347504191</v>
      </c>
      <c r="AG35" s="22">
        <f t="shared" si="12"/>
        <v>0.97680415159684475</v>
      </c>
      <c r="AH35" s="22">
        <f t="shared" si="13"/>
        <v>0.300399020419304</v>
      </c>
      <c r="AI35" s="22">
        <f t="shared" si="14"/>
        <v>1.4061331338943459</v>
      </c>
      <c r="AJ35" s="22">
        <f t="shared" si="15"/>
        <v>-2.6288582302280261</v>
      </c>
      <c r="AK35" s="22">
        <f t="shared" si="16"/>
        <v>1.3004365594014071</v>
      </c>
      <c r="AL35" s="22">
        <f t="shared" si="17"/>
        <v>-1.97192897595871</v>
      </c>
      <c r="AM35" s="22">
        <f t="shared" si="18"/>
        <v>1.6569292542693161</v>
      </c>
      <c r="AN35" s="46">
        <v>1</v>
      </c>
      <c r="AO35" s="46">
        <v>1</v>
      </c>
      <c r="AP35" s="51">
        <v>1</v>
      </c>
      <c r="AQ35" s="21">
        <v>1</v>
      </c>
      <c r="AR35" s="17">
        <f t="shared" si="19"/>
        <v>3.9093609272553547</v>
      </c>
      <c r="AS35" s="17">
        <f t="shared" si="20"/>
        <v>3.9093609272553547</v>
      </c>
      <c r="AT35" s="17">
        <f t="shared" si="21"/>
        <v>7.5373010714122941</v>
      </c>
      <c r="AU35" s="17">
        <f t="shared" si="22"/>
        <v>3.9093609272553547</v>
      </c>
      <c r="AV35" s="17">
        <f t="shared" si="23"/>
        <v>3.9093609272553547</v>
      </c>
      <c r="AW35" s="17">
        <f t="shared" si="24"/>
        <v>7.5373010714122941</v>
      </c>
      <c r="AX35" s="14">
        <f t="shared" si="25"/>
        <v>4.9916403053408753E-3</v>
      </c>
      <c r="AY35" s="14">
        <f t="shared" si="26"/>
        <v>4.5936936308269578E-3</v>
      </c>
      <c r="AZ35" s="67">
        <f t="shared" si="27"/>
        <v>6.3322300018884615E-4</v>
      </c>
      <c r="BA35" s="21">
        <f t="shared" si="28"/>
        <v>0</v>
      </c>
      <c r="BB35" s="66">
        <v>525</v>
      </c>
      <c r="BC35" s="15">
        <f t="shared" si="29"/>
        <v>595.22315657006732</v>
      </c>
      <c r="BD35" s="19">
        <f t="shared" si="30"/>
        <v>70.223156570067317</v>
      </c>
      <c r="BE35" s="53">
        <f t="shared" si="31"/>
        <v>70.223156570067317</v>
      </c>
      <c r="BF35" s="61">
        <f t="shared" si="32"/>
        <v>3.4880213358623197E-3</v>
      </c>
      <c r="BG35" s="62">
        <f t="shared" si="33"/>
        <v>4.7262689100934097</v>
      </c>
      <c r="BH35" s="63">
        <f t="shared" si="34"/>
        <v>11.465889800591761</v>
      </c>
      <c r="BI35" s="46">
        <f t="shared" si="35"/>
        <v>0.41220254095320924</v>
      </c>
      <c r="BJ35" s="64">
        <f t="shared" si="36"/>
        <v>0.88202213607628532</v>
      </c>
      <c r="BK35" s="66">
        <v>607</v>
      </c>
      <c r="BL35" s="66">
        <v>338</v>
      </c>
      <c r="BM35" s="66">
        <v>117</v>
      </c>
      <c r="BN35" s="10">
        <f t="shared" si="37"/>
        <v>1062</v>
      </c>
      <c r="BO35" s="15">
        <f t="shared" si="38"/>
        <v>814.97637443227222</v>
      </c>
      <c r="BP35" s="9">
        <f t="shared" si="39"/>
        <v>-247.02362556772778</v>
      </c>
      <c r="BQ35" s="53">
        <f t="shared" si="40"/>
        <v>0</v>
      </c>
      <c r="BR35" s="7">
        <f t="shared" si="41"/>
        <v>0</v>
      </c>
      <c r="BS35" s="62">
        <f t="shared" si="42"/>
        <v>0</v>
      </c>
      <c r="BT35" s="48">
        <f t="shared" si="43"/>
        <v>11.791778928494447</v>
      </c>
      <c r="BU35" s="46">
        <f t="shared" si="44"/>
        <v>0</v>
      </c>
      <c r="BV35" s="64">
        <f t="shared" si="45"/>
        <v>1.3031052596338257</v>
      </c>
      <c r="BW35" s="16">
        <f t="shared" si="46"/>
        <v>1587</v>
      </c>
      <c r="BX35" s="69">
        <f t="shared" si="47"/>
        <v>1416.5596228162362</v>
      </c>
      <c r="BY35" s="66">
        <v>0</v>
      </c>
      <c r="BZ35" s="15">
        <f t="shared" si="48"/>
        <v>6.360091813896771</v>
      </c>
      <c r="CA35" s="37">
        <f t="shared" si="49"/>
        <v>6.360091813896771</v>
      </c>
      <c r="CB35" s="54">
        <f t="shared" si="50"/>
        <v>6.360091813896771</v>
      </c>
      <c r="CC35" s="26">
        <f t="shared" si="51"/>
        <v>1.9813370136750092E-3</v>
      </c>
      <c r="CD35" s="47">
        <f t="shared" si="52"/>
        <v>6.360091813896771</v>
      </c>
      <c r="CE35" s="48">
        <f t="shared" si="53"/>
        <v>11.465889800591761</v>
      </c>
      <c r="CF35" s="65">
        <f t="shared" si="54"/>
        <v>0.55469675049279854</v>
      </c>
      <c r="CG35" t="s">
        <v>222</v>
      </c>
      <c r="CH35" s="66">
        <v>0</v>
      </c>
      <c r="CI35" s="15">
        <f t="shared" si="55"/>
        <v>5.8908735707568356</v>
      </c>
      <c r="CJ35" s="37">
        <f t="shared" si="56"/>
        <v>5.8908735707568356</v>
      </c>
      <c r="CK35" s="54">
        <f t="shared" si="57"/>
        <v>5.8908735707568356</v>
      </c>
      <c r="CL35" s="26">
        <f t="shared" si="58"/>
        <v>9.1658216442458927E-4</v>
      </c>
      <c r="CM35" s="47">
        <f t="shared" si="59"/>
        <v>5.8908735707568356</v>
      </c>
      <c r="CN35" s="48">
        <f t="shared" si="60"/>
        <v>11.465889800591761</v>
      </c>
      <c r="CO35" s="65">
        <f t="shared" si="61"/>
        <v>0.51377378234114934</v>
      </c>
      <c r="CP35" s="70">
        <f t="shared" si="62"/>
        <v>0</v>
      </c>
      <c r="CQ35" s="1">
        <f t="shared" si="63"/>
        <v>1587</v>
      </c>
    </row>
    <row r="36" spans="1:95" x14ac:dyDescent="0.2">
      <c r="A36" s="32" t="s">
        <v>201</v>
      </c>
      <c r="B36">
        <v>1</v>
      </c>
      <c r="C36">
        <v>1</v>
      </c>
      <c r="D36">
        <v>0.97083499800239703</v>
      </c>
      <c r="E36">
        <v>2.9165001997602798E-2</v>
      </c>
      <c r="F36">
        <v>0.70576540755467199</v>
      </c>
      <c r="G36">
        <v>0.70576540755467199</v>
      </c>
      <c r="H36">
        <v>0.62306727956539898</v>
      </c>
      <c r="I36">
        <v>0.52235687421646404</v>
      </c>
      <c r="J36">
        <v>0.57049406358027699</v>
      </c>
      <c r="K36">
        <v>0.63453524353676005</v>
      </c>
      <c r="L36">
        <v>0.96602773531400998</v>
      </c>
      <c r="M36">
        <v>0.620886947578001</v>
      </c>
      <c r="N36" s="21">
        <v>0</v>
      </c>
      <c r="O36">
        <v>0.99882170063840903</v>
      </c>
      <c r="P36">
        <v>1.0020584055348301</v>
      </c>
      <c r="Q36">
        <v>1.0004699388150999</v>
      </c>
      <c r="R36">
        <v>0.99346340506092801</v>
      </c>
      <c r="S36">
        <v>16.649999618530199</v>
      </c>
      <c r="T36" s="27">
        <f t="shared" si="2"/>
        <v>1.0020584055348301</v>
      </c>
      <c r="U36" s="27">
        <f t="shared" si="3"/>
        <v>1.0004699388150999</v>
      </c>
      <c r="V36" s="39">
        <f t="shared" si="4"/>
        <v>16.684272069899901</v>
      </c>
      <c r="W36" s="38">
        <f t="shared" si="5"/>
        <v>16.657824099622346</v>
      </c>
      <c r="X36" s="44">
        <f t="shared" si="6"/>
        <v>0.75</v>
      </c>
      <c r="Y36" s="44">
        <f t="shared" si="7"/>
        <v>0.67611703914437726</v>
      </c>
      <c r="Z36" s="22">
        <f t="shared" si="8"/>
        <v>1</v>
      </c>
      <c r="AA36" s="22">
        <f t="shared" si="9"/>
        <v>1</v>
      </c>
      <c r="AB36" s="22">
        <f t="shared" si="10"/>
        <v>1</v>
      </c>
      <c r="AC36" s="22">
        <v>1</v>
      </c>
      <c r="AD36" s="22">
        <v>1</v>
      </c>
      <c r="AE36" s="22">
        <v>1</v>
      </c>
      <c r="AF36" s="22">
        <f t="shared" si="11"/>
        <v>-0.10573411347504191</v>
      </c>
      <c r="AG36" s="22">
        <f t="shared" si="12"/>
        <v>0.97680415159684475</v>
      </c>
      <c r="AH36" s="22">
        <f t="shared" si="13"/>
        <v>0.96602773531400998</v>
      </c>
      <c r="AI36" s="22">
        <f t="shared" si="14"/>
        <v>2.0717618487890519</v>
      </c>
      <c r="AJ36" s="22">
        <f t="shared" si="15"/>
        <v>-2.6288582302280261</v>
      </c>
      <c r="AK36" s="22">
        <f t="shared" si="16"/>
        <v>1.3004365594014071</v>
      </c>
      <c r="AL36" s="22">
        <f t="shared" si="17"/>
        <v>0.620886947578001</v>
      </c>
      <c r="AM36" s="22">
        <f t="shared" si="18"/>
        <v>4.2497451778060267</v>
      </c>
      <c r="AN36" s="46">
        <v>0</v>
      </c>
      <c r="AO36" s="49">
        <v>0</v>
      </c>
      <c r="AP36" s="51">
        <v>0.5</v>
      </c>
      <c r="AQ36" s="50">
        <v>1</v>
      </c>
      <c r="AR36" s="17">
        <f t="shared" si="19"/>
        <v>0</v>
      </c>
      <c r="AS36" s="17">
        <f t="shared" si="20"/>
        <v>0</v>
      </c>
      <c r="AT36" s="17">
        <f t="shared" si="21"/>
        <v>163.08783347352102</v>
      </c>
      <c r="AU36" s="17">
        <f t="shared" si="22"/>
        <v>0</v>
      </c>
      <c r="AV36" s="17">
        <f t="shared" si="23"/>
        <v>0</v>
      </c>
      <c r="AW36" s="17">
        <f t="shared" si="24"/>
        <v>163.08783347352102</v>
      </c>
      <c r="AX36" s="14">
        <f t="shared" si="25"/>
        <v>0</v>
      </c>
      <c r="AY36" s="14">
        <f t="shared" si="26"/>
        <v>0</v>
      </c>
      <c r="AZ36" s="67">
        <f t="shared" si="27"/>
        <v>1.3701319109845723E-2</v>
      </c>
      <c r="BA36" s="21">
        <f t="shared" si="28"/>
        <v>0</v>
      </c>
      <c r="BB36" s="66">
        <v>0</v>
      </c>
      <c r="BC36" s="15">
        <f t="shared" si="29"/>
        <v>0</v>
      </c>
      <c r="BD36" s="19">
        <f t="shared" si="30"/>
        <v>0</v>
      </c>
      <c r="BE36" s="53">
        <f t="shared" si="31"/>
        <v>0</v>
      </c>
      <c r="BF36" s="61">
        <f t="shared" si="32"/>
        <v>0</v>
      </c>
      <c r="BG36" s="62">
        <f t="shared" si="33"/>
        <v>0</v>
      </c>
      <c r="BH36" s="63">
        <f t="shared" si="34"/>
        <v>16.657824099622346</v>
      </c>
      <c r="BI36" s="46">
        <f t="shared" si="35"/>
        <v>0</v>
      </c>
      <c r="BJ36" s="64" t="e">
        <f t="shared" si="36"/>
        <v>#DIV/0!</v>
      </c>
      <c r="BK36" s="66">
        <v>0</v>
      </c>
      <c r="BL36" s="66">
        <v>0</v>
      </c>
      <c r="BM36" s="66">
        <v>0</v>
      </c>
      <c r="BN36" s="10">
        <f t="shared" si="37"/>
        <v>0</v>
      </c>
      <c r="BO36" s="15">
        <f t="shared" si="38"/>
        <v>0</v>
      </c>
      <c r="BP36" s="9">
        <f t="shared" si="39"/>
        <v>0</v>
      </c>
      <c r="BQ36" s="53">
        <f t="shared" si="40"/>
        <v>0</v>
      </c>
      <c r="BR36" s="7">
        <f t="shared" si="41"/>
        <v>0</v>
      </c>
      <c r="BS36" s="62">
        <f t="shared" si="42"/>
        <v>0</v>
      </c>
      <c r="BT36" s="48">
        <f t="shared" si="43"/>
        <v>16.657824099622346</v>
      </c>
      <c r="BU36" s="46">
        <f t="shared" si="44"/>
        <v>0</v>
      </c>
      <c r="BV36" s="64" t="e">
        <f t="shared" si="45"/>
        <v>#DIV/0!</v>
      </c>
      <c r="BW36" s="16">
        <f t="shared" si="46"/>
        <v>150</v>
      </c>
      <c r="BX36" s="69">
        <f t="shared" si="47"/>
        <v>137.61604913929045</v>
      </c>
      <c r="BY36" s="66">
        <v>150</v>
      </c>
      <c r="BZ36" s="15">
        <f t="shared" si="48"/>
        <v>137.61604913929045</v>
      </c>
      <c r="CA36" s="37">
        <f t="shared" si="49"/>
        <v>-12.383950860709547</v>
      </c>
      <c r="CB36" s="54">
        <f t="shared" si="50"/>
        <v>-12.383950860709547</v>
      </c>
      <c r="CC36" s="26">
        <f t="shared" si="51"/>
        <v>-3.8579286170434776E-3</v>
      </c>
      <c r="CD36" s="47">
        <f t="shared" si="52"/>
        <v>-12.383950860709547</v>
      </c>
      <c r="CE36" s="48">
        <f t="shared" si="53"/>
        <v>16.657824099622346</v>
      </c>
      <c r="CF36" s="65">
        <f t="shared" si="54"/>
        <v>-0.74343148220602873</v>
      </c>
      <c r="CG36" t="s">
        <v>222</v>
      </c>
      <c r="CH36" s="66">
        <v>0</v>
      </c>
      <c r="CI36" s="15">
        <f t="shared" si="55"/>
        <v>127.46337167889476</v>
      </c>
      <c r="CJ36" s="37">
        <f t="shared" si="56"/>
        <v>127.46337167889476</v>
      </c>
      <c r="CK36" s="54">
        <f t="shared" si="57"/>
        <v>127.46337167889476</v>
      </c>
      <c r="CL36" s="26">
        <f t="shared" si="58"/>
        <v>1.9832483534914385E-2</v>
      </c>
      <c r="CM36" s="47">
        <f t="shared" si="59"/>
        <v>127.46337167889476</v>
      </c>
      <c r="CN36" s="48">
        <f t="shared" si="60"/>
        <v>16.657824099622346</v>
      </c>
      <c r="CO36" s="65">
        <f t="shared" si="61"/>
        <v>7.6518620269128981</v>
      </c>
      <c r="CP36" s="70">
        <f t="shared" si="62"/>
        <v>0</v>
      </c>
      <c r="CQ36" s="1">
        <f t="shared" si="63"/>
        <v>300</v>
      </c>
    </row>
    <row r="37" spans="1:95" x14ac:dyDescent="0.2">
      <c r="A37" s="32" t="s">
        <v>114</v>
      </c>
      <c r="B37">
        <v>0</v>
      </c>
      <c r="C37">
        <v>0</v>
      </c>
      <c r="D37">
        <v>0.43227513227513198</v>
      </c>
      <c r="E37">
        <v>0.56772486772486697</v>
      </c>
      <c r="F37">
        <v>0.60504201680672198</v>
      </c>
      <c r="G37">
        <v>0.60504201680672198</v>
      </c>
      <c r="H37">
        <v>0.42584269662921298</v>
      </c>
      <c r="I37">
        <v>0.51067415730336996</v>
      </c>
      <c r="J37">
        <v>0.466333421754133</v>
      </c>
      <c r="K37">
        <v>0.53117917316334995</v>
      </c>
      <c r="L37">
        <v>0.565571167843547</v>
      </c>
      <c r="M37">
        <v>-1.09266305257704</v>
      </c>
      <c r="N37" s="21">
        <v>0</v>
      </c>
      <c r="O37">
        <v>1.0037981841128201</v>
      </c>
      <c r="P37">
        <v>0.95193977024086396</v>
      </c>
      <c r="Q37">
        <v>1.0197862567709099</v>
      </c>
      <c r="R37">
        <v>0.99284676973472796</v>
      </c>
      <c r="S37">
        <v>100.02999877929599</v>
      </c>
      <c r="T37" s="27">
        <f t="shared" si="2"/>
        <v>0.99284676973472796</v>
      </c>
      <c r="U37" s="27">
        <f t="shared" si="3"/>
        <v>1.0197862567709099</v>
      </c>
      <c r="V37" s="39">
        <f t="shared" si="4"/>
        <v>99.314461164592814</v>
      </c>
      <c r="W37" s="38">
        <f t="shared" si="5"/>
        <v>102.00921801993695</v>
      </c>
      <c r="X37" s="44">
        <f t="shared" si="6"/>
        <v>1.0282855788429694</v>
      </c>
      <c r="Y37" s="44">
        <f t="shared" si="7"/>
        <v>0.51091265924837737</v>
      </c>
      <c r="Z37" s="22">
        <f t="shared" si="8"/>
        <v>1</v>
      </c>
      <c r="AA37" s="22">
        <f t="shared" si="9"/>
        <v>1</v>
      </c>
      <c r="AB37" s="22">
        <f t="shared" si="10"/>
        <v>1</v>
      </c>
      <c r="AC37" s="22">
        <v>1</v>
      </c>
      <c r="AD37" s="22">
        <v>1</v>
      </c>
      <c r="AE37" s="22">
        <v>1</v>
      </c>
      <c r="AF37" s="22">
        <f t="shared" si="11"/>
        <v>-0.10573411347504191</v>
      </c>
      <c r="AG37" s="22">
        <f t="shared" si="12"/>
        <v>0.97680415159684475</v>
      </c>
      <c r="AH37" s="22">
        <f t="shared" si="13"/>
        <v>0.565571167843547</v>
      </c>
      <c r="AI37" s="22">
        <f t="shared" si="14"/>
        <v>1.6713052813185889</v>
      </c>
      <c r="AJ37" s="22">
        <f t="shared" si="15"/>
        <v>-2.6288582302280261</v>
      </c>
      <c r="AK37" s="22">
        <f t="shared" si="16"/>
        <v>1.3004365594014071</v>
      </c>
      <c r="AL37" s="22">
        <f t="shared" si="17"/>
        <v>-1.09266305257704</v>
      </c>
      <c r="AM37" s="22">
        <f t="shared" si="18"/>
        <v>2.5361951776509861</v>
      </c>
      <c r="AN37" s="46">
        <v>1</v>
      </c>
      <c r="AO37" s="46">
        <v>1</v>
      </c>
      <c r="AP37" s="51">
        <v>1</v>
      </c>
      <c r="AQ37" s="21">
        <v>1</v>
      </c>
      <c r="AR37" s="17">
        <f t="shared" si="19"/>
        <v>7.8023089323283488</v>
      </c>
      <c r="AS37" s="17">
        <f t="shared" si="20"/>
        <v>7.8023089323283488</v>
      </c>
      <c r="AT37" s="17">
        <f t="shared" si="21"/>
        <v>41.374302917442535</v>
      </c>
      <c r="AU37" s="17">
        <f t="shared" si="22"/>
        <v>7.8023089323283488</v>
      </c>
      <c r="AV37" s="17">
        <f t="shared" si="23"/>
        <v>7.8023089323283488</v>
      </c>
      <c r="AW37" s="17">
        <f t="shared" si="24"/>
        <v>41.374302917442535</v>
      </c>
      <c r="AX37" s="14">
        <f t="shared" si="25"/>
        <v>9.9623238851661525E-3</v>
      </c>
      <c r="AY37" s="14">
        <f t="shared" si="26"/>
        <v>9.1681012613343427E-3</v>
      </c>
      <c r="AZ37" s="67">
        <f t="shared" si="27"/>
        <v>3.4759338887860093E-3</v>
      </c>
      <c r="BA37" s="21">
        <f t="shared" si="28"/>
        <v>0</v>
      </c>
      <c r="BB37" s="66">
        <v>1400</v>
      </c>
      <c r="BC37" s="15">
        <f t="shared" si="29"/>
        <v>1187.9473493627527</v>
      </c>
      <c r="BD37" s="19">
        <f t="shared" si="30"/>
        <v>-212.05265063724732</v>
      </c>
      <c r="BE37" s="53">
        <f t="shared" si="31"/>
        <v>0</v>
      </c>
      <c r="BF37" s="61">
        <f t="shared" si="32"/>
        <v>0</v>
      </c>
      <c r="BG37" s="62">
        <f t="shared" si="33"/>
        <v>0</v>
      </c>
      <c r="BH37" s="63">
        <f t="shared" si="34"/>
        <v>102.00921801993695</v>
      </c>
      <c r="BI37" s="46">
        <f t="shared" si="35"/>
        <v>0</v>
      </c>
      <c r="BJ37" s="64">
        <f t="shared" si="36"/>
        <v>1.1785034082116503</v>
      </c>
      <c r="BK37" s="66">
        <v>0</v>
      </c>
      <c r="BL37" s="66">
        <v>3101</v>
      </c>
      <c r="BM37" s="66">
        <v>0</v>
      </c>
      <c r="BN37" s="10">
        <f t="shared" si="37"/>
        <v>3101</v>
      </c>
      <c r="BO37" s="15">
        <f t="shared" si="38"/>
        <v>1626.5311809758484</v>
      </c>
      <c r="BP37" s="9">
        <f t="shared" si="39"/>
        <v>-1474.4688190241516</v>
      </c>
      <c r="BQ37" s="53">
        <f t="shared" si="40"/>
        <v>0</v>
      </c>
      <c r="BR37" s="7">
        <f t="shared" si="41"/>
        <v>0</v>
      </c>
      <c r="BS37" s="62">
        <f t="shared" si="42"/>
        <v>0</v>
      </c>
      <c r="BT37" s="48">
        <f t="shared" si="43"/>
        <v>102.00921801993695</v>
      </c>
      <c r="BU37" s="46">
        <f t="shared" si="44"/>
        <v>0</v>
      </c>
      <c r="BV37" s="64">
        <f t="shared" si="45"/>
        <v>1.9065112530701895</v>
      </c>
      <c r="BW37" s="16">
        <f t="shared" si="46"/>
        <v>4501</v>
      </c>
      <c r="BX37" s="69">
        <f t="shared" si="47"/>
        <v>2849.3908103175677</v>
      </c>
      <c r="BY37" s="66">
        <v>0</v>
      </c>
      <c r="BZ37" s="15">
        <f t="shared" si="48"/>
        <v>34.91227997896668</v>
      </c>
      <c r="CA37" s="37">
        <f t="shared" si="49"/>
        <v>34.91227997896668</v>
      </c>
      <c r="CB37" s="54">
        <f t="shared" si="50"/>
        <v>34.91227997896668</v>
      </c>
      <c r="CC37" s="26">
        <f t="shared" si="51"/>
        <v>1.0876099681921098E-2</v>
      </c>
      <c r="CD37" s="47">
        <f t="shared" si="52"/>
        <v>34.91227997896668</v>
      </c>
      <c r="CE37" s="48">
        <f t="shared" si="53"/>
        <v>99.314461164592814</v>
      </c>
      <c r="CF37" s="65">
        <f t="shared" si="54"/>
        <v>0.3515326929187777</v>
      </c>
      <c r="CG37" t="s">
        <v>222</v>
      </c>
      <c r="CH37" s="66">
        <v>274</v>
      </c>
      <c r="CI37" s="15">
        <f t="shared" si="55"/>
        <v>32.336612967376247</v>
      </c>
      <c r="CJ37" s="37">
        <f t="shared" si="56"/>
        <v>-241.66338703262375</v>
      </c>
      <c r="CK37" s="54">
        <f t="shared" si="57"/>
        <v>-241.66338703262375</v>
      </c>
      <c r="CL37" s="26">
        <f t="shared" si="58"/>
        <v>-3.7601273849793643E-2</v>
      </c>
      <c r="CM37" s="47">
        <f t="shared" si="59"/>
        <v>-241.66338703262375</v>
      </c>
      <c r="CN37" s="48">
        <f t="shared" si="60"/>
        <v>99.314461164592814</v>
      </c>
      <c r="CO37" s="65">
        <f t="shared" si="61"/>
        <v>-2.4333151909480488</v>
      </c>
      <c r="CP37" s="70">
        <f t="shared" si="62"/>
        <v>0</v>
      </c>
      <c r="CQ37" s="1">
        <f t="shared" si="63"/>
        <v>4501</v>
      </c>
    </row>
    <row r="38" spans="1:95" x14ac:dyDescent="0.2">
      <c r="A38" s="32" t="s">
        <v>202</v>
      </c>
      <c r="B38">
        <v>1</v>
      </c>
      <c r="C38">
        <v>1</v>
      </c>
      <c r="D38">
        <v>0.60416666666666596</v>
      </c>
      <c r="E38">
        <v>0.39583333333333298</v>
      </c>
      <c r="F38">
        <v>0.61964107676969005</v>
      </c>
      <c r="G38">
        <v>0.61964107676969005</v>
      </c>
      <c r="H38">
        <v>0.238044633368756</v>
      </c>
      <c r="I38">
        <v>0.37194473963868202</v>
      </c>
      <c r="J38">
        <v>0.29755579171094498</v>
      </c>
      <c r="K38">
        <v>0.42939235109026802</v>
      </c>
      <c r="L38">
        <v>0.72211961183858997</v>
      </c>
      <c r="M38">
        <v>0.88507033147625902</v>
      </c>
      <c r="N38" s="21">
        <v>0</v>
      </c>
      <c r="O38">
        <v>1.0036610455450601</v>
      </c>
      <c r="P38">
        <v>0.99512717112577598</v>
      </c>
      <c r="Q38">
        <v>0.99847300635560798</v>
      </c>
      <c r="R38">
        <v>0.99213970560322096</v>
      </c>
      <c r="S38">
        <v>10</v>
      </c>
      <c r="T38" s="27">
        <f t="shared" ref="T38:T69" si="64">IF(C38,P38,R38)</f>
        <v>0.99512717112577598</v>
      </c>
      <c r="U38" s="27">
        <f t="shared" ref="U38:U69" si="65">IF(D38 = 0,O38,Q38)</f>
        <v>0.99847300635560798</v>
      </c>
      <c r="V38" s="39">
        <f t="shared" ref="V38:V69" si="66">S38*T38^(1-N38)</f>
        <v>9.9512717112577604</v>
      </c>
      <c r="W38" s="38">
        <f t="shared" ref="W38:W69" si="67">S38*U38^(N38+1)</f>
        <v>9.9847300635560803</v>
      </c>
      <c r="X38" s="44">
        <f t="shared" ref="X38:X69" si="68">0.5 * (D38-MAX($D$3:$D$126))/(MIN($D$3:$D$126)-MAX($D$3:$D$126)) + 0.75</f>
        <v>0.93946548995320711</v>
      </c>
      <c r="Y38" s="44">
        <f t="shared" ref="Y38:Y69" si="69">AVERAGE(D38, F38, G38, H38, I38, J38, K38)</f>
        <v>0.45434090514495662</v>
      </c>
      <c r="Z38" s="22">
        <f t="shared" ref="Z38:Z69" si="70">AI38^N38</f>
        <v>1</v>
      </c>
      <c r="AA38" s="22">
        <f t="shared" ref="AA38:AA69" si="71">(Z38+AB38)/2</f>
        <v>1</v>
      </c>
      <c r="AB38" s="22">
        <f t="shared" ref="AB38:AB69" si="72">AM38^N38</f>
        <v>1</v>
      </c>
      <c r="AC38" s="22">
        <v>1</v>
      </c>
      <c r="AD38" s="22">
        <v>1</v>
      </c>
      <c r="AE38" s="22">
        <v>1</v>
      </c>
      <c r="AF38" s="22">
        <f t="shared" ref="AF38:AF69" si="73">PERCENTILE($L$2:$L$126, 0.05)</f>
        <v>-0.10573411347504191</v>
      </c>
      <c r="AG38" s="22">
        <f t="shared" ref="AG38:AG69" si="74">PERCENTILE($L$2:$L$126, 0.95)</f>
        <v>0.97680415159684475</v>
      </c>
      <c r="AH38" s="22">
        <f t="shared" ref="AH38:AH69" si="75">MIN(MAX(L38,AF38), AG38)</f>
        <v>0.72211961183858997</v>
      </c>
      <c r="AI38" s="22">
        <f t="shared" ref="AI38:AI69" si="76">AH38-$AH$127+1</f>
        <v>1.827853725313632</v>
      </c>
      <c r="AJ38" s="22">
        <f t="shared" ref="AJ38:AJ69" si="77">PERCENTILE($M$2:$M$126, 0.02)</f>
        <v>-2.6288582302280261</v>
      </c>
      <c r="AK38" s="22">
        <f t="shared" ref="AK38:AK69" si="78">PERCENTILE($M$2:$M$126, 0.98)</f>
        <v>1.3004365594014071</v>
      </c>
      <c r="AL38" s="22">
        <f t="shared" ref="AL38:AL69" si="79">MIN(MAX(M38,AJ38), AK38)</f>
        <v>0.88507033147625902</v>
      </c>
      <c r="AM38" s="22">
        <f t="shared" ref="AM38:AM69" si="80">AL38-$AL$127 + 1</f>
        <v>4.5139285617042848</v>
      </c>
      <c r="AN38" s="46">
        <v>0</v>
      </c>
      <c r="AO38" s="49">
        <v>0</v>
      </c>
      <c r="AP38" s="51">
        <v>0.5</v>
      </c>
      <c r="AQ38" s="50">
        <v>1</v>
      </c>
      <c r="AR38" s="17">
        <f t="shared" ref="AR38:AR69" si="81">(AI38^4)*AB38*AE38*AN38</f>
        <v>0</v>
      </c>
      <c r="AS38" s="17">
        <f t="shared" ref="AS38:AS69" si="82">(AI38^4) *Z38*AC38*AO38</f>
        <v>0</v>
      </c>
      <c r="AT38" s="17">
        <f t="shared" ref="AT38:AT69" si="83">(AM38^4)*AA38*AP38*AQ38</f>
        <v>207.58154050279154</v>
      </c>
      <c r="AU38" s="17">
        <f t="shared" ref="AU38:AU69" si="84">MIN(AR38, 0.05*AR$127)</f>
        <v>0</v>
      </c>
      <c r="AV38" s="17">
        <f t="shared" ref="AV38:AV69" si="85">MIN(AS38, 0.05*AS$127)</f>
        <v>0</v>
      </c>
      <c r="AW38" s="17">
        <f t="shared" ref="AW38:AW69" si="86">MIN(AT38, 0.05*AT$127)</f>
        <v>207.58154050279154</v>
      </c>
      <c r="AX38" s="14">
        <f t="shared" ref="AX38:AX69" si="87">AU38/$AU$127</f>
        <v>0</v>
      </c>
      <c r="AY38" s="14">
        <f t="shared" ref="AY38:AY69" si="88">AV38/$AV$127</f>
        <v>0</v>
      </c>
      <c r="AZ38" s="67">
        <f t="shared" ref="AZ38:AZ69" si="89">AW38/$AW$127</f>
        <v>1.7439320071683258E-2</v>
      </c>
      <c r="BA38" s="21">
        <f t="shared" ref="BA38:BA69" si="90">N38</f>
        <v>0</v>
      </c>
      <c r="BB38" s="66">
        <v>0</v>
      </c>
      <c r="BC38" s="15">
        <f t="shared" ref="BC38:BC69" si="91">$D$133*AX38</f>
        <v>0</v>
      </c>
      <c r="BD38" s="19">
        <f t="shared" ref="BD38:BD69" si="92">BC38-BB38</f>
        <v>0</v>
      </c>
      <c r="BE38" s="53">
        <f t="shared" ref="BE38:BE69" si="93">BD38*IF($BD$127 &gt; 0, (BD38&gt;0), (BD38&lt;0))</f>
        <v>0</v>
      </c>
      <c r="BF38" s="61">
        <f t="shared" ref="BF38:BF69" si="94">BE38/$BE$127</f>
        <v>0</v>
      </c>
      <c r="BG38" s="62">
        <f t="shared" ref="BG38:BG69" si="95">BF38*$BD$127</f>
        <v>0</v>
      </c>
      <c r="BH38" s="63">
        <f t="shared" ref="BH38:BH69" si="96">(IF(BG38 &gt; 0, V38, W38))</f>
        <v>9.9847300635560803</v>
      </c>
      <c r="BI38" s="46">
        <f t="shared" ref="BI38:BI69" si="97">BG38/BH38</f>
        <v>0</v>
      </c>
      <c r="BJ38" s="64" t="e">
        <f t="shared" ref="BJ38:BJ69" si="98">BB38/BC38</f>
        <v>#DIV/0!</v>
      </c>
      <c r="BK38" s="66">
        <v>0</v>
      </c>
      <c r="BL38" s="66">
        <v>0</v>
      </c>
      <c r="BM38" s="66">
        <v>0</v>
      </c>
      <c r="BN38" s="10">
        <f t="shared" ref="BN38:BN69" si="99">SUM(BK38:BM38)</f>
        <v>0</v>
      </c>
      <c r="BO38" s="15">
        <f t="shared" ref="BO38:BO69" si="100">AY38*$D$132</f>
        <v>0</v>
      </c>
      <c r="BP38" s="9">
        <f t="shared" ref="BP38:BP69" si="101">BO38-BN38</f>
        <v>0</v>
      </c>
      <c r="BQ38" s="53">
        <f t="shared" ref="BQ38:BQ69" si="102">BP38*IF($BP$127 &gt; 0, (BP38&gt;0), (BP38&lt;0))</f>
        <v>0</v>
      </c>
      <c r="BR38" s="7">
        <f t="shared" ref="BR38:BR69" si="103">BQ38/$BQ$127</f>
        <v>0</v>
      </c>
      <c r="BS38" s="62">
        <f t="shared" ref="BS38:BS69" si="104">BR38*$BP$127</f>
        <v>0</v>
      </c>
      <c r="BT38" s="48">
        <f t="shared" ref="BT38:BT69" si="105">IF(BS38&gt;0,V38,W38)</f>
        <v>9.9847300635560803</v>
      </c>
      <c r="BU38" s="46">
        <f t="shared" ref="BU38:BU69" si="106">BS38/BT38</f>
        <v>0</v>
      </c>
      <c r="BV38" s="64" t="e">
        <f t="shared" ref="BV38:BV69" si="107">BN38/BO38</f>
        <v>#DIV/0!</v>
      </c>
      <c r="BW38" s="16">
        <f t="shared" ref="BW38:BW69" si="108">BB38+BN38+BY38</f>
        <v>120</v>
      </c>
      <c r="BX38" s="69">
        <f t="shared" ref="BX38:BX69" si="109">BC38+BO38+BZ38</f>
        <v>175.16053079998665</v>
      </c>
      <c r="BY38" s="66">
        <v>120</v>
      </c>
      <c r="BZ38" s="15">
        <f t="shared" ref="BZ38:BZ69" si="110">AZ38*$D$135</f>
        <v>175.16053079998665</v>
      </c>
      <c r="CA38" s="37">
        <f t="shared" ref="CA38:CA69" si="111">BZ38-BY38</f>
        <v>55.160530799986645</v>
      </c>
      <c r="CB38" s="54">
        <f t="shared" ref="CB38:CB69" si="112">CA38*(CA38&lt;&gt;0)</f>
        <v>55.160530799986645</v>
      </c>
      <c r="CC38" s="26">
        <f t="shared" ref="CC38:CC69" si="113">CB38/$CB$127</f>
        <v>1.7183965981304273E-2</v>
      </c>
      <c r="CD38" s="47">
        <f t="shared" ref="CD38:CD69" si="114">CC38 * $CA$127</f>
        <v>55.160530799986645</v>
      </c>
      <c r="CE38" s="48">
        <f t="shared" ref="CE38:CE69" si="115">IF(CD38&gt;0, V38, W38)</f>
        <v>9.9512717112577604</v>
      </c>
      <c r="CF38" s="65">
        <f t="shared" ref="CF38:CF69" si="116">CD38/CE38</f>
        <v>5.5430634797745659</v>
      </c>
      <c r="CG38" t="s">
        <v>222</v>
      </c>
      <c r="CH38" s="66">
        <v>0</v>
      </c>
      <c r="CI38" s="15">
        <f t="shared" ref="CI38:CI69" si="117">AZ38*$CH$130</f>
        <v>162.23799462686935</v>
      </c>
      <c r="CJ38" s="37">
        <f t="shared" ref="CJ38:CJ69" si="118">CI38-CH38</f>
        <v>162.23799462686935</v>
      </c>
      <c r="CK38" s="54">
        <f t="shared" ref="CK38:CK69" si="119">CJ38*(CJ38&lt;&gt;0)</f>
        <v>162.23799462686935</v>
      </c>
      <c r="CL38" s="26">
        <f t="shared" ref="CL38:CL69" si="120">CK38/$CK$127</f>
        <v>2.5243191944432759E-2</v>
      </c>
      <c r="CM38" s="47">
        <f t="shared" ref="CM38:CM69" si="121">CL38 * $CJ$127</f>
        <v>162.23799462686935</v>
      </c>
      <c r="CN38" s="48">
        <f t="shared" ref="CN38:CN69" si="122">IF(CD38&gt;0,V38,W38)</f>
        <v>9.9512717112577604</v>
      </c>
      <c r="CO38" s="65">
        <f t="shared" ref="CO38:CO69" si="123">CM38/CN38</f>
        <v>16.303242372864904</v>
      </c>
      <c r="CP38" s="70">
        <f t="shared" ref="CP38:CP69" si="124">N38</f>
        <v>0</v>
      </c>
      <c r="CQ38" s="1">
        <f t="shared" ref="CQ38:CQ69" si="125">BW38+BY38</f>
        <v>240</v>
      </c>
    </row>
    <row r="39" spans="1:95" x14ac:dyDescent="0.2">
      <c r="A39" s="32" t="s">
        <v>257</v>
      </c>
      <c r="B39">
        <v>1</v>
      </c>
      <c r="C39">
        <v>1</v>
      </c>
      <c r="D39">
        <v>0.89412704754294803</v>
      </c>
      <c r="E39">
        <v>0.105872952457051</v>
      </c>
      <c r="F39">
        <v>0.87360890302066696</v>
      </c>
      <c r="G39">
        <v>0.87360890302066696</v>
      </c>
      <c r="H39">
        <v>0.61659005432511405</v>
      </c>
      <c r="I39">
        <v>0.634977016297534</v>
      </c>
      <c r="J39">
        <v>0.62571600025418495</v>
      </c>
      <c r="K39">
        <v>0.73934502675309699</v>
      </c>
      <c r="L39">
        <v>0.36054929512334399</v>
      </c>
      <c r="M39">
        <v>0.82570746360244596</v>
      </c>
      <c r="N39" s="21">
        <v>0</v>
      </c>
      <c r="O39">
        <v>1.0067340003156999</v>
      </c>
      <c r="P39">
        <v>0.97923821232567898</v>
      </c>
      <c r="Q39">
        <v>1.00171232708937</v>
      </c>
      <c r="R39">
        <v>0.99113431877524905</v>
      </c>
      <c r="S39">
        <v>3.4700000286102202</v>
      </c>
      <c r="T39" s="27">
        <f t="shared" si="64"/>
        <v>0.97923821232567898</v>
      </c>
      <c r="U39" s="27">
        <f t="shared" si="65"/>
        <v>1.00171232708937</v>
      </c>
      <c r="V39" s="39">
        <f t="shared" si="66"/>
        <v>3.3979566247863269</v>
      </c>
      <c r="W39" s="38">
        <f t="shared" si="67"/>
        <v>3.4759418036593241</v>
      </c>
      <c r="X39" s="44">
        <f t="shared" si="68"/>
        <v>0.7896366639141208</v>
      </c>
      <c r="Y39" s="44">
        <f t="shared" si="69"/>
        <v>0.75113899303060172</v>
      </c>
      <c r="Z39" s="22">
        <f t="shared" si="70"/>
        <v>1</v>
      </c>
      <c r="AA39" s="22">
        <f t="shared" si="71"/>
        <v>1</v>
      </c>
      <c r="AB39" s="22">
        <f t="shared" si="72"/>
        <v>1</v>
      </c>
      <c r="AC39" s="22">
        <v>1</v>
      </c>
      <c r="AD39" s="22">
        <v>1</v>
      </c>
      <c r="AE39" s="22">
        <v>1</v>
      </c>
      <c r="AF39" s="22">
        <f t="shared" si="73"/>
        <v>-0.10573411347504191</v>
      </c>
      <c r="AG39" s="22">
        <f t="shared" si="74"/>
        <v>0.97680415159684475</v>
      </c>
      <c r="AH39" s="22">
        <f t="shared" si="75"/>
        <v>0.36054929512334399</v>
      </c>
      <c r="AI39" s="22">
        <f t="shared" si="76"/>
        <v>1.466283408598386</v>
      </c>
      <c r="AJ39" s="22">
        <f t="shared" si="77"/>
        <v>-2.6288582302280261</v>
      </c>
      <c r="AK39" s="22">
        <f t="shared" si="78"/>
        <v>1.3004365594014071</v>
      </c>
      <c r="AL39" s="22">
        <f t="shared" si="79"/>
        <v>0.82570746360244596</v>
      </c>
      <c r="AM39" s="22">
        <f t="shared" si="80"/>
        <v>4.4545656938304719</v>
      </c>
      <c r="AN39" s="46">
        <v>0</v>
      </c>
      <c r="AO39" s="49">
        <v>0</v>
      </c>
      <c r="AP39" s="51">
        <v>0.5</v>
      </c>
      <c r="AQ39" s="50">
        <v>1</v>
      </c>
      <c r="AR39" s="17">
        <f t="shared" si="81"/>
        <v>0</v>
      </c>
      <c r="AS39" s="17">
        <f t="shared" si="82"/>
        <v>0</v>
      </c>
      <c r="AT39" s="17">
        <f t="shared" si="83"/>
        <v>196.87541050837817</v>
      </c>
      <c r="AU39" s="17">
        <f t="shared" si="84"/>
        <v>0</v>
      </c>
      <c r="AV39" s="17">
        <f t="shared" si="85"/>
        <v>0</v>
      </c>
      <c r="AW39" s="17">
        <f t="shared" si="86"/>
        <v>196.87541050837817</v>
      </c>
      <c r="AX39" s="14">
        <f t="shared" si="87"/>
        <v>0</v>
      </c>
      <c r="AY39" s="14">
        <f t="shared" si="88"/>
        <v>0</v>
      </c>
      <c r="AZ39" s="67">
        <f t="shared" si="89"/>
        <v>1.6539877726042158E-2</v>
      </c>
      <c r="BA39" s="21">
        <f t="shared" si="90"/>
        <v>0</v>
      </c>
      <c r="BB39" s="66">
        <v>0</v>
      </c>
      <c r="BC39" s="15">
        <f t="shared" si="91"/>
        <v>0</v>
      </c>
      <c r="BD39" s="19">
        <f t="shared" si="92"/>
        <v>0</v>
      </c>
      <c r="BE39" s="53">
        <f t="shared" si="93"/>
        <v>0</v>
      </c>
      <c r="BF39" s="61">
        <f t="shared" si="94"/>
        <v>0</v>
      </c>
      <c r="BG39" s="62">
        <f t="shared" si="95"/>
        <v>0</v>
      </c>
      <c r="BH39" s="63">
        <f t="shared" si="96"/>
        <v>3.4759418036593241</v>
      </c>
      <c r="BI39" s="46">
        <f t="shared" si="97"/>
        <v>0</v>
      </c>
      <c r="BJ39" s="64" t="e">
        <f t="shared" si="98"/>
        <v>#DIV/0!</v>
      </c>
      <c r="BK39" s="66">
        <v>0</v>
      </c>
      <c r="BL39" s="66">
        <v>0</v>
      </c>
      <c r="BM39" s="66">
        <v>0</v>
      </c>
      <c r="BN39" s="10">
        <f t="shared" si="99"/>
        <v>0</v>
      </c>
      <c r="BO39" s="15">
        <f t="shared" si="100"/>
        <v>0</v>
      </c>
      <c r="BP39" s="9">
        <f t="shared" si="101"/>
        <v>0</v>
      </c>
      <c r="BQ39" s="53">
        <f t="shared" si="102"/>
        <v>0</v>
      </c>
      <c r="BR39" s="7">
        <f t="shared" si="103"/>
        <v>0</v>
      </c>
      <c r="BS39" s="62">
        <f t="shared" si="104"/>
        <v>0</v>
      </c>
      <c r="BT39" s="48">
        <f t="shared" si="105"/>
        <v>3.4759418036593241</v>
      </c>
      <c r="BU39" s="46">
        <f t="shared" si="106"/>
        <v>0</v>
      </c>
      <c r="BV39" s="64" t="e">
        <f t="shared" si="107"/>
        <v>#DIV/0!</v>
      </c>
      <c r="BW39" s="16">
        <f t="shared" si="108"/>
        <v>83</v>
      </c>
      <c r="BX39" s="69">
        <f t="shared" si="109"/>
        <v>166.12653188036745</v>
      </c>
      <c r="BY39" s="66">
        <v>83</v>
      </c>
      <c r="BZ39" s="15">
        <f t="shared" si="110"/>
        <v>166.12653188036745</v>
      </c>
      <c r="CA39" s="37">
        <f t="shared" si="111"/>
        <v>83.126531880367452</v>
      </c>
      <c r="CB39" s="54">
        <f t="shared" si="112"/>
        <v>83.126531880367452</v>
      </c>
      <c r="CC39" s="26">
        <f t="shared" si="113"/>
        <v>2.5896115850581793E-2</v>
      </c>
      <c r="CD39" s="47">
        <f t="shared" si="114"/>
        <v>83.126531880367452</v>
      </c>
      <c r="CE39" s="48">
        <f t="shared" si="115"/>
        <v>3.3979566247863269</v>
      </c>
      <c r="CF39" s="65">
        <f t="shared" si="116"/>
        <v>24.463682459629595</v>
      </c>
      <c r="CG39" t="s">
        <v>222</v>
      </c>
      <c r="CH39" s="66">
        <v>0</v>
      </c>
      <c r="CI39" s="15">
        <f t="shared" si="117"/>
        <v>153.87048248537019</v>
      </c>
      <c r="CJ39" s="37">
        <f t="shared" si="118"/>
        <v>153.87048248537019</v>
      </c>
      <c r="CK39" s="54">
        <f t="shared" si="119"/>
        <v>153.87048248537019</v>
      </c>
      <c r="CL39" s="26">
        <f t="shared" si="120"/>
        <v>2.3941260694782977E-2</v>
      </c>
      <c r="CM39" s="47">
        <f t="shared" si="121"/>
        <v>153.87048248537019</v>
      </c>
      <c r="CN39" s="48">
        <f t="shared" si="122"/>
        <v>3.3979566247863269</v>
      </c>
      <c r="CO39" s="65">
        <f t="shared" si="123"/>
        <v>45.283239157017199</v>
      </c>
      <c r="CP39" s="70">
        <f t="shared" si="124"/>
        <v>0</v>
      </c>
      <c r="CQ39" s="1">
        <f t="shared" si="125"/>
        <v>166</v>
      </c>
    </row>
    <row r="40" spans="1:95" x14ac:dyDescent="0.2">
      <c r="A40" s="28" t="s">
        <v>115</v>
      </c>
      <c r="B40">
        <v>1</v>
      </c>
      <c r="C40">
        <v>1</v>
      </c>
      <c r="D40">
        <v>0.32128777923784402</v>
      </c>
      <c r="E40">
        <v>0.67871222076215498</v>
      </c>
      <c r="F40">
        <v>0.3984375</v>
      </c>
      <c r="G40">
        <v>0.3984375</v>
      </c>
      <c r="H40">
        <v>0.286118980169971</v>
      </c>
      <c r="I40">
        <v>0.116147308781869</v>
      </c>
      <c r="J40">
        <v>0.18229632343565</v>
      </c>
      <c r="K40">
        <v>0.26950638465329901</v>
      </c>
      <c r="L40">
        <v>0.69959513251681305</v>
      </c>
      <c r="M40">
        <v>0.18130641653900101</v>
      </c>
      <c r="N40" s="21">
        <v>0</v>
      </c>
      <c r="O40">
        <v>1.0025136854894401</v>
      </c>
      <c r="P40">
        <v>0.99549453514599795</v>
      </c>
      <c r="Q40">
        <v>1.0117274652656401</v>
      </c>
      <c r="R40">
        <v>0.99437645816690001</v>
      </c>
      <c r="S40">
        <v>37.889999389648402</v>
      </c>
      <c r="T40" s="27">
        <f t="shared" si="64"/>
        <v>0.99549453514599795</v>
      </c>
      <c r="U40" s="27">
        <f t="shared" si="65"/>
        <v>1.0117274652656401</v>
      </c>
      <c r="V40" s="39">
        <f t="shared" si="66"/>
        <v>37.719287329080181</v>
      </c>
      <c r="W40" s="38">
        <f t="shared" si="67"/>
        <v>38.334353041405627</v>
      </c>
      <c r="X40" s="44">
        <f t="shared" si="68"/>
        <v>1.0856351545350282</v>
      </c>
      <c r="Y40" s="44">
        <f t="shared" si="69"/>
        <v>0.28174739661123327</v>
      </c>
      <c r="Z40" s="22">
        <f t="shared" si="70"/>
        <v>1</v>
      </c>
      <c r="AA40" s="22">
        <f t="shared" si="71"/>
        <v>1</v>
      </c>
      <c r="AB40" s="22">
        <f t="shared" si="72"/>
        <v>1</v>
      </c>
      <c r="AC40" s="22">
        <v>1</v>
      </c>
      <c r="AD40" s="22">
        <v>1</v>
      </c>
      <c r="AE40" s="22">
        <v>1</v>
      </c>
      <c r="AF40" s="22">
        <f t="shared" si="73"/>
        <v>-0.10573411347504191</v>
      </c>
      <c r="AG40" s="22">
        <f t="shared" si="74"/>
        <v>0.97680415159684475</v>
      </c>
      <c r="AH40" s="22">
        <f t="shared" si="75"/>
        <v>0.69959513251681305</v>
      </c>
      <c r="AI40" s="22">
        <f t="shared" si="76"/>
        <v>1.8053292459918548</v>
      </c>
      <c r="AJ40" s="22">
        <f t="shared" si="77"/>
        <v>-2.6288582302280261</v>
      </c>
      <c r="AK40" s="22">
        <f t="shared" si="78"/>
        <v>1.3004365594014071</v>
      </c>
      <c r="AL40" s="22">
        <f t="shared" si="79"/>
        <v>0.18130641653900101</v>
      </c>
      <c r="AM40" s="22">
        <f t="shared" si="80"/>
        <v>3.8101646467670269</v>
      </c>
      <c r="AN40" s="46">
        <v>1</v>
      </c>
      <c r="AO40" s="46">
        <v>1</v>
      </c>
      <c r="AP40" s="51">
        <v>1</v>
      </c>
      <c r="AQ40" s="21">
        <v>1</v>
      </c>
      <c r="AR40" s="17">
        <f t="shared" si="81"/>
        <v>10.622473853835571</v>
      </c>
      <c r="AS40" s="17">
        <f t="shared" si="82"/>
        <v>10.622473853835571</v>
      </c>
      <c r="AT40" s="17">
        <f t="shared" si="83"/>
        <v>210.75358561209822</v>
      </c>
      <c r="AU40" s="17">
        <f t="shared" si="84"/>
        <v>10.622473853835571</v>
      </c>
      <c r="AV40" s="17">
        <f t="shared" si="85"/>
        <v>10.622473853835571</v>
      </c>
      <c r="AW40" s="17">
        <f t="shared" si="86"/>
        <v>210.75358561209822</v>
      </c>
      <c r="AX40" s="14">
        <f t="shared" si="87"/>
        <v>1.3563231847324345E-2</v>
      </c>
      <c r="AY40" s="14">
        <f t="shared" si="88"/>
        <v>1.2481935383809352E-2</v>
      </c>
      <c r="AZ40" s="67">
        <f t="shared" si="89"/>
        <v>1.7705809615064756E-2</v>
      </c>
      <c r="BA40" s="21">
        <f t="shared" si="90"/>
        <v>0</v>
      </c>
      <c r="BB40" s="66">
        <v>1894</v>
      </c>
      <c r="BC40" s="15">
        <f t="shared" si="91"/>
        <v>1617.3340184023441</v>
      </c>
      <c r="BD40" s="19">
        <f t="shared" si="92"/>
        <v>-276.6659815976559</v>
      </c>
      <c r="BE40" s="53">
        <f t="shared" si="93"/>
        <v>0</v>
      </c>
      <c r="BF40" s="61">
        <f t="shared" si="94"/>
        <v>0</v>
      </c>
      <c r="BG40" s="62">
        <f t="shared" si="95"/>
        <v>0</v>
      </c>
      <c r="BH40" s="63">
        <f t="shared" si="96"/>
        <v>38.334353041405627</v>
      </c>
      <c r="BI40" s="46">
        <f t="shared" si="97"/>
        <v>0</v>
      </c>
      <c r="BJ40" s="64">
        <f t="shared" si="98"/>
        <v>1.1710629829396377</v>
      </c>
      <c r="BK40" s="66">
        <v>1212</v>
      </c>
      <c r="BL40" s="66">
        <v>2993</v>
      </c>
      <c r="BM40" s="66">
        <v>76</v>
      </c>
      <c r="BN40" s="10">
        <f t="shared" si="99"/>
        <v>4281</v>
      </c>
      <c r="BO40" s="15">
        <f t="shared" si="100"/>
        <v>2214.4451203123849</v>
      </c>
      <c r="BP40" s="9">
        <f t="shared" si="101"/>
        <v>-2066.5548796876151</v>
      </c>
      <c r="BQ40" s="53">
        <f t="shared" si="102"/>
        <v>0</v>
      </c>
      <c r="BR40" s="7">
        <f t="shared" si="103"/>
        <v>0</v>
      </c>
      <c r="BS40" s="62">
        <f t="shared" si="104"/>
        <v>0</v>
      </c>
      <c r="BT40" s="48">
        <f t="shared" si="105"/>
        <v>38.334353041405627</v>
      </c>
      <c r="BU40" s="46">
        <f t="shared" si="106"/>
        <v>0</v>
      </c>
      <c r="BV40" s="64">
        <f t="shared" si="107"/>
        <v>1.9332156668647054</v>
      </c>
      <c r="BW40" s="16">
        <f t="shared" si="108"/>
        <v>6364</v>
      </c>
      <c r="BX40" s="69">
        <f t="shared" si="109"/>
        <v>4009.6162904884395</v>
      </c>
      <c r="BY40" s="66">
        <v>189</v>
      </c>
      <c r="BZ40" s="15">
        <f t="shared" si="110"/>
        <v>177.83715177371042</v>
      </c>
      <c r="CA40" s="37">
        <f t="shared" si="111"/>
        <v>-11.162848226289583</v>
      </c>
      <c r="CB40" s="54">
        <f t="shared" si="112"/>
        <v>-11.162848226289583</v>
      </c>
      <c r="CC40" s="26">
        <f t="shared" si="113"/>
        <v>-3.4775228119282233E-3</v>
      </c>
      <c r="CD40" s="47">
        <f t="shared" si="114"/>
        <v>-11.162848226289583</v>
      </c>
      <c r="CE40" s="48">
        <f t="shared" si="115"/>
        <v>38.334353041405627</v>
      </c>
      <c r="CF40" s="65">
        <f t="shared" si="116"/>
        <v>-0.29119699018351475</v>
      </c>
      <c r="CG40" t="s">
        <v>222</v>
      </c>
      <c r="CH40" s="66">
        <v>0</v>
      </c>
      <c r="CI40" s="15">
        <f t="shared" si="117"/>
        <v>164.71714684894741</v>
      </c>
      <c r="CJ40" s="37">
        <f t="shared" si="118"/>
        <v>164.71714684894741</v>
      </c>
      <c r="CK40" s="54">
        <f t="shared" si="119"/>
        <v>164.71714684894741</v>
      </c>
      <c r="CL40" s="26">
        <f t="shared" si="120"/>
        <v>2.5628932137692143E-2</v>
      </c>
      <c r="CM40" s="47">
        <f t="shared" si="121"/>
        <v>164.71714684894741</v>
      </c>
      <c r="CN40" s="48">
        <f t="shared" si="122"/>
        <v>38.334353041405627</v>
      </c>
      <c r="CO40" s="65">
        <f t="shared" si="123"/>
        <v>4.2968547472558996</v>
      </c>
      <c r="CP40" s="70">
        <f t="shared" si="124"/>
        <v>0</v>
      </c>
      <c r="CQ40" s="1">
        <f t="shared" si="125"/>
        <v>6553</v>
      </c>
    </row>
    <row r="41" spans="1:95" x14ac:dyDescent="0.2">
      <c r="A41" s="28" t="s">
        <v>232</v>
      </c>
      <c r="B41">
        <v>1</v>
      </c>
      <c r="C41">
        <v>1</v>
      </c>
      <c r="D41">
        <v>0.77626847782660802</v>
      </c>
      <c r="E41">
        <v>0.22373152217339101</v>
      </c>
      <c r="F41">
        <v>0.97655939610647602</v>
      </c>
      <c r="G41">
        <v>0.97655939610647602</v>
      </c>
      <c r="H41">
        <v>0.665900543251149</v>
      </c>
      <c r="I41">
        <v>0.97931466778102805</v>
      </c>
      <c r="J41">
        <v>0.80754329251700496</v>
      </c>
      <c r="K41">
        <v>0.88803940794890501</v>
      </c>
      <c r="L41">
        <v>0.46183570950743502</v>
      </c>
      <c r="M41">
        <v>3.2138164419958801E-2</v>
      </c>
      <c r="N41" s="21">
        <v>0</v>
      </c>
      <c r="O41">
        <v>1.01298386300342</v>
      </c>
      <c r="P41">
        <v>1.0224784125503401</v>
      </c>
      <c r="Q41">
        <v>1.0111583018096599</v>
      </c>
      <c r="R41">
        <v>0.969793953559419</v>
      </c>
      <c r="S41">
        <v>2.2699999809265101</v>
      </c>
      <c r="T41" s="27">
        <f t="shared" si="64"/>
        <v>1.0224784125503401</v>
      </c>
      <c r="U41" s="27">
        <f t="shared" si="65"/>
        <v>1.0111583018096599</v>
      </c>
      <c r="V41" s="39">
        <f t="shared" si="66"/>
        <v>2.3210259769870403</v>
      </c>
      <c r="W41" s="38">
        <f t="shared" si="67"/>
        <v>2.2953293258216103</v>
      </c>
      <c r="X41" s="44">
        <f t="shared" si="68"/>
        <v>0.8505367464905037</v>
      </c>
      <c r="Y41" s="44">
        <f t="shared" si="69"/>
        <v>0.86716931164823541</v>
      </c>
      <c r="Z41" s="22">
        <f t="shared" si="70"/>
        <v>1</v>
      </c>
      <c r="AA41" s="22">
        <f t="shared" si="71"/>
        <v>1</v>
      </c>
      <c r="AB41" s="22">
        <f t="shared" si="72"/>
        <v>1</v>
      </c>
      <c r="AC41" s="22">
        <v>1</v>
      </c>
      <c r="AD41" s="22">
        <v>1</v>
      </c>
      <c r="AE41" s="22">
        <v>1</v>
      </c>
      <c r="AF41" s="22">
        <f t="shared" si="73"/>
        <v>-0.10573411347504191</v>
      </c>
      <c r="AG41" s="22">
        <f t="shared" si="74"/>
        <v>0.97680415159684475</v>
      </c>
      <c r="AH41" s="22">
        <f t="shared" si="75"/>
        <v>0.46183570950743502</v>
      </c>
      <c r="AI41" s="22">
        <f t="shared" si="76"/>
        <v>1.567569822982477</v>
      </c>
      <c r="AJ41" s="22">
        <f t="shared" si="77"/>
        <v>-2.6288582302280261</v>
      </c>
      <c r="AK41" s="22">
        <f t="shared" si="78"/>
        <v>1.3004365594014071</v>
      </c>
      <c r="AL41" s="22">
        <f t="shared" si="79"/>
        <v>3.2138164419958801E-2</v>
      </c>
      <c r="AM41" s="22">
        <f t="shared" si="80"/>
        <v>3.6609963946479849</v>
      </c>
      <c r="AN41" s="46">
        <v>0</v>
      </c>
      <c r="AO41" s="49">
        <v>0</v>
      </c>
      <c r="AP41" s="51">
        <v>0.5</v>
      </c>
      <c r="AQ41" s="50">
        <v>1</v>
      </c>
      <c r="AR41" s="17">
        <f t="shared" si="81"/>
        <v>0</v>
      </c>
      <c r="AS41" s="17">
        <f t="shared" si="82"/>
        <v>0</v>
      </c>
      <c r="AT41" s="17">
        <f t="shared" si="83"/>
        <v>89.818791851141569</v>
      </c>
      <c r="AU41" s="17">
        <f t="shared" si="84"/>
        <v>0</v>
      </c>
      <c r="AV41" s="17">
        <f t="shared" si="85"/>
        <v>0</v>
      </c>
      <c r="AW41" s="17">
        <f t="shared" si="86"/>
        <v>89.818791851141569</v>
      </c>
      <c r="AX41" s="14">
        <f t="shared" si="87"/>
        <v>0</v>
      </c>
      <c r="AY41" s="14">
        <f t="shared" si="88"/>
        <v>0</v>
      </c>
      <c r="AZ41" s="67">
        <f t="shared" si="89"/>
        <v>7.5458475534479867E-3</v>
      </c>
      <c r="BA41" s="21">
        <f t="shared" si="90"/>
        <v>0</v>
      </c>
      <c r="BB41" s="66">
        <v>0</v>
      </c>
      <c r="BC41" s="15">
        <f t="shared" si="91"/>
        <v>0</v>
      </c>
      <c r="BD41" s="19">
        <f t="shared" si="92"/>
        <v>0</v>
      </c>
      <c r="BE41" s="53">
        <f t="shared" si="93"/>
        <v>0</v>
      </c>
      <c r="BF41" s="61">
        <f t="shared" si="94"/>
        <v>0</v>
      </c>
      <c r="BG41" s="62">
        <f t="shared" si="95"/>
        <v>0</v>
      </c>
      <c r="BH41" s="63">
        <f t="shared" si="96"/>
        <v>2.2953293258216103</v>
      </c>
      <c r="BI41" s="46">
        <f t="shared" si="97"/>
        <v>0</v>
      </c>
      <c r="BJ41" s="64" t="e">
        <f t="shared" si="98"/>
        <v>#DIV/0!</v>
      </c>
      <c r="BK41" s="66">
        <v>0</v>
      </c>
      <c r="BL41" s="66">
        <v>0</v>
      </c>
      <c r="BM41" s="66">
        <v>0</v>
      </c>
      <c r="BN41" s="10">
        <f t="shared" si="99"/>
        <v>0</v>
      </c>
      <c r="BO41" s="15">
        <f t="shared" si="100"/>
        <v>0</v>
      </c>
      <c r="BP41" s="9">
        <f t="shared" si="101"/>
        <v>0</v>
      </c>
      <c r="BQ41" s="53">
        <f t="shared" si="102"/>
        <v>0</v>
      </c>
      <c r="BR41" s="7">
        <f t="shared" si="103"/>
        <v>0</v>
      </c>
      <c r="BS41" s="62">
        <f t="shared" si="104"/>
        <v>0</v>
      </c>
      <c r="BT41" s="48">
        <f t="shared" si="105"/>
        <v>2.2953293258216103</v>
      </c>
      <c r="BU41" s="46">
        <f t="shared" si="106"/>
        <v>0</v>
      </c>
      <c r="BV41" s="64" t="e">
        <f t="shared" si="107"/>
        <v>#DIV/0!</v>
      </c>
      <c r="BW41" s="16">
        <f t="shared" si="108"/>
        <v>5</v>
      </c>
      <c r="BX41" s="69">
        <f t="shared" si="109"/>
        <v>75.790492826831581</v>
      </c>
      <c r="BY41" s="66">
        <v>5</v>
      </c>
      <c r="BZ41" s="15">
        <f t="shared" si="110"/>
        <v>75.790492826831581</v>
      </c>
      <c r="CA41" s="37">
        <f t="shared" si="111"/>
        <v>70.790492826831581</v>
      </c>
      <c r="CB41" s="54">
        <f t="shared" si="112"/>
        <v>70.790492826831581</v>
      </c>
      <c r="CC41" s="26">
        <f t="shared" si="113"/>
        <v>2.205311303016563E-2</v>
      </c>
      <c r="CD41" s="47">
        <f t="shared" si="114"/>
        <v>70.790492826831581</v>
      </c>
      <c r="CE41" s="48">
        <f t="shared" si="115"/>
        <v>2.3210259769870403</v>
      </c>
      <c r="CF41" s="65">
        <f t="shared" si="116"/>
        <v>30.499655552638757</v>
      </c>
      <c r="CG41" t="s">
        <v>222</v>
      </c>
      <c r="CH41" s="66">
        <v>479</v>
      </c>
      <c r="CI41" s="15">
        <f t="shared" si="117"/>
        <v>70.19901978972662</v>
      </c>
      <c r="CJ41" s="37">
        <f t="shared" si="118"/>
        <v>-408.80098021027339</v>
      </c>
      <c r="CK41" s="54">
        <f t="shared" si="119"/>
        <v>-408.80098021027339</v>
      </c>
      <c r="CL41" s="26">
        <f t="shared" si="120"/>
        <v>-6.3606811920067438E-2</v>
      </c>
      <c r="CM41" s="47">
        <f t="shared" si="121"/>
        <v>-408.80098021027345</v>
      </c>
      <c r="CN41" s="48">
        <f t="shared" si="122"/>
        <v>2.3210259769870403</v>
      </c>
      <c r="CO41" s="65">
        <f t="shared" si="123"/>
        <v>-176.12942908159275</v>
      </c>
      <c r="CP41" s="70">
        <f t="shared" si="124"/>
        <v>0</v>
      </c>
      <c r="CQ41" s="1">
        <f t="shared" si="125"/>
        <v>10</v>
      </c>
    </row>
    <row r="42" spans="1:95" x14ac:dyDescent="0.2">
      <c r="A42" s="28" t="s">
        <v>153</v>
      </c>
      <c r="B42">
        <v>0</v>
      </c>
      <c r="C42">
        <v>0</v>
      </c>
      <c r="D42">
        <v>0.17635467980295499</v>
      </c>
      <c r="E42">
        <v>0.82364532019704395</v>
      </c>
      <c r="F42">
        <v>0.17298347910592801</v>
      </c>
      <c r="G42">
        <v>0.17298347910592801</v>
      </c>
      <c r="H42">
        <v>0.482872928176795</v>
      </c>
      <c r="I42">
        <v>0.66850828729281697</v>
      </c>
      <c r="J42">
        <v>0.56815891632142601</v>
      </c>
      <c r="K42">
        <v>0.31349977038322402</v>
      </c>
      <c r="L42">
        <v>0.466948899678096</v>
      </c>
      <c r="M42">
        <v>-1.1998549812816299</v>
      </c>
      <c r="N42" s="21">
        <v>0</v>
      </c>
      <c r="O42">
        <v>0.999990772528905</v>
      </c>
      <c r="P42">
        <v>0.98483330314404205</v>
      </c>
      <c r="Q42">
        <v>1.0128298274407199</v>
      </c>
      <c r="R42">
        <v>0.99143663250381298</v>
      </c>
      <c r="S42">
        <v>45.049999237060497</v>
      </c>
      <c r="T42" s="27">
        <f t="shared" si="64"/>
        <v>0.99143663250381298</v>
      </c>
      <c r="U42" s="27">
        <f t="shared" si="65"/>
        <v>1.0128298274407199</v>
      </c>
      <c r="V42" s="39">
        <f t="shared" si="66"/>
        <v>44.664219537890602</v>
      </c>
      <c r="W42" s="38">
        <f t="shared" si="67"/>
        <v>45.627982953476547</v>
      </c>
      <c r="X42" s="44">
        <f t="shared" si="68"/>
        <v>1.160525234610488</v>
      </c>
      <c r="Y42" s="44">
        <f t="shared" si="69"/>
        <v>0.36505164859843903</v>
      </c>
      <c r="Z42" s="22">
        <f t="shared" si="70"/>
        <v>1</v>
      </c>
      <c r="AA42" s="22">
        <f t="shared" si="71"/>
        <v>1</v>
      </c>
      <c r="AB42" s="22">
        <f t="shared" si="72"/>
        <v>1</v>
      </c>
      <c r="AC42" s="22">
        <v>1</v>
      </c>
      <c r="AD42" s="22">
        <v>1</v>
      </c>
      <c r="AE42" s="22">
        <v>1</v>
      </c>
      <c r="AF42" s="22">
        <f t="shared" si="73"/>
        <v>-0.10573411347504191</v>
      </c>
      <c r="AG42" s="22">
        <f t="shared" si="74"/>
        <v>0.97680415159684475</v>
      </c>
      <c r="AH42" s="22">
        <f t="shared" si="75"/>
        <v>0.466948899678096</v>
      </c>
      <c r="AI42" s="22">
        <f t="shared" si="76"/>
        <v>1.572683013153138</v>
      </c>
      <c r="AJ42" s="22">
        <f t="shared" si="77"/>
        <v>-2.6288582302280261</v>
      </c>
      <c r="AK42" s="22">
        <f t="shared" si="78"/>
        <v>1.3004365594014071</v>
      </c>
      <c r="AL42" s="22">
        <f t="shared" si="79"/>
        <v>-1.1998549812816299</v>
      </c>
      <c r="AM42" s="22">
        <f t="shared" si="80"/>
        <v>2.4290032489463962</v>
      </c>
      <c r="AN42" s="46">
        <v>1</v>
      </c>
      <c r="AO42" s="46">
        <v>1</v>
      </c>
      <c r="AP42" s="51">
        <v>1</v>
      </c>
      <c r="AQ42" s="21">
        <v>1</v>
      </c>
      <c r="AR42" s="17">
        <f t="shared" si="81"/>
        <v>6.1173704890006686</v>
      </c>
      <c r="AS42" s="17">
        <f t="shared" si="82"/>
        <v>6.1173704890006686</v>
      </c>
      <c r="AT42" s="17">
        <f t="shared" si="83"/>
        <v>34.810670047251705</v>
      </c>
      <c r="AU42" s="17">
        <f t="shared" si="84"/>
        <v>6.1173704890006686</v>
      </c>
      <c r="AV42" s="17">
        <f t="shared" si="85"/>
        <v>6.1173704890006686</v>
      </c>
      <c r="AW42" s="17">
        <f t="shared" si="86"/>
        <v>34.810670047251705</v>
      </c>
      <c r="AX42" s="14">
        <f t="shared" si="87"/>
        <v>7.8109219547136495E-3</v>
      </c>
      <c r="AY42" s="14">
        <f t="shared" si="88"/>
        <v>7.1882147429299303E-3</v>
      </c>
      <c r="AZ42" s="67">
        <f t="shared" si="89"/>
        <v>2.9245106062579583E-3</v>
      </c>
      <c r="BA42" s="21">
        <f t="shared" si="90"/>
        <v>0</v>
      </c>
      <c r="BB42" s="66">
        <v>1261</v>
      </c>
      <c r="BC42" s="15">
        <f t="shared" si="91"/>
        <v>931.40557756787439</v>
      </c>
      <c r="BD42" s="19">
        <f t="shared" si="92"/>
        <v>-329.59442243212561</v>
      </c>
      <c r="BE42" s="53">
        <f t="shared" si="93"/>
        <v>0</v>
      </c>
      <c r="BF42" s="61">
        <f t="shared" si="94"/>
        <v>0</v>
      </c>
      <c r="BG42" s="62">
        <f t="shared" si="95"/>
        <v>0</v>
      </c>
      <c r="BH42" s="63">
        <f t="shared" si="96"/>
        <v>45.627982953476547</v>
      </c>
      <c r="BI42" s="46">
        <f t="shared" si="97"/>
        <v>0</v>
      </c>
      <c r="BJ42" s="64">
        <f t="shared" si="98"/>
        <v>1.3538677783020974</v>
      </c>
      <c r="BK42" s="66">
        <v>631</v>
      </c>
      <c r="BL42" s="66">
        <v>1892</v>
      </c>
      <c r="BM42" s="66">
        <v>0</v>
      </c>
      <c r="BN42" s="10">
        <f t="shared" si="99"/>
        <v>2523</v>
      </c>
      <c r="BO42" s="15">
        <f t="shared" si="100"/>
        <v>1275.2755539726847</v>
      </c>
      <c r="BP42" s="9">
        <f t="shared" si="101"/>
        <v>-1247.7244460273153</v>
      </c>
      <c r="BQ42" s="53">
        <f t="shared" si="102"/>
        <v>0</v>
      </c>
      <c r="BR42" s="7">
        <f t="shared" si="103"/>
        <v>0</v>
      </c>
      <c r="BS42" s="62">
        <f t="shared" si="104"/>
        <v>0</v>
      </c>
      <c r="BT42" s="48">
        <f t="shared" si="105"/>
        <v>45.627982953476547</v>
      </c>
      <c r="BU42" s="46">
        <f t="shared" si="106"/>
        <v>0</v>
      </c>
      <c r="BV42" s="64">
        <f t="shared" si="107"/>
        <v>1.9783959569682463</v>
      </c>
      <c r="BW42" s="16">
        <f t="shared" si="108"/>
        <v>3784</v>
      </c>
      <c r="BX42" s="69">
        <f t="shared" si="109"/>
        <v>2236.0549160698142</v>
      </c>
      <c r="BY42" s="66">
        <v>0</v>
      </c>
      <c r="BZ42" s="15">
        <f t="shared" si="110"/>
        <v>29.373784529254934</v>
      </c>
      <c r="CA42" s="37">
        <f t="shared" si="111"/>
        <v>29.373784529254934</v>
      </c>
      <c r="CB42" s="54">
        <f t="shared" si="112"/>
        <v>29.373784529254934</v>
      </c>
      <c r="CC42" s="26">
        <f t="shared" si="113"/>
        <v>9.1507116913566895E-3</v>
      </c>
      <c r="CD42" s="47">
        <f t="shared" si="114"/>
        <v>29.373784529254937</v>
      </c>
      <c r="CE42" s="48">
        <f t="shared" si="115"/>
        <v>44.664219537890602</v>
      </c>
      <c r="CF42" s="65">
        <f t="shared" si="116"/>
        <v>0.65765807246079555</v>
      </c>
      <c r="CG42" t="s">
        <v>222</v>
      </c>
      <c r="CH42" s="66">
        <v>0</v>
      </c>
      <c r="CI42" s="15">
        <f t="shared" si="117"/>
        <v>27.206722170017787</v>
      </c>
      <c r="CJ42" s="37">
        <f t="shared" si="118"/>
        <v>27.206722170017787</v>
      </c>
      <c r="CK42" s="54">
        <f t="shared" si="119"/>
        <v>27.206722170017787</v>
      </c>
      <c r="CL42" s="26">
        <f t="shared" si="120"/>
        <v>4.2331915621624068E-3</v>
      </c>
      <c r="CM42" s="47">
        <f t="shared" si="121"/>
        <v>27.206722170017787</v>
      </c>
      <c r="CN42" s="48">
        <f t="shared" si="122"/>
        <v>44.664219537890602</v>
      </c>
      <c r="CO42" s="65">
        <f t="shared" si="123"/>
        <v>0.60913909280194944</v>
      </c>
      <c r="CP42" s="70">
        <f t="shared" si="124"/>
        <v>0</v>
      </c>
      <c r="CQ42" s="1">
        <f t="shared" si="125"/>
        <v>3784</v>
      </c>
    </row>
    <row r="43" spans="1:95" x14ac:dyDescent="0.2">
      <c r="A43" s="28" t="s">
        <v>203</v>
      </c>
      <c r="B43">
        <v>1</v>
      </c>
      <c r="C43">
        <v>1</v>
      </c>
      <c r="D43">
        <v>0.47782660807031502</v>
      </c>
      <c r="E43">
        <v>0.52217339192968404</v>
      </c>
      <c r="F43">
        <v>0.72665872069924498</v>
      </c>
      <c r="G43">
        <v>0.72665872069924498</v>
      </c>
      <c r="H43">
        <v>0.18679481821980701</v>
      </c>
      <c r="I43">
        <v>0.62473882156289096</v>
      </c>
      <c r="J43">
        <v>0.34161085259209301</v>
      </c>
      <c r="K43">
        <v>0.498231377094567</v>
      </c>
      <c r="L43">
        <v>0.62897799202663196</v>
      </c>
      <c r="M43">
        <v>1.08723957368448</v>
      </c>
      <c r="N43" s="21">
        <v>0</v>
      </c>
      <c r="O43">
        <v>1.0151924768059399</v>
      </c>
      <c r="P43">
        <v>0.98380741998947996</v>
      </c>
      <c r="Q43">
        <v>1.0158555504042599</v>
      </c>
      <c r="R43">
        <v>0.97957407350834003</v>
      </c>
      <c r="S43">
        <v>26.290000915527301</v>
      </c>
      <c r="T43" s="27">
        <f t="shared" si="64"/>
        <v>0.98380741998947996</v>
      </c>
      <c r="U43" s="27">
        <f t="shared" si="65"/>
        <v>1.0158555504042599</v>
      </c>
      <c r="V43" s="39">
        <f t="shared" si="66"/>
        <v>25.86429797222598</v>
      </c>
      <c r="W43" s="38">
        <f t="shared" si="67"/>
        <v>26.706843350171482</v>
      </c>
      <c r="X43" s="44">
        <f t="shared" si="68"/>
        <v>1.0047481420313793</v>
      </c>
      <c r="Y43" s="44">
        <f t="shared" si="69"/>
        <v>0.51178855984830907</v>
      </c>
      <c r="Z43" s="22">
        <f t="shared" si="70"/>
        <v>1</v>
      </c>
      <c r="AA43" s="22">
        <f t="shared" si="71"/>
        <v>1</v>
      </c>
      <c r="AB43" s="22">
        <f t="shared" si="72"/>
        <v>1</v>
      </c>
      <c r="AC43" s="22">
        <v>1</v>
      </c>
      <c r="AD43" s="22">
        <v>1</v>
      </c>
      <c r="AE43" s="22">
        <v>1</v>
      </c>
      <c r="AF43" s="22">
        <f t="shared" si="73"/>
        <v>-0.10573411347504191</v>
      </c>
      <c r="AG43" s="22">
        <f t="shared" si="74"/>
        <v>0.97680415159684475</v>
      </c>
      <c r="AH43" s="22">
        <f t="shared" si="75"/>
        <v>0.62897799202663196</v>
      </c>
      <c r="AI43" s="22">
        <f t="shared" si="76"/>
        <v>1.7347121055016739</v>
      </c>
      <c r="AJ43" s="22">
        <f t="shared" si="77"/>
        <v>-2.6288582302280261</v>
      </c>
      <c r="AK43" s="22">
        <f t="shared" si="78"/>
        <v>1.3004365594014071</v>
      </c>
      <c r="AL43" s="22">
        <f t="shared" si="79"/>
        <v>1.08723957368448</v>
      </c>
      <c r="AM43" s="22">
        <f t="shared" si="80"/>
        <v>4.7160978039125059</v>
      </c>
      <c r="AN43" s="46">
        <v>0</v>
      </c>
      <c r="AO43" s="49">
        <v>0</v>
      </c>
      <c r="AP43" s="51">
        <v>0.5</v>
      </c>
      <c r="AQ43" s="50">
        <v>1</v>
      </c>
      <c r="AR43" s="17">
        <f t="shared" si="81"/>
        <v>0</v>
      </c>
      <c r="AS43" s="17">
        <f t="shared" si="82"/>
        <v>0</v>
      </c>
      <c r="AT43" s="17">
        <f t="shared" si="83"/>
        <v>247.34390699838525</v>
      </c>
      <c r="AU43" s="17">
        <f t="shared" si="84"/>
        <v>0</v>
      </c>
      <c r="AV43" s="17">
        <f t="shared" si="85"/>
        <v>0</v>
      </c>
      <c r="AW43" s="17">
        <f t="shared" si="86"/>
        <v>247.34390699838525</v>
      </c>
      <c r="AX43" s="14">
        <f t="shared" si="87"/>
        <v>0</v>
      </c>
      <c r="AY43" s="14">
        <f t="shared" si="88"/>
        <v>0</v>
      </c>
      <c r="AZ43" s="67">
        <f t="shared" si="89"/>
        <v>2.0779832115503011E-2</v>
      </c>
      <c r="BA43" s="21">
        <f t="shared" si="90"/>
        <v>0</v>
      </c>
      <c r="BB43" s="66">
        <v>0</v>
      </c>
      <c r="BC43" s="15">
        <f t="shared" si="91"/>
        <v>0</v>
      </c>
      <c r="BD43" s="19">
        <f t="shared" si="92"/>
        <v>0</v>
      </c>
      <c r="BE43" s="53">
        <f t="shared" si="93"/>
        <v>0</v>
      </c>
      <c r="BF43" s="61">
        <f t="shared" si="94"/>
        <v>0</v>
      </c>
      <c r="BG43" s="62">
        <f t="shared" si="95"/>
        <v>0</v>
      </c>
      <c r="BH43" s="63">
        <f t="shared" si="96"/>
        <v>26.706843350171482</v>
      </c>
      <c r="BI43" s="46">
        <f t="shared" si="97"/>
        <v>0</v>
      </c>
      <c r="BJ43" s="64" t="e">
        <f t="shared" si="98"/>
        <v>#DIV/0!</v>
      </c>
      <c r="BK43" s="66">
        <v>0</v>
      </c>
      <c r="BL43" s="66">
        <v>0</v>
      </c>
      <c r="BM43" s="66">
        <v>0</v>
      </c>
      <c r="BN43" s="10">
        <f t="shared" si="99"/>
        <v>0</v>
      </c>
      <c r="BO43" s="15">
        <f t="shared" si="100"/>
        <v>0</v>
      </c>
      <c r="BP43" s="9">
        <f t="shared" si="101"/>
        <v>0</v>
      </c>
      <c r="BQ43" s="53">
        <f t="shared" si="102"/>
        <v>0</v>
      </c>
      <c r="BR43" s="7">
        <f t="shared" si="103"/>
        <v>0</v>
      </c>
      <c r="BS43" s="62">
        <f t="shared" si="104"/>
        <v>0</v>
      </c>
      <c r="BT43" s="48">
        <f t="shared" si="105"/>
        <v>26.706843350171482</v>
      </c>
      <c r="BU43" s="46">
        <f t="shared" si="106"/>
        <v>0</v>
      </c>
      <c r="BV43" s="64" t="e">
        <f t="shared" si="107"/>
        <v>#DIV/0!</v>
      </c>
      <c r="BW43" s="16">
        <f t="shared" si="108"/>
        <v>210</v>
      </c>
      <c r="BX43" s="69">
        <f t="shared" si="109"/>
        <v>208.71263376811225</v>
      </c>
      <c r="BY43" s="66">
        <v>210</v>
      </c>
      <c r="BZ43" s="15">
        <f t="shared" si="110"/>
        <v>208.71263376811225</v>
      </c>
      <c r="CA43" s="37">
        <f t="shared" si="111"/>
        <v>-1.287366231887745</v>
      </c>
      <c r="CB43" s="54">
        <f t="shared" si="112"/>
        <v>-1.287366231887745</v>
      </c>
      <c r="CC43" s="26">
        <f t="shared" si="113"/>
        <v>-4.0104867037001453E-4</v>
      </c>
      <c r="CD43" s="47">
        <f t="shared" si="114"/>
        <v>-1.287366231887745</v>
      </c>
      <c r="CE43" s="48">
        <f t="shared" si="115"/>
        <v>26.706843350171482</v>
      </c>
      <c r="CF43" s="65">
        <f t="shared" si="116"/>
        <v>-4.8203608903089591E-2</v>
      </c>
      <c r="CG43" t="s">
        <v>222</v>
      </c>
      <c r="CH43" s="66">
        <v>0</v>
      </c>
      <c r="CI43" s="15">
        <f t="shared" si="117"/>
        <v>193.31477817052451</v>
      </c>
      <c r="CJ43" s="37">
        <f t="shared" si="118"/>
        <v>193.31477817052451</v>
      </c>
      <c r="CK43" s="54">
        <f t="shared" si="119"/>
        <v>193.31477817052451</v>
      </c>
      <c r="CL43" s="26">
        <f t="shared" si="120"/>
        <v>3.0078540247475416E-2</v>
      </c>
      <c r="CM43" s="47">
        <f t="shared" si="121"/>
        <v>193.31477817052451</v>
      </c>
      <c r="CN43" s="48">
        <f t="shared" si="122"/>
        <v>26.706843350171482</v>
      </c>
      <c r="CO43" s="65">
        <f t="shared" si="123"/>
        <v>7.2383986244964911</v>
      </c>
      <c r="CP43" s="70">
        <f t="shared" si="124"/>
        <v>0</v>
      </c>
      <c r="CQ43" s="1">
        <f t="shared" si="125"/>
        <v>420</v>
      </c>
    </row>
    <row r="44" spans="1:95" x14ac:dyDescent="0.2">
      <c r="A44" s="28" t="s">
        <v>154</v>
      </c>
      <c r="B44">
        <v>1</v>
      </c>
      <c r="C44">
        <v>1</v>
      </c>
      <c r="D44">
        <v>0.500199760287654</v>
      </c>
      <c r="E44">
        <v>0.499800239712345</v>
      </c>
      <c r="F44">
        <v>0.402463249900675</v>
      </c>
      <c r="G44">
        <v>0.402463249900675</v>
      </c>
      <c r="H44">
        <v>0.61554534057668198</v>
      </c>
      <c r="I44">
        <v>0.47304638529043003</v>
      </c>
      <c r="J44">
        <v>0.53961235933044205</v>
      </c>
      <c r="K44">
        <v>0.46601946721429999</v>
      </c>
      <c r="L44">
        <v>0.61019256610666395</v>
      </c>
      <c r="M44">
        <v>-2.0372545346324098</v>
      </c>
      <c r="N44" s="21">
        <v>0</v>
      </c>
      <c r="O44">
        <v>1.00589500932591</v>
      </c>
      <c r="P44">
        <v>0.99614920237680404</v>
      </c>
      <c r="Q44">
        <v>1.00170313698667</v>
      </c>
      <c r="R44">
        <v>0.99460663017114004</v>
      </c>
      <c r="S44">
        <v>64.339996337890597</v>
      </c>
      <c r="T44" s="27">
        <f t="shared" si="64"/>
        <v>0.99614920237680404</v>
      </c>
      <c r="U44" s="27">
        <f t="shared" si="65"/>
        <v>1.00170313698667</v>
      </c>
      <c r="V44" s="39">
        <f t="shared" si="66"/>
        <v>64.092236032916205</v>
      </c>
      <c r="W44" s="38">
        <f t="shared" si="67"/>
        <v>64.449576165375873</v>
      </c>
      <c r="X44" s="44">
        <f t="shared" si="68"/>
        <v>0.99318744838976092</v>
      </c>
      <c r="Y44" s="44">
        <f t="shared" si="69"/>
        <v>0.48562140178583685</v>
      </c>
      <c r="Z44" s="22">
        <f t="shared" si="70"/>
        <v>1</v>
      </c>
      <c r="AA44" s="22">
        <f t="shared" si="71"/>
        <v>1</v>
      </c>
      <c r="AB44" s="22">
        <f t="shared" si="72"/>
        <v>1</v>
      </c>
      <c r="AC44" s="22">
        <v>1</v>
      </c>
      <c r="AD44" s="22">
        <v>1</v>
      </c>
      <c r="AE44" s="22">
        <v>1</v>
      </c>
      <c r="AF44" s="22">
        <f t="shared" si="73"/>
        <v>-0.10573411347504191</v>
      </c>
      <c r="AG44" s="22">
        <f t="shared" si="74"/>
        <v>0.97680415159684475</v>
      </c>
      <c r="AH44" s="22">
        <f t="shared" si="75"/>
        <v>0.61019256610666395</v>
      </c>
      <c r="AI44" s="22">
        <f t="shared" si="76"/>
        <v>1.7159266795817059</v>
      </c>
      <c r="AJ44" s="22">
        <f t="shared" si="77"/>
        <v>-2.6288582302280261</v>
      </c>
      <c r="AK44" s="22">
        <f t="shared" si="78"/>
        <v>1.3004365594014071</v>
      </c>
      <c r="AL44" s="22">
        <f t="shared" si="79"/>
        <v>-2.0372545346324098</v>
      </c>
      <c r="AM44" s="22">
        <f t="shared" si="80"/>
        <v>1.5916036955956163</v>
      </c>
      <c r="AN44" s="46">
        <v>1</v>
      </c>
      <c r="AO44" s="46">
        <v>1</v>
      </c>
      <c r="AP44" s="51">
        <v>1</v>
      </c>
      <c r="AQ44" s="21">
        <v>1</v>
      </c>
      <c r="AR44" s="17">
        <f t="shared" si="81"/>
        <v>8.6695170923102118</v>
      </c>
      <c r="AS44" s="17">
        <f t="shared" si="82"/>
        <v>8.6695170923102118</v>
      </c>
      <c r="AT44" s="17">
        <f t="shared" si="83"/>
        <v>6.4171140134760689</v>
      </c>
      <c r="AU44" s="17">
        <f t="shared" si="84"/>
        <v>8.6695170923102118</v>
      </c>
      <c r="AV44" s="17">
        <f t="shared" si="85"/>
        <v>8.6695170923102118</v>
      </c>
      <c r="AW44" s="17">
        <f t="shared" si="86"/>
        <v>6.4171140134760689</v>
      </c>
      <c r="AX44" s="14">
        <f t="shared" si="87"/>
        <v>1.1069612591692691E-2</v>
      </c>
      <c r="AY44" s="14">
        <f t="shared" si="88"/>
        <v>1.0187114004142584E-2</v>
      </c>
      <c r="AZ44" s="67">
        <f t="shared" si="89"/>
        <v>5.3911395467261291E-4</v>
      </c>
      <c r="BA44" s="21">
        <f t="shared" si="90"/>
        <v>0</v>
      </c>
      <c r="BB44" s="66">
        <v>1608</v>
      </c>
      <c r="BC44" s="15">
        <f t="shared" si="91"/>
        <v>1319.9848838838031</v>
      </c>
      <c r="BD44" s="19">
        <f t="shared" si="92"/>
        <v>-288.01511611619685</v>
      </c>
      <c r="BE44" s="53">
        <f t="shared" si="93"/>
        <v>0</v>
      </c>
      <c r="BF44" s="61">
        <f t="shared" si="94"/>
        <v>0</v>
      </c>
      <c r="BG44" s="62">
        <f t="shared" si="95"/>
        <v>0</v>
      </c>
      <c r="BH44" s="63">
        <f t="shared" si="96"/>
        <v>64.449576165375873</v>
      </c>
      <c r="BI44" s="46">
        <f t="shared" si="97"/>
        <v>0</v>
      </c>
      <c r="BJ44" s="64">
        <f t="shared" si="98"/>
        <v>1.2181957684763536</v>
      </c>
      <c r="BK44" s="66">
        <v>257</v>
      </c>
      <c r="BL44" s="66">
        <v>2767</v>
      </c>
      <c r="BM44" s="66">
        <v>0</v>
      </c>
      <c r="BN44" s="10">
        <f t="shared" si="99"/>
        <v>3024</v>
      </c>
      <c r="BO44" s="15">
        <f t="shared" si="100"/>
        <v>1807.3162697029443</v>
      </c>
      <c r="BP44" s="9">
        <f t="shared" si="101"/>
        <v>-1216.6837302970557</v>
      </c>
      <c r="BQ44" s="53">
        <f t="shared" si="102"/>
        <v>0</v>
      </c>
      <c r="BR44" s="7">
        <f t="shared" si="103"/>
        <v>0</v>
      </c>
      <c r="BS44" s="62">
        <f t="shared" si="104"/>
        <v>0</v>
      </c>
      <c r="BT44" s="48">
        <f t="shared" si="105"/>
        <v>64.449576165375873</v>
      </c>
      <c r="BU44" s="46">
        <f t="shared" si="106"/>
        <v>0</v>
      </c>
      <c r="BV44" s="64">
        <f t="shared" si="107"/>
        <v>1.673199124410601</v>
      </c>
      <c r="BW44" s="16">
        <f t="shared" si="108"/>
        <v>4632</v>
      </c>
      <c r="BX44" s="69">
        <f t="shared" si="109"/>
        <v>3132.7160141474787</v>
      </c>
      <c r="BY44" s="66">
        <v>0</v>
      </c>
      <c r="BZ44" s="15">
        <f t="shared" si="110"/>
        <v>5.4148605607317242</v>
      </c>
      <c r="CA44" s="37">
        <f t="shared" si="111"/>
        <v>5.4148605607317242</v>
      </c>
      <c r="CB44" s="54">
        <f t="shared" si="112"/>
        <v>5.4148605607317242</v>
      </c>
      <c r="CC44" s="26">
        <f t="shared" si="113"/>
        <v>1.6868724488260844E-3</v>
      </c>
      <c r="CD44" s="47">
        <f t="shared" si="114"/>
        <v>5.4148605607317242</v>
      </c>
      <c r="CE44" s="48">
        <f t="shared" si="115"/>
        <v>64.092236032916205</v>
      </c>
      <c r="CF44" s="65">
        <f t="shared" si="116"/>
        <v>8.4485436862442809E-2</v>
      </c>
      <c r="CG44" t="s">
        <v>222</v>
      </c>
      <c r="CH44" s="66">
        <v>0</v>
      </c>
      <c r="CI44" s="15">
        <f t="shared" si="117"/>
        <v>5.015377120319318</v>
      </c>
      <c r="CJ44" s="37">
        <f t="shared" si="118"/>
        <v>5.015377120319318</v>
      </c>
      <c r="CK44" s="54">
        <f t="shared" si="119"/>
        <v>5.015377120319318</v>
      </c>
      <c r="CL44" s="26">
        <f t="shared" si="120"/>
        <v>7.8036052906788826E-4</v>
      </c>
      <c r="CM44" s="47">
        <f t="shared" si="121"/>
        <v>5.015377120319318</v>
      </c>
      <c r="CN44" s="48">
        <f t="shared" si="122"/>
        <v>64.092236032916205</v>
      </c>
      <c r="CO44" s="65">
        <f t="shared" si="123"/>
        <v>7.8252490952937626E-2</v>
      </c>
      <c r="CP44" s="70">
        <f t="shared" si="124"/>
        <v>0</v>
      </c>
      <c r="CQ44" s="1">
        <f t="shared" si="125"/>
        <v>4632</v>
      </c>
    </row>
    <row r="45" spans="1:95" x14ac:dyDescent="0.2">
      <c r="A45" s="28" t="s">
        <v>163</v>
      </c>
      <c r="B45">
        <v>0</v>
      </c>
      <c r="C45">
        <v>0</v>
      </c>
      <c r="D45">
        <v>6.79184978026368E-3</v>
      </c>
      <c r="E45">
        <v>0.99320815021973596</v>
      </c>
      <c r="F45">
        <v>1.1918951132300301E-3</v>
      </c>
      <c r="G45">
        <v>1.1918951132300301E-3</v>
      </c>
      <c r="H45">
        <v>8.3577099874634301E-4</v>
      </c>
      <c r="I45">
        <v>9.4024237358963595E-3</v>
      </c>
      <c r="J45">
        <v>2.8032611502295701E-3</v>
      </c>
      <c r="K45">
        <v>1.8278931221672201E-3</v>
      </c>
      <c r="L45">
        <v>0.72847765661298602</v>
      </c>
      <c r="M45">
        <v>-2.6803747560770601</v>
      </c>
      <c r="N45" s="21">
        <v>6</v>
      </c>
      <c r="O45">
        <v>0.99915395003382401</v>
      </c>
      <c r="P45">
        <v>0.97876031005764597</v>
      </c>
      <c r="Q45">
        <v>1.00867354921844</v>
      </c>
      <c r="R45">
        <v>0.98672202157876598</v>
      </c>
      <c r="S45">
        <v>83.489997863769503</v>
      </c>
      <c r="T45" s="27">
        <f t="shared" si="64"/>
        <v>0.98672202157876598</v>
      </c>
      <c r="U45" s="27">
        <f t="shared" si="65"/>
        <v>1.00867354921844</v>
      </c>
      <c r="V45" s="39">
        <f t="shared" si="66"/>
        <v>89.260711779048393</v>
      </c>
      <c r="W45" s="38">
        <f t="shared" si="67"/>
        <v>88.692904278127415</v>
      </c>
      <c r="X45" s="44">
        <f t="shared" si="68"/>
        <v>1.2481420313790257</v>
      </c>
      <c r="Y45" s="44">
        <f t="shared" si="69"/>
        <v>3.434998430537605E-3</v>
      </c>
      <c r="Z45" s="22">
        <f t="shared" si="70"/>
        <v>38.079992646625016</v>
      </c>
      <c r="AA45" s="22">
        <f t="shared" si="71"/>
        <v>19.539996323312508</v>
      </c>
      <c r="AB45" s="22">
        <f t="shared" si="72"/>
        <v>1</v>
      </c>
      <c r="AC45" s="22">
        <v>1</v>
      </c>
      <c r="AD45" s="22">
        <v>1</v>
      </c>
      <c r="AE45" s="22">
        <v>1</v>
      </c>
      <c r="AF45" s="22">
        <f t="shared" si="73"/>
        <v>-0.10573411347504191</v>
      </c>
      <c r="AG45" s="22">
        <f t="shared" si="74"/>
        <v>0.97680415159684475</v>
      </c>
      <c r="AH45" s="22">
        <f t="shared" si="75"/>
        <v>0.72847765661298602</v>
      </c>
      <c r="AI45" s="22">
        <f t="shared" si="76"/>
        <v>1.8342117700880278</v>
      </c>
      <c r="AJ45" s="22">
        <f t="shared" si="77"/>
        <v>-2.6288582302280261</v>
      </c>
      <c r="AK45" s="22">
        <f t="shared" si="78"/>
        <v>1.3004365594014071</v>
      </c>
      <c r="AL45" s="22">
        <f t="shared" si="79"/>
        <v>-2.6288582302280261</v>
      </c>
      <c r="AM45" s="22">
        <f t="shared" si="80"/>
        <v>1</v>
      </c>
      <c r="AN45" s="46">
        <v>1</v>
      </c>
      <c r="AO45" s="46">
        <v>1</v>
      </c>
      <c r="AP45" s="51">
        <v>1</v>
      </c>
      <c r="AQ45" s="21">
        <v>1</v>
      </c>
      <c r="AR45" s="17">
        <f t="shared" si="81"/>
        <v>11.318735307105689</v>
      </c>
      <c r="AS45" s="17">
        <f t="shared" si="82"/>
        <v>431.01735726367957</v>
      </c>
      <c r="AT45" s="17">
        <f t="shared" si="83"/>
        <v>19.539996323312508</v>
      </c>
      <c r="AU45" s="17">
        <f t="shared" si="84"/>
        <v>11.318735307105689</v>
      </c>
      <c r="AV45" s="17">
        <f t="shared" si="85"/>
        <v>93.800069070126071</v>
      </c>
      <c r="AW45" s="17">
        <f t="shared" si="86"/>
        <v>19.539996323312508</v>
      </c>
      <c r="AX45" s="14">
        <f t="shared" si="87"/>
        <v>1.4452248440539842E-2</v>
      </c>
      <c r="AY45" s="14">
        <f t="shared" si="88"/>
        <v>0.11021974892481493</v>
      </c>
      <c r="AZ45" s="67">
        <f t="shared" si="89"/>
        <v>1.6415922593906093E-3</v>
      </c>
      <c r="BA45" s="21">
        <f t="shared" si="90"/>
        <v>6</v>
      </c>
      <c r="BB45" s="66">
        <v>2839</v>
      </c>
      <c r="BC45" s="15">
        <f t="shared" si="91"/>
        <v>1723.343913043733</v>
      </c>
      <c r="BD45" s="19">
        <f t="shared" si="92"/>
        <v>-1115.656086956267</v>
      </c>
      <c r="BE45" s="53">
        <f t="shared" si="93"/>
        <v>0</v>
      </c>
      <c r="BF45" s="61">
        <f t="shared" si="94"/>
        <v>0</v>
      </c>
      <c r="BG45" s="62">
        <f t="shared" si="95"/>
        <v>0</v>
      </c>
      <c r="BH45" s="63">
        <f t="shared" si="96"/>
        <v>88.692904278127415</v>
      </c>
      <c r="BI45" s="46">
        <f t="shared" si="97"/>
        <v>0</v>
      </c>
      <c r="BJ45" s="64">
        <f t="shared" si="98"/>
        <v>1.6473786680139888</v>
      </c>
      <c r="BK45" s="66">
        <v>1252</v>
      </c>
      <c r="BL45" s="66">
        <v>3674</v>
      </c>
      <c r="BM45" s="66">
        <v>83</v>
      </c>
      <c r="BN45" s="10">
        <f t="shared" si="99"/>
        <v>5009</v>
      </c>
      <c r="BO45" s="15">
        <f t="shared" si="100"/>
        <v>19554.306096249267</v>
      </c>
      <c r="BP45" s="9">
        <f t="shared" si="101"/>
        <v>14545.306096249267</v>
      </c>
      <c r="BQ45" s="53">
        <f t="shared" si="102"/>
        <v>14545.306096249267</v>
      </c>
      <c r="BR45" s="7">
        <f t="shared" si="103"/>
        <v>0.22914234654013388</v>
      </c>
      <c r="BS45" s="62">
        <f t="shared" si="104"/>
        <v>1108.3615302146266</v>
      </c>
      <c r="BT45" s="48">
        <f t="shared" si="105"/>
        <v>89.260711779048393</v>
      </c>
      <c r="BU45" s="46">
        <f t="shared" si="106"/>
        <v>12.417126282369455</v>
      </c>
      <c r="BV45" s="64">
        <f t="shared" si="107"/>
        <v>0.25615841213413254</v>
      </c>
      <c r="BW45" s="16">
        <f t="shared" si="108"/>
        <v>8015</v>
      </c>
      <c r="BX45" s="69">
        <f t="shared" si="109"/>
        <v>21294.138161946321</v>
      </c>
      <c r="BY45" s="66">
        <v>167</v>
      </c>
      <c r="BZ45" s="15">
        <f t="shared" si="110"/>
        <v>16.488152653319279</v>
      </c>
      <c r="CA45" s="37">
        <f t="shared" si="111"/>
        <v>-150.51184734668072</v>
      </c>
      <c r="CB45" s="54">
        <f t="shared" si="112"/>
        <v>-150.51184734668072</v>
      </c>
      <c r="CC45" s="26">
        <f t="shared" si="113"/>
        <v>-4.6888425964698104E-2</v>
      </c>
      <c r="CD45" s="47">
        <f t="shared" si="114"/>
        <v>-150.51184734668072</v>
      </c>
      <c r="CE45" s="48">
        <f t="shared" si="115"/>
        <v>88.692904278127415</v>
      </c>
      <c r="CF45" s="65">
        <f t="shared" si="116"/>
        <v>-1.6969998735716054</v>
      </c>
      <c r="CG45" t="s">
        <v>222</v>
      </c>
      <c r="CH45" s="66">
        <v>0</v>
      </c>
      <c r="CI45" s="15">
        <f t="shared" si="117"/>
        <v>15.271732789110839</v>
      </c>
      <c r="CJ45" s="37">
        <f t="shared" si="118"/>
        <v>15.271732789110839</v>
      </c>
      <c r="CK45" s="54">
        <f t="shared" si="119"/>
        <v>15.271732789110839</v>
      </c>
      <c r="CL45" s="26">
        <f t="shared" si="120"/>
        <v>2.3761837232162499E-3</v>
      </c>
      <c r="CM45" s="47">
        <f t="shared" si="121"/>
        <v>15.271732789110839</v>
      </c>
      <c r="CN45" s="48">
        <f t="shared" si="122"/>
        <v>88.692904278127415</v>
      </c>
      <c r="CO45" s="65">
        <f t="shared" si="123"/>
        <v>0.17218663559850306</v>
      </c>
      <c r="CP45" s="70">
        <f t="shared" si="124"/>
        <v>6</v>
      </c>
      <c r="CQ45" s="1">
        <f t="shared" si="125"/>
        <v>8182</v>
      </c>
    </row>
    <row r="46" spans="1:95" x14ac:dyDescent="0.2">
      <c r="A46" s="28" t="s">
        <v>248</v>
      </c>
      <c r="B46">
        <v>1</v>
      </c>
      <c r="C46">
        <v>1</v>
      </c>
      <c r="D46">
        <v>0.49380743108269998</v>
      </c>
      <c r="E46">
        <v>0.50619256891729902</v>
      </c>
      <c r="F46">
        <v>0.64600715137067899</v>
      </c>
      <c r="G46">
        <v>0.64600715137067899</v>
      </c>
      <c r="H46">
        <v>0.478896782281654</v>
      </c>
      <c r="I46">
        <v>0.64437944003342995</v>
      </c>
      <c r="J46">
        <v>0.55550989226157299</v>
      </c>
      <c r="K46">
        <v>0.59905205371330705</v>
      </c>
      <c r="L46">
        <v>0.16681618174336599</v>
      </c>
      <c r="M46">
        <v>1.01288247833788</v>
      </c>
      <c r="N46" s="21">
        <v>0</v>
      </c>
      <c r="O46">
        <v>1.04076417127581</v>
      </c>
      <c r="P46">
        <v>0.98702669173026703</v>
      </c>
      <c r="Q46">
        <v>1.01855379364219</v>
      </c>
      <c r="R46">
        <v>0.95953741365267997</v>
      </c>
      <c r="S46">
        <v>2.6400001049041699</v>
      </c>
      <c r="T46" s="27">
        <f t="shared" si="64"/>
        <v>0.98702669173026703</v>
      </c>
      <c r="U46" s="27">
        <f t="shared" si="65"/>
        <v>1.01855379364219</v>
      </c>
      <c r="V46" s="39">
        <f t="shared" si="66"/>
        <v>2.6057505697111205</v>
      </c>
      <c r="W46" s="38">
        <f t="shared" si="67"/>
        <v>2.688982122065922</v>
      </c>
      <c r="X46" s="44">
        <f t="shared" si="68"/>
        <v>0.99649050371593761</v>
      </c>
      <c r="Y46" s="44">
        <f t="shared" si="69"/>
        <v>0.58052284315914604</v>
      </c>
      <c r="Z46" s="22">
        <f t="shared" si="70"/>
        <v>1</v>
      </c>
      <c r="AA46" s="22">
        <f t="shared" si="71"/>
        <v>1</v>
      </c>
      <c r="AB46" s="22">
        <f t="shared" si="72"/>
        <v>1</v>
      </c>
      <c r="AC46" s="22">
        <v>1</v>
      </c>
      <c r="AD46" s="22">
        <v>1</v>
      </c>
      <c r="AE46" s="22">
        <v>1</v>
      </c>
      <c r="AF46" s="22">
        <f t="shared" si="73"/>
        <v>-0.10573411347504191</v>
      </c>
      <c r="AG46" s="22">
        <f t="shared" si="74"/>
        <v>0.97680415159684475</v>
      </c>
      <c r="AH46" s="22">
        <f t="shared" si="75"/>
        <v>0.16681618174336599</v>
      </c>
      <c r="AI46" s="22">
        <f t="shared" si="76"/>
        <v>1.2725502952184078</v>
      </c>
      <c r="AJ46" s="22">
        <f t="shared" si="77"/>
        <v>-2.6288582302280261</v>
      </c>
      <c r="AK46" s="22">
        <f t="shared" si="78"/>
        <v>1.3004365594014071</v>
      </c>
      <c r="AL46" s="22">
        <f t="shared" si="79"/>
        <v>1.01288247833788</v>
      </c>
      <c r="AM46" s="22">
        <f t="shared" si="80"/>
        <v>4.6417407085659059</v>
      </c>
      <c r="AN46" s="46">
        <v>0</v>
      </c>
      <c r="AO46" s="49">
        <v>0</v>
      </c>
      <c r="AP46" s="51">
        <v>0.5</v>
      </c>
      <c r="AQ46" s="50">
        <v>1</v>
      </c>
      <c r="AR46" s="17">
        <f t="shared" si="81"/>
        <v>0</v>
      </c>
      <c r="AS46" s="17">
        <f t="shared" si="82"/>
        <v>0</v>
      </c>
      <c r="AT46" s="17">
        <f t="shared" si="83"/>
        <v>232.10981816212268</v>
      </c>
      <c r="AU46" s="17">
        <f t="shared" si="84"/>
        <v>0</v>
      </c>
      <c r="AV46" s="17">
        <f t="shared" si="85"/>
        <v>0</v>
      </c>
      <c r="AW46" s="17">
        <f t="shared" si="86"/>
        <v>232.10981816212268</v>
      </c>
      <c r="AX46" s="14">
        <f t="shared" si="87"/>
        <v>0</v>
      </c>
      <c r="AY46" s="14">
        <f t="shared" si="88"/>
        <v>0</v>
      </c>
      <c r="AZ46" s="67">
        <f t="shared" si="89"/>
        <v>1.9499987334639816E-2</v>
      </c>
      <c r="BA46" s="21">
        <f t="shared" si="90"/>
        <v>0</v>
      </c>
      <c r="BB46" s="66">
        <v>0</v>
      </c>
      <c r="BC46" s="15">
        <f t="shared" si="91"/>
        <v>0</v>
      </c>
      <c r="BD46" s="19">
        <f t="shared" si="92"/>
        <v>0</v>
      </c>
      <c r="BE46" s="53">
        <f t="shared" si="93"/>
        <v>0</v>
      </c>
      <c r="BF46" s="61">
        <f t="shared" si="94"/>
        <v>0</v>
      </c>
      <c r="BG46" s="62">
        <f t="shared" si="95"/>
        <v>0</v>
      </c>
      <c r="BH46" s="63">
        <f t="shared" si="96"/>
        <v>2.688982122065922</v>
      </c>
      <c r="BI46" s="46">
        <f t="shared" si="97"/>
        <v>0</v>
      </c>
      <c r="BJ46" s="64" t="e">
        <f t="shared" si="98"/>
        <v>#DIV/0!</v>
      </c>
      <c r="BK46" s="66">
        <v>0</v>
      </c>
      <c r="BL46" s="66">
        <v>0</v>
      </c>
      <c r="BM46" s="66">
        <v>0</v>
      </c>
      <c r="BN46" s="10">
        <f t="shared" si="99"/>
        <v>0</v>
      </c>
      <c r="BO46" s="15">
        <f t="shared" si="100"/>
        <v>0</v>
      </c>
      <c r="BP46" s="9">
        <f t="shared" si="101"/>
        <v>0</v>
      </c>
      <c r="BQ46" s="53">
        <f t="shared" si="102"/>
        <v>0</v>
      </c>
      <c r="BR46" s="7">
        <f t="shared" si="103"/>
        <v>0</v>
      </c>
      <c r="BS46" s="62">
        <f t="shared" si="104"/>
        <v>0</v>
      </c>
      <c r="BT46" s="48">
        <f t="shared" si="105"/>
        <v>2.688982122065922</v>
      </c>
      <c r="BU46" s="46">
        <f t="shared" si="106"/>
        <v>0</v>
      </c>
      <c r="BV46" s="64" t="e">
        <f t="shared" si="107"/>
        <v>#DIV/0!</v>
      </c>
      <c r="BW46" s="16">
        <f t="shared" si="108"/>
        <v>203</v>
      </c>
      <c r="BX46" s="69">
        <f t="shared" si="109"/>
        <v>195.8578727891223</v>
      </c>
      <c r="BY46" s="66">
        <v>203</v>
      </c>
      <c r="BZ46" s="15">
        <f t="shared" si="110"/>
        <v>195.8578727891223</v>
      </c>
      <c r="CA46" s="37">
        <f t="shared" si="111"/>
        <v>-7.1421272108777032</v>
      </c>
      <c r="CB46" s="54">
        <f t="shared" si="112"/>
        <v>-7.1421272108777032</v>
      </c>
      <c r="CC46" s="26">
        <f t="shared" si="113"/>
        <v>-2.224961747936982E-3</v>
      </c>
      <c r="CD46" s="47">
        <f t="shared" si="114"/>
        <v>-7.1421272108777032</v>
      </c>
      <c r="CE46" s="48">
        <f t="shared" si="115"/>
        <v>2.688982122065922</v>
      </c>
      <c r="CF46" s="65">
        <f t="shared" si="116"/>
        <v>-2.6560709170466583</v>
      </c>
      <c r="CG46" t="s">
        <v>222</v>
      </c>
      <c r="CH46" s="66">
        <v>0</v>
      </c>
      <c r="CI46" s="15">
        <f t="shared" si="117"/>
        <v>181.40838217415421</v>
      </c>
      <c r="CJ46" s="37">
        <f t="shared" si="118"/>
        <v>181.40838217415421</v>
      </c>
      <c r="CK46" s="54">
        <f t="shared" si="119"/>
        <v>181.40838217415421</v>
      </c>
      <c r="CL46" s="26">
        <f t="shared" si="120"/>
        <v>2.8225981355866535E-2</v>
      </c>
      <c r="CM46" s="47">
        <f t="shared" si="121"/>
        <v>181.40838217415421</v>
      </c>
      <c r="CN46" s="48">
        <f t="shared" si="122"/>
        <v>2.688982122065922</v>
      </c>
      <c r="CO46" s="65">
        <f t="shared" si="123"/>
        <v>67.463588056427724</v>
      </c>
      <c r="CP46" s="70">
        <f t="shared" si="124"/>
        <v>0</v>
      </c>
      <c r="CQ46" s="1">
        <f t="shared" si="125"/>
        <v>406</v>
      </c>
    </row>
    <row r="47" spans="1:95" x14ac:dyDescent="0.2">
      <c r="A47" s="28" t="s">
        <v>266</v>
      </c>
      <c r="B47">
        <v>0</v>
      </c>
      <c r="C47">
        <v>1</v>
      </c>
      <c r="D47">
        <v>0.92129444666400295</v>
      </c>
      <c r="E47">
        <v>7.8705553335996797E-2</v>
      </c>
      <c r="F47">
        <v>0.93881605085419095</v>
      </c>
      <c r="G47">
        <v>0.93881605085419095</v>
      </c>
      <c r="H47">
        <v>0.85917258671124097</v>
      </c>
      <c r="I47">
        <v>0.85415796071876304</v>
      </c>
      <c r="J47">
        <v>0.85666160446861295</v>
      </c>
      <c r="K47">
        <v>0.896798564018497</v>
      </c>
      <c r="L47">
        <v>0.29361769776144397</v>
      </c>
      <c r="M47">
        <v>-0.32374279246319199</v>
      </c>
      <c r="N47" s="21">
        <v>0</v>
      </c>
      <c r="O47">
        <v>1.00104957189657</v>
      </c>
      <c r="P47">
        <v>1.00384079685617</v>
      </c>
      <c r="Q47">
        <v>1.0076201366789601</v>
      </c>
      <c r="R47">
        <v>0.99141014272303996</v>
      </c>
      <c r="S47">
        <v>7.6900000572204501</v>
      </c>
      <c r="T47" s="27">
        <f t="shared" si="64"/>
        <v>1.00384079685617</v>
      </c>
      <c r="U47" s="27">
        <f t="shared" si="65"/>
        <v>1.0076201366789601</v>
      </c>
      <c r="V47" s="39">
        <f t="shared" si="66"/>
        <v>7.7195357852641697</v>
      </c>
      <c r="W47" s="38">
        <f t="shared" si="67"/>
        <v>7.748598908717681</v>
      </c>
      <c r="X47" s="44">
        <f t="shared" si="68"/>
        <v>0.77559867877786959</v>
      </c>
      <c r="Y47" s="44">
        <f t="shared" si="69"/>
        <v>0.89510246632707113</v>
      </c>
      <c r="Z47" s="22">
        <f t="shared" si="70"/>
        <v>1</v>
      </c>
      <c r="AA47" s="22">
        <f t="shared" si="71"/>
        <v>1</v>
      </c>
      <c r="AB47" s="22">
        <f t="shared" si="72"/>
        <v>1</v>
      </c>
      <c r="AC47" s="22">
        <v>1</v>
      </c>
      <c r="AD47" s="22">
        <v>1</v>
      </c>
      <c r="AE47" s="22">
        <v>1</v>
      </c>
      <c r="AF47" s="22">
        <f t="shared" si="73"/>
        <v>-0.10573411347504191</v>
      </c>
      <c r="AG47" s="22">
        <f t="shared" si="74"/>
        <v>0.97680415159684475</v>
      </c>
      <c r="AH47" s="22">
        <f t="shared" si="75"/>
        <v>0.29361769776144397</v>
      </c>
      <c r="AI47" s="22">
        <f t="shared" si="76"/>
        <v>1.3993518112364858</v>
      </c>
      <c r="AJ47" s="22">
        <f t="shared" si="77"/>
        <v>-2.6288582302280261</v>
      </c>
      <c r="AK47" s="22">
        <f t="shared" si="78"/>
        <v>1.3004365594014071</v>
      </c>
      <c r="AL47" s="22">
        <f t="shared" si="79"/>
        <v>-0.32374279246319199</v>
      </c>
      <c r="AM47" s="22">
        <f t="shared" si="80"/>
        <v>3.305115437764834</v>
      </c>
      <c r="AN47" s="46">
        <v>0</v>
      </c>
      <c r="AO47" s="49">
        <v>0</v>
      </c>
      <c r="AP47" s="51">
        <v>0.5</v>
      </c>
      <c r="AQ47" s="50">
        <v>1</v>
      </c>
      <c r="AR47" s="17">
        <f t="shared" si="81"/>
        <v>0</v>
      </c>
      <c r="AS47" s="17">
        <f t="shared" si="82"/>
        <v>0</v>
      </c>
      <c r="AT47" s="17">
        <f t="shared" si="83"/>
        <v>59.664572756597352</v>
      </c>
      <c r="AU47" s="17">
        <f t="shared" si="84"/>
        <v>0</v>
      </c>
      <c r="AV47" s="17">
        <f t="shared" si="85"/>
        <v>0</v>
      </c>
      <c r="AW47" s="17">
        <f t="shared" si="86"/>
        <v>59.664572756597352</v>
      </c>
      <c r="AX47" s="14">
        <f t="shared" si="87"/>
        <v>0</v>
      </c>
      <c r="AY47" s="14">
        <f t="shared" si="88"/>
        <v>0</v>
      </c>
      <c r="AZ47" s="67">
        <f t="shared" si="89"/>
        <v>5.0125342490583433E-3</v>
      </c>
      <c r="BA47" s="21">
        <f t="shared" si="90"/>
        <v>0</v>
      </c>
      <c r="BB47" s="66">
        <v>0</v>
      </c>
      <c r="BC47" s="15">
        <f t="shared" si="91"/>
        <v>0</v>
      </c>
      <c r="BD47" s="19">
        <f t="shared" si="92"/>
        <v>0</v>
      </c>
      <c r="BE47" s="53">
        <f t="shared" si="93"/>
        <v>0</v>
      </c>
      <c r="BF47" s="61">
        <f t="shared" si="94"/>
        <v>0</v>
      </c>
      <c r="BG47" s="62">
        <f t="shared" si="95"/>
        <v>0</v>
      </c>
      <c r="BH47" s="63">
        <f t="shared" si="96"/>
        <v>7.748598908717681</v>
      </c>
      <c r="BI47" s="46">
        <f t="shared" si="97"/>
        <v>0</v>
      </c>
      <c r="BJ47" s="64" t="e">
        <f t="shared" si="98"/>
        <v>#DIV/0!</v>
      </c>
      <c r="BK47" s="66">
        <v>0</v>
      </c>
      <c r="BL47" s="66">
        <v>0</v>
      </c>
      <c r="BM47" s="66">
        <v>0</v>
      </c>
      <c r="BN47" s="10">
        <f t="shared" si="99"/>
        <v>0</v>
      </c>
      <c r="BO47" s="15">
        <f t="shared" si="100"/>
        <v>0</v>
      </c>
      <c r="BP47" s="9">
        <f t="shared" si="101"/>
        <v>0</v>
      </c>
      <c r="BQ47" s="53">
        <f t="shared" si="102"/>
        <v>0</v>
      </c>
      <c r="BR47" s="7">
        <f t="shared" si="103"/>
        <v>0</v>
      </c>
      <c r="BS47" s="62">
        <f t="shared" si="104"/>
        <v>0</v>
      </c>
      <c r="BT47" s="48">
        <f t="shared" si="105"/>
        <v>7.748598908717681</v>
      </c>
      <c r="BU47" s="46">
        <f t="shared" si="106"/>
        <v>0</v>
      </c>
      <c r="BV47" s="64" t="e">
        <f t="shared" si="107"/>
        <v>#DIV/0!</v>
      </c>
      <c r="BW47" s="16">
        <f t="shared" si="108"/>
        <v>0</v>
      </c>
      <c r="BX47" s="69">
        <f t="shared" si="109"/>
        <v>50.345893997541999</v>
      </c>
      <c r="BY47" s="66">
        <v>0</v>
      </c>
      <c r="BZ47" s="15">
        <f t="shared" si="110"/>
        <v>50.345893997541999</v>
      </c>
      <c r="CA47" s="37">
        <f t="shared" si="111"/>
        <v>50.345893997541999</v>
      </c>
      <c r="CB47" s="54">
        <f t="shared" si="112"/>
        <v>50.345893997541999</v>
      </c>
      <c r="CC47" s="26">
        <f t="shared" si="113"/>
        <v>1.5684079126960144E-2</v>
      </c>
      <c r="CD47" s="47">
        <f t="shared" si="114"/>
        <v>50.345893997541999</v>
      </c>
      <c r="CE47" s="48">
        <f t="shared" si="115"/>
        <v>7.7195357852641697</v>
      </c>
      <c r="CF47" s="65">
        <f t="shared" si="116"/>
        <v>6.5218810298991468</v>
      </c>
      <c r="CG47" t="s">
        <v>222</v>
      </c>
      <c r="CH47" s="66">
        <v>0</v>
      </c>
      <c r="CI47" s="15">
        <f t="shared" si="117"/>
        <v>46.631606118989765</v>
      </c>
      <c r="CJ47" s="37">
        <f t="shared" si="118"/>
        <v>46.631606118989765</v>
      </c>
      <c r="CK47" s="54">
        <f t="shared" si="119"/>
        <v>46.631606118989765</v>
      </c>
      <c r="CL47" s="26">
        <f t="shared" si="120"/>
        <v>7.2555789822607384E-3</v>
      </c>
      <c r="CM47" s="47">
        <f t="shared" si="121"/>
        <v>46.631606118989765</v>
      </c>
      <c r="CN47" s="48">
        <f t="shared" si="122"/>
        <v>7.7195357852641697</v>
      </c>
      <c r="CO47" s="65">
        <f t="shared" si="123"/>
        <v>6.0407267245272553</v>
      </c>
      <c r="CP47" s="70">
        <f t="shared" si="124"/>
        <v>0</v>
      </c>
      <c r="CQ47" s="1">
        <f t="shared" si="125"/>
        <v>0</v>
      </c>
    </row>
    <row r="48" spans="1:95" x14ac:dyDescent="0.2">
      <c r="A48" s="28" t="s">
        <v>160</v>
      </c>
      <c r="B48">
        <v>1</v>
      </c>
      <c r="C48">
        <v>1</v>
      </c>
      <c r="D48">
        <v>0.59368757491010704</v>
      </c>
      <c r="E48">
        <v>0.40631242508989202</v>
      </c>
      <c r="F48">
        <v>0.69209376241557397</v>
      </c>
      <c r="G48">
        <v>0.69209376241557397</v>
      </c>
      <c r="H48">
        <v>0.32010029251984901</v>
      </c>
      <c r="I48">
        <v>0.28332636857500998</v>
      </c>
      <c r="J48">
        <v>0.30115254184457302</v>
      </c>
      <c r="K48">
        <v>0.45653674085031098</v>
      </c>
      <c r="L48">
        <v>0.84843363631006097</v>
      </c>
      <c r="M48">
        <v>-2.0697774826219599</v>
      </c>
      <c r="N48" s="21">
        <v>0</v>
      </c>
      <c r="O48">
        <v>1.0182514183698199</v>
      </c>
      <c r="P48">
        <v>0.990385295828207</v>
      </c>
      <c r="Q48">
        <v>0.99942157151461297</v>
      </c>
      <c r="R48">
        <v>0.99177526275610595</v>
      </c>
      <c r="S48">
        <v>369.19000244140602</v>
      </c>
      <c r="T48" s="27">
        <f t="shared" si="64"/>
        <v>0.990385295828207</v>
      </c>
      <c r="U48" s="27">
        <f t="shared" si="65"/>
        <v>0.99942157151461297</v>
      </c>
      <c r="V48" s="39">
        <f t="shared" si="66"/>
        <v>365.64034978474837</v>
      </c>
      <c r="W48" s="38">
        <f t="shared" si="67"/>
        <v>368.97645242747382</v>
      </c>
      <c r="X48" s="44">
        <f t="shared" si="68"/>
        <v>0.9448802642444265</v>
      </c>
      <c r="Y48" s="44">
        <f t="shared" si="69"/>
        <v>0.47699872050442821</v>
      </c>
      <c r="Z48" s="22">
        <f t="shared" si="70"/>
        <v>1</v>
      </c>
      <c r="AA48" s="22">
        <f t="shared" si="71"/>
        <v>1</v>
      </c>
      <c r="AB48" s="22">
        <f t="shared" si="72"/>
        <v>1</v>
      </c>
      <c r="AC48" s="22">
        <v>1</v>
      </c>
      <c r="AD48" s="22">
        <v>1</v>
      </c>
      <c r="AE48" s="22">
        <v>1</v>
      </c>
      <c r="AF48" s="22">
        <f t="shared" si="73"/>
        <v>-0.10573411347504191</v>
      </c>
      <c r="AG48" s="22">
        <f t="shared" si="74"/>
        <v>0.97680415159684475</v>
      </c>
      <c r="AH48" s="22">
        <f t="shared" si="75"/>
        <v>0.84843363631006097</v>
      </c>
      <c r="AI48" s="22">
        <f t="shared" si="76"/>
        <v>1.9541677497851029</v>
      </c>
      <c r="AJ48" s="22">
        <f t="shared" si="77"/>
        <v>-2.6288582302280261</v>
      </c>
      <c r="AK48" s="22">
        <f t="shared" si="78"/>
        <v>1.3004365594014071</v>
      </c>
      <c r="AL48" s="22">
        <f t="shared" si="79"/>
        <v>-2.0697774826219599</v>
      </c>
      <c r="AM48" s="22">
        <f t="shared" si="80"/>
        <v>1.5590807476060662</v>
      </c>
      <c r="AN48" s="46">
        <v>1</v>
      </c>
      <c r="AO48" s="46">
        <v>0</v>
      </c>
      <c r="AP48" s="51">
        <v>1</v>
      </c>
      <c r="AQ48" s="21">
        <v>1</v>
      </c>
      <c r="AR48" s="17">
        <f t="shared" si="81"/>
        <v>14.583016489433881</v>
      </c>
      <c r="AS48" s="17">
        <f t="shared" si="82"/>
        <v>0</v>
      </c>
      <c r="AT48" s="17">
        <f t="shared" si="83"/>
        <v>5.9084618358845731</v>
      </c>
      <c r="AU48" s="17">
        <f t="shared" si="84"/>
        <v>14.583016489433881</v>
      </c>
      <c r="AV48" s="17">
        <f t="shared" si="85"/>
        <v>0</v>
      </c>
      <c r="AW48" s="17">
        <f t="shared" si="86"/>
        <v>5.9084618358845731</v>
      </c>
      <c r="AX48" s="14">
        <f t="shared" si="87"/>
        <v>1.8620223160928422E-2</v>
      </c>
      <c r="AY48" s="14">
        <f t="shared" si="88"/>
        <v>0</v>
      </c>
      <c r="AZ48" s="67">
        <f t="shared" si="89"/>
        <v>4.9638111769351027E-4</v>
      </c>
      <c r="BA48" s="21">
        <f t="shared" si="90"/>
        <v>0</v>
      </c>
      <c r="BB48" s="66">
        <v>1108</v>
      </c>
      <c r="BC48" s="15">
        <f t="shared" si="91"/>
        <v>2220.3498906017485</v>
      </c>
      <c r="BD48" s="19">
        <f t="shared" si="92"/>
        <v>1112.3498906017485</v>
      </c>
      <c r="BE48" s="53">
        <f t="shared" si="93"/>
        <v>1112.3498906017485</v>
      </c>
      <c r="BF48" s="61">
        <f t="shared" si="94"/>
        <v>5.5251007514760836E-2</v>
      </c>
      <c r="BG48" s="62">
        <f t="shared" si="95"/>
        <v>74.865115182500404</v>
      </c>
      <c r="BH48" s="63">
        <f t="shared" si="96"/>
        <v>365.64034978474837</v>
      </c>
      <c r="BI48" s="46">
        <f t="shared" si="97"/>
        <v>0.20475069347946234</v>
      </c>
      <c r="BJ48" s="64">
        <f t="shared" si="98"/>
        <v>0.49902044929491507</v>
      </c>
      <c r="BK48" s="66">
        <v>0</v>
      </c>
      <c r="BL48" s="66">
        <v>0</v>
      </c>
      <c r="BM48" s="66">
        <v>0</v>
      </c>
      <c r="BN48" s="10">
        <f t="shared" si="99"/>
        <v>0</v>
      </c>
      <c r="BO48" s="15">
        <f t="shared" si="100"/>
        <v>0</v>
      </c>
      <c r="BP48" s="9">
        <f t="shared" si="101"/>
        <v>0</v>
      </c>
      <c r="BQ48" s="53">
        <f t="shared" si="102"/>
        <v>0</v>
      </c>
      <c r="BR48" s="7">
        <f t="shared" si="103"/>
        <v>0</v>
      </c>
      <c r="BS48" s="62">
        <f t="shared" si="104"/>
        <v>0</v>
      </c>
      <c r="BT48" s="48">
        <f t="shared" si="105"/>
        <v>368.97645242747382</v>
      </c>
      <c r="BU48" s="46">
        <f t="shared" si="106"/>
        <v>0</v>
      </c>
      <c r="BV48" s="64" t="e">
        <f t="shared" si="107"/>
        <v>#DIV/0!</v>
      </c>
      <c r="BW48" s="16">
        <f t="shared" si="108"/>
        <v>1108</v>
      </c>
      <c r="BX48" s="69">
        <f t="shared" si="109"/>
        <v>2225.3355425478621</v>
      </c>
      <c r="BY48" s="66">
        <v>0</v>
      </c>
      <c r="BZ48" s="15">
        <f t="shared" si="110"/>
        <v>4.9856519461136175</v>
      </c>
      <c r="CA48" s="37">
        <f t="shared" si="111"/>
        <v>4.9856519461136175</v>
      </c>
      <c r="CB48" s="54">
        <f t="shared" si="112"/>
        <v>4.9856519461136175</v>
      </c>
      <c r="CC48" s="26">
        <f t="shared" si="113"/>
        <v>1.5531626000353969E-3</v>
      </c>
      <c r="CD48" s="47">
        <f t="shared" si="114"/>
        <v>4.9856519461136175</v>
      </c>
      <c r="CE48" s="48">
        <f t="shared" si="115"/>
        <v>365.64034978474837</v>
      </c>
      <c r="CF48" s="65">
        <f t="shared" si="116"/>
        <v>1.3635398689035986E-2</v>
      </c>
      <c r="CG48" t="s">
        <v>222</v>
      </c>
      <c r="CH48" s="66">
        <v>0</v>
      </c>
      <c r="CI48" s="15">
        <f t="shared" si="117"/>
        <v>4.617833537902726</v>
      </c>
      <c r="CJ48" s="37">
        <f t="shared" si="118"/>
        <v>4.617833537902726</v>
      </c>
      <c r="CK48" s="54">
        <f t="shared" si="119"/>
        <v>4.617833537902726</v>
      </c>
      <c r="CL48" s="26">
        <f t="shared" si="120"/>
        <v>7.1850529607946567E-4</v>
      </c>
      <c r="CM48" s="47">
        <f t="shared" si="121"/>
        <v>4.617833537902726</v>
      </c>
      <c r="CN48" s="48">
        <f t="shared" si="122"/>
        <v>365.64034978474837</v>
      </c>
      <c r="CO48" s="65">
        <f t="shared" si="123"/>
        <v>1.262944185624271E-2</v>
      </c>
      <c r="CP48" s="70">
        <f t="shared" si="124"/>
        <v>0</v>
      </c>
      <c r="CQ48" s="1">
        <f t="shared" si="125"/>
        <v>1108</v>
      </c>
    </row>
    <row r="49" spans="1:95" x14ac:dyDescent="0.2">
      <c r="A49" s="28" t="s">
        <v>249</v>
      </c>
      <c r="B49">
        <v>1</v>
      </c>
      <c r="C49">
        <v>1</v>
      </c>
      <c r="D49">
        <v>0.179784258889332</v>
      </c>
      <c r="E49">
        <v>0.82021574111066697</v>
      </c>
      <c r="F49">
        <v>0.96344854986094497</v>
      </c>
      <c r="G49">
        <v>0.96344854986094497</v>
      </c>
      <c r="H49">
        <v>2.46552444630171E-2</v>
      </c>
      <c r="I49">
        <v>0.18763058921855399</v>
      </c>
      <c r="J49">
        <v>6.8015278033125695E-2</v>
      </c>
      <c r="K49">
        <v>0.25598675940252003</v>
      </c>
      <c r="L49">
        <v>0.14928348679790401</v>
      </c>
      <c r="M49">
        <v>1.16718193103888</v>
      </c>
      <c r="N49" s="21">
        <v>0</v>
      </c>
      <c r="O49">
        <v>1.0014462381700799</v>
      </c>
      <c r="P49">
        <v>0.99706056725610104</v>
      </c>
      <c r="Q49">
        <v>1.00294528752645</v>
      </c>
      <c r="R49">
        <v>0.99640116788719102</v>
      </c>
      <c r="S49">
        <v>112.75</v>
      </c>
      <c r="T49" s="27">
        <f t="shared" si="64"/>
        <v>0.99706056725610104</v>
      </c>
      <c r="U49" s="27">
        <f t="shared" si="65"/>
        <v>1.00294528752645</v>
      </c>
      <c r="V49" s="39">
        <f t="shared" si="66"/>
        <v>112.41857895812539</v>
      </c>
      <c r="W49" s="38">
        <f t="shared" si="67"/>
        <v>113.08208116860723</v>
      </c>
      <c r="X49" s="44">
        <f t="shared" si="68"/>
        <v>1.1587530966143686</v>
      </c>
      <c r="Y49" s="44">
        <f t="shared" si="69"/>
        <v>0.37756703281834841</v>
      </c>
      <c r="Z49" s="22">
        <f t="shared" si="70"/>
        <v>1</v>
      </c>
      <c r="AA49" s="22">
        <f t="shared" si="71"/>
        <v>1</v>
      </c>
      <c r="AB49" s="22">
        <f t="shared" si="72"/>
        <v>1</v>
      </c>
      <c r="AC49" s="22">
        <v>1</v>
      </c>
      <c r="AD49" s="22">
        <v>1</v>
      </c>
      <c r="AE49" s="22">
        <v>1</v>
      </c>
      <c r="AF49" s="22">
        <f t="shared" si="73"/>
        <v>-0.10573411347504191</v>
      </c>
      <c r="AG49" s="22">
        <f t="shared" si="74"/>
        <v>0.97680415159684475</v>
      </c>
      <c r="AH49" s="22">
        <f t="shared" si="75"/>
        <v>0.14928348679790401</v>
      </c>
      <c r="AI49" s="22">
        <f t="shared" si="76"/>
        <v>1.2550176002729461</v>
      </c>
      <c r="AJ49" s="22">
        <f t="shared" si="77"/>
        <v>-2.6288582302280261</v>
      </c>
      <c r="AK49" s="22">
        <f t="shared" si="78"/>
        <v>1.3004365594014071</v>
      </c>
      <c r="AL49" s="22">
        <f t="shared" si="79"/>
        <v>1.16718193103888</v>
      </c>
      <c r="AM49" s="22">
        <f t="shared" si="80"/>
        <v>4.7960401612669061</v>
      </c>
      <c r="AN49" s="46">
        <v>0</v>
      </c>
      <c r="AO49" s="49">
        <v>0</v>
      </c>
      <c r="AP49" s="51">
        <v>0.5</v>
      </c>
      <c r="AQ49" s="50">
        <v>1</v>
      </c>
      <c r="AR49" s="17">
        <f t="shared" si="81"/>
        <v>0</v>
      </c>
      <c r="AS49" s="17">
        <f t="shared" si="82"/>
        <v>0</v>
      </c>
      <c r="AT49" s="17">
        <f t="shared" si="83"/>
        <v>264.54603025761486</v>
      </c>
      <c r="AU49" s="17">
        <f t="shared" si="84"/>
        <v>0</v>
      </c>
      <c r="AV49" s="17">
        <f t="shared" si="85"/>
        <v>0</v>
      </c>
      <c r="AW49" s="17">
        <f t="shared" si="86"/>
        <v>264.54603025761486</v>
      </c>
      <c r="AX49" s="14">
        <f t="shared" si="87"/>
        <v>0</v>
      </c>
      <c r="AY49" s="14">
        <f t="shared" si="88"/>
        <v>0</v>
      </c>
      <c r="AZ49" s="67">
        <f t="shared" si="89"/>
        <v>2.2225015211763045E-2</v>
      </c>
      <c r="BA49" s="21">
        <f t="shared" si="90"/>
        <v>0</v>
      </c>
      <c r="BB49" s="66">
        <v>0</v>
      </c>
      <c r="BC49" s="15">
        <f t="shared" si="91"/>
        <v>0</v>
      </c>
      <c r="BD49" s="19">
        <f t="shared" si="92"/>
        <v>0</v>
      </c>
      <c r="BE49" s="53">
        <f t="shared" si="93"/>
        <v>0</v>
      </c>
      <c r="BF49" s="61">
        <f t="shared" si="94"/>
        <v>0</v>
      </c>
      <c r="BG49" s="62">
        <f t="shared" si="95"/>
        <v>0</v>
      </c>
      <c r="BH49" s="63">
        <f t="shared" si="96"/>
        <v>113.08208116860723</v>
      </c>
      <c r="BI49" s="46">
        <f t="shared" si="97"/>
        <v>0</v>
      </c>
      <c r="BJ49" s="64" t="e">
        <f t="shared" si="98"/>
        <v>#DIV/0!</v>
      </c>
      <c r="BK49" s="66">
        <v>0</v>
      </c>
      <c r="BL49" s="66">
        <v>0</v>
      </c>
      <c r="BM49" s="66">
        <v>0</v>
      </c>
      <c r="BN49" s="10">
        <f t="shared" si="99"/>
        <v>0</v>
      </c>
      <c r="BO49" s="15">
        <f t="shared" si="100"/>
        <v>0</v>
      </c>
      <c r="BP49" s="9">
        <f t="shared" si="101"/>
        <v>0</v>
      </c>
      <c r="BQ49" s="53">
        <f t="shared" si="102"/>
        <v>0</v>
      </c>
      <c r="BR49" s="7">
        <f t="shared" si="103"/>
        <v>0</v>
      </c>
      <c r="BS49" s="62">
        <f t="shared" si="104"/>
        <v>0</v>
      </c>
      <c r="BT49" s="48">
        <f t="shared" si="105"/>
        <v>113.08208116860723</v>
      </c>
      <c r="BU49" s="46">
        <f t="shared" si="106"/>
        <v>0</v>
      </c>
      <c r="BV49" s="64" t="e">
        <f t="shared" si="107"/>
        <v>#DIV/0!</v>
      </c>
      <c r="BW49" s="16">
        <f t="shared" si="108"/>
        <v>226</v>
      </c>
      <c r="BX49" s="69">
        <f t="shared" si="109"/>
        <v>223.22805278694804</v>
      </c>
      <c r="BY49" s="66">
        <v>226</v>
      </c>
      <c r="BZ49" s="15">
        <f t="shared" si="110"/>
        <v>223.22805278694804</v>
      </c>
      <c r="CA49" s="37">
        <f t="shared" si="111"/>
        <v>-2.7719472130519591</v>
      </c>
      <c r="CB49" s="54">
        <f t="shared" si="112"/>
        <v>-2.7719472130519591</v>
      </c>
      <c r="CC49" s="26">
        <f t="shared" si="113"/>
        <v>-8.6353495733706E-4</v>
      </c>
      <c r="CD49" s="47">
        <f t="shared" si="114"/>
        <v>-2.7719472130519591</v>
      </c>
      <c r="CE49" s="48">
        <f t="shared" si="115"/>
        <v>113.08208116860723</v>
      </c>
      <c r="CF49" s="65">
        <f t="shared" si="116"/>
        <v>-2.4512700725050688E-2</v>
      </c>
      <c r="CG49" t="s">
        <v>222</v>
      </c>
      <c r="CH49" s="66">
        <v>0</v>
      </c>
      <c r="CI49" s="15">
        <f t="shared" si="117"/>
        <v>206.7593165150316</v>
      </c>
      <c r="CJ49" s="37">
        <f t="shared" si="118"/>
        <v>206.7593165150316</v>
      </c>
      <c r="CK49" s="54">
        <f t="shared" si="119"/>
        <v>206.7593165150316</v>
      </c>
      <c r="CL49" s="26">
        <f t="shared" si="120"/>
        <v>3.2170424228260712E-2</v>
      </c>
      <c r="CM49" s="47">
        <f t="shared" si="121"/>
        <v>206.7593165150316</v>
      </c>
      <c r="CN49" s="48">
        <f t="shared" si="122"/>
        <v>113.08208116860723</v>
      </c>
      <c r="CO49" s="65">
        <f t="shared" si="123"/>
        <v>1.8284003475913224</v>
      </c>
      <c r="CP49" s="70">
        <f t="shared" si="124"/>
        <v>0</v>
      </c>
      <c r="CQ49" s="1">
        <f t="shared" si="125"/>
        <v>452</v>
      </c>
    </row>
    <row r="50" spans="1:95" x14ac:dyDescent="0.2">
      <c r="A50" s="28" t="s">
        <v>158</v>
      </c>
      <c r="B50">
        <v>0</v>
      </c>
      <c r="C50">
        <v>0</v>
      </c>
      <c r="D50">
        <v>0.40691170595285597</v>
      </c>
      <c r="E50">
        <v>0.59308829404714303</v>
      </c>
      <c r="F50">
        <v>0.501787842669845</v>
      </c>
      <c r="G50">
        <v>0.501787842669845</v>
      </c>
      <c r="H50">
        <v>0.72210614291684005</v>
      </c>
      <c r="I50">
        <v>0.71876305892185499</v>
      </c>
      <c r="J50">
        <v>0.720432661772889</v>
      </c>
      <c r="K50">
        <v>0.60125231903079801</v>
      </c>
      <c r="L50">
        <v>0.41318828185090201</v>
      </c>
      <c r="M50">
        <v>-0.191436604108987</v>
      </c>
      <c r="N50" s="21">
        <v>0</v>
      </c>
      <c r="O50">
        <v>1</v>
      </c>
      <c r="P50">
        <v>0.97667121905508203</v>
      </c>
      <c r="Q50">
        <v>1.0286105470912199</v>
      </c>
      <c r="R50">
        <v>0.98584284849841097</v>
      </c>
      <c r="S50">
        <v>50.31</v>
      </c>
      <c r="T50" s="27">
        <f t="shared" si="64"/>
        <v>0.98584284849841097</v>
      </c>
      <c r="U50" s="27">
        <f t="shared" si="65"/>
        <v>1.0286105470912199</v>
      </c>
      <c r="V50" s="39">
        <f t="shared" si="66"/>
        <v>49.597753707955057</v>
      </c>
      <c r="W50" s="38">
        <f t="shared" si="67"/>
        <v>51.749396624159274</v>
      </c>
      <c r="X50" s="44">
        <f t="shared" si="68"/>
        <v>1.0413914120561523</v>
      </c>
      <c r="Y50" s="44">
        <f t="shared" si="69"/>
        <v>0.59614879627641837</v>
      </c>
      <c r="Z50" s="22">
        <f t="shared" si="70"/>
        <v>1</v>
      </c>
      <c r="AA50" s="22">
        <f t="shared" si="71"/>
        <v>1</v>
      </c>
      <c r="AB50" s="22">
        <f t="shared" si="72"/>
        <v>1</v>
      </c>
      <c r="AC50" s="22">
        <v>1</v>
      </c>
      <c r="AD50" s="22">
        <v>1</v>
      </c>
      <c r="AE50" s="22">
        <v>1</v>
      </c>
      <c r="AF50" s="22">
        <f t="shared" si="73"/>
        <v>-0.10573411347504191</v>
      </c>
      <c r="AG50" s="22">
        <f t="shared" si="74"/>
        <v>0.97680415159684475</v>
      </c>
      <c r="AH50" s="22">
        <f t="shared" si="75"/>
        <v>0.41318828185090201</v>
      </c>
      <c r="AI50" s="22">
        <f t="shared" si="76"/>
        <v>1.5189223953259439</v>
      </c>
      <c r="AJ50" s="22">
        <f t="shared" si="77"/>
        <v>-2.6288582302280261</v>
      </c>
      <c r="AK50" s="22">
        <f t="shared" si="78"/>
        <v>1.3004365594014071</v>
      </c>
      <c r="AL50" s="22">
        <f t="shared" si="79"/>
        <v>-0.191436604108987</v>
      </c>
      <c r="AM50" s="22">
        <f t="shared" si="80"/>
        <v>3.4374216261190389</v>
      </c>
      <c r="AN50" s="46">
        <v>1</v>
      </c>
      <c r="AO50" s="46">
        <v>0</v>
      </c>
      <c r="AP50" s="51">
        <v>1</v>
      </c>
      <c r="AQ50" s="21">
        <v>1</v>
      </c>
      <c r="AR50" s="17">
        <f t="shared" si="81"/>
        <v>5.3228268869925657</v>
      </c>
      <c r="AS50" s="17">
        <f t="shared" si="82"/>
        <v>0</v>
      </c>
      <c r="AT50" s="17">
        <f t="shared" si="83"/>
        <v>139.61472325829229</v>
      </c>
      <c r="AU50" s="17">
        <f t="shared" si="84"/>
        <v>5.3228268869925657</v>
      </c>
      <c r="AV50" s="17">
        <f t="shared" si="85"/>
        <v>0</v>
      </c>
      <c r="AW50" s="17">
        <f t="shared" si="86"/>
        <v>139.61472325829229</v>
      </c>
      <c r="AX50" s="14">
        <f t="shared" si="87"/>
        <v>6.796414483560601E-3</v>
      </c>
      <c r="AY50" s="14">
        <f t="shared" si="88"/>
        <v>0</v>
      </c>
      <c r="AZ50" s="67">
        <f t="shared" si="89"/>
        <v>1.1729298470969277E-2</v>
      </c>
      <c r="BA50" s="21">
        <f t="shared" si="90"/>
        <v>0</v>
      </c>
      <c r="BB50" s="66">
        <v>1258</v>
      </c>
      <c r="BC50" s="15">
        <f t="shared" si="91"/>
        <v>810.43164867770031</v>
      </c>
      <c r="BD50" s="19">
        <f t="shared" si="92"/>
        <v>-447.56835132229969</v>
      </c>
      <c r="BE50" s="53">
        <f t="shared" si="93"/>
        <v>0</v>
      </c>
      <c r="BF50" s="61">
        <f t="shared" si="94"/>
        <v>0</v>
      </c>
      <c r="BG50" s="62">
        <f t="shared" si="95"/>
        <v>0</v>
      </c>
      <c r="BH50" s="63">
        <f t="shared" si="96"/>
        <v>51.749396624159274</v>
      </c>
      <c r="BI50" s="46">
        <f t="shared" si="97"/>
        <v>0</v>
      </c>
      <c r="BJ50" s="64">
        <f t="shared" si="98"/>
        <v>1.5522592214316309</v>
      </c>
      <c r="BK50" s="66">
        <v>0</v>
      </c>
      <c r="BL50" s="66">
        <v>0</v>
      </c>
      <c r="BM50" s="66">
        <v>0</v>
      </c>
      <c r="BN50" s="10">
        <f t="shared" si="99"/>
        <v>0</v>
      </c>
      <c r="BO50" s="15">
        <f t="shared" si="100"/>
        <v>0</v>
      </c>
      <c r="BP50" s="9">
        <f t="shared" si="101"/>
        <v>0</v>
      </c>
      <c r="BQ50" s="53">
        <f t="shared" si="102"/>
        <v>0</v>
      </c>
      <c r="BR50" s="7">
        <f t="shared" si="103"/>
        <v>0</v>
      </c>
      <c r="BS50" s="62">
        <f t="shared" si="104"/>
        <v>0</v>
      </c>
      <c r="BT50" s="48">
        <f t="shared" si="105"/>
        <v>51.749396624159274</v>
      </c>
      <c r="BU50" s="46">
        <f t="shared" si="106"/>
        <v>0</v>
      </c>
      <c r="BV50" s="64" t="e">
        <f t="shared" si="107"/>
        <v>#DIV/0!</v>
      </c>
      <c r="BW50" s="16">
        <f t="shared" si="108"/>
        <v>1308</v>
      </c>
      <c r="BX50" s="69">
        <f t="shared" si="109"/>
        <v>928.2407225201157</v>
      </c>
      <c r="BY50" s="66">
        <v>50</v>
      </c>
      <c r="BZ50" s="15">
        <f t="shared" si="110"/>
        <v>117.80907384241542</v>
      </c>
      <c r="CA50" s="37">
        <f t="shared" si="111"/>
        <v>67.809073842415415</v>
      </c>
      <c r="CB50" s="54">
        <f t="shared" si="112"/>
        <v>67.809073842415415</v>
      </c>
      <c r="CC50" s="26">
        <f t="shared" si="113"/>
        <v>2.1124322069288319E-2</v>
      </c>
      <c r="CD50" s="47">
        <f t="shared" si="114"/>
        <v>67.809073842415415</v>
      </c>
      <c r="CE50" s="48">
        <f t="shared" si="115"/>
        <v>49.597753707955057</v>
      </c>
      <c r="CF50" s="65">
        <f t="shared" si="116"/>
        <v>1.3671803413052437</v>
      </c>
      <c r="CG50" t="s">
        <v>222</v>
      </c>
      <c r="CH50" s="66">
        <v>0</v>
      </c>
      <c r="CI50" s="15">
        <f t="shared" si="117"/>
        <v>109.11766367542718</v>
      </c>
      <c r="CJ50" s="37">
        <f t="shared" si="118"/>
        <v>109.11766367542718</v>
      </c>
      <c r="CK50" s="54">
        <f t="shared" si="119"/>
        <v>109.11766367542718</v>
      </c>
      <c r="CL50" s="26">
        <f t="shared" si="120"/>
        <v>1.6978008973926744E-2</v>
      </c>
      <c r="CM50" s="47">
        <f t="shared" si="121"/>
        <v>109.11766367542718</v>
      </c>
      <c r="CN50" s="48">
        <f t="shared" si="122"/>
        <v>49.597753707955057</v>
      </c>
      <c r="CO50" s="65">
        <f t="shared" si="123"/>
        <v>2.2000525329824692</v>
      </c>
      <c r="CP50" s="70">
        <f t="shared" si="124"/>
        <v>0</v>
      </c>
      <c r="CQ50" s="1">
        <f t="shared" si="125"/>
        <v>1358</v>
      </c>
    </row>
    <row r="51" spans="1:95" x14ac:dyDescent="0.2">
      <c r="A51" s="28" t="s">
        <v>204</v>
      </c>
      <c r="B51">
        <v>0</v>
      </c>
      <c r="C51">
        <v>0</v>
      </c>
      <c r="D51">
        <v>0.23132241310427401</v>
      </c>
      <c r="E51">
        <v>0.76867758689572496</v>
      </c>
      <c r="F51">
        <v>0.105577689243027</v>
      </c>
      <c r="G51">
        <v>0.105577689243027</v>
      </c>
      <c r="H51">
        <v>0.47764312578353502</v>
      </c>
      <c r="I51">
        <v>0.70142081069786799</v>
      </c>
      <c r="J51">
        <v>0.57881674864446597</v>
      </c>
      <c r="K51">
        <v>0.24720464157666</v>
      </c>
      <c r="L51">
        <v>0.77140064277641596</v>
      </c>
      <c r="M51">
        <v>1.0224017333698301</v>
      </c>
      <c r="N51" s="21">
        <v>0</v>
      </c>
      <c r="O51">
        <v>0.99460604685915899</v>
      </c>
      <c r="P51">
        <v>0.99694176699230896</v>
      </c>
      <c r="Q51">
        <v>1.0121359689620599</v>
      </c>
      <c r="R51">
        <v>1</v>
      </c>
      <c r="S51">
        <v>4.5</v>
      </c>
      <c r="T51" s="27">
        <f t="shared" si="64"/>
        <v>1</v>
      </c>
      <c r="U51" s="27">
        <f t="shared" si="65"/>
        <v>1.0121359689620599</v>
      </c>
      <c r="V51" s="39">
        <f t="shared" si="66"/>
        <v>4.5</v>
      </c>
      <c r="W51" s="38">
        <f t="shared" si="67"/>
        <v>4.5546118603292696</v>
      </c>
      <c r="X51" s="44">
        <f t="shared" si="68"/>
        <v>1.1321222130470689</v>
      </c>
      <c r="Y51" s="44">
        <f t="shared" si="69"/>
        <v>0.34965187404183673</v>
      </c>
      <c r="Z51" s="22">
        <f t="shared" si="70"/>
        <v>1</v>
      </c>
      <c r="AA51" s="22">
        <f t="shared" si="71"/>
        <v>1</v>
      </c>
      <c r="AB51" s="22">
        <f t="shared" si="72"/>
        <v>1</v>
      </c>
      <c r="AC51" s="22">
        <v>1</v>
      </c>
      <c r="AD51" s="22">
        <v>1</v>
      </c>
      <c r="AE51" s="22">
        <v>1</v>
      </c>
      <c r="AF51" s="22">
        <f t="shared" si="73"/>
        <v>-0.10573411347504191</v>
      </c>
      <c r="AG51" s="22">
        <f t="shared" si="74"/>
        <v>0.97680415159684475</v>
      </c>
      <c r="AH51" s="22">
        <f t="shared" si="75"/>
        <v>0.77140064277641596</v>
      </c>
      <c r="AI51" s="22">
        <f t="shared" si="76"/>
        <v>1.8771347562514578</v>
      </c>
      <c r="AJ51" s="22">
        <f t="shared" si="77"/>
        <v>-2.6288582302280261</v>
      </c>
      <c r="AK51" s="22">
        <f t="shared" si="78"/>
        <v>1.3004365594014071</v>
      </c>
      <c r="AL51" s="22">
        <f t="shared" si="79"/>
        <v>1.0224017333698301</v>
      </c>
      <c r="AM51" s="22">
        <f t="shared" si="80"/>
        <v>4.6512599635978562</v>
      </c>
      <c r="AN51" s="46">
        <v>0</v>
      </c>
      <c r="AO51" s="49">
        <v>0</v>
      </c>
      <c r="AP51" s="51">
        <v>0.5</v>
      </c>
      <c r="AQ51" s="50">
        <v>1</v>
      </c>
      <c r="AR51" s="17">
        <f t="shared" si="81"/>
        <v>0</v>
      </c>
      <c r="AS51" s="17">
        <f t="shared" si="82"/>
        <v>0</v>
      </c>
      <c r="AT51" s="17">
        <f t="shared" si="83"/>
        <v>234.01972125621595</v>
      </c>
      <c r="AU51" s="17">
        <f t="shared" si="84"/>
        <v>0</v>
      </c>
      <c r="AV51" s="17">
        <f t="shared" si="85"/>
        <v>0</v>
      </c>
      <c r="AW51" s="17">
        <f t="shared" si="86"/>
        <v>234.01972125621595</v>
      </c>
      <c r="AX51" s="14">
        <f t="shared" si="87"/>
        <v>0</v>
      </c>
      <c r="AY51" s="14">
        <f t="shared" si="88"/>
        <v>0</v>
      </c>
      <c r="AZ51" s="67">
        <f t="shared" si="89"/>
        <v>1.9660441926522675E-2</v>
      </c>
      <c r="BA51" s="21">
        <f t="shared" si="90"/>
        <v>0</v>
      </c>
      <c r="BB51" s="66">
        <v>0</v>
      </c>
      <c r="BC51" s="15">
        <f t="shared" si="91"/>
        <v>0</v>
      </c>
      <c r="BD51" s="19">
        <f t="shared" si="92"/>
        <v>0</v>
      </c>
      <c r="BE51" s="53">
        <f t="shared" si="93"/>
        <v>0</v>
      </c>
      <c r="BF51" s="61">
        <f t="shared" si="94"/>
        <v>0</v>
      </c>
      <c r="BG51" s="62">
        <f t="shared" si="95"/>
        <v>0</v>
      </c>
      <c r="BH51" s="63">
        <f t="shared" si="96"/>
        <v>4.5546118603292696</v>
      </c>
      <c r="BI51" s="46">
        <f t="shared" si="97"/>
        <v>0</v>
      </c>
      <c r="BJ51" s="64" t="e">
        <f t="shared" si="98"/>
        <v>#DIV/0!</v>
      </c>
      <c r="BK51" s="66">
        <v>0</v>
      </c>
      <c r="BL51" s="66">
        <v>0</v>
      </c>
      <c r="BM51" s="66">
        <v>0</v>
      </c>
      <c r="BN51" s="10">
        <f t="shared" si="99"/>
        <v>0</v>
      </c>
      <c r="BO51" s="15">
        <f t="shared" si="100"/>
        <v>0</v>
      </c>
      <c r="BP51" s="9">
        <f t="shared" si="101"/>
        <v>0</v>
      </c>
      <c r="BQ51" s="53">
        <f t="shared" si="102"/>
        <v>0</v>
      </c>
      <c r="BR51" s="7">
        <f t="shared" si="103"/>
        <v>0</v>
      </c>
      <c r="BS51" s="62">
        <f t="shared" si="104"/>
        <v>0</v>
      </c>
      <c r="BT51" s="48">
        <f t="shared" si="105"/>
        <v>4.5546118603292696</v>
      </c>
      <c r="BU51" s="46">
        <f t="shared" si="106"/>
        <v>0</v>
      </c>
      <c r="BV51" s="64" t="e">
        <f t="shared" si="107"/>
        <v>#DIV/0!</v>
      </c>
      <c r="BW51" s="16">
        <f t="shared" si="108"/>
        <v>86</v>
      </c>
      <c r="BX51" s="69">
        <f t="shared" si="109"/>
        <v>197.46947870999375</v>
      </c>
      <c r="BY51" s="66">
        <v>86</v>
      </c>
      <c r="BZ51" s="15">
        <f t="shared" si="110"/>
        <v>197.46947870999375</v>
      </c>
      <c r="CA51" s="37">
        <f t="shared" si="111"/>
        <v>111.46947870999375</v>
      </c>
      <c r="CB51" s="54">
        <f t="shared" si="112"/>
        <v>111.46947870999375</v>
      </c>
      <c r="CC51" s="26">
        <f t="shared" si="113"/>
        <v>3.4725694302178783E-2</v>
      </c>
      <c r="CD51" s="47">
        <f t="shared" si="114"/>
        <v>111.46947870999375</v>
      </c>
      <c r="CE51" s="48">
        <f t="shared" si="115"/>
        <v>4.5</v>
      </c>
      <c r="CF51" s="65">
        <f t="shared" si="116"/>
        <v>24.7709952688875</v>
      </c>
      <c r="CG51" t="s">
        <v>222</v>
      </c>
      <c r="CH51" s="66">
        <v>0</v>
      </c>
      <c r="CI51" s="15">
        <f t="shared" si="117"/>
        <v>182.90109124244046</v>
      </c>
      <c r="CJ51" s="37">
        <f t="shared" si="118"/>
        <v>182.90109124244046</v>
      </c>
      <c r="CK51" s="54">
        <f t="shared" si="119"/>
        <v>182.90109124244046</v>
      </c>
      <c r="CL51" s="26">
        <f t="shared" si="120"/>
        <v>2.8458237317946236E-2</v>
      </c>
      <c r="CM51" s="47">
        <f t="shared" si="121"/>
        <v>182.90109124244046</v>
      </c>
      <c r="CN51" s="48">
        <f t="shared" si="122"/>
        <v>4.5</v>
      </c>
      <c r="CO51" s="65">
        <f t="shared" si="123"/>
        <v>40.644686942764544</v>
      </c>
      <c r="CP51" s="70">
        <f t="shared" si="124"/>
        <v>0</v>
      </c>
      <c r="CQ51" s="1">
        <f t="shared" si="125"/>
        <v>172</v>
      </c>
    </row>
    <row r="52" spans="1:95" x14ac:dyDescent="0.2">
      <c r="A52" s="28" t="s">
        <v>156</v>
      </c>
      <c r="B52">
        <v>1</v>
      </c>
      <c r="C52">
        <v>1</v>
      </c>
      <c r="D52">
        <v>0.76867758689572496</v>
      </c>
      <c r="E52">
        <v>0.23132241310427401</v>
      </c>
      <c r="F52">
        <v>0.83273738577671796</v>
      </c>
      <c r="G52">
        <v>0.83273738577671796</v>
      </c>
      <c r="H52">
        <v>0.54993731717509398</v>
      </c>
      <c r="I52">
        <v>0.65858754701211797</v>
      </c>
      <c r="J52">
        <v>0.60181547730909202</v>
      </c>
      <c r="K52">
        <v>0.707922486783928</v>
      </c>
      <c r="L52">
        <v>0.581175745988179</v>
      </c>
      <c r="M52">
        <v>-2.0460163681556698</v>
      </c>
      <c r="N52" s="21">
        <v>0</v>
      </c>
      <c r="O52">
        <v>1.0265128988269601</v>
      </c>
      <c r="P52">
        <v>0.989377891364984</v>
      </c>
      <c r="Q52">
        <v>1.00669172702497</v>
      </c>
      <c r="R52">
        <v>0.99040881680958603</v>
      </c>
      <c r="S52">
        <v>234.19000244140599</v>
      </c>
      <c r="T52" s="27">
        <f t="shared" si="64"/>
        <v>0.989377891364984</v>
      </c>
      <c r="U52" s="27">
        <f t="shared" si="65"/>
        <v>1.00669172702497</v>
      </c>
      <c r="V52" s="39">
        <f t="shared" si="66"/>
        <v>231.70241079423872</v>
      </c>
      <c r="W52" s="38">
        <f t="shared" si="67"/>
        <v>235.75713800972093</v>
      </c>
      <c r="X52" s="44">
        <f t="shared" si="68"/>
        <v>0.85445912469033858</v>
      </c>
      <c r="Y52" s="44">
        <f t="shared" si="69"/>
        <v>0.70748788381848471</v>
      </c>
      <c r="Z52" s="22">
        <f t="shared" si="70"/>
        <v>1</v>
      </c>
      <c r="AA52" s="22">
        <f t="shared" si="71"/>
        <v>1</v>
      </c>
      <c r="AB52" s="22">
        <f t="shared" si="72"/>
        <v>1</v>
      </c>
      <c r="AC52" s="22">
        <v>1</v>
      </c>
      <c r="AD52" s="22">
        <v>1</v>
      </c>
      <c r="AE52" s="22">
        <v>1</v>
      </c>
      <c r="AF52" s="22">
        <f t="shared" si="73"/>
        <v>-0.10573411347504191</v>
      </c>
      <c r="AG52" s="22">
        <f t="shared" si="74"/>
        <v>0.97680415159684475</v>
      </c>
      <c r="AH52" s="22">
        <f t="shared" si="75"/>
        <v>0.581175745988179</v>
      </c>
      <c r="AI52" s="22">
        <f t="shared" si="76"/>
        <v>1.686909859463221</v>
      </c>
      <c r="AJ52" s="22">
        <f t="shared" si="77"/>
        <v>-2.6288582302280261</v>
      </c>
      <c r="AK52" s="22">
        <f t="shared" si="78"/>
        <v>1.3004365594014071</v>
      </c>
      <c r="AL52" s="22">
        <f t="shared" si="79"/>
        <v>-2.0460163681556698</v>
      </c>
      <c r="AM52" s="22">
        <f t="shared" si="80"/>
        <v>1.5828418620723563</v>
      </c>
      <c r="AN52" s="46">
        <v>1</v>
      </c>
      <c r="AO52" s="46">
        <v>1</v>
      </c>
      <c r="AP52" s="51">
        <v>1</v>
      </c>
      <c r="AQ52" s="21">
        <v>1</v>
      </c>
      <c r="AR52" s="17">
        <f t="shared" si="81"/>
        <v>8.0978085748569111</v>
      </c>
      <c r="AS52" s="17">
        <f t="shared" si="82"/>
        <v>8.0978085748569111</v>
      </c>
      <c r="AT52" s="17">
        <f t="shared" si="83"/>
        <v>6.2769708360704524</v>
      </c>
      <c r="AU52" s="17">
        <f t="shared" si="84"/>
        <v>8.0978085748569111</v>
      </c>
      <c r="AV52" s="17">
        <f t="shared" si="85"/>
        <v>8.0978085748569111</v>
      </c>
      <c r="AW52" s="17">
        <f t="shared" si="86"/>
        <v>6.2769708360704524</v>
      </c>
      <c r="AX52" s="14">
        <f t="shared" si="87"/>
        <v>1.0339630548149294E-2</v>
      </c>
      <c r="AY52" s="14">
        <f t="shared" si="88"/>
        <v>9.5153280462370402E-3</v>
      </c>
      <c r="AZ52" s="67">
        <f t="shared" si="89"/>
        <v>5.2734025976352065E-4</v>
      </c>
      <c r="BA52" s="21">
        <f t="shared" si="90"/>
        <v>0</v>
      </c>
      <c r="BB52" s="66">
        <v>468</v>
      </c>
      <c r="BC52" s="15">
        <f t="shared" si="91"/>
        <v>1232.9389050835143</v>
      </c>
      <c r="BD52" s="19">
        <f t="shared" si="92"/>
        <v>764.93890508351433</v>
      </c>
      <c r="BE52" s="53">
        <f t="shared" si="93"/>
        <v>764.93890508351433</v>
      </c>
      <c r="BF52" s="61">
        <f t="shared" si="94"/>
        <v>3.7994920078824108E-2</v>
      </c>
      <c r="BG52" s="62">
        <f t="shared" si="95"/>
        <v>51.483116706806307</v>
      </c>
      <c r="BH52" s="63">
        <f t="shared" si="96"/>
        <v>231.70241079423872</v>
      </c>
      <c r="BI52" s="46">
        <f t="shared" si="97"/>
        <v>0.22219499801633671</v>
      </c>
      <c r="BJ52" s="64">
        <f t="shared" si="98"/>
        <v>0.37958085195494706</v>
      </c>
      <c r="BK52" s="66">
        <v>0</v>
      </c>
      <c r="BL52" s="66">
        <v>937</v>
      </c>
      <c r="BM52" s="66">
        <v>0</v>
      </c>
      <c r="BN52" s="10">
        <f t="shared" si="99"/>
        <v>937</v>
      </c>
      <c r="BO52" s="15">
        <f t="shared" si="100"/>
        <v>1688.1333793390058</v>
      </c>
      <c r="BP52" s="9">
        <f t="shared" si="101"/>
        <v>751.13337933900584</v>
      </c>
      <c r="BQ52" s="53">
        <f t="shared" si="102"/>
        <v>751.13337933900584</v>
      </c>
      <c r="BR52" s="7">
        <f t="shared" si="103"/>
        <v>1.1833127743577924E-2</v>
      </c>
      <c r="BS52" s="62">
        <f t="shared" si="104"/>
        <v>57.236838895686361</v>
      </c>
      <c r="BT52" s="48">
        <f t="shared" si="105"/>
        <v>231.70241079423872</v>
      </c>
      <c r="BU52" s="46">
        <f t="shared" si="106"/>
        <v>0.24702737748600739</v>
      </c>
      <c r="BV52" s="64">
        <f t="shared" si="107"/>
        <v>0.55505092871683248</v>
      </c>
      <c r="BW52" s="16">
        <f t="shared" si="108"/>
        <v>1405</v>
      </c>
      <c r="BX52" s="69">
        <f t="shared" si="109"/>
        <v>2926.3688899915851</v>
      </c>
      <c r="BY52" s="66">
        <v>0</v>
      </c>
      <c r="BZ52" s="15">
        <f t="shared" si="110"/>
        <v>5.2966055690648011</v>
      </c>
      <c r="CA52" s="37">
        <f t="shared" si="111"/>
        <v>5.2966055690648011</v>
      </c>
      <c r="CB52" s="54">
        <f t="shared" si="112"/>
        <v>5.2966055690648011</v>
      </c>
      <c r="CC52" s="26">
        <f t="shared" si="113"/>
        <v>1.6500328875591302E-3</v>
      </c>
      <c r="CD52" s="47">
        <f t="shared" si="114"/>
        <v>5.2966055690648011</v>
      </c>
      <c r="CE52" s="48">
        <f t="shared" si="115"/>
        <v>231.70241079423872</v>
      </c>
      <c r="CF52" s="65">
        <f t="shared" si="116"/>
        <v>2.2859518599348563E-2</v>
      </c>
      <c r="CG52" t="s">
        <v>222</v>
      </c>
      <c r="CH52" s="66">
        <v>247</v>
      </c>
      <c r="CI52" s="15">
        <f t="shared" si="117"/>
        <v>4.9058464365800329</v>
      </c>
      <c r="CJ52" s="37">
        <f t="shared" si="118"/>
        <v>-242.09415356341998</v>
      </c>
      <c r="CK52" s="54">
        <f t="shared" si="119"/>
        <v>-242.09415356341998</v>
      </c>
      <c r="CL52" s="26">
        <f t="shared" si="120"/>
        <v>-3.766829836057569E-2</v>
      </c>
      <c r="CM52" s="47">
        <f t="shared" si="121"/>
        <v>-242.09415356341995</v>
      </c>
      <c r="CN52" s="48">
        <f t="shared" si="122"/>
        <v>231.70241079423872</v>
      </c>
      <c r="CO52" s="65">
        <f t="shared" si="123"/>
        <v>-1.044849523721225</v>
      </c>
      <c r="CP52" s="70">
        <f t="shared" si="124"/>
        <v>0</v>
      </c>
      <c r="CQ52" s="1">
        <f t="shared" si="125"/>
        <v>1405</v>
      </c>
    </row>
    <row r="53" spans="1:95" x14ac:dyDescent="0.2">
      <c r="A53" s="28" t="s">
        <v>116</v>
      </c>
      <c r="B53">
        <v>0</v>
      </c>
      <c r="C53">
        <v>0</v>
      </c>
      <c r="D53">
        <v>0.19328922495274101</v>
      </c>
      <c r="E53">
        <v>0.80671077504725897</v>
      </c>
      <c r="F53">
        <v>0.51549295774647796</v>
      </c>
      <c r="G53">
        <v>0.51549295774647796</v>
      </c>
      <c r="H53">
        <v>6.0817547357926202E-2</v>
      </c>
      <c r="I53">
        <v>0.22333000997008901</v>
      </c>
      <c r="J53">
        <v>0.116543483120258</v>
      </c>
      <c r="K53">
        <v>0.245106802883435</v>
      </c>
      <c r="L53">
        <v>0.40425476443685898</v>
      </c>
      <c r="M53">
        <v>-1.8172610401749401</v>
      </c>
      <c r="N53" s="21">
        <v>0</v>
      </c>
      <c r="O53">
        <v>1.0229097609617299</v>
      </c>
      <c r="P53">
        <v>0.97544650079156203</v>
      </c>
      <c r="Q53">
        <v>1.0186749122063401</v>
      </c>
      <c r="R53">
        <v>0.96252479258876</v>
      </c>
      <c r="S53">
        <v>40.439998626708899</v>
      </c>
      <c r="T53" s="27">
        <f t="shared" si="64"/>
        <v>0.96252479258876</v>
      </c>
      <c r="U53" s="27">
        <f t="shared" si="65"/>
        <v>1.0186749122063401</v>
      </c>
      <c r="V53" s="39">
        <f t="shared" si="66"/>
        <v>38.924501290462722</v>
      </c>
      <c r="W53" s="38">
        <f t="shared" si="67"/>
        <v>41.195212050687203</v>
      </c>
      <c r="X53" s="44">
        <f t="shared" si="68"/>
        <v>1.151774787354106</v>
      </c>
      <c r="Y53" s="44">
        <f t="shared" si="69"/>
        <v>0.26715328339677219</v>
      </c>
      <c r="Z53" s="22">
        <f t="shared" si="70"/>
        <v>1</v>
      </c>
      <c r="AA53" s="22">
        <f t="shared" si="71"/>
        <v>1</v>
      </c>
      <c r="AB53" s="22">
        <f t="shared" si="72"/>
        <v>1</v>
      </c>
      <c r="AC53" s="22">
        <v>1</v>
      </c>
      <c r="AD53" s="22">
        <v>1</v>
      </c>
      <c r="AE53" s="22">
        <v>1</v>
      </c>
      <c r="AF53" s="22">
        <f t="shared" si="73"/>
        <v>-0.10573411347504191</v>
      </c>
      <c r="AG53" s="22">
        <f t="shared" si="74"/>
        <v>0.97680415159684475</v>
      </c>
      <c r="AH53" s="22">
        <f t="shared" si="75"/>
        <v>0.40425476443685898</v>
      </c>
      <c r="AI53" s="22">
        <f t="shared" si="76"/>
        <v>1.5099888779119008</v>
      </c>
      <c r="AJ53" s="22">
        <f t="shared" si="77"/>
        <v>-2.6288582302280261</v>
      </c>
      <c r="AK53" s="22">
        <f t="shared" si="78"/>
        <v>1.3004365594014071</v>
      </c>
      <c r="AL53" s="22">
        <f t="shared" si="79"/>
        <v>-1.8172610401749401</v>
      </c>
      <c r="AM53" s="22">
        <f t="shared" si="80"/>
        <v>1.8115971900530861</v>
      </c>
      <c r="AN53" s="46">
        <v>1</v>
      </c>
      <c r="AO53" s="46">
        <v>1</v>
      </c>
      <c r="AP53" s="51">
        <v>1</v>
      </c>
      <c r="AQ53" s="21">
        <v>1</v>
      </c>
      <c r="AR53" s="17">
        <f t="shared" si="81"/>
        <v>5.1987028404749216</v>
      </c>
      <c r="AS53" s="17">
        <f t="shared" si="82"/>
        <v>5.1987028404749216</v>
      </c>
      <c r="AT53" s="17">
        <f t="shared" si="83"/>
        <v>10.770765077178282</v>
      </c>
      <c r="AU53" s="17">
        <f t="shared" si="84"/>
        <v>5.1987028404749216</v>
      </c>
      <c r="AV53" s="17">
        <f t="shared" si="85"/>
        <v>5.1987028404749216</v>
      </c>
      <c r="AW53" s="17">
        <f t="shared" si="86"/>
        <v>10.770765077178282</v>
      </c>
      <c r="AX53" s="14">
        <f t="shared" si="87"/>
        <v>6.6379275582066737E-3</v>
      </c>
      <c r="AY53" s="14">
        <f t="shared" si="88"/>
        <v>6.1087345403070701E-3</v>
      </c>
      <c r="AZ53" s="67">
        <f t="shared" si="89"/>
        <v>9.0487246189067711E-4</v>
      </c>
      <c r="BA53" s="21">
        <f t="shared" si="90"/>
        <v>0</v>
      </c>
      <c r="BB53" s="66">
        <v>2831</v>
      </c>
      <c r="BC53" s="15">
        <f t="shared" si="91"/>
        <v>791.53303375079656</v>
      </c>
      <c r="BD53" s="19">
        <f t="shared" si="92"/>
        <v>-2039.4669662492033</v>
      </c>
      <c r="BE53" s="53">
        <f t="shared" si="93"/>
        <v>0</v>
      </c>
      <c r="BF53" s="61">
        <f t="shared" si="94"/>
        <v>0</v>
      </c>
      <c r="BG53" s="62">
        <f t="shared" si="95"/>
        <v>0</v>
      </c>
      <c r="BH53" s="63">
        <f t="shared" si="96"/>
        <v>41.195212050687203</v>
      </c>
      <c r="BI53" s="46">
        <f t="shared" si="97"/>
        <v>0</v>
      </c>
      <c r="BJ53" s="64">
        <f t="shared" si="98"/>
        <v>3.5766037288234038</v>
      </c>
      <c r="BK53" s="66">
        <v>1658</v>
      </c>
      <c r="BL53" s="66">
        <v>0</v>
      </c>
      <c r="BM53" s="66">
        <v>0</v>
      </c>
      <c r="BN53" s="10">
        <f t="shared" si="99"/>
        <v>1658</v>
      </c>
      <c r="BO53" s="15">
        <f t="shared" si="100"/>
        <v>1083.762812264958</v>
      </c>
      <c r="BP53" s="9">
        <f t="shared" si="101"/>
        <v>-574.23718773504197</v>
      </c>
      <c r="BQ53" s="53">
        <f t="shared" si="102"/>
        <v>0</v>
      </c>
      <c r="BR53" s="7">
        <f t="shared" si="103"/>
        <v>0</v>
      </c>
      <c r="BS53" s="62">
        <f t="shared" si="104"/>
        <v>0</v>
      </c>
      <c r="BT53" s="48">
        <f t="shared" si="105"/>
        <v>41.195212050687203</v>
      </c>
      <c r="BU53" s="46">
        <f t="shared" si="106"/>
        <v>0</v>
      </c>
      <c r="BV53" s="64">
        <f t="shared" si="107"/>
        <v>1.5298550395311521</v>
      </c>
      <c r="BW53" s="16">
        <f t="shared" si="108"/>
        <v>4489</v>
      </c>
      <c r="BX53" s="69">
        <f t="shared" si="109"/>
        <v>1884.3843850229846</v>
      </c>
      <c r="BY53" s="66">
        <v>0</v>
      </c>
      <c r="BZ53" s="15">
        <f t="shared" si="110"/>
        <v>9.0885390072299614</v>
      </c>
      <c r="CA53" s="37">
        <f t="shared" si="111"/>
        <v>9.0885390072299614</v>
      </c>
      <c r="CB53" s="54">
        <f t="shared" si="112"/>
        <v>9.0885390072299614</v>
      </c>
      <c r="CC53" s="26">
        <f t="shared" si="113"/>
        <v>2.8313205629999917E-3</v>
      </c>
      <c r="CD53" s="47">
        <f t="shared" si="114"/>
        <v>9.0885390072299614</v>
      </c>
      <c r="CE53" s="48">
        <f t="shared" si="115"/>
        <v>38.924501290462722</v>
      </c>
      <c r="CF53" s="65">
        <f t="shared" si="116"/>
        <v>0.23349146953507235</v>
      </c>
      <c r="CG53" t="s">
        <v>222</v>
      </c>
      <c r="CH53" s="66">
        <v>0</v>
      </c>
      <c r="CI53" s="15">
        <f t="shared" si="117"/>
        <v>8.4180285129689683</v>
      </c>
      <c r="CJ53" s="37">
        <f t="shared" si="118"/>
        <v>8.4180285129689683</v>
      </c>
      <c r="CK53" s="54">
        <f t="shared" si="119"/>
        <v>8.4180285129689683</v>
      </c>
      <c r="CL53" s="26">
        <f t="shared" si="120"/>
        <v>1.3097912732175148E-3</v>
      </c>
      <c r="CM53" s="47">
        <f t="shared" si="121"/>
        <v>8.4180285129689683</v>
      </c>
      <c r="CN53" s="48">
        <f t="shared" si="122"/>
        <v>38.924501290462722</v>
      </c>
      <c r="CO53" s="65">
        <f t="shared" si="123"/>
        <v>0.21626554570736536</v>
      </c>
      <c r="CP53" s="70">
        <f t="shared" si="124"/>
        <v>0</v>
      </c>
      <c r="CQ53" s="1">
        <f t="shared" si="125"/>
        <v>4489</v>
      </c>
    </row>
    <row r="54" spans="1:95" x14ac:dyDescent="0.2">
      <c r="A54" s="28" t="s">
        <v>217</v>
      </c>
      <c r="B54">
        <v>0</v>
      </c>
      <c r="C54">
        <v>0</v>
      </c>
      <c r="D54">
        <v>0.223760932944606</v>
      </c>
      <c r="E54">
        <v>0.77623906705539303</v>
      </c>
      <c r="F54">
        <v>0.94733044733044702</v>
      </c>
      <c r="G54">
        <v>0.94733044733044702</v>
      </c>
      <c r="H54">
        <v>0.112519809825673</v>
      </c>
      <c r="I54">
        <v>0.190174326465927</v>
      </c>
      <c r="J54">
        <v>0.14628184797735999</v>
      </c>
      <c r="K54">
        <v>0.37225965196448202</v>
      </c>
      <c r="L54">
        <v>0.28119648473360398</v>
      </c>
      <c r="M54">
        <v>-0.46218955127414402</v>
      </c>
      <c r="N54" s="21">
        <v>0</v>
      </c>
      <c r="O54">
        <v>1.0035602020226999</v>
      </c>
      <c r="P54">
        <v>0.994150279515848</v>
      </c>
      <c r="Q54">
        <v>1.00670621111445</v>
      </c>
      <c r="R54">
        <v>0.99019463101123395</v>
      </c>
      <c r="S54">
        <v>16.850000381469702</v>
      </c>
      <c r="T54" s="27">
        <f t="shared" si="64"/>
        <v>0.99019463101123395</v>
      </c>
      <c r="U54" s="27">
        <f t="shared" si="65"/>
        <v>1.00670621111445</v>
      </c>
      <c r="V54" s="39">
        <f t="shared" si="66"/>
        <v>16.684779910268542</v>
      </c>
      <c r="W54" s="38">
        <f t="shared" si="67"/>
        <v>16.963000041306401</v>
      </c>
      <c r="X54" s="44">
        <f t="shared" si="68"/>
        <v>1.136029394062686</v>
      </c>
      <c r="Y54" s="44">
        <f t="shared" si="69"/>
        <v>0.41995106626270606</v>
      </c>
      <c r="Z54" s="22">
        <f t="shared" si="70"/>
        <v>1</v>
      </c>
      <c r="AA54" s="22">
        <f t="shared" si="71"/>
        <v>1</v>
      </c>
      <c r="AB54" s="22">
        <f t="shared" si="72"/>
        <v>1</v>
      </c>
      <c r="AC54" s="22">
        <v>1</v>
      </c>
      <c r="AD54" s="22">
        <v>1</v>
      </c>
      <c r="AE54" s="22">
        <v>1</v>
      </c>
      <c r="AF54" s="22">
        <f t="shared" si="73"/>
        <v>-0.10573411347504191</v>
      </c>
      <c r="AG54" s="22">
        <f t="shared" si="74"/>
        <v>0.97680415159684475</v>
      </c>
      <c r="AH54" s="22">
        <f t="shared" si="75"/>
        <v>0.28119648473360398</v>
      </c>
      <c r="AI54" s="22">
        <f t="shared" si="76"/>
        <v>1.3869305982086459</v>
      </c>
      <c r="AJ54" s="22">
        <f t="shared" si="77"/>
        <v>-2.6288582302280261</v>
      </c>
      <c r="AK54" s="22">
        <f t="shared" si="78"/>
        <v>1.3004365594014071</v>
      </c>
      <c r="AL54" s="22">
        <f t="shared" si="79"/>
        <v>-0.46218955127414402</v>
      </c>
      <c r="AM54" s="22">
        <f t="shared" si="80"/>
        <v>3.166668678953882</v>
      </c>
      <c r="AN54" s="46">
        <v>0</v>
      </c>
      <c r="AO54" s="49">
        <v>0</v>
      </c>
      <c r="AP54" s="51">
        <v>0.5</v>
      </c>
      <c r="AQ54" s="50">
        <v>1</v>
      </c>
      <c r="AR54" s="17">
        <f t="shared" si="81"/>
        <v>0</v>
      </c>
      <c r="AS54" s="17">
        <f t="shared" si="82"/>
        <v>0</v>
      </c>
      <c r="AT54" s="17">
        <f t="shared" si="83"/>
        <v>50.278291379239199</v>
      </c>
      <c r="AU54" s="17">
        <f t="shared" si="84"/>
        <v>0</v>
      </c>
      <c r="AV54" s="17">
        <f t="shared" si="85"/>
        <v>0</v>
      </c>
      <c r="AW54" s="17">
        <f t="shared" si="86"/>
        <v>50.278291379239199</v>
      </c>
      <c r="AX54" s="14">
        <f t="shared" si="87"/>
        <v>0</v>
      </c>
      <c r="AY54" s="14">
        <f t="shared" si="88"/>
        <v>0</v>
      </c>
      <c r="AZ54" s="67">
        <f t="shared" si="89"/>
        <v>4.2239748963040094E-3</v>
      </c>
      <c r="BA54" s="21">
        <f t="shared" si="90"/>
        <v>0</v>
      </c>
      <c r="BB54" s="66">
        <v>0</v>
      </c>
      <c r="BC54" s="15">
        <f t="shared" si="91"/>
        <v>0</v>
      </c>
      <c r="BD54" s="19">
        <f t="shared" si="92"/>
        <v>0</v>
      </c>
      <c r="BE54" s="53">
        <f t="shared" si="93"/>
        <v>0</v>
      </c>
      <c r="BF54" s="61">
        <f t="shared" si="94"/>
        <v>0</v>
      </c>
      <c r="BG54" s="62">
        <f t="shared" si="95"/>
        <v>0</v>
      </c>
      <c r="BH54" s="63">
        <f t="shared" si="96"/>
        <v>16.963000041306401</v>
      </c>
      <c r="BI54" s="46">
        <f t="shared" si="97"/>
        <v>0</v>
      </c>
      <c r="BJ54" s="64" t="e">
        <f t="shared" si="98"/>
        <v>#DIV/0!</v>
      </c>
      <c r="BK54" s="66">
        <v>0</v>
      </c>
      <c r="BL54" s="66">
        <v>0</v>
      </c>
      <c r="BM54" s="66">
        <v>0</v>
      </c>
      <c r="BN54" s="10">
        <f t="shared" si="99"/>
        <v>0</v>
      </c>
      <c r="BO54" s="15">
        <f t="shared" si="100"/>
        <v>0</v>
      </c>
      <c r="BP54" s="9">
        <f t="shared" si="101"/>
        <v>0</v>
      </c>
      <c r="BQ54" s="53">
        <f t="shared" si="102"/>
        <v>0</v>
      </c>
      <c r="BR54" s="7">
        <f t="shared" si="103"/>
        <v>0</v>
      </c>
      <c r="BS54" s="62">
        <f t="shared" si="104"/>
        <v>0</v>
      </c>
      <c r="BT54" s="48">
        <f t="shared" si="105"/>
        <v>16.963000041306401</v>
      </c>
      <c r="BU54" s="46">
        <f t="shared" si="106"/>
        <v>0</v>
      </c>
      <c r="BV54" s="64" t="e">
        <f t="shared" si="107"/>
        <v>#DIV/0!</v>
      </c>
      <c r="BW54" s="16">
        <f t="shared" si="108"/>
        <v>17</v>
      </c>
      <c r="BX54" s="69">
        <f t="shared" si="109"/>
        <v>42.425603858477473</v>
      </c>
      <c r="BY54" s="66">
        <v>17</v>
      </c>
      <c r="BZ54" s="15">
        <f t="shared" si="110"/>
        <v>42.425603858477473</v>
      </c>
      <c r="CA54" s="37">
        <f t="shared" si="111"/>
        <v>25.425603858477473</v>
      </c>
      <c r="CB54" s="54">
        <f t="shared" si="112"/>
        <v>25.425603858477473</v>
      </c>
      <c r="CC54" s="26">
        <f t="shared" si="113"/>
        <v>7.9207488655693159E-3</v>
      </c>
      <c r="CD54" s="47">
        <f t="shared" si="114"/>
        <v>25.425603858477473</v>
      </c>
      <c r="CE54" s="48">
        <f t="shared" si="115"/>
        <v>16.684779910268542</v>
      </c>
      <c r="CF54" s="65">
        <f t="shared" si="116"/>
        <v>1.5238800868346754</v>
      </c>
      <c r="CG54" t="s">
        <v>222</v>
      </c>
      <c r="CH54" s="66">
        <v>0</v>
      </c>
      <c r="CI54" s="15">
        <f t="shared" si="117"/>
        <v>39.295638460316198</v>
      </c>
      <c r="CJ54" s="37">
        <f t="shared" si="118"/>
        <v>39.295638460316198</v>
      </c>
      <c r="CK54" s="54">
        <f t="shared" si="119"/>
        <v>39.295638460316198</v>
      </c>
      <c r="CL54" s="26">
        <f t="shared" si="120"/>
        <v>6.114149441468212E-3</v>
      </c>
      <c r="CM54" s="47">
        <f t="shared" si="121"/>
        <v>39.295638460316198</v>
      </c>
      <c r="CN54" s="48">
        <f t="shared" si="122"/>
        <v>16.684779910268542</v>
      </c>
      <c r="CO54" s="65">
        <f t="shared" si="123"/>
        <v>2.3551787120747063</v>
      </c>
      <c r="CP54" s="70">
        <f t="shared" si="124"/>
        <v>0</v>
      </c>
      <c r="CQ54" s="1">
        <f t="shared" si="125"/>
        <v>34</v>
      </c>
    </row>
    <row r="55" spans="1:95" x14ac:dyDescent="0.2">
      <c r="A55" s="28" t="s">
        <v>219</v>
      </c>
      <c r="B55">
        <v>0</v>
      </c>
      <c r="C55">
        <v>0</v>
      </c>
      <c r="D55">
        <v>0.31841789852177299</v>
      </c>
      <c r="E55">
        <v>0.68158210147822595</v>
      </c>
      <c r="F55">
        <v>0.434644417957886</v>
      </c>
      <c r="G55">
        <v>0.434644417957886</v>
      </c>
      <c r="H55">
        <v>0.521103217718345</v>
      </c>
      <c r="I55">
        <v>0.14584203928123601</v>
      </c>
      <c r="J55">
        <v>0.27567871870722599</v>
      </c>
      <c r="K55">
        <v>0.34615345763964001</v>
      </c>
      <c r="L55">
        <v>0.85418592403647597</v>
      </c>
      <c r="M55">
        <v>0.47290497051399799</v>
      </c>
      <c r="N55" s="21">
        <v>0</v>
      </c>
      <c r="O55">
        <v>0.99516375160573001</v>
      </c>
      <c r="P55">
        <v>0.98695034097395595</v>
      </c>
      <c r="Q55">
        <v>1.0106828507726899</v>
      </c>
      <c r="R55">
        <v>0.98936506286980597</v>
      </c>
      <c r="S55">
        <v>2.05329990386962</v>
      </c>
      <c r="T55" s="27">
        <f t="shared" si="64"/>
        <v>0.98936506286980597</v>
      </c>
      <c r="U55" s="27">
        <f t="shared" si="65"/>
        <v>1.0106828507726899</v>
      </c>
      <c r="V55" s="39">
        <f t="shared" si="66"/>
        <v>2.0314631884825332</v>
      </c>
      <c r="W55" s="38">
        <f t="shared" si="67"/>
        <v>2.0752350003342377</v>
      </c>
      <c r="X55" s="44">
        <f t="shared" si="68"/>
        <v>1.0871180842279111</v>
      </c>
      <c r="Y55" s="44">
        <f t="shared" si="69"/>
        <v>0.35378345254057031</v>
      </c>
      <c r="Z55" s="22">
        <f t="shared" si="70"/>
        <v>1</v>
      </c>
      <c r="AA55" s="22">
        <f t="shared" si="71"/>
        <v>1</v>
      </c>
      <c r="AB55" s="22">
        <f t="shared" si="72"/>
        <v>1</v>
      </c>
      <c r="AC55" s="22">
        <v>1</v>
      </c>
      <c r="AD55" s="22">
        <v>1</v>
      </c>
      <c r="AE55" s="22">
        <v>1</v>
      </c>
      <c r="AF55" s="22">
        <f t="shared" si="73"/>
        <v>-0.10573411347504191</v>
      </c>
      <c r="AG55" s="22">
        <f t="shared" si="74"/>
        <v>0.97680415159684475</v>
      </c>
      <c r="AH55" s="22">
        <f t="shared" si="75"/>
        <v>0.85418592403647597</v>
      </c>
      <c r="AI55" s="22">
        <f t="shared" si="76"/>
        <v>1.9599200375115178</v>
      </c>
      <c r="AJ55" s="22">
        <f t="shared" si="77"/>
        <v>-2.6288582302280261</v>
      </c>
      <c r="AK55" s="22">
        <f t="shared" si="78"/>
        <v>1.3004365594014071</v>
      </c>
      <c r="AL55" s="22">
        <f t="shared" si="79"/>
        <v>0.47290497051399799</v>
      </c>
      <c r="AM55" s="22">
        <f t="shared" si="80"/>
        <v>4.1017632007420239</v>
      </c>
      <c r="AN55" s="46">
        <v>0</v>
      </c>
      <c r="AO55" s="49">
        <v>0</v>
      </c>
      <c r="AP55" s="51">
        <v>0.5</v>
      </c>
      <c r="AQ55" s="50">
        <v>1</v>
      </c>
      <c r="AR55" s="17">
        <f t="shared" si="81"/>
        <v>0</v>
      </c>
      <c r="AS55" s="17">
        <f t="shared" si="82"/>
        <v>0</v>
      </c>
      <c r="AT55" s="17">
        <f t="shared" si="83"/>
        <v>141.53124994229569</v>
      </c>
      <c r="AU55" s="17">
        <f t="shared" si="84"/>
        <v>0</v>
      </c>
      <c r="AV55" s="17">
        <f t="shared" si="85"/>
        <v>0</v>
      </c>
      <c r="AW55" s="17">
        <f t="shared" si="86"/>
        <v>141.53124994229569</v>
      </c>
      <c r="AX55" s="14">
        <f t="shared" si="87"/>
        <v>0</v>
      </c>
      <c r="AY55" s="14">
        <f t="shared" si="88"/>
        <v>0</v>
      </c>
      <c r="AZ55" s="67">
        <f t="shared" si="89"/>
        <v>1.1890309523239639E-2</v>
      </c>
      <c r="BA55" s="21">
        <f t="shared" si="90"/>
        <v>0</v>
      </c>
      <c r="BB55" s="66">
        <v>0</v>
      </c>
      <c r="BC55" s="15">
        <f t="shared" si="91"/>
        <v>0</v>
      </c>
      <c r="BD55" s="19">
        <f t="shared" si="92"/>
        <v>0</v>
      </c>
      <c r="BE55" s="53">
        <f t="shared" si="93"/>
        <v>0</v>
      </c>
      <c r="BF55" s="61">
        <f t="shared" si="94"/>
        <v>0</v>
      </c>
      <c r="BG55" s="62">
        <f t="shared" si="95"/>
        <v>0</v>
      </c>
      <c r="BH55" s="63">
        <f t="shared" si="96"/>
        <v>2.0752350003342377</v>
      </c>
      <c r="BI55" s="46">
        <f t="shared" si="97"/>
        <v>0</v>
      </c>
      <c r="BJ55" s="64" t="e">
        <f t="shared" si="98"/>
        <v>#DIV/0!</v>
      </c>
      <c r="BK55" s="66">
        <v>0</v>
      </c>
      <c r="BL55" s="66">
        <v>0</v>
      </c>
      <c r="BM55" s="66">
        <v>0</v>
      </c>
      <c r="BN55" s="10">
        <f t="shared" si="99"/>
        <v>0</v>
      </c>
      <c r="BO55" s="15">
        <f t="shared" si="100"/>
        <v>0</v>
      </c>
      <c r="BP55" s="9">
        <f t="shared" si="101"/>
        <v>0</v>
      </c>
      <c r="BQ55" s="53">
        <f t="shared" si="102"/>
        <v>0</v>
      </c>
      <c r="BR55" s="7">
        <f t="shared" si="103"/>
        <v>0</v>
      </c>
      <c r="BS55" s="62">
        <f t="shared" si="104"/>
        <v>0</v>
      </c>
      <c r="BT55" s="48">
        <f t="shared" si="105"/>
        <v>2.0752350003342377</v>
      </c>
      <c r="BU55" s="46">
        <f t="shared" si="106"/>
        <v>0</v>
      </c>
      <c r="BV55" s="64" t="e">
        <f t="shared" si="107"/>
        <v>#DIV/0!</v>
      </c>
      <c r="BW55" s="16">
        <f t="shared" si="108"/>
        <v>37</v>
      </c>
      <c r="BX55" s="69">
        <f t="shared" si="109"/>
        <v>119.42626885141894</v>
      </c>
      <c r="BY55" s="66">
        <v>37</v>
      </c>
      <c r="BZ55" s="15">
        <f t="shared" si="110"/>
        <v>119.42626885141894</v>
      </c>
      <c r="CA55" s="37">
        <f t="shared" si="111"/>
        <v>82.426268851418939</v>
      </c>
      <c r="CB55" s="54">
        <f t="shared" si="112"/>
        <v>82.426268851418939</v>
      </c>
      <c r="CC55" s="26">
        <f t="shared" si="113"/>
        <v>2.5677965374273845E-2</v>
      </c>
      <c r="CD55" s="47">
        <f t="shared" si="114"/>
        <v>82.426268851418939</v>
      </c>
      <c r="CE55" s="48">
        <f t="shared" si="115"/>
        <v>2.0314631884825332</v>
      </c>
      <c r="CF55" s="65">
        <f t="shared" si="116"/>
        <v>40.574827699924946</v>
      </c>
      <c r="CG55" t="s">
        <v>222</v>
      </c>
      <c r="CH55" s="66">
        <v>0</v>
      </c>
      <c r="CI55" s="15">
        <f t="shared" si="117"/>
        <v>110.61554949469836</v>
      </c>
      <c r="CJ55" s="37">
        <f t="shared" si="118"/>
        <v>110.61554949469836</v>
      </c>
      <c r="CK55" s="54">
        <f t="shared" si="119"/>
        <v>110.61554949469836</v>
      </c>
      <c r="CL55" s="26">
        <f t="shared" si="120"/>
        <v>1.7211070405274368E-2</v>
      </c>
      <c r="CM55" s="47">
        <f t="shared" si="121"/>
        <v>110.61554949469836</v>
      </c>
      <c r="CN55" s="48">
        <f t="shared" si="122"/>
        <v>2.0314631884825332</v>
      </c>
      <c r="CO55" s="65">
        <f t="shared" si="123"/>
        <v>54.451171018917748</v>
      </c>
      <c r="CP55" s="70">
        <f t="shared" si="124"/>
        <v>0</v>
      </c>
      <c r="CQ55" s="1">
        <f t="shared" si="125"/>
        <v>74</v>
      </c>
    </row>
    <row r="56" spans="1:95" x14ac:dyDescent="0.2">
      <c r="A56" s="28" t="s">
        <v>224</v>
      </c>
      <c r="B56">
        <v>1</v>
      </c>
      <c r="C56">
        <v>1</v>
      </c>
      <c r="D56">
        <v>0.49620455453455797</v>
      </c>
      <c r="E56">
        <v>0.50379544546544097</v>
      </c>
      <c r="F56">
        <v>0.96027016289233202</v>
      </c>
      <c r="G56">
        <v>0.96027016289233202</v>
      </c>
      <c r="H56">
        <v>9.2770580860844096E-2</v>
      </c>
      <c r="I56">
        <v>0.42206435436690298</v>
      </c>
      <c r="J56">
        <v>0.19787661639333401</v>
      </c>
      <c r="K56">
        <v>0.435907112418013</v>
      </c>
      <c r="L56">
        <v>0.83340913958791096</v>
      </c>
      <c r="M56">
        <v>-1.59205895286998</v>
      </c>
      <c r="N56" s="21">
        <v>0</v>
      </c>
      <c r="O56">
        <v>1.0031026397365399</v>
      </c>
      <c r="P56">
        <v>0.98095468105378902</v>
      </c>
      <c r="Q56">
        <v>1.0128512272221999</v>
      </c>
      <c r="R56">
        <v>0.98391296688062901</v>
      </c>
      <c r="S56">
        <v>393.42001342773398</v>
      </c>
      <c r="T56" s="27">
        <f t="shared" si="64"/>
        <v>0.98095468105378902</v>
      </c>
      <c r="U56" s="27">
        <f t="shared" si="65"/>
        <v>1.0128512272221999</v>
      </c>
      <c r="V56" s="39">
        <f t="shared" si="66"/>
        <v>385.92720379218019</v>
      </c>
      <c r="W56" s="38">
        <f t="shared" si="67"/>
        <v>398.47594341405471</v>
      </c>
      <c r="X56" s="44">
        <f t="shared" si="68"/>
        <v>0.99525185796862126</v>
      </c>
      <c r="Y56" s="44">
        <f t="shared" si="69"/>
        <v>0.50933764919404523</v>
      </c>
      <c r="Z56" s="22">
        <f t="shared" si="70"/>
        <v>1</v>
      </c>
      <c r="AA56" s="22">
        <f t="shared" si="71"/>
        <v>1</v>
      </c>
      <c r="AB56" s="22">
        <f t="shared" si="72"/>
        <v>1</v>
      </c>
      <c r="AC56" s="22">
        <v>1</v>
      </c>
      <c r="AD56" s="22">
        <v>1</v>
      </c>
      <c r="AE56" s="22">
        <v>1</v>
      </c>
      <c r="AF56" s="22">
        <f t="shared" si="73"/>
        <v>-0.10573411347504191</v>
      </c>
      <c r="AG56" s="22">
        <f t="shared" si="74"/>
        <v>0.97680415159684475</v>
      </c>
      <c r="AH56" s="22">
        <f t="shared" si="75"/>
        <v>0.83340913958791096</v>
      </c>
      <c r="AI56" s="22">
        <f t="shared" si="76"/>
        <v>1.9391432530629529</v>
      </c>
      <c r="AJ56" s="22">
        <f t="shared" si="77"/>
        <v>-2.6288582302280261</v>
      </c>
      <c r="AK56" s="22">
        <f t="shared" si="78"/>
        <v>1.3004365594014071</v>
      </c>
      <c r="AL56" s="22">
        <f t="shared" si="79"/>
        <v>-1.59205895286998</v>
      </c>
      <c r="AM56" s="22">
        <f t="shared" si="80"/>
        <v>2.0367992773580461</v>
      </c>
      <c r="AN56" s="46">
        <v>1</v>
      </c>
      <c r="AO56" s="49">
        <v>0</v>
      </c>
      <c r="AP56" s="51">
        <v>1</v>
      </c>
      <c r="AQ56" s="21">
        <v>1</v>
      </c>
      <c r="AR56" s="17">
        <f t="shared" si="81"/>
        <v>14.139679776847943</v>
      </c>
      <c r="AS56" s="17">
        <f t="shared" si="82"/>
        <v>0</v>
      </c>
      <c r="AT56" s="17">
        <f t="shared" si="83"/>
        <v>17.210477857586515</v>
      </c>
      <c r="AU56" s="17">
        <f t="shared" si="84"/>
        <v>14.139679776847943</v>
      </c>
      <c r="AV56" s="17">
        <f t="shared" si="85"/>
        <v>0</v>
      </c>
      <c r="AW56" s="17">
        <f t="shared" si="86"/>
        <v>17.210477857586515</v>
      </c>
      <c r="AX56" s="14">
        <f t="shared" si="87"/>
        <v>1.8054151763439174E-2</v>
      </c>
      <c r="AY56" s="14">
        <f t="shared" si="88"/>
        <v>0</v>
      </c>
      <c r="AZ56" s="67">
        <f t="shared" si="89"/>
        <v>1.4458849819598122E-3</v>
      </c>
      <c r="BA56" s="21">
        <f t="shared" si="90"/>
        <v>0</v>
      </c>
      <c r="BB56" s="66">
        <v>787</v>
      </c>
      <c r="BC56" s="15">
        <f t="shared" si="91"/>
        <v>2152.8492728795409</v>
      </c>
      <c r="BD56" s="19">
        <f t="shared" si="92"/>
        <v>1365.8492728795409</v>
      </c>
      <c r="BE56" s="53">
        <f t="shared" si="93"/>
        <v>1365.8492728795409</v>
      </c>
      <c r="BF56" s="61">
        <f t="shared" si="94"/>
        <v>6.78424559371998E-2</v>
      </c>
      <c r="BG56" s="62">
        <f t="shared" si="95"/>
        <v>91.926527794905084</v>
      </c>
      <c r="BH56" s="63">
        <f t="shared" si="96"/>
        <v>385.92720379218019</v>
      </c>
      <c r="BI56" s="46">
        <f t="shared" si="97"/>
        <v>0.23819654818738056</v>
      </c>
      <c r="BJ56" s="64">
        <f t="shared" si="98"/>
        <v>0.36556205300306471</v>
      </c>
      <c r="BK56" s="66">
        <v>0</v>
      </c>
      <c r="BL56" s="66">
        <v>0</v>
      </c>
      <c r="BM56" s="66">
        <v>0</v>
      </c>
      <c r="BN56" s="10">
        <f t="shared" si="99"/>
        <v>0</v>
      </c>
      <c r="BO56" s="15">
        <f t="shared" si="100"/>
        <v>0</v>
      </c>
      <c r="BP56" s="9">
        <f t="shared" si="101"/>
        <v>0</v>
      </c>
      <c r="BQ56" s="53">
        <f t="shared" si="102"/>
        <v>0</v>
      </c>
      <c r="BR56" s="7">
        <f t="shared" si="103"/>
        <v>0</v>
      </c>
      <c r="BS56" s="62">
        <f t="shared" si="104"/>
        <v>0</v>
      </c>
      <c r="BT56" s="48">
        <f t="shared" si="105"/>
        <v>398.47594341405471</v>
      </c>
      <c r="BU56" s="46">
        <f t="shared" si="106"/>
        <v>0</v>
      </c>
      <c r="BV56" s="64" t="e">
        <f t="shared" si="107"/>
        <v>#DIV/0!</v>
      </c>
      <c r="BW56" s="16">
        <f t="shared" si="108"/>
        <v>787</v>
      </c>
      <c r="BX56" s="69">
        <f t="shared" si="109"/>
        <v>2167.3717416383452</v>
      </c>
      <c r="BY56" s="66">
        <v>0</v>
      </c>
      <c r="BZ56" s="15">
        <f t="shared" si="110"/>
        <v>14.522468758804354</v>
      </c>
      <c r="CA56" s="37">
        <f t="shared" si="111"/>
        <v>14.522468758804354</v>
      </c>
      <c r="CB56" s="54">
        <f t="shared" si="112"/>
        <v>14.522468758804354</v>
      </c>
      <c r="CC56" s="26">
        <f t="shared" si="113"/>
        <v>4.5241335697209888E-3</v>
      </c>
      <c r="CD56" s="47">
        <f t="shared" si="114"/>
        <v>14.522468758804356</v>
      </c>
      <c r="CE56" s="48">
        <f t="shared" si="115"/>
        <v>385.92720379218019</v>
      </c>
      <c r="CF56" s="65">
        <f t="shared" si="116"/>
        <v>3.7630072760106929E-2</v>
      </c>
      <c r="CG56" t="s">
        <v>222</v>
      </c>
      <c r="CH56" s="66">
        <v>825</v>
      </c>
      <c r="CI56" s="15">
        <f t="shared" si="117"/>
        <v>13.451067987172133</v>
      </c>
      <c r="CJ56" s="37">
        <f t="shared" si="118"/>
        <v>-811.54893201282789</v>
      </c>
      <c r="CK56" s="54">
        <f t="shared" si="119"/>
        <v>-811.54893201282789</v>
      </c>
      <c r="CL56" s="26">
        <f t="shared" si="120"/>
        <v>-0.12627181142256541</v>
      </c>
      <c r="CM56" s="47">
        <f t="shared" si="121"/>
        <v>-811.54893201282789</v>
      </c>
      <c r="CN56" s="48">
        <f t="shared" si="122"/>
        <v>385.92720379218019</v>
      </c>
      <c r="CO56" s="65">
        <f t="shared" si="123"/>
        <v>-2.1028549530544178</v>
      </c>
      <c r="CP56" s="70">
        <f t="shared" si="124"/>
        <v>0</v>
      </c>
      <c r="CQ56" s="1">
        <f t="shared" si="125"/>
        <v>787</v>
      </c>
    </row>
    <row r="57" spans="1:95" x14ac:dyDescent="0.2">
      <c r="A57" s="28" t="s">
        <v>117</v>
      </c>
      <c r="B57">
        <v>0</v>
      </c>
      <c r="C57">
        <v>0</v>
      </c>
      <c r="D57">
        <v>0.100378787878787</v>
      </c>
      <c r="E57">
        <v>0.89962121212121204</v>
      </c>
      <c r="F57">
        <v>6.0885608856088499E-2</v>
      </c>
      <c r="G57">
        <v>6.0885608856088499E-2</v>
      </c>
      <c r="H57">
        <v>0.35645933014353998</v>
      </c>
      <c r="I57">
        <v>4.1866028708133898E-2</v>
      </c>
      <c r="J57">
        <v>0.12216192757595</v>
      </c>
      <c r="K57">
        <v>8.6243279967166797E-2</v>
      </c>
      <c r="L57">
        <v>-4.2546563152786501E-2</v>
      </c>
      <c r="M57">
        <v>-1.22451157703212</v>
      </c>
      <c r="N57" s="21">
        <v>0</v>
      </c>
      <c r="O57">
        <v>1.0069569505990501</v>
      </c>
      <c r="P57">
        <v>0.97935372184194902</v>
      </c>
      <c r="Q57">
        <v>1.01767240510299</v>
      </c>
      <c r="R57">
        <v>0.97549371229545201</v>
      </c>
      <c r="S57">
        <v>14.6099996566772</v>
      </c>
      <c r="T57" s="27">
        <f t="shared" si="64"/>
        <v>0.97549371229545201</v>
      </c>
      <c r="U57" s="27">
        <f t="shared" si="65"/>
        <v>1.01767240510299</v>
      </c>
      <c r="V57" s="39">
        <f t="shared" si="66"/>
        <v>14.251962801727322</v>
      </c>
      <c r="W57" s="38">
        <f t="shared" si="67"/>
        <v>14.868193489164543</v>
      </c>
      <c r="X57" s="44">
        <f t="shared" si="68"/>
        <v>1.1997836279808829</v>
      </c>
      <c r="Y57" s="44">
        <f t="shared" si="69"/>
        <v>0.11841151028367923</v>
      </c>
      <c r="Z57" s="22">
        <f t="shared" si="70"/>
        <v>1</v>
      </c>
      <c r="AA57" s="22">
        <f t="shared" si="71"/>
        <v>1</v>
      </c>
      <c r="AB57" s="22">
        <f t="shared" si="72"/>
        <v>1</v>
      </c>
      <c r="AC57" s="22">
        <v>1</v>
      </c>
      <c r="AD57" s="22">
        <v>1</v>
      </c>
      <c r="AE57" s="22">
        <v>1</v>
      </c>
      <c r="AF57" s="22">
        <f t="shared" si="73"/>
        <v>-0.10573411347504191</v>
      </c>
      <c r="AG57" s="22">
        <f t="shared" si="74"/>
        <v>0.97680415159684475</v>
      </c>
      <c r="AH57" s="22">
        <f t="shared" si="75"/>
        <v>-4.2546563152786501E-2</v>
      </c>
      <c r="AI57" s="22">
        <f t="shared" si="76"/>
        <v>1.0631875503222554</v>
      </c>
      <c r="AJ57" s="22">
        <f t="shared" si="77"/>
        <v>-2.6288582302280261</v>
      </c>
      <c r="AK57" s="22">
        <f t="shared" si="78"/>
        <v>1.3004365594014071</v>
      </c>
      <c r="AL57" s="22">
        <f t="shared" si="79"/>
        <v>-1.22451157703212</v>
      </c>
      <c r="AM57" s="22">
        <f t="shared" si="80"/>
        <v>2.4043466531959061</v>
      </c>
      <c r="AN57" s="46">
        <v>1</v>
      </c>
      <c r="AO57" s="46">
        <v>1</v>
      </c>
      <c r="AP57" s="51">
        <v>1</v>
      </c>
      <c r="AQ57" s="21">
        <v>1</v>
      </c>
      <c r="AR57" s="17">
        <f t="shared" si="81"/>
        <v>1.2777312890348229</v>
      </c>
      <c r="AS57" s="17">
        <f t="shared" si="82"/>
        <v>1.2777312890348229</v>
      </c>
      <c r="AT57" s="17">
        <f t="shared" si="83"/>
        <v>33.418606279555718</v>
      </c>
      <c r="AU57" s="17">
        <f t="shared" si="84"/>
        <v>1.2777312890348229</v>
      </c>
      <c r="AV57" s="17">
        <f t="shared" si="85"/>
        <v>1.2777312890348229</v>
      </c>
      <c r="AW57" s="17">
        <f t="shared" si="86"/>
        <v>33.418606279555718</v>
      </c>
      <c r="AX57" s="14">
        <f t="shared" si="87"/>
        <v>1.6314623081423079E-3</v>
      </c>
      <c r="AY57" s="14">
        <f t="shared" si="88"/>
        <v>1.5013978482842178E-3</v>
      </c>
      <c r="AZ57" s="67">
        <f t="shared" si="89"/>
        <v>2.8075606812008351E-3</v>
      </c>
      <c r="BA57" s="21">
        <f t="shared" si="90"/>
        <v>0</v>
      </c>
      <c r="BB57" s="66">
        <v>175</v>
      </c>
      <c r="BC57" s="15">
        <f t="shared" si="91"/>
        <v>194.54209147212137</v>
      </c>
      <c r="BD57" s="19">
        <f t="shared" si="92"/>
        <v>19.542091472121371</v>
      </c>
      <c r="BE57" s="53">
        <f t="shared" si="93"/>
        <v>19.542091472121371</v>
      </c>
      <c r="BF57" s="61">
        <f t="shared" si="94"/>
        <v>9.7066602145861203E-4</v>
      </c>
      <c r="BG57" s="62">
        <f t="shared" si="95"/>
        <v>1.3152524590764101</v>
      </c>
      <c r="BH57" s="63">
        <f t="shared" si="96"/>
        <v>14.251962801727322</v>
      </c>
      <c r="BI57" s="46">
        <f t="shared" si="97"/>
        <v>9.2285706703991888E-2</v>
      </c>
      <c r="BJ57" s="64">
        <f t="shared" si="98"/>
        <v>0.89954826061422377</v>
      </c>
      <c r="BK57" s="66">
        <v>263</v>
      </c>
      <c r="BL57" s="66">
        <v>234</v>
      </c>
      <c r="BM57" s="66">
        <v>0</v>
      </c>
      <c r="BN57" s="10">
        <f t="shared" si="99"/>
        <v>497</v>
      </c>
      <c r="BO57" s="15">
        <f t="shared" si="100"/>
        <v>266.36599505979967</v>
      </c>
      <c r="BP57" s="9">
        <f t="shared" si="101"/>
        <v>-230.63400494020033</v>
      </c>
      <c r="BQ57" s="53">
        <f t="shared" si="102"/>
        <v>0</v>
      </c>
      <c r="BR57" s="7">
        <f t="shared" si="103"/>
        <v>0</v>
      </c>
      <c r="BS57" s="62">
        <f t="shared" si="104"/>
        <v>0</v>
      </c>
      <c r="BT57" s="48">
        <f t="shared" si="105"/>
        <v>14.868193489164543</v>
      </c>
      <c r="BU57" s="46">
        <f t="shared" si="106"/>
        <v>0</v>
      </c>
      <c r="BV57" s="64">
        <f t="shared" si="107"/>
        <v>1.8658537847086021</v>
      </c>
      <c r="BW57" s="16">
        <f t="shared" si="108"/>
        <v>672</v>
      </c>
      <c r="BX57" s="69">
        <f t="shared" si="109"/>
        <v>489.10722601390228</v>
      </c>
      <c r="BY57" s="66">
        <v>0</v>
      </c>
      <c r="BZ57" s="15">
        <f t="shared" si="110"/>
        <v>28.199139481981188</v>
      </c>
      <c r="CA57" s="37">
        <f t="shared" si="111"/>
        <v>28.199139481981188</v>
      </c>
      <c r="CB57" s="54">
        <f t="shared" si="112"/>
        <v>28.199139481981188</v>
      </c>
      <c r="CC57" s="26">
        <f t="shared" si="113"/>
        <v>8.7847786548228106E-3</v>
      </c>
      <c r="CD57" s="47">
        <f t="shared" si="114"/>
        <v>28.199139481981184</v>
      </c>
      <c r="CE57" s="48">
        <f t="shared" si="115"/>
        <v>14.251962801727322</v>
      </c>
      <c r="CF57" s="65">
        <f t="shared" si="116"/>
        <v>1.9786144459037938</v>
      </c>
      <c r="CG57" t="s">
        <v>222</v>
      </c>
      <c r="CH57" s="66">
        <v>0</v>
      </c>
      <c r="CI57" s="15">
        <f t="shared" si="117"/>
        <v>26.11873701721137</v>
      </c>
      <c r="CJ57" s="37">
        <f t="shared" si="118"/>
        <v>26.11873701721137</v>
      </c>
      <c r="CK57" s="54">
        <f t="shared" si="119"/>
        <v>26.11873701721137</v>
      </c>
      <c r="CL57" s="26">
        <f t="shared" si="120"/>
        <v>4.0639080468665581E-3</v>
      </c>
      <c r="CM57" s="47">
        <f t="shared" si="121"/>
        <v>26.11873701721137</v>
      </c>
      <c r="CN57" s="48">
        <f t="shared" si="122"/>
        <v>14.251962801727322</v>
      </c>
      <c r="CO57" s="65">
        <f t="shared" si="123"/>
        <v>1.8326413968780362</v>
      </c>
      <c r="CP57" s="70">
        <f t="shared" si="124"/>
        <v>0</v>
      </c>
      <c r="CQ57" s="1">
        <f t="shared" si="125"/>
        <v>672</v>
      </c>
    </row>
    <row r="58" spans="1:95" x14ac:dyDescent="0.2">
      <c r="A58" s="29" t="s">
        <v>157</v>
      </c>
      <c r="B58">
        <v>1</v>
      </c>
      <c r="C58">
        <v>1</v>
      </c>
      <c r="D58">
        <v>0.53415900918897297</v>
      </c>
      <c r="E58">
        <v>0.46584099081102598</v>
      </c>
      <c r="F58">
        <v>0.58243941199840998</v>
      </c>
      <c r="G58">
        <v>0.58243941199840998</v>
      </c>
      <c r="H58">
        <v>0.51859590472210604</v>
      </c>
      <c r="I58">
        <v>0.45340576681989098</v>
      </c>
      <c r="J58">
        <v>0.48490656197888399</v>
      </c>
      <c r="K58">
        <v>0.53144020626327504</v>
      </c>
      <c r="L58">
        <v>0.57983035228965796</v>
      </c>
      <c r="M58">
        <v>-1.06222784432353</v>
      </c>
      <c r="N58" s="21">
        <v>0</v>
      </c>
      <c r="O58">
        <v>0.99786393617441504</v>
      </c>
      <c r="P58">
        <v>0.98823772010087896</v>
      </c>
      <c r="Q58">
        <v>1.0216858429026801</v>
      </c>
      <c r="R58">
        <v>0.98455390834172696</v>
      </c>
      <c r="S58">
        <v>318.100006103515</v>
      </c>
      <c r="T58" s="27">
        <f t="shared" si="64"/>
        <v>0.98823772010087896</v>
      </c>
      <c r="U58" s="27">
        <f t="shared" si="65"/>
        <v>1.0216858429026801</v>
      </c>
      <c r="V58" s="39">
        <f t="shared" si="66"/>
        <v>314.35842479581333</v>
      </c>
      <c r="W58" s="38">
        <f t="shared" si="67"/>
        <v>324.99827286321738</v>
      </c>
      <c r="X58" s="44">
        <f t="shared" si="68"/>
        <v>0.97563996696944688</v>
      </c>
      <c r="Y58" s="44">
        <f t="shared" si="69"/>
        <v>0.52676946756713561</v>
      </c>
      <c r="Z58" s="22">
        <f t="shared" si="70"/>
        <v>1</v>
      </c>
      <c r="AA58" s="22">
        <f t="shared" si="71"/>
        <v>1</v>
      </c>
      <c r="AB58" s="22">
        <f t="shared" si="72"/>
        <v>1</v>
      </c>
      <c r="AC58" s="22">
        <v>1</v>
      </c>
      <c r="AD58" s="22">
        <v>1</v>
      </c>
      <c r="AE58" s="22">
        <v>1</v>
      </c>
      <c r="AF58" s="22">
        <f t="shared" si="73"/>
        <v>-0.10573411347504191</v>
      </c>
      <c r="AG58" s="22">
        <f t="shared" si="74"/>
        <v>0.97680415159684475</v>
      </c>
      <c r="AH58" s="22">
        <f t="shared" si="75"/>
        <v>0.57983035228965796</v>
      </c>
      <c r="AI58" s="22">
        <f t="shared" si="76"/>
        <v>1.6855644657647</v>
      </c>
      <c r="AJ58" s="22">
        <f t="shared" si="77"/>
        <v>-2.6288582302280261</v>
      </c>
      <c r="AK58" s="22">
        <f t="shared" si="78"/>
        <v>1.3004365594014071</v>
      </c>
      <c r="AL58" s="22">
        <f t="shared" si="79"/>
        <v>-1.06222784432353</v>
      </c>
      <c r="AM58" s="22">
        <f t="shared" si="80"/>
        <v>2.5666303859044959</v>
      </c>
      <c r="AN58" s="46">
        <v>1</v>
      </c>
      <c r="AO58" s="46">
        <v>1</v>
      </c>
      <c r="AP58" s="51">
        <v>1</v>
      </c>
      <c r="AQ58" s="21">
        <v>1</v>
      </c>
      <c r="AR58" s="17">
        <f t="shared" si="81"/>
        <v>8.072005859062422</v>
      </c>
      <c r="AS58" s="17">
        <f t="shared" si="82"/>
        <v>8.072005859062422</v>
      </c>
      <c r="AT58" s="17">
        <f t="shared" si="83"/>
        <v>43.396362269530023</v>
      </c>
      <c r="AU58" s="17">
        <f t="shared" si="84"/>
        <v>8.072005859062422</v>
      </c>
      <c r="AV58" s="17">
        <f t="shared" si="85"/>
        <v>8.072005859062422</v>
      </c>
      <c r="AW58" s="17">
        <f t="shared" si="86"/>
        <v>43.396362269530023</v>
      </c>
      <c r="AX58" s="14">
        <f t="shared" si="87"/>
        <v>1.030668452997812E-2</v>
      </c>
      <c r="AY58" s="14">
        <f t="shared" si="88"/>
        <v>9.4850085711594596E-3</v>
      </c>
      <c r="AZ58" s="67">
        <f t="shared" si="89"/>
        <v>3.6458109412425112E-3</v>
      </c>
      <c r="BA58" s="21">
        <f t="shared" si="90"/>
        <v>0</v>
      </c>
      <c r="BB58" s="66">
        <v>1272</v>
      </c>
      <c r="BC58" s="15">
        <f t="shared" si="91"/>
        <v>1229.0102900927111</v>
      </c>
      <c r="BD58" s="19">
        <f t="shared" si="92"/>
        <v>-42.989709907288898</v>
      </c>
      <c r="BE58" s="53">
        <f t="shared" si="93"/>
        <v>0</v>
      </c>
      <c r="BF58" s="61">
        <f t="shared" si="94"/>
        <v>0</v>
      </c>
      <c r="BG58" s="62">
        <f t="shared" si="95"/>
        <v>0</v>
      </c>
      <c r="BH58" s="63">
        <f t="shared" si="96"/>
        <v>324.99827286321738</v>
      </c>
      <c r="BI58" s="46">
        <f t="shared" si="97"/>
        <v>0</v>
      </c>
      <c r="BJ58" s="64">
        <f t="shared" si="98"/>
        <v>1.0349791293480919</v>
      </c>
      <c r="BK58" s="66">
        <v>1272</v>
      </c>
      <c r="BL58" s="66">
        <v>1909</v>
      </c>
      <c r="BM58" s="66">
        <v>0</v>
      </c>
      <c r="BN58" s="10">
        <f t="shared" si="99"/>
        <v>3181</v>
      </c>
      <c r="BO58" s="15">
        <f t="shared" si="100"/>
        <v>1682.754340626542</v>
      </c>
      <c r="BP58" s="9">
        <f t="shared" si="101"/>
        <v>-1498.245659373458</v>
      </c>
      <c r="BQ58" s="53">
        <f t="shared" si="102"/>
        <v>0</v>
      </c>
      <c r="BR58" s="7">
        <f t="shared" si="103"/>
        <v>0</v>
      </c>
      <c r="BS58" s="62">
        <f t="shared" si="104"/>
        <v>0</v>
      </c>
      <c r="BT58" s="48">
        <f t="shared" si="105"/>
        <v>324.99827286321738</v>
      </c>
      <c r="BU58" s="46">
        <f t="shared" si="106"/>
        <v>0</v>
      </c>
      <c r="BV58" s="64">
        <f t="shared" si="107"/>
        <v>1.8903531687314588</v>
      </c>
      <c r="BW58" s="16">
        <f t="shared" si="108"/>
        <v>4453</v>
      </c>
      <c r="BX58" s="69">
        <f t="shared" si="109"/>
        <v>2948.3831558130928</v>
      </c>
      <c r="BY58" s="66">
        <v>0</v>
      </c>
      <c r="BZ58" s="15">
        <f t="shared" si="110"/>
        <v>36.618525093839786</v>
      </c>
      <c r="CA58" s="37">
        <f t="shared" si="111"/>
        <v>36.618525093839786</v>
      </c>
      <c r="CB58" s="54">
        <f t="shared" si="112"/>
        <v>36.618525093839786</v>
      </c>
      <c r="CC58" s="26">
        <f t="shared" si="113"/>
        <v>1.140764021614948E-2</v>
      </c>
      <c r="CD58" s="47">
        <f t="shared" si="114"/>
        <v>36.618525093839786</v>
      </c>
      <c r="CE58" s="48">
        <f t="shared" si="115"/>
        <v>314.35842479581333</v>
      </c>
      <c r="CF58" s="65">
        <f t="shared" si="116"/>
        <v>0.1164865395849492</v>
      </c>
      <c r="CG58" t="s">
        <v>222</v>
      </c>
      <c r="CH58" s="66">
        <v>0</v>
      </c>
      <c r="CI58" s="15">
        <f t="shared" si="117"/>
        <v>33.916979186379081</v>
      </c>
      <c r="CJ58" s="37">
        <f t="shared" si="118"/>
        <v>33.916979186379081</v>
      </c>
      <c r="CK58" s="54">
        <f t="shared" si="119"/>
        <v>33.916979186379081</v>
      </c>
      <c r="CL58" s="26">
        <f t="shared" si="120"/>
        <v>5.2772645381016147E-3</v>
      </c>
      <c r="CM58" s="47">
        <f t="shared" si="121"/>
        <v>33.916979186379081</v>
      </c>
      <c r="CN58" s="48">
        <f t="shared" si="122"/>
        <v>314.35842479581333</v>
      </c>
      <c r="CO58" s="65">
        <f t="shared" si="123"/>
        <v>0.10789269989633435</v>
      </c>
      <c r="CP58" s="70">
        <f t="shared" si="124"/>
        <v>0</v>
      </c>
      <c r="CQ58" s="1">
        <f t="shared" si="125"/>
        <v>4453</v>
      </c>
    </row>
    <row r="59" spans="1:95" x14ac:dyDescent="0.2">
      <c r="A59" s="29" t="s">
        <v>205</v>
      </c>
      <c r="B59">
        <v>1</v>
      </c>
      <c r="C59">
        <v>1</v>
      </c>
      <c r="D59">
        <v>0.52805813484053199</v>
      </c>
      <c r="E59">
        <v>0.47194186515946701</v>
      </c>
      <c r="F59">
        <v>0.11102139685102901</v>
      </c>
      <c r="G59">
        <v>0.11102139685102901</v>
      </c>
      <c r="H59">
        <v>0.10217300459674</v>
      </c>
      <c r="I59">
        <v>0.306936899289594</v>
      </c>
      <c r="J59">
        <v>0.17708942718870799</v>
      </c>
      <c r="K59">
        <v>0.14021667366629001</v>
      </c>
      <c r="L59">
        <v>0.68589791593292204</v>
      </c>
      <c r="M59">
        <v>1.1419959494339</v>
      </c>
      <c r="N59" s="21">
        <v>0</v>
      </c>
      <c r="O59">
        <v>1.0010309268214701</v>
      </c>
      <c r="P59">
        <v>0.96637105760558795</v>
      </c>
      <c r="Q59">
        <v>1.01291699099387</v>
      </c>
      <c r="R59">
        <v>0.98479103433374904</v>
      </c>
      <c r="S59">
        <v>2.1500000953674299</v>
      </c>
      <c r="T59" s="27">
        <f t="shared" si="64"/>
        <v>0.96637105760558795</v>
      </c>
      <c r="U59" s="27">
        <f t="shared" si="65"/>
        <v>1.01291699099387</v>
      </c>
      <c r="V59" s="39">
        <f t="shared" si="66"/>
        <v>2.077697866012338</v>
      </c>
      <c r="W59" s="38">
        <f t="shared" si="67"/>
        <v>2.1777716272361105</v>
      </c>
      <c r="X59" s="44">
        <f t="shared" si="68"/>
        <v>0.97879242124156651</v>
      </c>
      <c r="Y59" s="44">
        <f t="shared" si="69"/>
        <v>0.21093099046913169</v>
      </c>
      <c r="Z59" s="22">
        <f t="shared" si="70"/>
        <v>1</v>
      </c>
      <c r="AA59" s="22">
        <f t="shared" si="71"/>
        <v>1</v>
      </c>
      <c r="AB59" s="22">
        <f t="shared" si="72"/>
        <v>1</v>
      </c>
      <c r="AC59" s="22">
        <v>1</v>
      </c>
      <c r="AD59" s="22">
        <v>1</v>
      </c>
      <c r="AE59" s="22">
        <v>1</v>
      </c>
      <c r="AF59" s="22">
        <f t="shared" si="73"/>
        <v>-0.10573411347504191</v>
      </c>
      <c r="AG59" s="22">
        <f t="shared" si="74"/>
        <v>0.97680415159684475</v>
      </c>
      <c r="AH59" s="22">
        <f t="shared" si="75"/>
        <v>0.68589791593292204</v>
      </c>
      <c r="AI59" s="22">
        <f t="shared" si="76"/>
        <v>1.791632029407964</v>
      </c>
      <c r="AJ59" s="22">
        <f t="shared" si="77"/>
        <v>-2.6288582302280261</v>
      </c>
      <c r="AK59" s="22">
        <f t="shared" si="78"/>
        <v>1.3004365594014071</v>
      </c>
      <c r="AL59" s="22">
        <f t="shared" si="79"/>
        <v>1.1419959494339</v>
      </c>
      <c r="AM59" s="22">
        <f t="shared" si="80"/>
        <v>4.7708541796619262</v>
      </c>
      <c r="AN59" s="46">
        <v>0</v>
      </c>
      <c r="AO59" s="49">
        <v>0</v>
      </c>
      <c r="AP59" s="51">
        <v>0.5</v>
      </c>
      <c r="AQ59" s="50">
        <v>1</v>
      </c>
      <c r="AR59" s="17">
        <f t="shared" si="81"/>
        <v>0</v>
      </c>
      <c r="AS59" s="17">
        <f t="shared" si="82"/>
        <v>0</v>
      </c>
      <c r="AT59" s="17">
        <f t="shared" si="83"/>
        <v>259.03268952871679</v>
      </c>
      <c r="AU59" s="17">
        <f t="shared" si="84"/>
        <v>0</v>
      </c>
      <c r="AV59" s="17">
        <f t="shared" si="85"/>
        <v>0</v>
      </c>
      <c r="AW59" s="17">
        <f t="shared" si="86"/>
        <v>259.03268952871679</v>
      </c>
      <c r="AX59" s="14">
        <f t="shared" si="87"/>
        <v>0</v>
      </c>
      <c r="AY59" s="14">
        <f t="shared" si="88"/>
        <v>0</v>
      </c>
      <c r="AZ59" s="67">
        <f t="shared" si="89"/>
        <v>2.1761828969852445E-2</v>
      </c>
      <c r="BA59" s="21">
        <f t="shared" si="90"/>
        <v>0</v>
      </c>
      <c r="BB59" s="66">
        <v>0</v>
      </c>
      <c r="BC59" s="15">
        <f t="shared" si="91"/>
        <v>0</v>
      </c>
      <c r="BD59" s="19">
        <f t="shared" si="92"/>
        <v>0</v>
      </c>
      <c r="BE59" s="53">
        <f t="shared" si="93"/>
        <v>0</v>
      </c>
      <c r="BF59" s="61">
        <f t="shared" si="94"/>
        <v>0</v>
      </c>
      <c r="BG59" s="62">
        <f t="shared" si="95"/>
        <v>0</v>
      </c>
      <c r="BH59" s="63">
        <f t="shared" si="96"/>
        <v>2.1777716272361105</v>
      </c>
      <c r="BI59" s="46">
        <f t="shared" si="97"/>
        <v>0</v>
      </c>
      <c r="BJ59" s="64" t="e">
        <f t="shared" si="98"/>
        <v>#DIV/0!</v>
      </c>
      <c r="BK59" s="66">
        <v>0</v>
      </c>
      <c r="BL59" s="66">
        <v>0</v>
      </c>
      <c r="BM59" s="66">
        <v>0</v>
      </c>
      <c r="BN59" s="10">
        <f t="shared" si="99"/>
        <v>0</v>
      </c>
      <c r="BO59" s="15">
        <f t="shared" si="100"/>
        <v>0</v>
      </c>
      <c r="BP59" s="9">
        <f t="shared" si="101"/>
        <v>0</v>
      </c>
      <c r="BQ59" s="53">
        <f t="shared" si="102"/>
        <v>0</v>
      </c>
      <c r="BR59" s="7">
        <f t="shared" si="103"/>
        <v>0</v>
      </c>
      <c r="BS59" s="62">
        <f t="shared" si="104"/>
        <v>0</v>
      </c>
      <c r="BT59" s="48">
        <f t="shared" si="105"/>
        <v>2.1777716272361105</v>
      </c>
      <c r="BU59" s="46">
        <f t="shared" si="106"/>
        <v>0</v>
      </c>
      <c r="BV59" s="64" t="e">
        <f t="shared" si="107"/>
        <v>#DIV/0!</v>
      </c>
      <c r="BW59" s="16">
        <f t="shared" si="108"/>
        <v>60</v>
      </c>
      <c r="BX59" s="69">
        <f t="shared" si="109"/>
        <v>218.57581017319797</v>
      </c>
      <c r="BY59" s="66">
        <v>60</v>
      </c>
      <c r="BZ59" s="15">
        <f t="shared" si="110"/>
        <v>218.57581017319797</v>
      </c>
      <c r="CA59" s="37">
        <f t="shared" si="111"/>
        <v>158.57581017319797</v>
      </c>
      <c r="CB59" s="54">
        <f t="shared" si="112"/>
        <v>158.57581017319797</v>
      </c>
      <c r="CC59" s="26">
        <f t="shared" si="113"/>
        <v>4.9400563916884167E-2</v>
      </c>
      <c r="CD59" s="47">
        <f t="shared" si="114"/>
        <v>158.57581017319797</v>
      </c>
      <c r="CE59" s="48">
        <f t="shared" si="115"/>
        <v>2.077697866012338</v>
      </c>
      <c r="CF59" s="65">
        <f t="shared" si="116"/>
        <v>76.32284403196104</v>
      </c>
      <c r="CG59" t="s">
        <v>222</v>
      </c>
      <c r="CH59" s="66">
        <v>0</v>
      </c>
      <c r="CI59" s="15">
        <f t="shared" si="117"/>
        <v>202.45029490653729</v>
      </c>
      <c r="CJ59" s="37">
        <f t="shared" si="118"/>
        <v>202.45029490653729</v>
      </c>
      <c r="CK59" s="54">
        <f t="shared" si="119"/>
        <v>202.45029490653729</v>
      </c>
      <c r="CL59" s="26">
        <f t="shared" si="120"/>
        <v>3.1499968088771944E-2</v>
      </c>
      <c r="CM59" s="47">
        <f t="shared" si="121"/>
        <v>202.45029490653729</v>
      </c>
      <c r="CN59" s="48">
        <f t="shared" si="122"/>
        <v>2.077697866012338</v>
      </c>
      <c r="CO59" s="65">
        <f t="shared" si="123"/>
        <v>97.439718362465257</v>
      </c>
      <c r="CP59" s="70">
        <f t="shared" si="124"/>
        <v>0</v>
      </c>
      <c r="CQ59" s="1">
        <f t="shared" si="125"/>
        <v>120</v>
      </c>
    </row>
    <row r="60" spans="1:95" x14ac:dyDescent="0.2">
      <c r="A60" s="29" t="s">
        <v>159</v>
      </c>
      <c r="B60">
        <v>0</v>
      </c>
      <c r="C60">
        <v>0</v>
      </c>
      <c r="D60">
        <v>4.0605095541401202E-2</v>
      </c>
      <c r="E60">
        <v>0.95939490445859799</v>
      </c>
      <c r="F60">
        <v>2.0472440944881799E-2</v>
      </c>
      <c r="G60">
        <v>2.0472440944881799E-2</v>
      </c>
      <c r="H60">
        <v>3.4904013961605499E-3</v>
      </c>
      <c r="I60">
        <v>1.22164048865619E-2</v>
      </c>
      <c r="J60">
        <v>6.5299430833751096E-3</v>
      </c>
      <c r="K60">
        <v>1.15621742828862E-2</v>
      </c>
      <c r="L60">
        <v>0.806322800740506</v>
      </c>
      <c r="M60">
        <v>-1.3627701809511099</v>
      </c>
      <c r="N60" s="21">
        <v>2</v>
      </c>
      <c r="O60">
        <v>1.01772185662578</v>
      </c>
      <c r="P60">
        <v>0.98572977572185305</v>
      </c>
      <c r="Q60">
        <v>1.0282034159850899</v>
      </c>
      <c r="R60">
        <v>0.97552165182349404</v>
      </c>
      <c r="S60">
        <v>157.22000122070301</v>
      </c>
      <c r="T60" s="27">
        <f t="shared" si="64"/>
        <v>0.97552165182349404</v>
      </c>
      <c r="U60" s="27">
        <f t="shared" si="65"/>
        <v>1.0282034159850899</v>
      </c>
      <c r="V60" s="39">
        <f t="shared" si="66"/>
        <v>161.1650555647017</v>
      </c>
      <c r="W60" s="38">
        <f t="shared" si="67"/>
        <v>170.90112534578734</v>
      </c>
      <c r="X60" s="44">
        <f t="shared" si="68"/>
        <v>1.2306699929520795</v>
      </c>
      <c r="Y60" s="44">
        <f t="shared" si="69"/>
        <v>1.6478414440021221E-2</v>
      </c>
      <c r="Z60" s="22">
        <f t="shared" si="70"/>
        <v>3.655961643199483</v>
      </c>
      <c r="AA60" s="22">
        <f t="shared" si="71"/>
        <v>4.3955583451375713</v>
      </c>
      <c r="AB60" s="22">
        <f t="shared" si="72"/>
        <v>5.1351550470756591</v>
      </c>
      <c r="AC60" s="22">
        <v>1</v>
      </c>
      <c r="AD60" s="22">
        <v>1</v>
      </c>
      <c r="AE60" s="22">
        <v>1</v>
      </c>
      <c r="AF60" s="22">
        <f t="shared" si="73"/>
        <v>-0.10573411347504191</v>
      </c>
      <c r="AG60" s="22">
        <f t="shared" si="74"/>
        <v>0.97680415159684475</v>
      </c>
      <c r="AH60" s="22">
        <f t="shared" si="75"/>
        <v>0.806322800740506</v>
      </c>
      <c r="AI60" s="22">
        <f t="shared" si="76"/>
        <v>1.9120569142155479</v>
      </c>
      <c r="AJ60" s="22">
        <f t="shared" si="77"/>
        <v>-2.6288582302280261</v>
      </c>
      <c r="AK60" s="22">
        <f t="shared" si="78"/>
        <v>1.3004365594014071</v>
      </c>
      <c r="AL60" s="22">
        <f t="shared" si="79"/>
        <v>-1.3627701809511099</v>
      </c>
      <c r="AM60" s="22">
        <f t="shared" si="80"/>
        <v>2.2660880492769162</v>
      </c>
      <c r="AN60" s="46">
        <v>1</v>
      </c>
      <c r="AO60" s="46">
        <v>1</v>
      </c>
      <c r="AP60" s="51">
        <v>1</v>
      </c>
      <c r="AQ60" s="21">
        <v>1</v>
      </c>
      <c r="AR60" s="17">
        <f t="shared" si="81"/>
        <v>68.636767547987048</v>
      </c>
      <c r="AS60" s="17">
        <f t="shared" si="82"/>
        <v>48.865786362485771</v>
      </c>
      <c r="AT60" s="17">
        <f t="shared" si="83"/>
        <v>115.91007074554179</v>
      </c>
      <c r="AU60" s="17">
        <f t="shared" si="84"/>
        <v>41.40677850738961</v>
      </c>
      <c r="AV60" s="17">
        <f t="shared" si="85"/>
        <v>48.865786362485771</v>
      </c>
      <c r="AW60" s="17">
        <f t="shared" si="86"/>
        <v>115.91007074554179</v>
      </c>
      <c r="AX60" s="14">
        <f t="shared" si="87"/>
        <v>5.2869957099846897E-2</v>
      </c>
      <c r="AY60" s="14">
        <f t="shared" si="88"/>
        <v>5.7419730681223767E-2</v>
      </c>
      <c r="AZ60" s="67">
        <f t="shared" si="89"/>
        <v>9.7378255232467049E-3</v>
      </c>
      <c r="BA60" s="21">
        <f t="shared" si="90"/>
        <v>2</v>
      </c>
      <c r="BB60" s="66">
        <v>3773</v>
      </c>
      <c r="BC60" s="15">
        <f t="shared" si="91"/>
        <v>6304.4251644141432</v>
      </c>
      <c r="BD60" s="19">
        <f t="shared" si="92"/>
        <v>2531.4251644141432</v>
      </c>
      <c r="BE60" s="53">
        <f t="shared" si="93"/>
        <v>2531.4251644141432</v>
      </c>
      <c r="BF60" s="61">
        <f t="shared" si="94"/>
        <v>0.12573722707559068</v>
      </c>
      <c r="BG60" s="62">
        <f t="shared" si="95"/>
        <v>170.37394268742418</v>
      </c>
      <c r="BH60" s="63">
        <f t="shared" si="96"/>
        <v>161.1650555647017</v>
      </c>
      <c r="BI60" s="46">
        <f t="shared" si="97"/>
        <v>1.0571394778505534</v>
      </c>
      <c r="BJ60" s="64">
        <f t="shared" si="98"/>
        <v>0.59846852038105158</v>
      </c>
      <c r="BK60" s="66">
        <v>0</v>
      </c>
      <c r="BL60" s="66">
        <v>4088</v>
      </c>
      <c r="BM60" s="66">
        <v>0</v>
      </c>
      <c r="BN60" s="10">
        <f t="shared" si="99"/>
        <v>4088</v>
      </c>
      <c r="BO60" s="15">
        <f t="shared" si="100"/>
        <v>10186.949259617271</v>
      </c>
      <c r="BP60" s="9">
        <f t="shared" si="101"/>
        <v>6098.9492596172713</v>
      </c>
      <c r="BQ60" s="53">
        <f t="shared" si="102"/>
        <v>6098.9492596172713</v>
      </c>
      <c r="BR60" s="7">
        <f t="shared" si="103"/>
        <v>9.6080999294905725E-2</v>
      </c>
      <c r="BS60" s="62">
        <f t="shared" si="104"/>
        <v>464.74379358945856</v>
      </c>
      <c r="BT60" s="48">
        <f t="shared" si="105"/>
        <v>161.1650555647017</v>
      </c>
      <c r="BU60" s="46">
        <f t="shared" si="106"/>
        <v>2.883651123756672</v>
      </c>
      <c r="BV60" s="64">
        <f t="shared" si="107"/>
        <v>0.40129776793975985</v>
      </c>
      <c r="BW60" s="16">
        <f t="shared" si="108"/>
        <v>8015</v>
      </c>
      <c r="BX60" s="69">
        <f t="shared" si="109"/>
        <v>16589.181143586906</v>
      </c>
      <c r="BY60" s="66">
        <v>154</v>
      </c>
      <c r="BZ60" s="15">
        <f t="shared" si="110"/>
        <v>97.806719555489906</v>
      </c>
      <c r="CA60" s="37">
        <f t="shared" si="111"/>
        <v>-56.193280444510094</v>
      </c>
      <c r="CB60" s="54">
        <f t="shared" si="112"/>
        <v>-56.193280444510094</v>
      </c>
      <c r="CC60" s="26">
        <f t="shared" si="113"/>
        <v>-1.750569484252653E-2</v>
      </c>
      <c r="CD60" s="47">
        <f t="shared" si="114"/>
        <v>-56.193280444510087</v>
      </c>
      <c r="CE60" s="48">
        <f t="shared" si="115"/>
        <v>170.90112534578734</v>
      </c>
      <c r="CF60" s="65">
        <f t="shared" si="116"/>
        <v>-0.32880579534402249</v>
      </c>
      <c r="CG60" t="s">
        <v>222</v>
      </c>
      <c r="CH60" s="66">
        <v>0</v>
      </c>
      <c r="CI60" s="15">
        <f t="shared" si="117"/>
        <v>90.5909908427641</v>
      </c>
      <c r="CJ60" s="37">
        <f t="shared" si="118"/>
        <v>90.5909908427641</v>
      </c>
      <c r="CK60" s="54">
        <f t="shared" si="119"/>
        <v>90.5909908427641</v>
      </c>
      <c r="CL60" s="26">
        <f t="shared" si="120"/>
        <v>1.4095377445583335E-2</v>
      </c>
      <c r="CM60" s="47">
        <f t="shared" si="121"/>
        <v>90.5909908427641</v>
      </c>
      <c r="CN60" s="48">
        <f t="shared" si="122"/>
        <v>170.90112534578734</v>
      </c>
      <c r="CO60" s="65">
        <f t="shared" si="123"/>
        <v>0.53007837519776246</v>
      </c>
      <c r="CP60" s="70">
        <f t="shared" si="124"/>
        <v>2</v>
      </c>
      <c r="CQ60" s="1">
        <f t="shared" si="125"/>
        <v>8169</v>
      </c>
    </row>
    <row r="61" spans="1:95" x14ac:dyDescent="0.2">
      <c r="A61" s="29" t="s">
        <v>143</v>
      </c>
      <c r="B61">
        <v>0</v>
      </c>
      <c r="C61">
        <v>0</v>
      </c>
      <c r="D61">
        <v>0.436276468238114</v>
      </c>
      <c r="E61">
        <v>0.56372353176188505</v>
      </c>
      <c r="F61">
        <v>0.50615812475168798</v>
      </c>
      <c r="G61">
        <v>0.50615812475168798</v>
      </c>
      <c r="H61">
        <v>0.32971165900543198</v>
      </c>
      <c r="I61">
        <v>0.63226076055160796</v>
      </c>
      <c r="J61">
        <v>0.45657830027883201</v>
      </c>
      <c r="K61">
        <v>0.48072946266215699</v>
      </c>
      <c r="L61">
        <v>0.74144964457048801</v>
      </c>
      <c r="M61">
        <v>-2.1070928389732502</v>
      </c>
      <c r="N61" s="21">
        <v>0</v>
      </c>
      <c r="O61">
        <v>1.01037939365422</v>
      </c>
      <c r="P61">
        <v>0.97028253039823398</v>
      </c>
      <c r="Q61">
        <v>1.00724518458989</v>
      </c>
      <c r="R61">
        <v>0.98338398015987205</v>
      </c>
      <c r="S61">
        <v>870.88000488281205</v>
      </c>
      <c r="T61" s="27">
        <f t="shared" si="64"/>
        <v>0.98338398015987205</v>
      </c>
      <c r="U61" s="27">
        <f t="shared" si="65"/>
        <v>1.00724518458989</v>
      </c>
      <c r="V61" s="39">
        <f t="shared" si="66"/>
        <v>856.40944544330853</v>
      </c>
      <c r="W61" s="38">
        <f t="shared" si="67"/>
        <v>877.1896912738323</v>
      </c>
      <c r="X61" s="44">
        <f t="shared" si="68"/>
        <v>1.0262180016515279</v>
      </c>
      <c r="Y61" s="44">
        <f t="shared" si="69"/>
        <v>0.47826755717707414</v>
      </c>
      <c r="Z61" s="22">
        <f t="shared" si="70"/>
        <v>1</v>
      </c>
      <c r="AA61" s="22">
        <f t="shared" si="71"/>
        <v>1</v>
      </c>
      <c r="AB61" s="22">
        <f t="shared" si="72"/>
        <v>1</v>
      </c>
      <c r="AC61" s="22">
        <v>1</v>
      </c>
      <c r="AD61" s="22">
        <v>1</v>
      </c>
      <c r="AE61" s="22">
        <v>1</v>
      </c>
      <c r="AF61" s="22">
        <f t="shared" si="73"/>
        <v>-0.10573411347504191</v>
      </c>
      <c r="AG61" s="22">
        <f t="shared" si="74"/>
        <v>0.97680415159684475</v>
      </c>
      <c r="AH61" s="22">
        <f t="shared" si="75"/>
        <v>0.74144964457048801</v>
      </c>
      <c r="AI61" s="22">
        <f t="shared" si="76"/>
        <v>1.8471837580455299</v>
      </c>
      <c r="AJ61" s="22">
        <f t="shared" si="77"/>
        <v>-2.6288582302280261</v>
      </c>
      <c r="AK61" s="22">
        <f t="shared" si="78"/>
        <v>1.3004365594014071</v>
      </c>
      <c r="AL61" s="22">
        <f t="shared" si="79"/>
        <v>-2.1070928389732502</v>
      </c>
      <c r="AM61" s="22">
        <f t="shared" si="80"/>
        <v>1.5217653912547759</v>
      </c>
      <c r="AN61" s="46">
        <v>1</v>
      </c>
      <c r="AO61" s="46">
        <v>1</v>
      </c>
      <c r="AP61" s="51">
        <v>1</v>
      </c>
      <c r="AQ61" s="21">
        <v>1</v>
      </c>
      <c r="AR61" s="17">
        <f t="shared" si="81"/>
        <v>11.642343400491859</v>
      </c>
      <c r="AS61" s="17">
        <f t="shared" si="82"/>
        <v>11.642343400491859</v>
      </c>
      <c r="AT61" s="17">
        <f t="shared" si="83"/>
        <v>5.362790257631592</v>
      </c>
      <c r="AU61" s="17">
        <f t="shared" si="84"/>
        <v>11.642343400491859</v>
      </c>
      <c r="AV61" s="17">
        <f t="shared" si="85"/>
        <v>11.642343400491859</v>
      </c>
      <c r="AW61" s="17">
        <f t="shared" si="86"/>
        <v>5.362790257631592</v>
      </c>
      <c r="AX61" s="14">
        <f t="shared" si="87"/>
        <v>1.4865445183470148E-2</v>
      </c>
      <c r="AY61" s="14">
        <f t="shared" si="88"/>
        <v>1.3680332852839806E-2</v>
      </c>
      <c r="AZ61" s="67">
        <f t="shared" si="89"/>
        <v>4.5053821044788107E-4</v>
      </c>
      <c r="BA61" s="21">
        <f t="shared" si="90"/>
        <v>0</v>
      </c>
      <c r="BB61" s="66">
        <v>1742</v>
      </c>
      <c r="BC61" s="15">
        <f t="shared" si="91"/>
        <v>1772.6151454577143</v>
      </c>
      <c r="BD61" s="19">
        <f t="shared" si="92"/>
        <v>30.615145457714334</v>
      </c>
      <c r="BE61" s="53">
        <f t="shared" si="93"/>
        <v>30.615145457714334</v>
      </c>
      <c r="BF61" s="61">
        <f t="shared" si="94"/>
        <v>1.5206704707226694E-3</v>
      </c>
      <c r="BG61" s="62">
        <f t="shared" si="95"/>
        <v>2.0605084878292024</v>
      </c>
      <c r="BH61" s="63">
        <f t="shared" si="96"/>
        <v>856.40944544330853</v>
      </c>
      <c r="BI61" s="46">
        <f t="shared" si="97"/>
        <v>2.4059852431480466E-3</v>
      </c>
      <c r="BJ61" s="64">
        <f t="shared" si="98"/>
        <v>0.98272882552303309</v>
      </c>
      <c r="BK61" s="66">
        <v>0</v>
      </c>
      <c r="BL61" s="66">
        <v>3484</v>
      </c>
      <c r="BM61" s="66">
        <v>0</v>
      </c>
      <c r="BN61" s="10">
        <f t="shared" si="99"/>
        <v>3484</v>
      </c>
      <c r="BO61" s="15">
        <f t="shared" si="100"/>
        <v>2427.0552120880157</v>
      </c>
      <c r="BP61" s="9">
        <f t="shared" si="101"/>
        <v>-1056.9447879119843</v>
      </c>
      <c r="BQ61" s="53">
        <f t="shared" si="102"/>
        <v>0</v>
      </c>
      <c r="BR61" s="7">
        <f t="shared" si="103"/>
        <v>0</v>
      </c>
      <c r="BS61" s="62">
        <f t="shared" si="104"/>
        <v>0</v>
      </c>
      <c r="BT61" s="48">
        <f t="shared" si="105"/>
        <v>877.1896912738323</v>
      </c>
      <c r="BU61" s="46">
        <f t="shared" si="106"/>
        <v>0</v>
      </c>
      <c r="BV61" s="64">
        <f t="shared" si="107"/>
        <v>1.4354844433071987</v>
      </c>
      <c r="BW61" s="16">
        <f t="shared" si="108"/>
        <v>5226</v>
      </c>
      <c r="BX61" s="69">
        <f t="shared" si="109"/>
        <v>4204.1955633314692</v>
      </c>
      <c r="BY61" s="66">
        <v>0</v>
      </c>
      <c r="BZ61" s="15">
        <f t="shared" si="110"/>
        <v>4.5252057857385175</v>
      </c>
      <c r="CA61" s="37">
        <f t="shared" si="111"/>
        <v>4.5252057857385175</v>
      </c>
      <c r="CB61" s="54">
        <f t="shared" si="112"/>
        <v>4.5252057857385175</v>
      </c>
      <c r="CC61" s="26">
        <f t="shared" si="113"/>
        <v>1.4097214285789792E-3</v>
      </c>
      <c r="CD61" s="47">
        <f t="shared" si="114"/>
        <v>4.5252057857385175</v>
      </c>
      <c r="CE61" s="48">
        <f t="shared" si="115"/>
        <v>856.40944544330853</v>
      </c>
      <c r="CF61" s="65">
        <f t="shared" si="116"/>
        <v>5.2839279270163898E-3</v>
      </c>
      <c r="CG61" t="s">
        <v>222</v>
      </c>
      <c r="CH61" s="66">
        <v>0</v>
      </c>
      <c r="CI61" s="15">
        <f t="shared" si="117"/>
        <v>4.1913569717966377</v>
      </c>
      <c r="CJ61" s="37">
        <f t="shared" si="118"/>
        <v>4.1913569717966377</v>
      </c>
      <c r="CK61" s="54">
        <f t="shared" si="119"/>
        <v>4.1913569717966377</v>
      </c>
      <c r="CL61" s="26">
        <f t="shared" si="120"/>
        <v>6.5214827630257312E-4</v>
      </c>
      <c r="CM61" s="47">
        <f t="shared" si="121"/>
        <v>4.1913569717966377</v>
      </c>
      <c r="CN61" s="48">
        <f t="shared" si="122"/>
        <v>856.40944544330853</v>
      </c>
      <c r="CO61" s="65">
        <f t="shared" si="123"/>
        <v>4.8941040924963637E-3</v>
      </c>
      <c r="CP61" s="70">
        <f t="shared" si="124"/>
        <v>0</v>
      </c>
      <c r="CQ61" s="1">
        <f t="shared" si="125"/>
        <v>5226</v>
      </c>
    </row>
    <row r="62" spans="1:95" x14ac:dyDescent="0.2">
      <c r="A62" s="29" t="s">
        <v>267</v>
      </c>
      <c r="B62">
        <v>0</v>
      </c>
      <c r="C62">
        <v>1</v>
      </c>
      <c r="D62">
        <v>0.81622053535757</v>
      </c>
      <c r="E62">
        <v>0.183779464642429</v>
      </c>
      <c r="F62">
        <v>0.99880810488676997</v>
      </c>
      <c r="G62">
        <v>0.99880810488676997</v>
      </c>
      <c r="H62">
        <v>9.1934809862097705E-2</v>
      </c>
      <c r="I62">
        <v>0.72377768491433303</v>
      </c>
      <c r="J62">
        <v>0.25795418943104698</v>
      </c>
      <c r="K62">
        <v>0.50758914004657996</v>
      </c>
      <c r="L62">
        <v>7.6822443360754597E-2</v>
      </c>
      <c r="M62">
        <v>-9.4995164456622705E-2</v>
      </c>
      <c r="N62" s="21">
        <v>-2</v>
      </c>
      <c r="O62">
        <v>0.99892307795011004</v>
      </c>
      <c r="P62">
        <v>0.99740699407240996</v>
      </c>
      <c r="Q62">
        <v>1.00153846007127</v>
      </c>
      <c r="R62">
        <v>0.99684043754687601</v>
      </c>
      <c r="S62">
        <v>3.2999999523162802</v>
      </c>
      <c r="T62" s="27">
        <f t="shared" si="64"/>
        <v>0.99740699407240996</v>
      </c>
      <c r="U62" s="27">
        <f t="shared" si="65"/>
        <v>1.00153846007127</v>
      </c>
      <c r="V62" s="39">
        <f t="shared" si="66"/>
        <v>3.2743957008985545</v>
      </c>
      <c r="W62" s="38">
        <f t="shared" si="67"/>
        <v>3.2949308327924327</v>
      </c>
      <c r="X62" s="44">
        <f t="shared" si="68"/>
        <v>0.82989265070189966</v>
      </c>
      <c r="Y62" s="44">
        <f t="shared" si="69"/>
        <v>0.62787036705502397</v>
      </c>
      <c r="Z62" s="22">
        <f t="shared" si="70"/>
        <v>0.71508251535046274</v>
      </c>
      <c r="AA62" s="22">
        <f t="shared" si="71"/>
        <v>0.3975790912895818</v>
      </c>
      <c r="AB62" s="22">
        <f t="shared" si="72"/>
        <v>8.0075667228700853E-2</v>
      </c>
      <c r="AC62" s="22">
        <v>1</v>
      </c>
      <c r="AD62" s="22">
        <v>1</v>
      </c>
      <c r="AE62" s="22">
        <v>1</v>
      </c>
      <c r="AF62" s="22">
        <f t="shared" si="73"/>
        <v>-0.10573411347504191</v>
      </c>
      <c r="AG62" s="22">
        <f t="shared" si="74"/>
        <v>0.97680415159684475</v>
      </c>
      <c r="AH62" s="22">
        <f t="shared" si="75"/>
        <v>7.6822443360754597E-2</v>
      </c>
      <c r="AI62" s="22">
        <f t="shared" si="76"/>
        <v>1.1825565568357965</v>
      </c>
      <c r="AJ62" s="22">
        <f t="shared" si="77"/>
        <v>-2.6288582302280261</v>
      </c>
      <c r="AK62" s="22">
        <f t="shared" si="78"/>
        <v>1.3004365594014071</v>
      </c>
      <c r="AL62" s="22">
        <f t="shared" si="79"/>
        <v>-9.4995164456622705E-2</v>
      </c>
      <c r="AM62" s="22">
        <f t="shared" si="80"/>
        <v>3.5338630657714036</v>
      </c>
      <c r="AN62" s="46">
        <v>0</v>
      </c>
      <c r="AO62" s="49">
        <v>0</v>
      </c>
      <c r="AP62" s="51">
        <v>0.5</v>
      </c>
      <c r="AQ62" s="50">
        <v>1</v>
      </c>
      <c r="AR62" s="17">
        <f t="shared" si="81"/>
        <v>0</v>
      </c>
      <c r="AS62" s="17">
        <f t="shared" si="82"/>
        <v>0</v>
      </c>
      <c r="AT62" s="17">
        <f t="shared" si="83"/>
        <v>31.002192522208457</v>
      </c>
      <c r="AU62" s="17">
        <f t="shared" si="84"/>
        <v>0</v>
      </c>
      <c r="AV62" s="17">
        <f t="shared" si="85"/>
        <v>0</v>
      </c>
      <c r="AW62" s="17">
        <f t="shared" si="86"/>
        <v>31.002192522208457</v>
      </c>
      <c r="AX62" s="14">
        <f t="shared" si="87"/>
        <v>0</v>
      </c>
      <c r="AY62" s="14">
        <f t="shared" si="88"/>
        <v>0</v>
      </c>
      <c r="AZ62" s="67">
        <f t="shared" si="89"/>
        <v>2.6045531650318774E-3</v>
      </c>
      <c r="BA62" s="21">
        <f t="shared" si="90"/>
        <v>-2</v>
      </c>
      <c r="BB62" s="66">
        <v>0</v>
      </c>
      <c r="BC62" s="15">
        <f t="shared" si="91"/>
        <v>0</v>
      </c>
      <c r="BD62" s="19">
        <f t="shared" si="92"/>
        <v>0</v>
      </c>
      <c r="BE62" s="53">
        <f t="shared" si="93"/>
        <v>0</v>
      </c>
      <c r="BF62" s="61">
        <f t="shared" si="94"/>
        <v>0</v>
      </c>
      <c r="BG62" s="62">
        <f t="shared" si="95"/>
        <v>0</v>
      </c>
      <c r="BH62" s="63">
        <f t="shared" si="96"/>
        <v>3.2949308327924327</v>
      </c>
      <c r="BI62" s="46">
        <f t="shared" si="97"/>
        <v>0</v>
      </c>
      <c r="BJ62" s="64" t="e">
        <f t="shared" si="98"/>
        <v>#DIV/0!</v>
      </c>
      <c r="BK62" s="66">
        <v>0</v>
      </c>
      <c r="BL62" s="66">
        <v>0</v>
      </c>
      <c r="BM62" s="66">
        <v>0</v>
      </c>
      <c r="BN62" s="10">
        <f t="shared" si="99"/>
        <v>0</v>
      </c>
      <c r="BO62" s="15">
        <f t="shared" si="100"/>
        <v>0</v>
      </c>
      <c r="BP62" s="9">
        <f t="shared" si="101"/>
        <v>0</v>
      </c>
      <c r="BQ62" s="53">
        <f t="shared" si="102"/>
        <v>0</v>
      </c>
      <c r="BR62" s="7">
        <f t="shared" si="103"/>
        <v>0</v>
      </c>
      <c r="BS62" s="62">
        <f t="shared" si="104"/>
        <v>0</v>
      </c>
      <c r="BT62" s="48">
        <f t="shared" si="105"/>
        <v>3.2949308327924327</v>
      </c>
      <c r="BU62" s="46">
        <f t="shared" si="106"/>
        <v>0</v>
      </c>
      <c r="BV62" s="64" t="e">
        <f t="shared" si="107"/>
        <v>#DIV/0!</v>
      </c>
      <c r="BW62" s="16">
        <f t="shared" si="108"/>
        <v>0</v>
      </c>
      <c r="BX62" s="69">
        <f t="shared" si="109"/>
        <v>26.160131989580176</v>
      </c>
      <c r="BY62" s="66">
        <v>0</v>
      </c>
      <c r="BZ62" s="15">
        <f t="shared" si="110"/>
        <v>26.160131989580176</v>
      </c>
      <c r="CA62" s="37">
        <f t="shared" si="111"/>
        <v>26.160131989580176</v>
      </c>
      <c r="CB62" s="54">
        <f t="shared" si="112"/>
        <v>26.160131989580176</v>
      </c>
      <c r="CC62" s="26">
        <f t="shared" si="113"/>
        <v>8.14957382852966E-3</v>
      </c>
      <c r="CD62" s="47">
        <f t="shared" si="114"/>
        <v>26.160131989580176</v>
      </c>
      <c r="CE62" s="48">
        <f t="shared" si="115"/>
        <v>3.2743957008985545</v>
      </c>
      <c r="CF62" s="65">
        <f t="shared" si="116"/>
        <v>7.98930073796559</v>
      </c>
      <c r="CG62" t="s">
        <v>222</v>
      </c>
      <c r="CH62" s="66">
        <v>0</v>
      </c>
      <c r="CI62" s="15">
        <f t="shared" si="117"/>
        <v>24.230158094291557</v>
      </c>
      <c r="CJ62" s="37">
        <f t="shared" si="118"/>
        <v>24.230158094291557</v>
      </c>
      <c r="CK62" s="54">
        <f t="shared" si="119"/>
        <v>24.230158094291557</v>
      </c>
      <c r="CL62" s="26">
        <f t="shared" si="120"/>
        <v>3.7700572731121139E-3</v>
      </c>
      <c r="CM62" s="47">
        <f t="shared" si="121"/>
        <v>24.230158094291557</v>
      </c>
      <c r="CN62" s="48">
        <f t="shared" si="122"/>
        <v>3.2743957008985545</v>
      </c>
      <c r="CO62" s="65">
        <f t="shared" si="123"/>
        <v>7.399886973844473</v>
      </c>
      <c r="CP62" s="70">
        <f t="shared" si="124"/>
        <v>-2</v>
      </c>
      <c r="CQ62" s="1">
        <f t="shared" si="125"/>
        <v>0</v>
      </c>
    </row>
    <row r="63" spans="1:95" x14ac:dyDescent="0.2">
      <c r="A63" s="29" t="s">
        <v>206</v>
      </c>
      <c r="B63">
        <v>1</v>
      </c>
      <c r="C63">
        <v>1</v>
      </c>
      <c r="D63">
        <v>0.425888933280063</v>
      </c>
      <c r="E63">
        <v>0.57411106671993595</v>
      </c>
      <c r="F63">
        <v>0.218600953895071</v>
      </c>
      <c r="G63">
        <v>0.218600953895071</v>
      </c>
      <c r="H63">
        <v>0.16757208524864101</v>
      </c>
      <c r="I63">
        <v>0.86042624320936001</v>
      </c>
      <c r="J63">
        <v>0.379714919087</v>
      </c>
      <c r="K63">
        <v>0.28810769430997202</v>
      </c>
      <c r="L63">
        <v>0.68201433102488296</v>
      </c>
      <c r="M63">
        <v>1.2977018306121599</v>
      </c>
      <c r="N63" s="21">
        <v>0</v>
      </c>
      <c r="O63">
        <v>0.99367131283361398</v>
      </c>
      <c r="P63">
        <v>0.986916285381923</v>
      </c>
      <c r="Q63">
        <v>1.0225916345355099</v>
      </c>
      <c r="R63">
        <v>0.99615484170695801</v>
      </c>
      <c r="S63">
        <v>5.6849999427795401</v>
      </c>
      <c r="T63" s="27">
        <f t="shared" si="64"/>
        <v>0.986916285381923</v>
      </c>
      <c r="U63" s="27">
        <f t="shared" si="65"/>
        <v>1.0225916345355099</v>
      </c>
      <c r="V63" s="39">
        <f t="shared" si="66"/>
        <v>5.6106190259244286</v>
      </c>
      <c r="W63" s="38">
        <f t="shared" si="67"/>
        <v>5.8134333838212102</v>
      </c>
      <c r="X63" s="44">
        <f t="shared" si="68"/>
        <v>1.0315854665565654</v>
      </c>
      <c r="Y63" s="44">
        <f t="shared" si="69"/>
        <v>0.36555882613216834</v>
      </c>
      <c r="Z63" s="22">
        <f t="shared" si="70"/>
        <v>1</v>
      </c>
      <c r="AA63" s="22">
        <f t="shared" si="71"/>
        <v>1</v>
      </c>
      <c r="AB63" s="22">
        <f t="shared" si="72"/>
        <v>1</v>
      </c>
      <c r="AC63" s="22">
        <v>1</v>
      </c>
      <c r="AD63" s="22">
        <v>1</v>
      </c>
      <c r="AE63" s="22">
        <v>1</v>
      </c>
      <c r="AF63" s="22">
        <f t="shared" si="73"/>
        <v>-0.10573411347504191</v>
      </c>
      <c r="AG63" s="22">
        <f t="shared" si="74"/>
        <v>0.97680415159684475</v>
      </c>
      <c r="AH63" s="22">
        <f t="shared" si="75"/>
        <v>0.68201433102488296</v>
      </c>
      <c r="AI63" s="22">
        <f t="shared" si="76"/>
        <v>1.787748444499925</v>
      </c>
      <c r="AJ63" s="22">
        <f t="shared" si="77"/>
        <v>-2.6288582302280261</v>
      </c>
      <c r="AK63" s="22">
        <f t="shared" si="78"/>
        <v>1.3004365594014071</v>
      </c>
      <c r="AL63" s="22">
        <f t="shared" si="79"/>
        <v>1.2977018306121599</v>
      </c>
      <c r="AM63" s="22">
        <f t="shared" si="80"/>
        <v>4.9265600608401865</v>
      </c>
      <c r="AN63" s="46">
        <v>0</v>
      </c>
      <c r="AO63" s="49">
        <v>0</v>
      </c>
      <c r="AP63" s="51">
        <v>0.5</v>
      </c>
      <c r="AQ63" s="50">
        <v>1</v>
      </c>
      <c r="AR63" s="17">
        <f t="shared" si="81"/>
        <v>0</v>
      </c>
      <c r="AS63" s="17">
        <f t="shared" si="82"/>
        <v>0</v>
      </c>
      <c r="AT63" s="17">
        <f t="shared" si="83"/>
        <v>294.54057567655451</v>
      </c>
      <c r="AU63" s="17">
        <f t="shared" si="84"/>
        <v>0</v>
      </c>
      <c r="AV63" s="17">
        <f t="shared" si="85"/>
        <v>0</v>
      </c>
      <c r="AW63" s="17">
        <f t="shared" si="86"/>
        <v>294.54057567655451</v>
      </c>
      <c r="AX63" s="14">
        <f t="shared" si="87"/>
        <v>0</v>
      </c>
      <c r="AY63" s="14">
        <f t="shared" si="88"/>
        <v>0</v>
      </c>
      <c r="AZ63" s="67">
        <f t="shared" si="89"/>
        <v>2.4744914026939704E-2</v>
      </c>
      <c r="BA63" s="21">
        <f t="shared" si="90"/>
        <v>0</v>
      </c>
      <c r="BB63" s="66">
        <v>0</v>
      </c>
      <c r="BC63" s="15">
        <f t="shared" si="91"/>
        <v>0</v>
      </c>
      <c r="BD63" s="19">
        <f t="shared" si="92"/>
        <v>0</v>
      </c>
      <c r="BE63" s="53">
        <f t="shared" si="93"/>
        <v>0</v>
      </c>
      <c r="BF63" s="61">
        <f t="shared" si="94"/>
        <v>0</v>
      </c>
      <c r="BG63" s="62">
        <f t="shared" si="95"/>
        <v>0</v>
      </c>
      <c r="BH63" s="63">
        <f t="shared" si="96"/>
        <v>5.8134333838212102</v>
      </c>
      <c r="BI63" s="46">
        <f t="shared" si="97"/>
        <v>0</v>
      </c>
      <c r="BJ63" s="64" t="e">
        <f t="shared" si="98"/>
        <v>#DIV/0!</v>
      </c>
      <c r="BK63" s="66">
        <v>0</v>
      </c>
      <c r="BL63" s="66">
        <v>0</v>
      </c>
      <c r="BM63" s="66">
        <v>0</v>
      </c>
      <c r="BN63" s="10">
        <f t="shared" si="99"/>
        <v>0</v>
      </c>
      <c r="BO63" s="15">
        <f t="shared" si="100"/>
        <v>0</v>
      </c>
      <c r="BP63" s="9">
        <f t="shared" si="101"/>
        <v>0</v>
      </c>
      <c r="BQ63" s="53">
        <f t="shared" si="102"/>
        <v>0</v>
      </c>
      <c r="BR63" s="7">
        <f t="shared" si="103"/>
        <v>0</v>
      </c>
      <c r="BS63" s="62">
        <f t="shared" si="104"/>
        <v>0</v>
      </c>
      <c r="BT63" s="48">
        <f t="shared" si="105"/>
        <v>5.8134333838212102</v>
      </c>
      <c r="BU63" s="46">
        <f t="shared" si="106"/>
        <v>0</v>
      </c>
      <c r="BV63" s="64" t="e">
        <f t="shared" si="107"/>
        <v>#DIV/0!</v>
      </c>
      <c r="BW63" s="16">
        <f t="shared" si="108"/>
        <v>205</v>
      </c>
      <c r="BX63" s="69">
        <f t="shared" si="109"/>
        <v>248.53791648658239</v>
      </c>
      <c r="BY63" s="66">
        <v>205</v>
      </c>
      <c r="BZ63" s="15">
        <f t="shared" si="110"/>
        <v>248.53791648658239</v>
      </c>
      <c r="CA63" s="37">
        <f t="shared" si="111"/>
        <v>43.53791648658239</v>
      </c>
      <c r="CB63" s="54">
        <f t="shared" si="112"/>
        <v>43.53791648658239</v>
      </c>
      <c r="CC63" s="26">
        <f t="shared" si="113"/>
        <v>1.3563213858748426E-2</v>
      </c>
      <c r="CD63" s="47">
        <f t="shared" si="114"/>
        <v>43.53791648658239</v>
      </c>
      <c r="CE63" s="48">
        <f t="shared" si="115"/>
        <v>5.6106190259244286</v>
      </c>
      <c r="CF63" s="65">
        <f t="shared" si="116"/>
        <v>7.759913172755283</v>
      </c>
      <c r="CG63" t="s">
        <v>222</v>
      </c>
      <c r="CH63" s="66">
        <v>0</v>
      </c>
      <c r="CI63" s="15">
        <f t="shared" si="117"/>
        <v>230.20193519262006</v>
      </c>
      <c r="CJ63" s="37">
        <f t="shared" si="118"/>
        <v>230.20193519262006</v>
      </c>
      <c r="CK63" s="54">
        <f t="shared" si="119"/>
        <v>230.20193519262006</v>
      </c>
      <c r="CL63" s="26">
        <f t="shared" si="120"/>
        <v>3.5817945416620513E-2</v>
      </c>
      <c r="CM63" s="47">
        <f t="shared" si="121"/>
        <v>230.20193519262003</v>
      </c>
      <c r="CN63" s="48">
        <f t="shared" si="122"/>
        <v>5.6106190259244286</v>
      </c>
      <c r="CO63" s="65">
        <f t="shared" si="123"/>
        <v>41.029685695811615</v>
      </c>
      <c r="CP63" s="70">
        <f t="shared" si="124"/>
        <v>0</v>
      </c>
      <c r="CQ63" s="1">
        <f t="shared" si="125"/>
        <v>410</v>
      </c>
    </row>
    <row r="64" spans="1:95" x14ac:dyDescent="0.2">
      <c r="A64" s="29" t="s">
        <v>268</v>
      </c>
      <c r="B64">
        <v>0</v>
      </c>
      <c r="C64">
        <v>1</v>
      </c>
      <c r="D64">
        <v>0.91769876148621599</v>
      </c>
      <c r="E64">
        <v>8.2301238513783403E-2</v>
      </c>
      <c r="F64">
        <v>1</v>
      </c>
      <c r="G64">
        <v>1</v>
      </c>
      <c r="H64">
        <v>0.175511909736732</v>
      </c>
      <c r="I64">
        <v>0.57124947764312495</v>
      </c>
      <c r="J64">
        <v>0.316640311326994</v>
      </c>
      <c r="K64">
        <v>0.56270801605005905</v>
      </c>
      <c r="L64">
        <v>0.112145924133566</v>
      </c>
      <c r="M64">
        <v>-0.182904124990483</v>
      </c>
      <c r="N64" s="21">
        <v>-2</v>
      </c>
      <c r="O64">
        <v>1.0036423322871</v>
      </c>
      <c r="P64">
        <v>0.99641815925474198</v>
      </c>
      <c r="Q64">
        <v>1</v>
      </c>
      <c r="R64">
        <v>0.99648626345665103</v>
      </c>
      <c r="S64">
        <v>2.8199999332427899</v>
      </c>
      <c r="T64" s="27">
        <f t="shared" si="64"/>
        <v>0.99641815925474198</v>
      </c>
      <c r="U64" s="27">
        <f t="shared" si="65"/>
        <v>1</v>
      </c>
      <c r="V64" s="39">
        <f t="shared" si="66"/>
        <v>2.7898059699369777</v>
      </c>
      <c r="W64" s="38">
        <f t="shared" si="67"/>
        <v>2.8199999332427899</v>
      </c>
      <c r="X64" s="44">
        <f t="shared" si="68"/>
        <v>0.77745664739884413</v>
      </c>
      <c r="Y64" s="44">
        <f t="shared" si="69"/>
        <v>0.64911549660616086</v>
      </c>
      <c r="Z64" s="22">
        <f t="shared" si="70"/>
        <v>0.67420345857950892</v>
      </c>
      <c r="AA64" s="22">
        <f t="shared" si="71"/>
        <v>0.37920841185805565</v>
      </c>
      <c r="AB64" s="22">
        <f t="shared" si="72"/>
        <v>8.4213365136602353E-2</v>
      </c>
      <c r="AC64" s="22">
        <v>1</v>
      </c>
      <c r="AD64" s="22">
        <v>1</v>
      </c>
      <c r="AE64" s="22">
        <v>1</v>
      </c>
      <c r="AF64" s="22">
        <f t="shared" si="73"/>
        <v>-0.10573411347504191</v>
      </c>
      <c r="AG64" s="22">
        <f t="shared" si="74"/>
        <v>0.97680415159684475</v>
      </c>
      <c r="AH64" s="22">
        <f t="shared" si="75"/>
        <v>0.112145924133566</v>
      </c>
      <c r="AI64" s="22">
        <f t="shared" si="76"/>
        <v>1.2178800376086079</v>
      </c>
      <c r="AJ64" s="22">
        <f t="shared" si="77"/>
        <v>-2.6288582302280261</v>
      </c>
      <c r="AK64" s="22">
        <f t="shared" si="78"/>
        <v>1.3004365594014071</v>
      </c>
      <c r="AL64" s="22">
        <f t="shared" si="79"/>
        <v>-0.182904124990483</v>
      </c>
      <c r="AM64" s="22">
        <f t="shared" si="80"/>
        <v>3.4459541052375431</v>
      </c>
      <c r="AN64" s="46">
        <v>0</v>
      </c>
      <c r="AO64" s="49">
        <v>0</v>
      </c>
      <c r="AP64" s="51">
        <v>0.5</v>
      </c>
      <c r="AQ64" s="50">
        <v>1</v>
      </c>
      <c r="AR64" s="17">
        <f t="shared" si="81"/>
        <v>0</v>
      </c>
      <c r="AS64" s="17">
        <f t="shared" si="82"/>
        <v>0</v>
      </c>
      <c r="AT64" s="17">
        <f t="shared" si="83"/>
        <v>26.735353020508562</v>
      </c>
      <c r="AU64" s="17">
        <f t="shared" si="84"/>
        <v>0</v>
      </c>
      <c r="AV64" s="17">
        <f t="shared" si="85"/>
        <v>0</v>
      </c>
      <c r="AW64" s="17">
        <f t="shared" si="86"/>
        <v>26.735353020508562</v>
      </c>
      <c r="AX64" s="14">
        <f t="shared" si="87"/>
        <v>0</v>
      </c>
      <c r="AY64" s="14">
        <f t="shared" si="88"/>
        <v>0</v>
      </c>
      <c r="AZ64" s="67">
        <f t="shared" si="89"/>
        <v>2.2460878622674184E-3</v>
      </c>
      <c r="BA64" s="21">
        <f t="shared" si="90"/>
        <v>-2</v>
      </c>
      <c r="BB64" s="66">
        <v>0</v>
      </c>
      <c r="BC64" s="15">
        <f t="shared" si="91"/>
        <v>0</v>
      </c>
      <c r="BD64" s="19">
        <f t="shared" si="92"/>
        <v>0</v>
      </c>
      <c r="BE64" s="53">
        <f t="shared" si="93"/>
        <v>0</v>
      </c>
      <c r="BF64" s="61">
        <f t="shared" si="94"/>
        <v>0</v>
      </c>
      <c r="BG64" s="62">
        <f t="shared" si="95"/>
        <v>0</v>
      </c>
      <c r="BH64" s="63">
        <f t="shared" si="96"/>
        <v>2.8199999332427899</v>
      </c>
      <c r="BI64" s="46">
        <f t="shared" si="97"/>
        <v>0</v>
      </c>
      <c r="BJ64" s="64" t="e">
        <f t="shared" si="98"/>
        <v>#DIV/0!</v>
      </c>
      <c r="BK64" s="66">
        <v>0</v>
      </c>
      <c r="BL64" s="66">
        <v>0</v>
      </c>
      <c r="BM64" s="66">
        <v>0</v>
      </c>
      <c r="BN64" s="10">
        <f t="shared" si="99"/>
        <v>0</v>
      </c>
      <c r="BO64" s="15">
        <f t="shared" si="100"/>
        <v>0</v>
      </c>
      <c r="BP64" s="9">
        <f t="shared" si="101"/>
        <v>0</v>
      </c>
      <c r="BQ64" s="53">
        <f t="shared" si="102"/>
        <v>0</v>
      </c>
      <c r="BR64" s="7">
        <f t="shared" si="103"/>
        <v>0</v>
      </c>
      <c r="BS64" s="62">
        <f t="shared" si="104"/>
        <v>0</v>
      </c>
      <c r="BT64" s="48">
        <f t="shared" si="105"/>
        <v>2.8199999332427899</v>
      </c>
      <c r="BU64" s="46">
        <f t="shared" si="106"/>
        <v>0</v>
      </c>
      <c r="BV64" s="64" t="e">
        <f t="shared" si="107"/>
        <v>#DIV/0!</v>
      </c>
      <c r="BW64" s="16">
        <f t="shared" si="108"/>
        <v>0</v>
      </c>
      <c r="BX64" s="69">
        <f t="shared" si="109"/>
        <v>22.559706488613951</v>
      </c>
      <c r="BY64" s="66">
        <v>0</v>
      </c>
      <c r="BZ64" s="15">
        <f t="shared" si="110"/>
        <v>22.559706488613951</v>
      </c>
      <c r="CA64" s="37">
        <f t="shared" si="111"/>
        <v>22.559706488613951</v>
      </c>
      <c r="CB64" s="54">
        <f t="shared" si="112"/>
        <v>22.559706488613951</v>
      </c>
      <c r="CC64" s="26">
        <f t="shared" si="113"/>
        <v>7.0279459466087166E-3</v>
      </c>
      <c r="CD64" s="47">
        <f t="shared" si="114"/>
        <v>22.559706488613951</v>
      </c>
      <c r="CE64" s="48">
        <f t="shared" si="115"/>
        <v>2.7898059699369777</v>
      </c>
      <c r="CF64" s="65">
        <f t="shared" si="116"/>
        <v>8.086478676910847</v>
      </c>
      <c r="CG64" t="s">
        <v>222</v>
      </c>
      <c r="CH64" s="66">
        <v>0</v>
      </c>
      <c r="CI64" s="15">
        <f t="shared" si="117"/>
        <v>20.895355382673792</v>
      </c>
      <c r="CJ64" s="37">
        <f t="shared" si="118"/>
        <v>20.895355382673792</v>
      </c>
      <c r="CK64" s="54">
        <f t="shared" si="119"/>
        <v>20.895355382673792</v>
      </c>
      <c r="CL64" s="26">
        <f t="shared" si="120"/>
        <v>3.2511833487900718E-3</v>
      </c>
      <c r="CM64" s="47">
        <f t="shared" si="121"/>
        <v>20.895355382673792</v>
      </c>
      <c r="CN64" s="48">
        <f t="shared" si="122"/>
        <v>2.7898059699369777</v>
      </c>
      <c r="CO64" s="65">
        <f t="shared" si="123"/>
        <v>7.4898955726106724</v>
      </c>
      <c r="CP64" s="70">
        <f t="shared" si="124"/>
        <v>-2</v>
      </c>
      <c r="CQ64" s="1">
        <f t="shared" si="125"/>
        <v>0</v>
      </c>
    </row>
    <row r="65" spans="1:95" x14ac:dyDescent="0.2">
      <c r="A65" s="29" t="s">
        <v>260</v>
      </c>
      <c r="B65">
        <v>0</v>
      </c>
      <c r="C65">
        <v>0</v>
      </c>
      <c r="D65">
        <v>3.1961646024770201E-3</v>
      </c>
      <c r="E65">
        <v>0.99680383539752204</v>
      </c>
      <c r="F65">
        <v>0.92888359157727396</v>
      </c>
      <c r="G65">
        <v>0.92888359157727396</v>
      </c>
      <c r="H65">
        <v>9.8203092352695306E-3</v>
      </c>
      <c r="I65">
        <v>5.0355202674467199E-2</v>
      </c>
      <c r="J65">
        <v>2.2237438293740999E-2</v>
      </c>
      <c r="K65">
        <v>0.143721924387924</v>
      </c>
      <c r="L65">
        <v>0.15713595079432</v>
      </c>
      <c r="M65">
        <v>-0.46352616966397298</v>
      </c>
      <c r="N65" s="21">
        <v>2</v>
      </c>
      <c r="O65">
        <v>0.99708029471460402</v>
      </c>
      <c r="P65">
        <v>1.00291970528539</v>
      </c>
      <c r="Q65">
        <v>1</v>
      </c>
      <c r="R65">
        <v>0.99476384343339197</v>
      </c>
      <c r="S65">
        <v>10.699999809265099</v>
      </c>
      <c r="T65" s="27">
        <f t="shared" si="64"/>
        <v>0.99476384343339197</v>
      </c>
      <c r="U65" s="27">
        <f t="shared" si="65"/>
        <v>1</v>
      </c>
      <c r="V65" s="39">
        <f t="shared" si="66"/>
        <v>10.756321593207923</v>
      </c>
      <c r="W65" s="38">
        <f t="shared" si="67"/>
        <v>10.699999809265099</v>
      </c>
      <c r="X65" s="44">
        <f t="shared" si="68"/>
        <v>1.25</v>
      </c>
      <c r="Y65" s="44">
        <f t="shared" si="69"/>
        <v>0.29815688890691805</v>
      </c>
      <c r="Z65" s="22">
        <f t="shared" si="70"/>
        <v>1.5948407992277018</v>
      </c>
      <c r="AA65" s="22">
        <f t="shared" si="71"/>
        <v>5.8070839264311882</v>
      </c>
      <c r="AB65" s="22">
        <f t="shared" si="72"/>
        <v>10.019327053634674</v>
      </c>
      <c r="AC65" s="22">
        <v>1</v>
      </c>
      <c r="AD65" s="22">
        <v>1</v>
      </c>
      <c r="AE65" s="22">
        <v>1</v>
      </c>
      <c r="AF65" s="22">
        <f t="shared" si="73"/>
        <v>-0.10573411347504191</v>
      </c>
      <c r="AG65" s="22">
        <f t="shared" si="74"/>
        <v>0.97680415159684475</v>
      </c>
      <c r="AH65" s="22">
        <f t="shared" si="75"/>
        <v>0.15713595079432</v>
      </c>
      <c r="AI65" s="22">
        <f t="shared" si="76"/>
        <v>1.2628700642693618</v>
      </c>
      <c r="AJ65" s="22">
        <f t="shared" si="77"/>
        <v>-2.6288582302280261</v>
      </c>
      <c r="AK65" s="22">
        <f t="shared" si="78"/>
        <v>1.3004365594014071</v>
      </c>
      <c r="AL65" s="22">
        <f t="shared" si="79"/>
        <v>-0.46352616966397298</v>
      </c>
      <c r="AM65" s="22">
        <f t="shared" si="80"/>
        <v>3.1653320605640531</v>
      </c>
      <c r="AN65" s="46">
        <v>0</v>
      </c>
      <c r="AO65" s="49">
        <v>0</v>
      </c>
      <c r="AP65" s="51">
        <v>0.5</v>
      </c>
      <c r="AQ65" s="50">
        <v>1</v>
      </c>
      <c r="AR65" s="17">
        <f t="shared" si="81"/>
        <v>0</v>
      </c>
      <c r="AS65" s="17">
        <f t="shared" si="82"/>
        <v>0</v>
      </c>
      <c r="AT65" s="17">
        <f t="shared" si="83"/>
        <v>291.47761912118494</v>
      </c>
      <c r="AU65" s="17">
        <f t="shared" si="84"/>
        <v>0</v>
      </c>
      <c r="AV65" s="17">
        <f t="shared" si="85"/>
        <v>0</v>
      </c>
      <c r="AW65" s="17">
        <f t="shared" si="86"/>
        <v>291.47761912118494</v>
      </c>
      <c r="AX65" s="14">
        <f t="shared" si="87"/>
        <v>0</v>
      </c>
      <c r="AY65" s="14">
        <f t="shared" si="88"/>
        <v>0</v>
      </c>
      <c r="AZ65" s="67">
        <f t="shared" si="89"/>
        <v>2.4487589220478733E-2</v>
      </c>
      <c r="BA65" s="21">
        <f t="shared" si="90"/>
        <v>2</v>
      </c>
      <c r="BB65" s="66">
        <v>0</v>
      </c>
      <c r="BC65" s="15">
        <f t="shared" si="91"/>
        <v>0</v>
      </c>
      <c r="BD65" s="19">
        <f t="shared" si="92"/>
        <v>0</v>
      </c>
      <c r="BE65" s="53">
        <f t="shared" si="93"/>
        <v>0</v>
      </c>
      <c r="BF65" s="61">
        <f t="shared" si="94"/>
        <v>0</v>
      </c>
      <c r="BG65" s="62">
        <f t="shared" si="95"/>
        <v>0</v>
      </c>
      <c r="BH65" s="63">
        <f t="shared" si="96"/>
        <v>10.699999809265099</v>
      </c>
      <c r="BI65" s="46">
        <f t="shared" si="97"/>
        <v>0</v>
      </c>
      <c r="BJ65" s="64" t="e">
        <f t="shared" si="98"/>
        <v>#DIV/0!</v>
      </c>
      <c r="BK65" s="66">
        <v>0</v>
      </c>
      <c r="BL65" s="66">
        <v>0</v>
      </c>
      <c r="BM65" s="66">
        <v>0</v>
      </c>
      <c r="BN65" s="10">
        <f t="shared" si="99"/>
        <v>0</v>
      </c>
      <c r="BO65" s="15">
        <f t="shared" si="100"/>
        <v>0</v>
      </c>
      <c r="BP65" s="9">
        <f t="shared" si="101"/>
        <v>0</v>
      </c>
      <c r="BQ65" s="53">
        <f t="shared" si="102"/>
        <v>0</v>
      </c>
      <c r="BR65" s="7">
        <f t="shared" si="103"/>
        <v>0</v>
      </c>
      <c r="BS65" s="62">
        <f t="shared" si="104"/>
        <v>0</v>
      </c>
      <c r="BT65" s="48">
        <f t="shared" si="105"/>
        <v>10.699999809265099</v>
      </c>
      <c r="BU65" s="46">
        <f t="shared" si="106"/>
        <v>0</v>
      </c>
      <c r="BV65" s="64" t="e">
        <f t="shared" si="107"/>
        <v>#DIV/0!</v>
      </c>
      <c r="BW65" s="16">
        <f t="shared" si="108"/>
        <v>11</v>
      </c>
      <c r="BX65" s="69">
        <f t="shared" si="109"/>
        <v>245.9533461304884</v>
      </c>
      <c r="BY65" s="66">
        <v>11</v>
      </c>
      <c r="BZ65" s="15">
        <f t="shared" si="110"/>
        <v>245.9533461304884</v>
      </c>
      <c r="CA65" s="37">
        <f t="shared" si="111"/>
        <v>234.9533461304884</v>
      </c>
      <c r="CB65" s="54">
        <f t="shared" si="112"/>
        <v>234.9533461304884</v>
      </c>
      <c r="CC65" s="26">
        <f t="shared" si="113"/>
        <v>7.319418882569742E-2</v>
      </c>
      <c r="CD65" s="47">
        <f t="shared" si="114"/>
        <v>234.95334613048843</v>
      </c>
      <c r="CE65" s="48">
        <f t="shared" si="115"/>
        <v>10.756321593207923</v>
      </c>
      <c r="CF65" s="65">
        <f t="shared" si="116"/>
        <v>21.843280167343607</v>
      </c>
      <c r="CG65" t="s">
        <v>222</v>
      </c>
      <c r="CH65" s="66">
        <v>0</v>
      </c>
      <c r="CI65" s="15">
        <f t="shared" si="117"/>
        <v>227.80804251811367</v>
      </c>
      <c r="CJ65" s="37">
        <f t="shared" si="118"/>
        <v>227.80804251811367</v>
      </c>
      <c r="CK65" s="54">
        <f t="shared" si="119"/>
        <v>227.80804251811367</v>
      </c>
      <c r="CL65" s="26">
        <f t="shared" si="120"/>
        <v>3.5445471062410715E-2</v>
      </c>
      <c r="CM65" s="47">
        <f t="shared" si="121"/>
        <v>227.80804251811367</v>
      </c>
      <c r="CN65" s="48">
        <f t="shared" si="122"/>
        <v>10.756321593207923</v>
      </c>
      <c r="CO65" s="65">
        <f t="shared" si="123"/>
        <v>21.178991399993375</v>
      </c>
      <c r="CP65" s="70">
        <f t="shared" si="124"/>
        <v>2</v>
      </c>
      <c r="CQ65" s="1">
        <f t="shared" si="125"/>
        <v>22</v>
      </c>
    </row>
    <row r="66" spans="1:95" x14ac:dyDescent="0.2">
      <c r="A66" s="29" t="s">
        <v>269</v>
      </c>
      <c r="B66">
        <v>0</v>
      </c>
      <c r="C66">
        <v>0</v>
      </c>
      <c r="D66">
        <v>9.9480623252097403E-2</v>
      </c>
      <c r="E66">
        <v>0.90051937674790195</v>
      </c>
      <c r="F66">
        <v>0.964640444974175</v>
      </c>
      <c r="G66">
        <v>0.964640444974175</v>
      </c>
      <c r="H66">
        <v>8.8173840367739204E-2</v>
      </c>
      <c r="I66">
        <v>5.4743000417885497E-2</v>
      </c>
      <c r="J66">
        <v>6.9475899275199801E-2</v>
      </c>
      <c r="K66">
        <v>0.25888078799287001</v>
      </c>
      <c r="L66">
        <v>0.107296557570566</v>
      </c>
      <c r="M66">
        <v>-0.59992952076071304</v>
      </c>
      <c r="N66" s="21">
        <v>0</v>
      </c>
      <c r="O66">
        <v>0.99904636830721905</v>
      </c>
      <c r="P66">
        <v>0.99855222476338101</v>
      </c>
      <c r="Q66">
        <v>1.0010166196284001</v>
      </c>
      <c r="R66">
        <v>0.99603329336822</v>
      </c>
      <c r="S66">
        <v>9.4300003051757795</v>
      </c>
      <c r="T66" s="27">
        <f t="shared" si="64"/>
        <v>0.99603329336822</v>
      </c>
      <c r="U66" s="27">
        <f t="shared" si="65"/>
        <v>1.0010166196284001</v>
      </c>
      <c r="V66" s="39">
        <f t="shared" si="66"/>
        <v>9.3925942604275505</v>
      </c>
      <c r="W66" s="38">
        <f t="shared" si="67"/>
        <v>9.4395870285818404</v>
      </c>
      <c r="X66" s="44">
        <f t="shared" si="68"/>
        <v>1.2002477291494633</v>
      </c>
      <c r="Y66" s="44">
        <f t="shared" si="69"/>
        <v>0.35714786303630602</v>
      </c>
      <c r="Z66" s="22">
        <f t="shared" si="70"/>
        <v>1</v>
      </c>
      <c r="AA66" s="22">
        <f t="shared" si="71"/>
        <v>1</v>
      </c>
      <c r="AB66" s="22">
        <f t="shared" si="72"/>
        <v>1</v>
      </c>
      <c r="AC66" s="22">
        <v>1</v>
      </c>
      <c r="AD66" s="22">
        <v>1</v>
      </c>
      <c r="AE66" s="22">
        <v>1</v>
      </c>
      <c r="AF66" s="22">
        <f t="shared" si="73"/>
        <v>-0.10573411347504191</v>
      </c>
      <c r="AG66" s="22">
        <f t="shared" si="74"/>
        <v>0.97680415159684475</v>
      </c>
      <c r="AH66" s="22">
        <f t="shared" si="75"/>
        <v>0.107296557570566</v>
      </c>
      <c r="AI66" s="22">
        <f t="shared" si="76"/>
        <v>1.2130306710456078</v>
      </c>
      <c r="AJ66" s="22">
        <f t="shared" si="77"/>
        <v>-2.6288582302280261</v>
      </c>
      <c r="AK66" s="22">
        <f t="shared" si="78"/>
        <v>1.3004365594014071</v>
      </c>
      <c r="AL66" s="22">
        <f t="shared" si="79"/>
        <v>-0.59992952076071304</v>
      </c>
      <c r="AM66" s="22">
        <f t="shared" si="80"/>
        <v>3.028928709467313</v>
      </c>
      <c r="AN66" s="46">
        <v>0</v>
      </c>
      <c r="AO66" s="49">
        <v>0</v>
      </c>
      <c r="AP66" s="51">
        <v>0.5</v>
      </c>
      <c r="AQ66" s="50">
        <v>1</v>
      </c>
      <c r="AR66" s="17">
        <f t="shared" si="81"/>
        <v>0</v>
      </c>
      <c r="AS66" s="17">
        <f t="shared" si="82"/>
        <v>0</v>
      </c>
      <c r="AT66" s="17">
        <f t="shared" si="83"/>
        <v>42.084891415114505</v>
      </c>
      <c r="AU66" s="17">
        <f t="shared" si="84"/>
        <v>0</v>
      </c>
      <c r="AV66" s="17">
        <f t="shared" si="85"/>
        <v>0</v>
      </c>
      <c r="AW66" s="17">
        <f t="shared" si="86"/>
        <v>42.084891415114505</v>
      </c>
      <c r="AX66" s="14">
        <f t="shared" si="87"/>
        <v>0</v>
      </c>
      <c r="AY66" s="14">
        <f t="shared" si="88"/>
        <v>0</v>
      </c>
      <c r="AZ66" s="67">
        <f t="shared" si="89"/>
        <v>3.5356317801309837E-3</v>
      </c>
      <c r="BA66" s="21">
        <f t="shared" si="90"/>
        <v>0</v>
      </c>
      <c r="BB66" s="66">
        <v>0</v>
      </c>
      <c r="BC66" s="15">
        <f t="shared" si="91"/>
        <v>0</v>
      </c>
      <c r="BD66" s="19">
        <f t="shared" si="92"/>
        <v>0</v>
      </c>
      <c r="BE66" s="53">
        <f t="shared" si="93"/>
        <v>0</v>
      </c>
      <c r="BF66" s="61">
        <f t="shared" si="94"/>
        <v>0</v>
      </c>
      <c r="BG66" s="62">
        <f t="shared" si="95"/>
        <v>0</v>
      </c>
      <c r="BH66" s="63">
        <f t="shared" si="96"/>
        <v>9.4395870285818404</v>
      </c>
      <c r="BI66" s="46">
        <f t="shared" si="97"/>
        <v>0</v>
      </c>
      <c r="BJ66" s="64" t="e">
        <f t="shared" si="98"/>
        <v>#DIV/0!</v>
      </c>
      <c r="BK66" s="66">
        <v>0</v>
      </c>
      <c r="BL66" s="66">
        <v>0</v>
      </c>
      <c r="BM66" s="66">
        <v>0</v>
      </c>
      <c r="BN66" s="10">
        <f t="shared" si="99"/>
        <v>0</v>
      </c>
      <c r="BO66" s="15">
        <f t="shared" si="100"/>
        <v>0</v>
      </c>
      <c r="BP66" s="9">
        <f t="shared" si="101"/>
        <v>0</v>
      </c>
      <c r="BQ66" s="53">
        <f t="shared" si="102"/>
        <v>0</v>
      </c>
      <c r="BR66" s="7">
        <f t="shared" si="103"/>
        <v>0</v>
      </c>
      <c r="BS66" s="62">
        <f t="shared" si="104"/>
        <v>0</v>
      </c>
      <c r="BT66" s="48">
        <f t="shared" si="105"/>
        <v>9.4395870285818404</v>
      </c>
      <c r="BU66" s="46">
        <f t="shared" si="106"/>
        <v>0</v>
      </c>
      <c r="BV66" s="64" t="e">
        <f t="shared" si="107"/>
        <v>#DIV/0!</v>
      </c>
      <c r="BW66" s="16">
        <f t="shared" si="108"/>
        <v>0</v>
      </c>
      <c r="BX66" s="69">
        <f t="shared" si="109"/>
        <v>35.511885599635598</v>
      </c>
      <c r="BY66" s="66">
        <v>0</v>
      </c>
      <c r="BZ66" s="15">
        <f t="shared" si="110"/>
        <v>35.511885599635598</v>
      </c>
      <c r="CA66" s="37">
        <f t="shared" si="111"/>
        <v>35.511885599635598</v>
      </c>
      <c r="CB66" s="54">
        <f t="shared" si="112"/>
        <v>35.511885599635598</v>
      </c>
      <c r="CC66" s="26">
        <f t="shared" si="113"/>
        <v>1.1062892710166868E-2</v>
      </c>
      <c r="CD66" s="47">
        <f t="shared" si="114"/>
        <v>35.511885599635598</v>
      </c>
      <c r="CE66" s="48">
        <f t="shared" si="115"/>
        <v>9.3925942604275505</v>
      </c>
      <c r="CF66" s="65">
        <f t="shared" si="116"/>
        <v>3.7808388838057931</v>
      </c>
      <c r="CG66" t="s">
        <v>222</v>
      </c>
      <c r="CH66" s="66">
        <v>0</v>
      </c>
      <c r="CI66" s="15">
        <f t="shared" si="117"/>
        <v>32.891982450558544</v>
      </c>
      <c r="CJ66" s="37">
        <f t="shared" si="118"/>
        <v>32.891982450558544</v>
      </c>
      <c r="CK66" s="54">
        <f t="shared" si="119"/>
        <v>32.891982450558544</v>
      </c>
      <c r="CL66" s="26">
        <f t="shared" si="120"/>
        <v>5.1177816167043014E-3</v>
      </c>
      <c r="CM66" s="47">
        <f t="shared" si="121"/>
        <v>32.891982450558544</v>
      </c>
      <c r="CN66" s="48">
        <f t="shared" si="122"/>
        <v>9.3925942604275505</v>
      </c>
      <c r="CO66" s="65">
        <f t="shared" si="123"/>
        <v>3.5019060270853544</v>
      </c>
      <c r="CP66" s="70">
        <f t="shared" si="124"/>
        <v>0</v>
      </c>
      <c r="CQ66" s="1">
        <f t="shared" si="125"/>
        <v>0</v>
      </c>
    </row>
    <row r="67" spans="1:95" x14ac:dyDescent="0.2">
      <c r="A67" s="29" t="s">
        <v>207</v>
      </c>
      <c r="B67">
        <v>1</v>
      </c>
      <c r="C67">
        <v>1</v>
      </c>
      <c r="D67">
        <v>8.8650100738750806E-2</v>
      </c>
      <c r="E67">
        <v>0.91134989926124899</v>
      </c>
      <c r="F67">
        <v>0.18895542248835601</v>
      </c>
      <c r="G67">
        <v>0.18895542248835601</v>
      </c>
      <c r="H67">
        <v>3.1907179115300902E-2</v>
      </c>
      <c r="I67">
        <v>0.20957215373459001</v>
      </c>
      <c r="J67">
        <v>8.1773200052272302E-2</v>
      </c>
      <c r="K67">
        <v>0.12430402070770601</v>
      </c>
      <c r="L67">
        <v>0.51879468613804303</v>
      </c>
      <c r="M67">
        <v>0.80990684541663205</v>
      </c>
      <c r="N67" s="21">
        <v>0</v>
      </c>
      <c r="O67">
        <v>1</v>
      </c>
      <c r="P67">
        <v>1</v>
      </c>
      <c r="Q67">
        <v>0.99733822116062298</v>
      </c>
      <c r="R67">
        <v>0.97935935253392903</v>
      </c>
      <c r="S67">
        <v>2.88000011444091</v>
      </c>
      <c r="T67" s="27">
        <f t="shared" si="64"/>
        <v>1</v>
      </c>
      <c r="U67" s="27">
        <f t="shared" si="65"/>
        <v>0.99733822116062298</v>
      </c>
      <c r="V67" s="39">
        <f t="shared" si="66"/>
        <v>2.88000011444091</v>
      </c>
      <c r="W67" s="38">
        <f t="shared" si="67"/>
        <v>2.8723341910788878</v>
      </c>
      <c r="X67" s="44">
        <f t="shared" si="68"/>
        <v>1.2058440953449436</v>
      </c>
      <c r="Y67" s="44">
        <f t="shared" si="69"/>
        <v>0.13058821418933314</v>
      </c>
      <c r="Z67" s="22">
        <f t="shared" si="70"/>
        <v>1</v>
      </c>
      <c r="AA67" s="22">
        <f t="shared" si="71"/>
        <v>1</v>
      </c>
      <c r="AB67" s="22">
        <f t="shared" si="72"/>
        <v>1</v>
      </c>
      <c r="AC67" s="22">
        <v>1</v>
      </c>
      <c r="AD67" s="22">
        <v>1</v>
      </c>
      <c r="AE67" s="22">
        <v>1</v>
      </c>
      <c r="AF67" s="22">
        <f t="shared" si="73"/>
        <v>-0.10573411347504191</v>
      </c>
      <c r="AG67" s="22">
        <f t="shared" si="74"/>
        <v>0.97680415159684475</v>
      </c>
      <c r="AH67" s="22">
        <f t="shared" si="75"/>
        <v>0.51879468613804303</v>
      </c>
      <c r="AI67" s="22">
        <f t="shared" si="76"/>
        <v>1.6245287996130848</v>
      </c>
      <c r="AJ67" s="22">
        <f t="shared" si="77"/>
        <v>-2.6288582302280261</v>
      </c>
      <c r="AK67" s="22">
        <f t="shared" si="78"/>
        <v>1.3004365594014071</v>
      </c>
      <c r="AL67" s="22">
        <f t="shared" si="79"/>
        <v>0.80990684541663205</v>
      </c>
      <c r="AM67" s="22">
        <f t="shared" si="80"/>
        <v>4.4387650756446586</v>
      </c>
      <c r="AN67" s="46">
        <v>0</v>
      </c>
      <c r="AO67" s="49">
        <v>0</v>
      </c>
      <c r="AP67" s="51">
        <v>0.5</v>
      </c>
      <c r="AQ67" s="50">
        <v>1</v>
      </c>
      <c r="AR67" s="17">
        <f t="shared" si="81"/>
        <v>0</v>
      </c>
      <c r="AS67" s="17">
        <f t="shared" si="82"/>
        <v>0</v>
      </c>
      <c r="AT67" s="17">
        <f t="shared" si="83"/>
        <v>194.09692078888384</v>
      </c>
      <c r="AU67" s="17">
        <f t="shared" si="84"/>
        <v>0</v>
      </c>
      <c r="AV67" s="17">
        <f t="shared" si="85"/>
        <v>0</v>
      </c>
      <c r="AW67" s="17">
        <f t="shared" si="86"/>
        <v>194.09692078888384</v>
      </c>
      <c r="AX67" s="14">
        <f t="shared" si="87"/>
        <v>0</v>
      </c>
      <c r="AY67" s="14">
        <f t="shared" si="88"/>
        <v>0</v>
      </c>
      <c r="AZ67" s="67">
        <f t="shared" si="89"/>
        <v>1.6306451519565522E-2</v>
      </c>
      <c r="BA67" s="21">
        <f t="shared" si="90"/>
        <v>0</v>
      </c>
      <c r="BB67" s="66">
        <v>0</v>
      </c>
      <c r="BC67" s="15">
        <f t="shared" si="91"/>
        <v>0</v>
      </c>
      <c r="BD67" s="19">
        <f t="shared" si="92"/>
        <v>0</v>
      </c>
      <c r="BE67" s="53">
        <f t="shared" si="93"/>
        <v>0</v>
      </c>
      <c r="BF67" s="61">
        <f t="shared" si="94"/>
        <v>0</v>
      </c>
      <c r="BG67" s="62">
        <f t="shared" si="95"/>
        <v>0</v>
      </c>
      <c r="BH67" s="63">
        <f t="shared" si="96"/>
        <v>2.8723341910788878</v>
      </c>
      <c r="BI67" s="46">
        <f t="shared" si="97"/>
        <v>0</v>
      </c>
      <c r="BJ67" s="64" t="e">
        <f t="shared" si="98"/>
        <v>#DIV/0!</v>
      </c>
      <c r="BK67" s="66">
        <v>0</v>
      </c>
      <c r="BL67" s="66">
        <v>0</v>
      </c>
      <c r="BM67" s="66">
        <v>0</v>
      </c>
      <c r="BN67" s="10">
        <f t="shared" si="99"/>
        <v>0</v>
      </c>
      <c r="BO67" s="15">
        <f t="shared" si="100"/>
        <v>0</v>
      </c>
      <c r="BP67" s="9">
        <f t="shared" si="101"/>
        <v>0</v>
      </c>
      <c r="BQ67" s="53">
        <f t="shared" si="102"/>
        <v>0</v>
      </c>
      <c r="BR67" s="7">
        <f t="shared" si="103"/>
        <v>0</v>
      </c>
      <c r="BS67" s="62">
        <f t="shared" si="104"/>
        <v>0</v>
      </c>
      <c r="BT67" s="48">
        <f t="shared" si="105"/>
        <v>2.8723341910788878</v>
      </c>
      <c r="BU67" s="46">
        <f t="shared" si="106"/>
        <v>0</v>
      </c>
      <c r="BV67" s="64" t="e">
        <f t="shared" si="107"/>
        <v>#DIV/0!</v>
      </c>
      <c r="BW67" s="16">
        <f t="shared" si="108"/>
        <v>75</v>
      </c>
      <c r="BX67" s="69">
        <f t="shared" si="109"/>
        <v>163.78199906251609</v>
      </c>
      <c r="BY67" s="66">
        <v>75</v>
      </c>
      <c r="BZ67" s="15">
        <f t="shared" si="110"/>
        <v>163.78199906251609</v>
      </c>
      <c r="CA67" s="37">
        <f t="shared" si="111"/>
        <v>88.781999062516093</v>
      </c>
      <c r="CB67" s="54">
        <f t="shared" si="112"/>
        <v>88.781999062516093</v>
      </c>
      <c r="CC67" s="26">
        <f t="shared" si="113"/>
        <v>2.7657943633182618E-2</v>
      </c>
      <c r="CD67" s="47">
        <f t="shared" si="114"/>
        <v>88.781999062516093</v>
      </c>
      <c r="CE67" s="48">
        <f t="shared" si="115"/>
        <v>2.88000011444091</v>
      </c>
      <c r="CF67" s="65">
        <f t="shared" si="116"/>
        <v>30.827081782859999</v>
      </c>
      <c r="CG67" t="s">
        <v>222</v>
      </c>
      <c r="CH67" s="66">
        <v>0</v>
      </c>
      <c r="CI67" s="15">
        <f t="shared" si="117"/>
        <v>151.69891848651804</v>
      </c>
      <c r="CJ67" s="37">
        <f t="shared" si="118"/>
        <v>151.69891848651804</v>
      </c>
      <c r="CK67" s="54">
        <f t="shared" si="119"/>
        <v>151.69891848651804</v>
      </c>
      <c r="CL67" s="26">
        <f t="shared" si="120"/>
        <v>2.3603379257276808E-2</v>
      </c>
      <c r="CM67" s="47">
        <f t="shared" si="121"/>
        <v>151.69891848651804</v>
      </c>
      <c r="CN67" s="48">
        <f t="shared" si="122"/>
        <v>2.88000011444091</v>
      </c>
      <c r="CO67" s="65">
        <f t="shared" si="123"/>
        <v>52.673233492550438</v>
      </c>
      <c r="CP67" s="70">
        <f t="shared" si="124"/>
        <v>0</v>
      </c>
      <c r="CQ67" s="1">
        <f t="shared" si="125"/>
        <v>150</v>
      </c>
    </row>
    <row r="68" spans="1:95" x14ac:dyDescent="0.2">
      <c r="A68" s="29" t="s">
        <v>144</v>
      </c>
      <c r="B68">
        <v>1</v>
      </c>
      <c r="C68">
        <v>1</v>
      </c>
      <c r="D68">
        <v>0.42668797443068301</v>
      </c>
      <c r="E68">
        <v>0.57331202556931604</v>
      </c>
      <c r="F68">
        <v>0.39888756456098501</v>
      </c>
      <c r="G68">
        <v>0.39888756456098501</v>
      </c>
      <c r="H68">
        <v>0.39866276640200499</v>
      </c>
      <c r="I68">
        <v>0.19264521521103201</v>
      </c>
      <c r="J68">
        <v>0.277128985185851</v>
      </c>
      <c r="K68">
        <v>0.33248053472352501</v>
      </c>
      <c r="L68">
        <v>0.74170090313581305</v>
      </c>
      <c r="M68">
        <v>-1.86374943278498</v>
      </c>
      <c r="N68" s="21">
        <v>0</v>
      </c>
      <c r="O68">
        <v>1.0014264430784501</v>
      </c>
      <c r="P68">
        <v>0.99725748866918895</v>
      </c>
      <c r="Q68">
        <v>1.0031972382028</v>
      </c>
      <c r="R68">
        <v>1.00275251998147</v>
      </c>
      <c r="S68">
        <v>91.089996337890597</v>
      </c>
      <c r="T68" s="27">
        <f t="shared" si="64"/>
        <v>0.99725748866918895</v>
      </c>
      <c r="U68" s="27">
        <f t="shared" si="65"/>
        <v>1.0031972382028</v>
      </c>
      <c r="V68" s="39">
        <f t="shared" si="66"/>
        <v>90.840180990810396</v>
      </c>
      <c r="W68" s="38">
        <f t="shared" si="67"/>
        <v>91.381232754075015</v>
      </c>
      <c r="X68" s="44">
        <f t="shared" si="68"/>
        <v>1.0311725846407929</v>
      </c>
      <c r="Y68" s="44">
        <f t="shared" si="69"/>
        <v>0.34648294358215231</v>
      </c>
      <c r="Z68" s="22">
        <f t="shared" si="70"/>
        <v>1</v>
      </c>
      <c r="AA68" s="22">
        <f t="shared" si="71"/>
        <v>1</v>
      </c>
      <c r="AB68" s="22">
        <f t="shared" si="72"/>
        <v>1</v>
      </c>
      <c r="AC68" s="22">
        <v>1</v>
      </c>
      <c r="AD68" s="22">
        <v>1</v>
      </c>
      <c r="AE68" s="22">
        <v>1</v>
      </c>
      <c r="AF68" s="22">
        <f t="shared" si="73"/>
        <v>-0.10573411347504191</v>
      </c>
      <c r="AG68" s="22">
        <f t="shared" si="74"/>
        <v>0.97680415159684475</v>
      </c>
      <c r="AH68" s="22">
        <f t="shared" si="75"/>
        <v>0.74170090313581305</v>
      </c>
      <c r="AI68" s="22">
        <f t="shared" si="76"/>
        <v>1.8474350166108549</v>
      </c>
      <c r="AJ68" s="22">
        <f t="shared" si="77"/>
        <v>-2.6288582302280261</v>
      </c>
      <c r="AK68" s="22">
        <f t="shared" si="78"/>
        <v>1.3004365594014071</v>
      </c>
      <c r="AL68" s="22">
        <f t="shared" si="79"/>
        <v>-1.86374943278498</v>
      </c>
      <c r="AM68" s="22">
        <f t="shared" si="80"/>
        <v>1.7651087974430462</v>
      </c>
      <c r="AN68" s="46">
        <v>1</v>
      </c>
      <c r="AO68" s="46">
        <v>1</v>
      </c>
      <c r="AP68" s="51">
        <v>1</v>
      </c>
      <c r="AQ68" s="21">
        <v>1</v>
      </c>
      <c r="AR68" s="17">
        <f t="shared" si="81"/>
        <v>11.648679175995776</v>
      </c>
      <c r="AS68" s="17">
        <f t="shared" si="82"/>
        <v>11.648679175995776</v>
      </c>
      <c r="AT68" s="17">
        <f t="shared" si="83"/>
        <v>9.7070198571938917</v>
      </c>
      <c r="AU68" s="17">
        <f t="shared" si="84"/>
        <v>11.648679175995776</v>
      </c>
      <c r="AV68" s="17">
        <f t="shared" si="85"/>
        <v>11.648679175995776</v>
      </c>
      <c r="AW68" s="17">
        <f t="shared" si="86"/>
        <v>9.7070198571938917</v>
      </c>
      <c r="AX68" s="14">
        <f t="shared" si="87"/>
        <v>1.4873534974348871E-2</v>
      </c>
      <c r="AY68" s="14">
        <f t="shared" si="88"/>
        <v>1.3687777704343738E-2</v>
      </c>
      <c r="AZ68" s="67">
        <f t="shared" si="89"/>
        <v>8.1550520254238532E-4</v>
      </c>
      <c r="BA68" s="21">
        <f t="shared" si="90"/>
        <v>0</v>
      </c>
      <c r="BB68" s="66">
        <v>2095</v>
      </c>
      <c r="BC68" s="15">
        <f t="shared" si="91"/>
        <v>1773.5798044812568</v>
      </c>
      <c r="BD68" s="19">
        <f t="shared" si="92"/>
        <v>-321.42019551874318</v>
      </c>
      <c r="BE68" s="53">
        <f t="shared" si="93"/>
        <v>0</v>
      </c>
      <c r="BF68" s="61">
        <f t="shared" si="94"/>
        <v>0</v>
      </c>
      <c r="BG68" s="62">
        <f t="shared" si="95"/>
        <v>0</v>
      </c>
      <c r="BH68" s="63">
        <f t="shared" si="96"/>
        <v>91.381232754075015</v>
      </c>
      <c r="BI68" s="46">
        <f t="shared" si="97"/>
        <v>0</v>
      </c>
      <c r="BJ68" s="64">
        <f t="shared" si="98"/>
        <v>1.1812268016959933</v>
      </c>
      <c r="BK68" s="66">
        <v>911</v>
      </c>
      <c r="BL68" s="66">
        <v>2186</v>
      </c>
      <c r="BM68" s="66">
        <v>91</v>
      </c>
      <c r="BN68" s="10">
        <f t="shared" si="99"/>
        <v>3188</v>
      </c>
      <c r="BO68" s="15">
        <f t="shared" si="100"/>
        <v>2428.3760180830313</v>
      </c>
      <c r="BP68" s="9">
        <f t="shared" si="101"/>
        <v>-759.62398191696866</v>
      </c>
      <c r="BQ68" s="53">
        <f t="shared" si="102"/>
        <v>0</v>
      </c>
      <c r="BR68" s="7">
        <f t="shared" si="103"/>
        <v>0</v>
      </c>
      <c r="BS68" s="62">
        <f t="shared" si="104"/>
        <v>0</v>
      </c>
      <c r="BT68" s="48">
        <f t="shared" si="105"/>
        <v>91.381232754075015</v>
      </c>
      <c r="BU68" s="46">
        <f t="shared" si="106"/>
        <v>0</v>
      </c>
      <c r="BV68" s="64">
        <f t="shared" si="107"/>
        <v>1.3128115152926847</v>
      </c>
      <c r="BW68" s="16">
        <f t="shared" si="108"/>
        <v>5283</v>
      </c>
      <c r="BX68" s="69">
        <f t="shared" si="109"/>
        <v>4210.1467568186245</v>
      </c>
      <c r="BY68" s="66">
        <v>0</v>
      </c>
      <c r="BZ68" s="15">
        <f t="shared" si="110"/>
        <v>8.1909342543357173</v>
      </c>
      <c r="CA68" s="37">
        <f t="shared" si="111"/>
        <v>8.1909342543357173</v>
      </c>
      <c r="CB68" s="54">
        <f t="shared" si="112"/>
        <v>8.1909342543357173</v>
      </c>
      <c r="CC68" s="26">
        <f t="shared" si="113"/>
        <v>2.5516929141232796E-3</v>
      </c>
      <c r="CD68" s="47">
        <f t="shared" si="114"/>
        <v>8.1909342543357173</v>
      </c>
      <c r="CE68" s="48">
        <f t="shared" si="115"/>
        <v>90.840180990810396</v>
      </c>
      <c r="CF68" s="65">
        <f t="shared" si="116"/>
        <v>9.0168625436406066E-2</v>
      </c>
      <c r="CG68" t="s">
        <v>222</v>
      </c>
      <c r="CH68" s="66">
        <v>0</v>
      </c>
      <c r="CI68" s="15">
        <f t="shared" si="117"/>
        <v>7.5866448992518105</v>
      </c>
      <c r="CJ68" s="37">
        <f t="shared" si="118"/>
        <v>7.5866448992518105</v>
      </c>
      <c r="CK68" s="54">
        <f t="shared" si="119"/>
        <v>7.5866448992518105</v>
      </c>
      <c r="CL68" s="26">
        <f t="shared" si="120"/>
        <v>1.1804333124711078E-3</v>
      </c>
      <c r="CM68" s="47">
        <f t="shared" si="121"/>
        <v>7.5866448992518105</v>
      </c>
      <c r="CN68" s="48">
        <f t="shared" si="122"/>
        <v>90.840180990810396</v>
      </c>
      <c r="CO68" s="65">
        <f t="shared" si="123"/>
        <v>8.3516400083122833E-2</v>
      </c>
      <c r="CP68" s="70">
        <f t="shared" si="124"/>
        <v>0</v>
      </c>
      <c r="CQ68" s="1">
        <f t="shared" si="125"/>
        <v>5283</v>
      </c>
    </row>
    <row r="69" spans="1:95" x14ac:dyDescent="0.2">
      <c r="A69" s="29" t="s">
        <v>252</v>
      </c>
      <c r="B69">
        <v>0</v>
      </c>
      <c r="C69">
        <v>0</v>
      </c>
      <c r="D69">
        <v>0.811426288453855</v>
      </c>
      <c r="E69">
        <v>0.188573711546144</v>
      </c>
      <c r="F69">
        <v>0.64084227254668202</v>
      </c>
      <c r="G69">
        <v>0.64084227254668202</v>
      </c>
      <c r="H69">
        <v>0.76201420810697795</v>
      </c>
      <c r="I69">
        <v>0.78040117007939802</v>
      </c>
      <c r="J69">
        <v>0.77115288991471198</v>
      </c>
      <c r="K69">
        <v>0.70298461608621698</v>
      </c>
      <c r="L69">
        <v>0.32726474595002802</v>
      </c>
      <c r="M69">
        <v>0.76335241519883501</v>
      </c>
      <c r="N69" s="21">
        <v>0</v>
      </c>
      <c r="O69">
        <v>0.98418266979797597</v>
      </c>
      <c r="P69">
        <v>0.99400000572204505</v>
      </c>
      <c r="Q69">
        <v>0.99774436312618298</v>
      </c>
      <c r="R69">
        <v>0.96966150832059395</v>
      </c>
      <c r="S69">
        <v>1.4900000095367401</v>
      </c>
      <c r="T69" s="27">
        <f t="shared" si="64"/>
        <v>0.96966150832059395</v>
      </c>
      <c r="U69" s="27">
        <f t="shared" si="65"/>
        <v>0.99774436312618298</v>
      </c>
      <c r="V69" s="39">
        <f t="shared" si="66"/>
        <v>1.4447956566450948</v>
      </c>
      <c r="W69" s="38">
        <f t="shared" si="67"/>
        <v>1.4866391105732413</v>
      </c>
      <c r="X69" s="44">
        <f t="shared" si="68"/>
        <v>0.83236994219653193</v>
      </c>
      <c r="Y69" s="44">
        <f t="shared" si="69"/>
        <v>0.72995195967636051</v>
      </c>
      <c r="Z69" s="22">
        <f t="shared" si="70"/>
        <v>1</v>
      </c>
      <c r="AA69" s="22">
        <f t="shared" si="71"/>
        <v>1</v>
      </c>
      <c r="AB69" s="22">
        <f t="shared" si="72"/>
        <v>1</v>
      </c>
      <c r="AC69" s="22">
        <v>1</v>
      </c>
      <c r="AD69" s="22">
        <v>1</v>
      </c>
      <c r="AE69" s="22">
        <v>1</v>
      </c>
      <c r="AF69" s="22">
        <f t="shared" si="73"/>
        <v>-0.10573411347504191</v>
      </c>
      <c r="AG69" s="22">
        <f t="shared" si="74"/>
        <v>0.97680415159684475</v>
      </c>
      <c r="AH69" s="22">
        <f t="shared" si="75"/>
        <v>0.32726474595002802</v>
      </c>
      <c r="AI69" s="22">
        <f t="shared" si="76"/>
        <v>1.43299885942507</v>
      </c>
      <c r="AJ69" s="22">
        <f t="shared" si="77"/>
        <v>-2.6288582302280261</v>
      </c>
      <c r="AK69" s="22">
        <f t="shared" si="78"/>
        <v>1.3004365594014071</v>
      </c>
      <c r="AL69" s="22">
        <f t="shared" si="79"/>
        <v>0.76335241519883501</v>
      </c>
      <c r="AM69" s="22">
        <f t="shared" si="80"/>
        <v>4.3922106454268608</v>
      </c>
      <c r="AN69" s="46">
        <v>0</v>
      </c>
      <c r="AO69" s="49">
        <v>0</v>
      </c>
      <c r="AP69" s="51">
        <v>0.5</v>
      </c>
      <c r="AQ69" s="50">
        <v>1</v>
      </c>
      <c r="AR69" s="17">
        <f t="shared" si="81"/>
        <v>0</v>
      </c>
      <c r="AS69" s="17">
        <f t="shared" si="82"/>
        <v>0</v>
      </c>
      <c r="AT69" s="17">
        <f t="shared" si="83"/>
        <v>186.08126303145579</v>
      </c>
      <c r="AU69" s="17">
        <f t="shared" si="84"/>
        <v>0</v>
      </c>
      <c r="AV69" s="17">
        <f t="shared" si="85"/>
        <v>0</v>
      </c>
      <c r="AW69" s="17">
        <f t="shared" si="86"/>
        <v>186.08126303145579</v>
      </c>
      <c r="AX69" s="14">
        <f t="shared" si="87"/>
        <v>0</v>
      </c>
      <c r="AY69" s="14">
        <f t="shared" si="88"/>
        <v>0</v>
      </c>
      <c r="AZ69" s="67">
        <f t="shared" si="89"/>
        <v>1.5633040864271832E-2</v>
      </c>
      <c r="BA69" s="21">
        <f t="shared" si="90"/>
        <v>0</v>
      </c>
      <c r="BB69" s="66">
        <v>0</v>
      </c>
      <c r="BC69" s="15">
        <f t="shared" si="91"/>
        <v>0</v>
      </c>
      <c r="BD69" s="19">
        <f t="shared" si="92"/>
        <v>0</v>
      </c>
      <c r="BE69" s="53">
        <f t="shared" si="93"/>
        <v>0</v>
      </c>
      <c r="BF69" s="61">
        <f t="shared" si="94"/>
        <v>0</v>
      </c>
      <c r="BG69" s="62">
        <f t="shared" si="95"/>
        <v>0</v>
      </c>
      <c r="BH69" s="63">
        <f t="shared" si="96"/>
        <v>1.4866391105732413</v>
      </c>
      <c r="BI69" s="46">
        <f t="shared" si="97"/>
        <v>0</v>
      </c>
      <c r="BJ69" s="64" t="e">
        <f t="shared" si="98"/>
        <v>#DIV/0!</v>
      </c>
      <c r="BK69" s="66">
        <v>0</v>
      </c>
      <c r="BL69" s="66">
        <v>0</v>
      </c>
      <c r="BM69" s="66">
        <v>0</v>
      </c>
      <c r="BN69" s="10">
        <f t="shared" si="99"/>
        <v>0</v>
      </c>
      <c r="BO69" s="15">
        <f t="shared" si="100"/>
        <v>0</v>
      </c>
      <c r="BP69" s="9">
        <f t="shared" si="101"/>
        <v>0</v>
      </c>
      <c r="BQ69" s="53">
        <f t="shared" si="102"/>
        <v>0</v>
      </c>
      <c r="BR69" s="7">
        <f t="shared" si="103"/>
        <v>0</v>
      </c>
      <c r="BS69" s="62">
        <f t="shared" si="104"/>
        <v>0</v>
      </c>
      <c r="BT69" s="48">
        <f t="shared" si="105"/>
        <v>1.4866391105732413</v>
      </c>
      <c r="BU69" s="46">
        <f t="shared" si="106"/>
        <v>0</v>
      </c>
      <c r="BV69" s="64" t="e">
        <f t="shared" si="107"/>
        <v>#DIV/0!</v>
      </c>
      <c r="BW69" s="16">
        <f t="shared" si="108"/>
        <v>77</v>
      </c>
      <c r="BX69" s="69">
        <f t="shared" si="109"/>
        <v>157.01826244074627</v>
      </c>
      <c r="BY69" s="66">
        <v>77</v>
      </c>
      <c r="BZ69" s="15">
        <f t="shared" si="110"/>
        <v>157.01826244074627</v>
      </c>
      <c r="CA69" s="37">
        <f t="shared" si="111"/>
        <v>80.01826244074627</v>
      </c>
      <c r="CB69" s="54">
        <f t="shared" si="112"/>
        <v>80.01826244074627</v>
      </c>
      <c r="CC69" s="26">
        <f t="shared" si="113"/>
        <v>2.492780761393968E-2</v>
      </c>
      <c r="CD69" s="47">
        <f t="shared" si="114"/>
        <v>80.01826244074627</v>
      </c>
      <c r="CE69" s="48">
        <f t="shared" si="115"/>
        <v>1.4447956566450948</v>
      </c>
      <c r="CF69" s="65">
        <f t="shared" si="116"/>
        <v>55.383792214986059</v>
      </c>
      <c r="CG69" t="s">
        <v>222</v>
      </c>
      <c r="CH69" s="66">
        <v>0</v>
      </c>
      <c r="CI69" s="15">
        <f t="shared" si="117"/>
        <v>145.43417916032087</v>
      </c>
      <c r="CJ69" s="37">
        <f t="shared" si="118"/>
        <v>145.43417916032087</v>
      </c>
      <c r="CK69" s="54">
        <f t="shared" si="119"/>
        <v>145.43417916032087</v>
      </c>
      <c r="CL69" s="26">
        <f t="shared" si="120"/>
        <v>2.2628625977955636E-2</v>
      </c>
      <c r="CM69" s="47">
        <f t="shared" si="121"/>
        <v>145.43417916032087</v>
      </c>
      <c r="CN69" s="48">
        <f t="shared" si="122"/>
        <v>1.4447956566450948</v>
      </c>
      <c r="CO69" s="65">
        <f t="shared" si="123"/>
        <v>100.66072561294104</v>
      </c>
      <c r="CP69" s="70">
        <f t="shared" si="124"/>
        <v>0</v>
      </c>
      <c r="CQ69" s="1">
        <f t="shared" si="125"/>
        <v>154</v>
      </c>
    </row>
    <row r="70" spans="1:95" x14ac:dyDescent="0.2">
      <c r="A70" s="29" t="s">
        <v>161</v>
      </c>
      <c r="B70">
        <v>0</v>
      </c>
      <c r="C70">
        <v>0</v>
      </c>
      <c r="D70">
        <v>3.1961646024770203E-2</v>
      </c>
      <c r="E70">
        <v>0.96803835397522897</v>
      </c>
      <c r="F70">
        <v>0.27612236789829098</v>
      </c>
      <c r="G70">
        <v>0.27612236789829098</v>
      </c>
      <c r="H70">
        <v>3.3430839949853699E-3</v>
      </c>
      <c r="I70">
        <v>5.43251149185123E-3</v>
      </c>
      <c r="J70">
        <v>4.2616126315025296E-3</v>
      </c>
      <c r="K70">
        <v>3.4303448381696897E-2</v>
      </c>
      <c r="L70">
        <v>0.94471510715735496</v>
      </c>
      <c r="M70">
        <v>-1.7998796107056501</v>
      </c>
      <c r="N70" s="21">
        <v>2</v>
      </c>
      <c r="O70">
        <v>0.99437465497400002</v>
      </c>
      <c r="P70">
        <v>0.97647819856649698</v>
      </c>
      <c r="Q70">
        <v>1.00856247224017</v>
      </c>
      <c r="R70">
        <v>0.99452906893591098</v>
      </c>
      <c r="S70">
        <v>214.25</v>
      </c>
      <c r="T70" s="27">
        <f t="shared" ref="T70:T101" si="126">IF(C70,P70,R70)</f>
        <v>0.99452906893591098</v>
      </c>
      <c r="U70" s="27">
        <f t="shared" ref="U70:U101" si="127">IF(D70 = 0,O70,Q70)</f>
        <v>1.00856247224017</v>
      </c>
      <c r="V70" s="39">
        <f t="shared" ref="V70:V101" si="128">S70*T70^(1-N70)</f>
        <v>215.42859499243718</v>
      </c>
      <c r="W70" s="38">
        <f t="shared" ref="W70:W101" si="129">S70*U70^(N70+1)</f>
        <v>219.8007873457166</v>
      </c>
      <c r="X70" s="44">
        <f t="shared" ref="X70:X101" si="130">0.5 * (D70-MAX($D$3:$D$126))/(MIN($D$3:$D$126)-MAX($D$3:$D$126)) + 0.75</f>
        <v>1.2351362510322048</v>
      </c>
      <c r="Y70" s="44">
        <f t="shared" ref="Y70:Y101" si="131">AVERAGE(D70, F70, G70, H70, I70, J70, K70)</f>
        <v>9.0221005474484001E-2</v>
      </c>
      <c r="Z70" s="22">
        <f t="shared" ref="Z70:Z101" si="132">AI70^N70</f>
        <v>4.204342006392003</v>
      </c>
      <c r="AA70" s="22">
        <f t="shared" ref="AA70:AA101" si="133">(Z70+AB70)/2</f>
        <v>3.7747523985309899</v>
      </c>
      <c r="AB70" s="22">
        <f t="shared" ref="AB70:AB101" si="134">AM70^N70</f>
        <v>3.3451627906699763</v>
      </c>
      <c r="AC70" s="22">
        <v>1</v>
      </c>
      <c r="AD70" s="22">
        <v>1</v>
      </c>
      <c r="AE70" s="22">
        <v>1</v>
      </c>
      <c r="AF70" s="22">
        <f t="shared" ref="AF70:AF101" si="135">PERCENTILE($L$2:$L$126, 0.05)</f>
        <v>-0.10573411347504191</v>
      </c>
      <c r="AG70" s="22">
        <f t="shared" ref="AG70:AG101" si="136">PERCENTILE($L$2:$L$126, 0.95)</f>
        <v>0.97680415159684475</v>
      </c>
      <c r="AH70" s="22">
        <f t="shared" ref="AH70:AH101" si="137">MIN(MAX(L70,AF70), AG70)</f>
        <v>0.94471510715735496</v>
      </c>
      <c r="AI70" s="22">
        <f t="shared" ref="AI70:AI101" si="138">AH70-$AH$127+1</f>
        <v>2.0504492206323968</v>
      </c>
      <c r="AJ70" s="22">
        <f t="shared" ref="AJ70:AJ101" si="139">PERCENTILE($M$2:$M$126, 0.02)</f>
        <v>-2.6288582302280261</v>
      </c>
      <c r="AK70" s="22">
        <f t="shared" ref="AK70:AK101" si="140">PERCENTILE($M$2:$M$126, 0.98)</f>
        <v>1.3004365594014071</v>
      </c>
      <c r="AL70" s="22">
        <f t="shared" ref="AL70:AL101" si="141">MIN(MAX(M70,AJ70), AK70)</f>
        <v>-1.7998796107056501</v>
      </c>
      <c r="AM70" s="22">
        <f t="shared" ref="AM70:AM101" si="142">AL70-$AL$127 + 1</f>
        <v>1.8289786195223761</v>
      </c>
      <c r="AN70" s="46">
        <v>1</v>
      </c>
      <c r="AO70" s="46">
        <v>1</v>
      </c>
      <c r="AP70" s="51">
        <v>1</v>
      </c>
      <c r="AQ70" s="21">
        <v>1</v>
      </c>
      <c r="AR70" s="17">
        <f t="shared" ref="AR70:AR101" si="143">(AI70^4)*AB70*AE70*AN70</f>
        <v>59.130742326880522</v>
      </c>
      <c r="AS70" s="17">
        <f t="shared" ref="AS70:AS101" si="144">(AI70^4) *Z70*AC70*AO70</f>
        <v>74.318016608170538</v>
      </c>
      <c r="AT70" s="17">
        <f t="shared" ref="AT70:AT101" si="145">(AM70^4)*AA70*AP70*AQ70</f>
        <v>42.239910024024532</v>
      </c>
      <c r="AU70" s="17">
        <f t="shared" ref="AU70:AU101" si="146">MIN(AR70, 0.05*AR$127)</f>
        <v>41.40677850738961</v>
      </c>
      <c r="AV70" s="17">
        <f t="shared" ref="AV70:AV101" si="147">MIN(AS70, 0.05*AS$127)</f>
        <v>74.318016608170538</v>
      </c>
      <c r="AW70" s="17">
        <f t="shared" ref="AW70:AW101" si="148">MIN(AT70, 0.05*AT$127)</f>
        <v>42.239910024024532</v>
      </c>
      <c r="AX70" s="14">
        <f t="shared" ref="AX70:AX101" si="149">AU70/$AU$127</f>
        <v>5.2869957099846897E-2</v>
      </c>
      <c r="AY70" s="14">
        <f t="shared" ref="AY70:AY101" si="150">AV70/$AV$127</f>
        <v>8.73273677977663E-2</v>
      </c>
      <c r="AZ70" s="67">
        <f t="shared" ref="AZ70:AZ101" si="151">AW70/$AW$127</f>
        <v>3.5486551883362654E-3</v>
      </c>
      <c r="BA70" s="21">
        <f t="shared" ref="BA70:BA101" si="152">N70</f>
        <v>2</v>
      </c>
      <c r="BB70" s="66">
        <v>5356</v>
      </c>
      <c r="BC70" s="15">
        <f t="shared" ref="BC70:BC101" si="153">$D$133*AX70</f>
        <v>6304.4251644141432</v>
      </c>
      <c r="BD70" s="19">
        <f t="shared" ref="BD70:BD101" si="154">BC70-BB70</f>
        <v>948.42516441414318</v>
      </c>
      <c r="BE70" s="53">
        <f t="shared" ref="BE70:BE101" si="155">BD70*IF($BD$127 &gt; 0, (BD70&gt;0), (BD70&lt;0))</f>
        <v>948.42516441414318</v>
      </c>
      <c r="BF70" s="61">
        <f t="shared" ref="BF70:BF101" si="156">BE70/$BE$127</f>
        <v>4.7108779646561093E-2</v>
      </c>
      <c r="BG70" s="62">
        <f t="shared" ref="BG70:BG101" si="157">BF70*$BD$127</f>
        <v>63.832396421089832</v>
      </c>
      <c r="BH70" s="63">
        <f t="shared" ref="BH70:BH101" si="158">(IF(BG70 &gt; 0, V70, W70))</f>
        <v>215.42859499243718</v>
      </c>
      <c r="BI70" s="46">
        <f t="shared" ref="BI70:BI101" si="159">BG70/BH70</f>
        <v>0.2963041950087022</v>
      </c>
      <c r="BJ70" s="64">
        <f t="shared" ref="BJ70:BJ101" si="160">BB70/BC70</f>
        <v>0.84956199182637482</v>
      </c>
      <c r="BK70" s="66">
        <v>1928</v>
      </c>
      <c r="BL70" s="66">
        <v>4928</v>
      </c>
      <c r="BM70" s="66">
        <v>0</v>
      </c>
      <c r="BN70" s="10">
        <f t="shared" ref="BN70:BN101" si="161">SUM(BK70:BM70)</f>
        <v>6856</v>
      </c>
      <c r="BO70" s="15">
        <f t="shared" ref="BO70:BO101" si="162">AY70*$D$132</f>
        <v>15492.922975737314</v>
      </c>
      <c r="BP70" s="9">
        <f t="shared" ref="BP70:BP101" si="163">BO70-BN70</f>
        <v>8636.9229757373141</v>
      </c>
      <c r="BQ70" s="53">
        <f t="shared" ref="BQ70:BQ101" si="164">BP70*IF($BP$127 &gt; 0, (BP70&gt;0), (BP70&lt;0))</f>
        <v>8636.9229757373141</v>
      </c>
      <c r="BR70" s="7">
        <f t="shared" ref="BR70:BR101" si="165">BQ70/$BQ$127</f>
        <v>0.13606346847916673</v>
      </c>
      <c r="BS70" s="62">
        <f t="shared" ref="BS70:BS101" si="166">BR70*$BP$127</f>
        <v>658.13899703372886</v>
      </c>
      <c r="BT70" s="48">
        <f t="shared" ref="BT70:BT101" si="167">IF(BS70&gt;0,V70,W70)</f>
        <v>215.42859499243718</v>
      </c>
      <c r="BU70" s="46">
        <f t="shared" ref="BU70:BU101" si="168">BS70/BT70</f>
        <v>3.0550215353576133</v>
      </c>
      <c r="BV70" s="64">
        <f t="shared" ref="BV70:BV101" si="169">BN70/BO70</f>
        <v>0.4425246295187058</v>
      </c>
      <c r="BW70" s="16">
        <f t="shared" ref="BW70:BW101" si="170">BB70+BN70+BY70</f>
        <v>12212</v>
      </c>
      <c r="BX70" s="69">
        <f t="shared" ref="BX70:BX101" si="171">BC70+BO70+BZ70</f>
        <v>21832.990832863106</v>
      </c>
      <c r="BY70" s="66">
        <v>0</v>
      </c>
      <c r="BZ70" s="15">
        <f t="shared" ref="BZ70:BZ101" si="172">AZ70*$D$135</f>
        <v>35.642692711649453</v>
      </c>
      <c r="CA70" s="37">
        <f t="shared" ref="CA70:CA101" si="173">BZ70-BY70</f>
        <v>35.642692711649453</v>
      </c>
      <c r="CB70" s="54">
        <f t="shared" ref="CB70:CB101" si="174">CA70*(CA70&lt;&gt;0)</f>
        <v>35.642692711649453</v>
      </c>
      <c r="CC70" s="26">
        <f t="shared" ref="CC70:CC101" si="175">CB70/$CB$127</f>
        <v>1.1103642589298909E-2</v>
      </c>
      <c r="CD70" s="47">
        <f t="shared" ref="CD70:CD101" si="176">CC70 * $CA$127</f>
        <v>35.642692711649453</v>
      </c>
      <c r="CE70" s="48">
        <f t="shared" ref="CE70:CE101" si="177">IF(CD70&gt;0, V70, W70)</f>
        <v>215.42859499243718</v>
      </c>
      <c r="CF70" s="65">
        <f t="shared" ref="CF70:CF101" si="178">CD70/CE70</f>
        <v>0.16545014700996738</v>
      </c>
      <c r="CG70" t="s">
        <v>222</v>
      </c>
      <c r="CH70" s="66">
        <v>0</v>
      </c>
      <c r="CI70" s="15">
        <f t="shared" ref="CI70:CI101" si="179">AZ70*$CH$130</f>
        <v>33.013139217092274</v>
      </c>
      <c r="CJ70" s="37">
        <f t="shared" ref="CJ70:CJ101" si="180">CI70-CH70</f>
        <v>33.013139217092274</v>
      </c>
      <c r="CK70" s="54">
        <f t="shared" ref="CK70:CK101" si="181">CJ70*(CJ70&lt;&gt;0)</f>
        <v>33.013139217092274</v>
      </c>
      <c r="CL70" s="26">
        <f t="shared" ref="CL70:CL101" si="182">CK70/$CK$127</f>
        <v>5.1366328329068419E-3</v>
      </c>
      <c r="CM70" s="47">
        <f t="shared" ref="CM70:CM101" si="183">CL70 * $CJ$127</f>
        <v>33.013139217092274</v>
      </c>
      <c r="CN70" s="48">
        <f t="shared" ref="CN70:CN101" si="184">IF(CD70&gt;0,V70,W70)</f>
        <v>215.42859499243718</v>
      </c>
      <c r="CO70" s="65">
        <f t="shared" ref="CO70:CO101" si="185">CM70/CN70</f>
        <v>0.15324399817141837</v>
      </c>
      <c r="CP70" s="70">
        <f t="shared" ref="CP70:CP101" si="186">N70</f>
        <v>2</v>
      </c>
      <c r="CQ70" s="1">
        <f t="shared" ref="CQ70:CQ101" si="187">BW70+BY70</f>
        <v>12212</v>
      </c>
    </row>
    <row r="71" spans="1:95" x14ac:dyDescent="0.2">
      <c r="A71" s="29" t="s">
        <v>118</v>
      </c>
      <c r="B71">
        <v>1</v>
      </c>
      <c r="C71">
        <v>1</v>
      </c>
      <c r="D71">
        <v>0.18298042349180901</v>
      </c>
      <c r="E71">
        <v>0.81701957650819002</v>
      </c>
      <c r="F71">
        <v>0.21454112038140599</v>
      </c>
      <c r="G71">
        <v>0.21454112038140599</v>
      </c>
      <c r="H71">
        <v>2.5908900961136599E-2</v>
      </c>
      <c r="I71">
        <v>8.39949853740075E-2</v>
      </c>
      <c r="J71">
        <v>4.6649949167038497E-2</v>
      </c>
      <c r="K71">
        <v>0.100041653125246</v>
      </c>
      <c r="L71">
        <v>0.51133296917329996</v>
      </c>
      <c r="M71">
        <v>-2.1445022742259598</v>
      </c>
      <c r="N71" s="21">
        <v>0</v>
      </c>
      <c r="O71">
        <v>1.0186546692973699</v>
      </c>
      <c r="P71">
        <v>0.97855853354585798</v>
      </c>
      <c r="Q71">
        <v>1.01909919261024</v>
      </c>
      <c r="R71">
        <v>0.98649880905571996</v>
      </c>
      <c r="S71">
        <v>42.790000915527301</v>
      </c>
      <c r="T71" s="27">
        <f t="shared" si="126"/>
        <v>0.97855853354585798</v>
      </c>
      <c r="U71" s="27">
        <f t="shared" si="127"/>
        <v>1.01909919261024</v>
      </c>
      <c r="V71" s="39">
        <f t="shared" si="128"/>
        <v>41.872520546324317</v>
      </c>
      <c r="W71" s="38">
        <f t="shared" si="129"/>
        <v>43.607255384805299</v>
      </c>
      <c r="X71" s="44">
        <f t="shared" si="130"/>
        <v>1.1571015689512802</v>
      </c>
      <c r="Y71" s="44">
        <f t="shared" si="131"/>
        <v>0.12409402184029281</v>
      </c>
      <c r="Z71" s="22">
        <f t="shared" si="132"/>
        <v>1</v>
      </c>
      <c r="AA71" s="22">
        <f t="shared" si="133"/>
        <v>1</v>
      </c>
      <c r="AB71" s="22">
        <f t="shared" si="134"/>
        <v>1</v>
      </c>
      <c r="AC71" s="22">
        <v>1</v>
      </c>
      <c r="AD71" s="22">
        <v>1</v>
      </c>
      <c r="AE71" s="22">
        <v>1</v>
      </c>
      <c r="AF71" s="22">
        <f t="shared" si="135"/>
        <v>-0.10573411347504191</v>
      </c>
      <c r="AG71" s="22">
        <f t="shared" si="136"/>
        <v>0.97680415159684475</v>
      </c>
      <c r="AH71" s="22">
        <f t="shared" si="137"/>
        <v>0.51133296917329996</v>
      </c>
      <c r="AI71" s="22">
        <f t="shared" si="138"/>
        <v>1.617067082648342</v>
      </c>
      <c r="AJ71" s="22">
        <f t="shared" si="139"/>
        <v>-2.6288582302280261</v>
      </c>
      <c r="AK71" s="22">
        <f t="shared" si="140"/>
        <v>1.3004365594014071</v>
      </c>
      <c r="AL71" s="22">
        <f t="shared" si="141"/>
        <v>-2.1445022742259598</v>
      </c>
      <c r="AM71" s="22">
        <f t="shared" si="142"/>
        <v>1.4843559560020663</v>
      </c>
      <c r="AN71" s="46">
        <v>1</v>
      </c>
      <c r="AO71" s="46">
        <v>1</v>
      </c>
      <c r="AP71" s="51">
        <v>1</v>
      </c>
      <c r="AQ71" s="21">
        <v>1</v>
      </c>
      <c r="AR71" s="17">
        <f t="shared" si="143"/>
        <v>6.8377331262200487</v>
      </c>
      <c r="AS71" s="17">
        <f t="shared" si="144"/>
        <v>6.8377331262200487</v>
      </c>
      <c r="AT71" s="17">
        <f t="shared" si="145"/>
        <v>4.8545864314688041</v>
      </c>
      <c r="AU71" s="17">
        <f t="shared" si="146"/>
        <v>6.8377331262200487</v>
      </c>
      <c r="AV71" s="17">
        <f t="shared" si="147"/>
        <v>6.8377331262200487</v>
      </c>
      <c r="AW71" s="17">
        <f t="shared" si="148"/>
        <v>4.8545864314688041</v>
      </c>
      <c r="AX71" s="14">
        <f t="shared" si="149"/>
        <v>8.7307119770000802E-3</v>
      </c>
      <c r="AY71" s="14">
        <f t="shared" si="150"/>
        <v>8.034676689026991E-3</v>
      </c>
      <c r="AZ71" s="67">
        <f t="shared" si="151"/>
        <v>4.0784304032514201E-4</v>
      </c>
      <c r="BA71" s="21">
        <f t="shared" si="152"/>
        <v>0</v>
      </c>
      <c r="BB71" s="66">
        <v>1797</v>
      </c>
      <c r="BC71" s="15">
        <f t="shared" si="153"/>
        <v>1041.0850189853975</v>
      </c>
      <c r="BD71" s="19">
        <f t="shared" si="154"/>
        <v>-755.91498101460252</v>
      </c>
      <c r="BE71" s="53">
        <f t="shared" si="155"/>
        <v>0</v>
      </c>
      <c r="BF71" s="61">
        <f t="shared" si="156"/>
        <v>0</v>
      </c>
      <c r="BG71" s="62">
        <f t="shared" si="157"/>
        <v>0</v>
      </c>
      <c r="BH71" s="63">
        <f t="shared" si="158"/>
        <v>43.607255384805299</v>
      </c>
      <c r="BI71" s="46">
        <f t="shared" si="159"/>
        <v>0</v>
      </c>
      <c r="BJ71" s="64">
        <f t="shared" si="160"/>
        <v>1.7260838137420218</v>
      </c>
      <c r="BK71" s="66">
        <v>813</v>
      </c>
      <c r="BL71" s="66">
        <v>1540</v>
      </c>
      <c r="BM71" s="66">
        <v>0</v>
      </c>
      <c r="BN71" s="10">
        <f t="shared" si="161"/>
        <v>2353</v>
      </c>
      <c r="BO71" s="15">
        <f t="shared" si="162"/>
        <v>1425.4480607536566</v>
      </c>
      <c r="BP71" s="9">
        <f t="shared" si="163"/>
        <v>-927.55193924634341</v>
      </c>
      <c r="BQ71" s="53">
        <f t="shared" si="164"/>
        <v>0</v>
      </c>
      <c r="BR71" s="7">
        <f t="shared" si="165"/>
        <v>0</v>
      </c>
      <c r="BS71" s="62">
        <f t="shared" si="166"/>
        <v>0</v>
      </c>
      <c r="BT71" s="48">
        <f t="shared" si="167"/>
        <v>43.607255384805299</v>
      </c>
      <c r="BU71" s="46">
        <f t="shared" si="168"/>
        <v>0</v>
      </c>
      <c r="BV71" s="64">
        <f t="shared" si="169"/>
        <v>1.6507090400445263</v>
      </c>
      <c r="BW71" s="16">
        <f t="shared" si="170"/>
        <v>4150</v>
      </c>
      <c r="BX71" s="69">
        <f t="shared" si="171"/>
        <v>2470.62945523608</v>
      </c>
      <c r="BY71" s="66">
        <v>0</v>
      </c>
      <c r="BZ71" s="15">
        <f t="shared" si="172"/>
        <v>4.0963754970257265</v>
      </c>
      <c r="CA71" s="37">
        <f t="shared" si="173"/>
        <v>4.0963754970257265</v>
      </c>
      <c r="CB71" s="54">
        <f t="shared" si="174"/>
        <v>4.0963754970257265</v>
      </c>
      <c r="CC71" s="26">
        <f t="shared" si="175"/>
        <v>1.276129438325773E-3</v>
      </c>
      <c r="CD71" s="47">
        <f t="shared" si="176"/>
        <v>4.0963754970257265</v>
      </c>
      <c r="CE71" s="48">
        <f t="shared" si="177"/>
        <v>41.872520546324317</v>
      </c>
      <c r="CF71" s="65">
        <f t="shared" si="178"/>
        <v>9.78296850435319E-2</v>
      </c>
      <c r="CG71" t="s">
        <v>222</v>
      </c>
      <c r="CH71" s="66">
        <v>0</v>
      </c>
      <c r="CI71" s="15">
        <f t="shared" si="179"/>
        <v>3.7941638041447963</v>
      </c>
      <c r="CJ71" s="37">
        <f t="shared" si="180"/>
        <v>3.7941638041447963</v>
      </c>
      <c r="CK71" s="54">
        <f t="shared" si="181"/>
        <v>3.7941638041447963</v>
      </c>
      <c r="CL71" s="26">
        <f t="shared" si="182"/>
        <v>5.9034756560522733E-4</v>
      </c>
      <c r="CM71" s="47">
        <f t="shared" si="183"/>
        <v>3.7941638041447963</v>
      </c>
      <c r="CN71" s="48">
        <f t="shared" si="184"/>
        <v>41.872520546324317</v>
      </c>
      <c r="CO71" s="65">
        <f t="shared" si="185"/>
        <v>9.0612262043008499E-2</v>
      </c>
      <c r="CP71" s="70">
        <f t="shared" si="186"/>
        <v>0</v>
      </c>
      <c r="CQ71" s="1">
        <f t="shared" si="187"/>
        <v>4150</v>
      </c>
    </row>
    <row r="72" spans="1:95" x14ac:dyDescent="0.2">
      <c r="A72" s="29" t="s">
        <v>270</v>
      </c>
      <c r="B72">
        <v>0</v>
      </c>
      <c r="C72">
        <v>1</v>
      </c>
      <c r="D72">
        <v>0.18218138234119</v>
      </c>
      <c r="E72">
        <v>0.81781861765880903</v>
      </c>
      <c r="F72">
        <v>0.98013508144616601</v>
      </c>
      <c r="G72">
        <v>0.98013508144616601</v>
      </c>
      <c r="H72">
        <v>5.7668198913497698E-2</v>
      </c>
      <c r="I72">
        <v>0.16548265775177601</v>
      </c>
      <c r="J72">
        <v>9.7688724139296995E-2</v>
      </c>
      <c r="K72">
        <v>0.30943197247641002</v>
      </c>
      <c r="L72">
        <v>0.126647616530911</v>
      </c>
      <c r="M72">
        <v>-0.68055879658068097</v>
      </c>
      <c r="N72" s="21">
        <v>0</v>
      </c>
      <c r="O72">
        <v>0.999421648185842</v>
      </c>
      <c r="P72">
        <v>0.99850020668620798</v>
      </c>
      <c r="Q72">
        <v>1.0020757371292399</v>
      </c>
      <c r="R72">
        <v>0.99541646151022101</v>
      </c>
      <c r="S72">
        <v>9.5699996948242099</v>
      </c>
      <c r="T72" s="27">
        <f t="shared" si="126"/>
        <v>0.99850020668620798</v>
      </c>
      <c r="U72" s="27">
        <f t="shared" si="127"/>
        <v>1.0020757371292399</v>
      </c>
      <c r="V72" s="39">
        <f t="shared" si="128"/>
        <v>9.5556466732689209</v>
      </c>
      <c r="W72" s="38">
        <f t="shared" si="129"/>
        <v>9.5898644985175707</v>
      </c>
      <c r="X72" s="44">
        <f t="shared" si="130"/>
        <v>1.1575144508670523</v>
      </c>
      <c r="Y72" s="44">
        <f t="shared" si="131"/>
        <v>0.39610329978778613</v>
      </c>
      <c r="Z72" s="22">
        <f t="shared" si="132"/>
        <v>1</v>
      </c>
      <c r="AA72" s="22">
        <f t="shared" si="133"/>
        <v>1</v>
      </c>
      <c r="AB72" s="22">
        <f t="shared" si="134"/>
        <v>1</v>
      </c>
      <c r="AC72" s="22">
        <v>1</v>
      </c>
      <c r="AD72" s="22">
        <v>1</v>
      </c>
      <c r="AE72" s="22">
        <v>1</v>
      </c>
      <c r="AF72" s="22">
        <f t="shared" si="135"/>
        <v>-0.10573411347504191</v>
      </c>
      <c r="AG72" s="22">
        <f t="shared" si="136"/>
        <v>0.97680415159684475</v>
      </c>
      <c r="AH72" s="22">
        <f t="shared" si="137"/>
        <v>0.126647616530911</v>
      </c>
      <c r="AI72" s="22">
        <f t="shared" si="138"/>
        <v>1.232381730005953</v>
      </c>
      <c r="AJ72" s="22">
        <f t="shared" si="139"/>
        <v>-2.6288582302280261</v>
      </c>
      <c r="AK72" s="22">
        <f t="shared" si="140"/>
        <v>1.3004365594014071</v>
      </c>
      <c r="AL72" s="22">
        <f t="shared" si="141"/>
        <v>-0.68055879658068097</v>
      </c>
      <c r="AM72" s="22">
        <f t="shared" si="142"/>
        <v>2.9482994336473451</v>
      </c>
      <c r="AN72" s="46">
        <v>0</v>
      </c>
      <c r="AO72" s="49">
        <v>0</v>
      </c>
      <c r="AP72" s="51">
        <v>0.5</v>
      </c>
      <c r="AQ72" s="50">
        <v>1</v>
      </c>
      <c r="AR72" s="17">
        <f t="shared" si="143"/>
        <v>0</v>
      </c>
      <c r="AS72" s="17">
        <f t="shared" si="144"/>
        <v>0</v>
      </c>
      <c r="AT72" s="17">
        <f t="shared" si="145"/>
        <v>37.779513442708982</v>
      </c>
      <c r="AU72" s="17">
        <f t="shared" si="146"/>
        <v>0</v>
      </c>
      <c r="AV72" s="17">
        <f t="shared" si="147"/>
        <v>0</v>
      </c>
      <c r="AW72" s="17">
        <f t="shared" si="148"/>
        <v>37.779513442708982</v>
      </c>
      <c r="AX72" s="14">
        <f t="shared" si="149"/>
        <v>0</v>
      </c>
      <c r="AY72" s="14">
        <f t="shared" si="150"/>
        <v>0</v>
      </c>
      <c r="AZ72" s="67">
        <f t="shared" si="151"/>
        <v>3.1739287871360702E-3</v>
      </c>
      <c r="BA72" s="21">
        <f t="shared" si="152"/>
        <v>0</v>
      </c>
      <c r="BB72" s="66">
        <v>0</v>
      </c>
      <c r="BC72" s="15">
        <f t="shared" si="153"/>
        <v>0</v>
      </c>
      <c r="BD72" s="19">
        <f t="shared" si="154"/>
        <v>0</v>
      </c>
      <c r="BE72" s="53">
        <f t="shared" si="155"/>
        <v>0</v>
      </c>
      <c r="BF72" s="61">
        <f t="shared" si="156"/>
        <v>0</v>
      </c>
      <c r="BG72" s="62">
        <f t="shared" si="157"/>
        <v>0</v>
      </c>
      <c r="BH72" s="63">
        <f t="shared" si="158"/>
        <v>9.5898644985175707</v>
      </c>
      <c r="BI72" s="46">
        <f t="shared" si="159"/>
        <v>0</v>
      </c>
      <c r="BJ72" s="64" t="e">
        <f t="shared" si="160"/>
        <v>#DIV/0!</v>
      </c>
      <c r="BK72" s="66">
        <v>0</v>
      </c>
      <c r="BL72" s="66">
        <v>0</v>
      </c>
      <c r="BM72" s="66">
        <v>0</v>
      </c>
      <c r="BN72" s="10">
        <f t="shared" si="161"/>
        <v>0</v>
      </c>
      <c r="BO72" s="15">
        <f t="shared" si="162"/>
        <v>0</v>
      </c>
      <c r="BP72" s="9">
        <f t="shared" si="163"/>
        <v>0</v>
      </c>
      <c r="BQ72" s="53">
        <f t="shared" si="164"/>
        <v>0</v>
      </c>
      <c r="BR72" s="7">
        <f t="shared" si="165"/>
        <v>0</v>
      </c>
      <c r="BS72" s="62">
        <f t="shared" si="166"/>
        <v>0</v>
      </c>
      <c r="BT72" s="48">
        <f t="shared" si="167"/>
        <v>9.5898644985175707</v>
      </c>
      <c r="BU72" s="46">
        <f t="shared" si="168"/>
        <v>0</v>
      </c>
      <c r="BV72" s="64" t="e">
        <f t="shared" si="169"/>
        <v>#DIV/0!</v>
      </c>
      <c r="BW72" s="16">
        <f t="shared" si="170"/>
        <v>0</v>
      </c>
      <c r="BX72" s="69">
        <f t="shared" si="171"/>
        <v>31.878940737994689</v>
      </c>
      <c r="BY72" s="66">
        <v>0</v>
      </c>
      <c r="BZ72" s="15">
        <f t="shared" si="172"/>
        <v>31.878940737994689</v>
      </c>
      <c r="CA72" s="37">
        <f t="shared" si="173"/>
        <v>31.878940737994689</v>
      </c>
      <c r="CB72" s="54">
        <f t="shared" si="174"/>
        <v>31.878940737994689</v>
      </c>
      <c r="CC72" s="26">
        <f t="shared" si="175"/>
        <v>9.9311341862911937E-3</v>
      </c>
      <c r="CD72" s="47">
        <f t="shared" si="176"/>
        <v>31.878940737994693</v>
      </c>
      <c r="CE72" s="48">
        <f t="shared" si="177"/>
        <v>9.5556466732689209</v>
      </c>
      <c r="CF72" s="65">
        <f t="shared" si="178"/>
        <v>3.3361364047891411</v>
      </c>
      <c r="CG72" t="s">
        <v>222</v>
      </c>
      <c r="CH72" s="66">
        <v>0</v>
      </c>
      <c r="CI72" s="15">
        <f t="shared" si="179"/>
        <v>29.527059506726861</v>
      </c>
      <c r="CJ72" s="37">
        <f t="shared" si="180"/>
        <v>29.527059506726861</v>
      </c>
      <c r="CK72" s="54">
        <f t="shared" si="181"/>
        <v>29.527059506726861</v>
      </c>
      <c r="CL72" s="26">
        <f t="shared" si="182"/>
        <v>4.5942211773341932E-3</v>
      </c>
      <c r="CM72" s="47">
        <f t="shared" si="183"/>
        <v>29.527059506726861</v>
      </c>
      <c r="CN72" s="48">
        <f t="shared" si="184"/>
        <v>9.5556466732689209</v>
      </c>
      <c r="CO72" s="65">
        <f t="shared" si="185"/>
        <v>3.0900116461323552</v>
      </c>
      <c r="CP72" s="70">
        <f t="shared" si="186"/>
        <v>0</v>
      </c>
      <c r="CQ72" s="1">
        <f t="shared" si="187"/>
        <v>0</v>
      </c>
    </row>
    <row r="73" spans="1:95" x14ac:dyDescent="0.2">
      <c r="A73" s="29" t="s">
        <v>254</v>
      </c>
      <c r="B73">
        <v>1</v>
      </c>
      <c r="C73">
        <v>1</v>
      </c>
      <c r="D73">
        <v>0.11705952856572099</v>
      </c>
      <c r="E73">
        <v>0.88294047143427801</v>
      </c>
      <c r="F73">
        <v>0.97775129121970605</v>
      </c>
      <c r="G73">
        <v>0.97775129121970605</v>
      </c>
      <c r="H73">
        <v>2.7580442958629301E-2</v>
      </c>
      <c r="I73">
        <v>0.13038027580442901</v>
      </c>
      <c r="J73">
        <v>5.9966205147186202E-2</v>
      </c>
      <c r="K73">
        <v>0.24214052637302799</v>
      </c>
      <c r="L73">
        <v>8.0134534999903806E-2</v>
      </c>
      <c r="M73">
        <v>-0.49559506541207599</v>
      </c>
      <c r="N73" s="21">
        <v>0</v>
      </c>
      <c r="O73">
        <v>1.0016748072252999</v>
      </c>
      <c r="P73">
        <v>0.99680046398802302</v>
      </c>
      <c r="Q73">
        <v>0.99903334282441203</v>
      </c>
      <c r="R73">
        <v>0.99774274627737203</v>
      </c>
      <c r="S73">
        <v>9.8000001907348597</v>
      </c>
      <c r="T73" s="27">
        <f t="shared" si="126"/>
        <v>0.99680046398802302</v>
      </c>
      <c r="U73" s="27">
        <f t="shared" si="127"/>
        <v>0.99903334282441203</v>
      </c>
      <c r="V73" s="39">
        <f t="shared" si="128"/>
        <v>9.7686447372072216</v>
      </c>
      <c r="W73" s="38">
        <f t="shared" si="129"/>
        <v>9.7905269502297223</v>
      </c>
      <c r="X73" s="44">
        <f t="shared" si="130"/>
        <v>1.1911643270024774</v>
      </c>
      <c r="Y73" s="44">
        <f t="shared" si="131"/>
        <v>0.3618042230412008</v>
      </c>
      <c r="Z73" s="22">
        <f t="shared" si="132"/>
        <v>1</v>
      </c>
      <c r="AA73" s="22">
        <f t="shared" si="133"/>
        <v>1</v>
      </c>
      <c r="AB73" s="22">
        <f t="shared" si="134"/>
        <v>1</v>
      </c>
      <c r="AC73" s="22">
        <v>1</v>
      </c>
      <c r="AD73" s="22">
        <v>1</v>
      </c>
      <c r="AE73" s="22">
        <v>1</v>
      </c>
      <c r="AF73" s="22">
        <f t="shared" si="135"/>
        <v>-0.10573411347504191</v>
      </c>
      <c r="AG73" s="22">
        <f t="shared" si="136"/>
        <v>0.97680415159684475</v>
      </c>
      <c r="AH73" s="22">
        <f t="shared" si="137"/>
        <v>8.0134534999903806E-2</v>
      </c>
      <c r="AI73" s="22">
        <f t="shared" si="138"/>
        <v>1.1858686484749457</v>
      </c>
      <c r="AJ73" s="22">
        <f t="shared" si="139"/>
        <v>-2.6288582302280261</v>
      </c>
      <c r="AK73" s="22">
        <f t="shared" si="140"/>
        <v>1.3004365594014071</v>
      </c>
      <c r="AL73" s="22">
        <f t="shared" si="141"/>
        <v>-0.49559506541207599</v>
      </c>
      <c r="AM73" s="22">
        <f t="shared" si="142"/>
        <v>3.1332631648159501</v>
      </c>
      <c r="AN73" s="46">
        <v>0</v>
      </c>
      <c r="AO73" s="49">
        <v>0</v>
      </c>
      <c r="AP73" s="51">
        <v>0.5</v>
      </c>
      <c r="AQ73" s="50">
        <v>1</v>
      </c>
      <c r="AR73" s="17">
        <f t="shared" si="143"/>
        <v>0</v>
      </c>
      <c r="AS73" s="17">
        <f t="shared" si="144"/>
        <v>0</v>
      </c>
      <c r="AT73" s="17">
        <f t="shared" si="145"/>
        <v>48.190063292088297</v>
      </c>
      <c r="AU73" s="17">
        <f t="shared" si="146"/>
        <v>0</v>
      </c>
      <c r="AV73" s="17">
        <f t="shared" si="147"/>
        <v>0</v>
      </c>
      <c r="AW73" s="17">
        <f t="shared" si="148"/>
        <v>48.190063292088297</v>
      </c>
      <c r="AX73" s="14">
        <f t="shared" si="149"/>
        <v>0</v>
      </c>
      <c r="AY73" s="14">
        <f t="shared" si="150"/>
        <v>0</v>
      </c>
      <c r="AZ73" s="67">
        <f t="shared" si="151"/>
        <v>4.048538882551073E-3</v>
      </c>
      <c r="BA73" s="21">
        <f t="shared" si="152"/>
        <v>0</v>
      </c>
      <c r="BB73" s="66">
        <v>0</v>
      </c>
      <c r="BC73" s="15">
        <f t="shared" si="153"/>
        <v>0</v>
      </c>
      <c r="BD73" s="19">
        <f t="shared" si="154"/>
        <v>0</v>
      </c>
      <c r="BE73" s="53">
        <f t="shared" si="155"/>
        <v>0</v>
      </c>
      <c r="BF73" s="61">
        <f t="shared" si="156"/>
        <v>0</v>
      </c>
      <c r="BG73" s="62">
        <f t="shared" si="157"/>
        <v>0</v>
      </c>
      <c r="BH73" s="63">
        <f t="shared" si="158"/>
        <v>9.7905269502297223</v>
      </c>
      <c r="BI73" s="46">
        <f t="shared" si="159"/>
        <v>0</v>
      </c>
      <c r="BJ73" s="64" t="e">
        <f t="shared" si="160"/>
        <v>#DIV/0!</v>
      </c>
      <c r="BK73" s="66">
        <v>0</v>
      </c>
      <c r="BL73" s="66">
        <v>0</v>
      </c>
      <c r="BM73" s="66">
        <v>0</v>
      </c>
      <c r="BN73" s="10">
        <f t="shared" si="161"/>
        <v>0</v>
      </c>
      <c r="BO73" s="15">
        <f t="shared" si="162"/>
        <v>0</v>
      </c>
      <c r="BP73" s="9">
        <f t="shared" si="163"/>
        <v>0</v>
      </c>
      <c r="BQ73" s="53">
        <f t="shared" si="164"/>
        <v>0</v>
      </c>
      <c r="BR73" s="7">
        <f t="shared" si="165"/>
        <v>0</v>
      </c>
      <c r="BS73" s="62">
        <f t="shared" si="166"/>
        <v>0</v>
      </c>
      <c r="BT73" s="48">
        <f t="shared" si="167"/>
        <v>9.7905269502297223</v>
      </c>
      <c r="BU73" s="46">
        <f t="shared" si="168"/>
        <v>0</v>
      </c>
      <c r="BV73" s="64" t="e">
        <f t="shared" si="169"/>
        <v>#DIV/0!</v>
      </c>
      <c r="BW73" s="16">
        <f t="shared" si="170"/>
        <v>39</v>
      </c>
      <c r="BX73" s="69">
        <f t="shared" si="171"/>
        <v>40.663524536342976</v>
      </c>
      <c r="BY73" s="66">
        <v>39</v>
      </c>
      <c r="BZ73" s="15">
        <f t="shared" si="172"/>
        <v>40.663524536342976</v>
      </c>
      <c r="CA73" s="37">
        <f t="shared" si="173"/>
        <v>1.663524536342976</v>
      </c>
      <c r="CB73" s="54">
        <f t="shared" si="174"/>
        <v>1.663524536342976</v>
      </c>
      <c r="CC73" s="26">
        <f t="shared" si="175"/>
        <v>5.1823194278597447E-4</v>
      </c>
      <c r="CD73" s="47">
        <f t="shared" si="176"/>
        <v>1.663524536342976</v>
      </c>
      <c r="CE73" s="48">
        <f t="shared" si="177"/>
        <v>9.7686447372072216</v>
      </c>
      <c r="CF73" s="65">
        <f t="shared" si="178"/>
        <v>0.17029225456494229</v>
      </c>
      <c r="CG73" t="s">
        <v>222</v>
      </c>
      <c r="CH73" s="66">
        <v>0</v>
      </c>
      <c r="CI73" s="15">
        <f t="shared" si="179"/>
        <v>37.663557224372632</v>
      </c>
      <c r="CJ73" s="37">
        <f t="shared" si="180"/>
        <v>37.663557224372632</v>
      </c>
      <c r="CK73" s="54">
        <f t="shared" si="181"/>
        <v>37.663557224372632</v>
      </c>
      <c r="CL73" s="26">
        <f t="shared" si="182"/>
        <v>5.860208063540164E-3</v>
      </c>
      <c r="CM73" s="47">
        <f t="shared" si="183"/>
        <v>37.663557224372632</v>
      </c>
      <c r="CN73" s="48">
        <f t="shared" si="184"/>
        <v>9.7686447372072216</v>
      </c>
      <c r="CO73" s="65">
        <f t="shared" si="185"/>
        <v>3.8555560405342724</v>
      </c>
      <c r="CP73" s="70">
        <f t="shared" si="186"/>
        <v>0</v>
      </c>
      <c r="CQ73" s="1">
        <f t="shared" si="187"/>
        <v>78</v>
      </c>
    </row>
    <row r="74" spans="1:95" x14ac:dyDescent="0.2">
      <c r="A74" s="29" t="s">
        <v>119</v>
      </c>
      <c r="B74">
        <v>0</v>
      </c>
      <c r="C74">
        <v>0</v>
      </c>
      <c r="D74">
        <v>0.33333333333333298</v>
      </c>
      <c r="E74">
        <v>0.66666666666666596</v>
      </c>
      <c r="F74">
        <v>0.42497200447928302</v>
      </c>
      <c r="G74">
        <v>0.42497200447928302</v>
      </c>
      <c r="H74">
        <v>0.43054720384846601</v>
      </c>
      <c r="I74">
        <v>0.33072760072158702</v>
      </c>
      <c r="J74">
        <v>0.37735108814761797</v>
      </c>
      <c r="K74">
        <v>0.400454302414809</v>
      </c>
      <c r="L74">
        <v>0.57469837030728699</v>
      </c>
      <c r="M74">
        <v>-2.2091947554989901</v>
      </c>
      <c r="N74" s="21">
        <v>0</v>
      </c>
      <c r="O74">
        <v>0.99375072572593803</v>
      </c>
      <c r="P74">
        <v>0.98698676330612201</v>
      </c>
      <c r="Q74">
        <v>1.0154616692909699</v>
      </c>
      <c r="R74">
        <v>0.99248487444545297</v>
      </c>
      <c r="S74">
        <v>71.129997253417898</v>
      </c>
      <c r="T74" s="27">
        <f t="shared" si="126"/>
        <v>0.99248487444545297</v>
      </c>
      <c r="U74" s="27">
        <f t="shared" si="127"/>
        <v>1.0154616692909699</v>
      </c>
      <c r="V74" s="39">
        <f t="shared" si="128"/>
        <v>70.595446393363872</v>
      </c>
      <c r="W74" s="38">
        <f t="shared" si="129"/>
        <v>72.229785747617839</v>
      </c>
      <c r="X74" s="44">
        <f t="shared" si="130"/>
        <v>1.0794109551334987</v>
      </c>
      <c r="Y74" s="44">
        <f t="shared" si="131"/>
        <v>0.38890821963205419</v>
      </c>
      <c r="Z74" s="22">
        <f t="shared" si="132"/>
        <v>1</v>
      </c>
      <c r="AA74" s="22">
        <f t="shared" si="133"/>
        <v>1</v>
      </c>
      <c r="AB74" s="22">
        <f t="shared" si="134"/>
        <v>1</v>
      </c>
      <c r="AC74" s="22">
        <v>1</v>
      </c>
      <c r="AD74" s="22">
        <v>1</v>
      </c>
      <c r="AE74" s="22">
        <v>1</v>
      </c>
      <c r="AF74" s="22">
        <f t="shared" si="135"/>
        <v>-0.10573411347504191</v>
      </c>
      <c r="AG74" s="22">
        <f t="shared" si="136"/>
        <v>0.97680415159684475</v>
      </c>
      <c r="AH74" s="22">
        <f t="shared" si="137"/>
        <v>0.57469837030728699</v>
      </c>
      <c r="AI74" s="22">
        <f t="shared" si="138"/>
        <v>1.680432483782329</v>
      </c>
      <c r="AJ74" s="22">
        <f t="shared" si="139"/>
        <v>-2.6288582302280261</v>
      </c>
      <c r="AK74" s="22">
        <f t="shared" si="140"/>
        <v>1.3004365594014071</v>
      </c>
      <c r="AL74" s="22">
        <f t="shared" si="141"/>
        <v>-2.2091947554989901</v>
      </c>
      <c r="AM74" s="22">
        <f t="shared" si="142"/>
        <v>1.419663474729036</v>
      </c>
      <c r="AN74" s="46">
        <v>1</v>
      </c>
      <c r="AO74" s="46">
        <v>1</v>
      </c>
      <c r="AP74" s="51">
        <v>1</v>
      </c>
      <c r="AQ74" s="21">
        <v>1</v>
      </c>
      <c r="AR74" s="17">
        <f t="shared" si="143"/>
        <v>7.9741476437585268</v>
      </c>
      <c r="AS74" s="17">
        <f t="shared" si="144"/>
        <v>7.9741476437585268</v>
      </c>
      <c r="AT74" s="17">
        <f t="shared" si="145"/>
        <v>4.0620160548381721</v>
      </c>
      <c r="AU74" s="17">
        <f t="shared" si="146"/>
        <v>7.9741476437585268</v>
      </c>
      <c r="AV74" s="17">
        <f t="shared" si="147"/>
        <v>7.9741476437585268</v>
      </c>
      <c r="AW74" s="17">
        <f t="shared" si="148"/>
        <v>4.0620160548381721</v>
      </c>
      <c r="AX74" s="14">
        <f t="shared" si="149"/>
        <v>1.0181734948496887E-2</v>
      </c>
      <c r="AY74" s="14">
        <f t="shared" si="150"/>
        <v>9.3700202984646694E-3</v>
      </c>
      <c r="AZ74" s="67">
        <f t="shared" si="151"/>
        <v>3.4125769538590709E-4</v>
      </c>
      <c r="BA74" s="21">
        <f t="shared" si="152"/>
        <v>0</v>
      </c>
      <c r="BB74" s="66">
        <v>1423</v>
      </c>
      <c r="BC74" s="15">
        <f t="shared" si="153"/>
        <v>1214.1108021985626</v>
      </c>
      <c r="BD74" s="19">
        <f t="shared" si="154"/>
        <v>-208.88919780143738</v>
      </c>
      <c r="BE74" s="53">
        <f t="shared" si="155"/>
        <v>0</v>
      </c>
      <c r="BF74" s="61">
        <f t="shared" si="156"/>
        <v>0</v>
      </c>
      <c r="BG74" s="62">
        <f t="shared" si="157"/>
        <v>0</v>
      </c>
      <c r="BH74" s="63">
        <f t="shared" si="158"/>
        <v>72.229785747617839</v>
      </c>
      <c r="BI74" s="46">
        <f t="shared" si="159"/>
        <v>0</v>
      </c>
      <c r="BJ74" s="64">
        <f t="shared" si="160"/>
        <v>1.1720511813445462</v>
      </c>
      <c r="BK74" s="66">
        <v>1778</v>
      </c>
      <c r="BL74" s="66">
        <v>711</v>
      </c>
      <c r="BM74" s="66">
        <v>0</v>
      </c>
      <c r="BN74" s="10">
        <f t="shared" si="161"/>
        <v>2489</v>
      </c>
      <c r="BO74" s="15">
        <f t="shared" si="162"/>
        <v>1662.354041191214</v>
      </c>
      <c r="BP74" s="9">
        <f t="shared" si="163"/>
        <v>-826.64595880878596</v>
      </c>
      <c r="BQ74" s="53">
        <f t="shared" si="164"/>
        <v>0</v>
      </c>
      <c r="BR74" s="7">
        <f t="shared" si="165"/>
        <v>0</v>
      </c>
      <c r="BS74" s="62">
        <f t="shared" si="166"/>
        <v>0</v>
      </c>
      <c r="BT74" s="48">
        <f t="shared" si="167"/>
        <v>72.229785747617839</v>
      </c>
      <c r="BU74" s="46">
        <f t="shared" si="168"/>
        <v>0</v>
      </c>
      <c r="BV74" s="64">
        <f t="shared" si="169"/>
        <v>1.4972743099998276</v>
      </c>
      <c r="BW74" s="16">
        <f t="shared" si="170"/>
        <v>3912</v>
      </c>
      <c r="BX74" s="69">
        <f t="shared" si="171"/>
        <v>2879.8924356822326</v>
      </c>
      <c r="BY74" s="66">
        <v>0</v>
      </c>
      <c r="BZ74" s="15">
        <f t="shared" si="172"/>
        <v>3.4275922924560507</v>
      </c>
      <c r="CA74" s="37">
        <f t="shared" si="173"/>
        <v>3.4275922924560507</v>
      </c>
      <c r="CB74" s="54">
        <f t="shared" si="174"/>
        <v>3.4275922924560507</v>
      </c>
      <c r="CC74" s="26">
        <f t="shared" si="175"/>
        <v>1.0677857608897368E-3</v>
      </c>
      <c r="CD74" s="47">
        <f t="shared" si="176"/>
        <v>3.4275922924560507</v>
      </c>
      <c r="CE74" s="48">
        <f t="shared" si="177"/>
        <v>70.595446393363872</v>
      </c>
      <c r="CF74" s="65">
        <f t="shared" si="178"/>
        <v>4.8552597477140566E-2</v>
      </c>
      <c r="CG74" t="s">
        <v>222</v>
      </c>
      <c r="CH74" s="66">
        <v>0</v>
      </c>
      <c r="CI74" s="15">
        <f t="shared" si="179"/>
        <v>3.1747203401750936</v>
      </c>
      <c r="CJ74" s="37">
        <f t="shared" si="180"/>
        <v>3.1747203401750936</v>
      </c>
      <c r="CK74" s="54">
        <f t="shared" si="181"/>
        <v>3.1747203401750936</v>
      </c>
      <c r="CL74" s="26">
        <f t="shared" si="182"/>
        <v>4.9396613352654332E-4</v>
      </c>
      <c r="CM74" s="47">
        <f t="shared" si="183"/>
        <v>3.1747203401750941</v>
      </c>
      <c r="CN74" s="48">
        <f t="shared" si="184"/>
        <v>70.595446393363872</v>
      </c>
      <c r="CO74" s="65">
        <f t="shared" si="185"/>
        <v>4.4970610745702785E-2</v>
      </c>
      <c r="CP74" s="70">
        <f t="shared" si="186"/>
        <v>0</v>
      </c>
      <c r="CQ74" s="1">
        <f t="shared" si="187"/>
        <v>3912</v>
      </c>
    </row>
    <row r="75" spans="1:95" x14ac:dyDescent="0.2">
      <c r="A75" s="29" t="s">
        <v>162</v>
      </c>
      <c r="B75">
        <v>1</v>
      </c>
      <c r="C75">
        <v>1</v>
      </c>
      <c r="D75">
        <v>0.48421893727526899</v>
      </c>
      <c r="E75">
        <v>0.51578106272473001</v>
      </c>
      <c r="F75">
        <v>0.76559396106475897</v>
      </c>
      <c r="G75">
        <v>0.76559396106475897</v>
      </c>
      <c r="H75">
        <v>0.106978687839531</v>
      </c>
      <c r="I75">
        <v>0.24947764312578299</v>
      </c>
      <c r="J75">
        <v>0.16336704351519399</v>
      </c>
      <c r="K75">
        <v>0.35365636139087903</v>
      </c>
      <c r="L75">
        <v>1.09051779067154</v>
      </c>
      <c r="M75">
        <v>-2.2252329562719502</v>
      </c>
      <c r="N75" s="21">
        <v>0</v>
      </c>
      <c r="O75">
        <v>1.0051252423949399</v>
      </c>
      <c r="P75">
        <v>0.98669119417470397</v>
      </c>
      <c r="Q75">
        <v>1.01294310765745</v>
      </c>
      <c r="R75">
        <v>0.97713726590179895</v>
      </c>
      <c r="S75">
        <v>134.21000671386699</v>
      </c>
      <c r="T75" s="27">
        <f t="shared" si="126"/>
        <v>0.98669119417470397</v>
      </c>
      <c r="U75" s="27">
        <f t="shared" si="127"/>
        <v>1.01294310765745</v>
      </c>
      <c r="V75" s="39">
        <f t="shared" si="128"/>
        <v>132.42383179470045</v>
      </c>
      <c r="W75" s="38">
        <f t="shared" si="129"/>
        <v>135.94710127947167</v>
      </c>
      <c r="X75" s="44">
        <f t="shared" si="130"/>
        <v>1.0014450867052027</v>
      </c>
      <c r="Y75" s="44">
        <f t="shared" si="131"/>
        <v>0.41269808503945343</v>
      </c>
      <c r="Z75" s="22">
        <f t="shared" si="132"/>
        <v>1</v>
      </c>
      <c r="AA75" s="22">
        <f t="shared" si="133"/>
        <v>1</v>
      </c>
      <c r="AB75" s="22">
        <f t="shared" si="134"/>
        <v>1</v>
      </c>
      <c r="AC75" s="22">
        <v>1</v>
      </c>
      <c r="AD75" s="22">
        <v>1</v>
      </c>
      <c r="AE75" s="22">
        <v>1</v>
      </c>
      <c r="AF75" s="22">
        <f t="shared" si="135"/>
        <v>-0.10573411347504191</v>
      </c>
      <c r="AG75" s="22">
        <f t="shared" si="136"/>
        <v>0.97680415159684475</v>
      </c>
      <c r="AH75" s="22">
        <f t="shared" si="137"/>
        <v>0.97680415159684475</v>
      </c>
      <c r="AI75" s="22">
        <f t="shared" si="138"/>
        <v>2.0825382650718867</v>
      </c>
      <c r="AJ75" s="22">
        <f t="shared" si="139"/>
        <v>-2.6288582302280261</v>
      </c>
      <c r="AK75" s="22">
        <f t="shared" si="140"/>
        <v>1.3004365594014071</v>
      </c>
      <c r="AL75" s="22">
        <f t="shared" si="141"/>
        <v>-2.2252329562719502</v>
      </c>
      <c r="AM75" s="22">
        <f t="shared" si="142"/>
        <v>1.4036252739560759</v>
      </c>
      <c r="AN75" s="46">
        <v>1</v>
      </c>
      <c r="AO75" s="46">
        <v>1</v>
      </c>
      <c r="AP75" s="51">
        <v>1</v>
      </c>
      <c r="AQ75" s="21">
        <v>1</v>
      </c>
      <c r="AR75" s="17">
        <f t="shared" si="143"/>
        <v>18.809270836669928</v>
      </c>
      <c r="AS75" s="17">
        <f t="shared" si="144"/>
        <v>18.809270836669928</v>
      </c>
      <c r="AT75" s="17">
        <f t="shared" si="145"/>
        <v>3.8815458310381667</v>
      </c>
      <c r="AU75" s="17">
        <f t="shared" si="146"/>
        <v>18.809270836669928</v>
      </c>
      <c r="AV75" s="17">
        <f t="shared" si="147"/>
        <v>18.809270836669928</v>
      </c>
      <c r="AW75" s="17">
        <f t="shared" si="148"/>
        <v>3.8815458310381667</v>
      </c>
      <c r="AX75" s="14">
        <f t="shared" si="149"/>
        <v>2.4016486625170995E-2</v>
      </c>
      <c r="AY75" s="14">
        <f t="shared" si="150"/>
        <v>2.2101829237744893E-2</v>
      </c>
      <c r="AZ75" s="67">
        <f t="shared" si="151"/>
        <v>3.2609604860058379E-4</v>
      </c>
      <c r="BA75" s="21">
        <f t="shared" si="152"/>
        <v>0</v>
      </c>
      <c r="BB75" s="66">
        <v>5234</v>
      </c>
      <c r="BC75" s="15">
        <f t="shared" si="153"/>
        <v>2863.8219311318903</v>
      </c>
      <c r="BD75" s="19">
        <f t="shared" si="154"/>
        <v>-2370.1780688681097</v>
      </c>
      <c r="BE75" s="53">
        <f t="shared" si="155"/>
        <v>0</v>
      </c>
      <c r="BF75" s="61">
        <f t="shared" si="156"/>
        <v>0</v>
      </c>
      <c r="BG75" s="62">
        <f t="shared" si="157"/>
        <v>0</v>
      </c>
      <c r="BH75" s="63">
        <f t="shared" si="158"/>
        <v>135.94710127947167</v>
      </c>
      <c r="BI75" s="46">
        <f t="shared" si="159"/>
        <v>0</v>
      </c>
      <c r="BJ75" s="64">
        <f t="shared" si="160"/>
        <v>1.8276275990146238</v>
      </c>
      <c r="BK75" s="66">
        <v>1208</v>
      </c>
      <c r="BL75" s="66">
        <v>5905</v>
      </c>
      <c r="BM75" s="66">
        <v>0</v>
      </c>
      <c r="BN75" s="10">
        <f t="shared" si="161"/>
        <v>7113</v>
      </c>
      <c r="BO75" s="15">
        <f t="shared" si="162"/>
        <v>3921.1297287267971</v>
      </c>
      <c r="BP75" s="9">
        <f t="shared" si="163"/>
        <v>-3191.8702712732029</v>
      </c>
      <c r="BQ75" s="53">
        <f t="shared" si="164"/>
        <v>0</v>
      </c>
      <c r="BR75" s="7">
        <f t="shared" si="165"/>
        <v>0</v>
      </c>
      <c r="BS75" s="62">
        <f t="shared" si="166"/>
        <v>0</v>
      </c>
      <c r="BT75" s="48">
        <f t="shared" si="167"/>
        <v>135.94710127947167</v>
      </c>
      <c r="BU75" s="46">
        <f t="shared" si="168"/>
        <v>0</v>
      </c>
      <c r="BV75" s="64">
        <f t="shared" si="169"/>
        <v>1.8140180234000096</v>
      </c>
      <c r="BW75" s="16">
        <f t="shared" si="170"/>
        <v>12347</v>
      </c>
      <c r="BX75" s="69">
        <f t="shared" si="171"/>
        <v>6788.2269685708316</v>
      </c>
      <c r="BY75" s="66">
        <v>0</v>
      </c>
      <c r="BZ75" s="15">
        <f t="shared" si="172"/>
        <v>3.2753087121442634</v>
      </c>
      <c r="CA75" s="37">
        <f t="shared" si="173"/>
        <v>3.2753087121442634</v>
      </c>
      <c r="CB75" s="54">
        <f t="shared" si="174"/>
        <v>3.2753087121442634</v>
      </c>
      <c r="CC75" s="26">
        <f t="shared" si="175"/>
        <v>1.0203453931913605E-3</v>
      </c>
      <c r="CD75" s="47">
        <f t="shared" si="176"/>
        <v>3.275308712144263</v>
      </c>
      <c r="CE75" s="48">
        <f t="shared" si="177"/>
        <v>132.42383179470045</v>
      </c>
      <c r="CF75" s="65">
        <f t="shared" si="178"/>
        <v>2.473352921264237E-2</v>
      </c>
      <c r="CG75" t="s">
        <v>222</v>
      </c>
      <c r="CH75" s="66">
        <v>0</v>
      </c>
      <c r="CI75" s="15">
        <f t="shared" si="179"/>
        <v>3.0336715401312309</v>
      </c>
      <c r="CJ75" s="37">
        <f t="shared" si="180"/>
        <v>3.0336715401312309</v>
      </c>
      <c r="CK75" s="54">
        <f t="shared" si="181"/>
        <v>3.0336715401312309</v>
      </c>
      <c r="CL75" s="26">
        <f t="shared" si="182"/>
        <v>4.7201984442682914E-4</v>
      </c>
      <c r="CM75" s="47">
        <f t="shared" si="183"/>
        <v>3.0336715401312309</v>
      </c>
      <c r="CN75" s="48">
        <f t="shared" si="184"/>
        <v>132.42383179470045</v>
      </c>
      <c r="CO75" s="65">
        <f t="shared" si="185"/>
        <v>2.2908803491160097E-2</v>
      </c>
      <c r="CP75" s="70">
        <f t="shared" si="186"/>
        <v>0</v>
      </c>
      <c r="CQ75" s="1">
        <f t="shared" si="187"/>
        <v>12347</v>
      </c>
    </row>
    <row r="76" spans="1:95" x14ac:dyDescent="0.2">
      <c r="A76" s="29" t="s">
        <v>271</v>
      </c>
      <c r="B76">
        <v>0</v>
      </c>
      <c r="C76">
        <v>1</v>
      </c>
      <c r="D76">
        <v>0.80862964442668706</v>
      </c>
      <c r="E76">
        <v>0.191370355573312</v>
      </c>
      <c r="F76">
        <v>0.99841080651569303</v>
      </c>
      <c r="G76">
        <v>0.99841080651569303</v>
      </c>
      <c r="H76">
        <v>0.36397826995403199</v>
      </c>
      <c r="I76">
        <v>0.62933556205599595</v>
      </c>
      <c r="J76">
        <v>0.47860680009553802</v>
      </c>
      <c r="K76">
        <v>0.69126420512513198</v>
      </c>
      <c r="L76">
        <v>0.16626712657711901</v>
      </c>
      <c r="M76">
        <v>4.9939434307880698E-2</v>
      </c>
      <c r="N76" s="21">
        <v>-2</v>
      </c>
      <c r="O76">
        <v>1.01386117477072</v>
      </c>
      <c r="P76">
        <v>0.99194091745573498</v>
      </c>
      <c r="Q76">
        <v>1.0054419347666901</v>
      </c>
      <c r="R76">
        <v>0.99653785668084305</v>
      </c>
      <c r="S76">
        <v>11.579999923706</v>
      </c>
      <c r="T76" s="27">
        <f t="shared" si="126"/>
        <v>0.99194091745573498</v>
      </c>
      <c r="U76" s="27">
        <f t="shared" si="127"/>
        <v>1.0054419347666901</v>
      </c>
      <c r="V76" s="39">
        <f t="shared" si="128"/>
        <v>11.302277658363639</v>
      </c>
      <c r="W76" s="38">
        <f t="shared" si="129"/>
        <v>11.517323401070501</v>
      </c>
      <c r="X76" s="44">
        <f t="shared" si="130"/>
        <v>0.83381502890173453</v>
      </c>
      <c r="Y76" s="44">
        <f t="shared" si="131"/>
        <v>0.70980515638411024</v>
      </c>
      <c r="Z76" s="22">
        <f t="shared" si="132"/>
        <v>0.61805187828513908</v>
      </c>
      <c r="AA76" s="22">
        <f t="shared" si="133"/>
        <v>0.34597115430264341</v>
      </c>
      <c r="AB76" s="22">
        <f t="shared" si="134"/>
        <v>7.389043032014779E-2</v>
      </c>
      <c r="AC76" s="22">
        <v>1</v>
      </c>
      <c r="AD76" s="22">
        <v>1</v>
      </c>
      <c r="AE76" s="22">
        <v>1</v>
      </c>
      <c r="AF76" s="22">
        <f t="shared" si="135"/>
        <v>-0.10573411347504191</v>
      </c>
      <c r="AG76" s="22">
        <f t="shared" si="136"/>
        <v>0.97680415159684475</v>
      </c>
      <c r="AH76" s="22">
        <f t="shared" si="137"/>
        <v>0.16626712657711901</v>
      </c>
      <c r="AI76" s="22">
        <f t="shared" si="138"/>
        <v>1.272001240052161</v>
      </c>
      <c r="AJ76" s="22">
        <f t="shared" si="139"/>
        <v>-2.6288582302280261</v>
      </c>
      <c r="AK76" s="22">
        <f t="shared" si="140"/>
        <v>1.3004365594014071</v>
      </c>
      <c r="AL76" s="22">
        <f t="shared" si="141"/>
        <v>4.9939434307880698E-2</v>
      </c>
      <c r="AM76" s="22">
        <f t="shared" si="142"/>
        <v>3.6787976645359066</v>
      </c>
      <c r="AN76" s="46">
        <v>0</v>
      </c>
      <c r="AO76" s="49">
        <v>0</v>
      </c>
      <c r="AP76" s="51">
        <v>0.5</v>
      </c>
      <c r="AQ76" s="50">
        <v>1</v>
      </c>
      <c r="AR76" s="17">
        <f t="shared" si="143"/>
        <v>0</v>
      </c>
      <c r="AS76" s="17">
        <f t="shared" si="144"/>
        <v>0</v>
      </c>
      <c r="AT76" s="17">
        <f t="shared" si="145"/>
        <v>31.683525699758686</v>
      </c>
      <c r="AU76" s="17">
        <f t="shared" si="146"/>
        <v>0</v>
      </c>
      <c r="AV76" s="17">
        <f t="shared" si="147"/>
        <v>0</v>
      </c>
      <c r="AW76" s="17">
        <f t="shared" si="148"/>
        <v>31.683525699758686</v>
      </c>
      <c r="AX76" s="14">
        <f t="shared" si="149"/>
        <v>0</v>
      </c>
      <c r="AY76" s="14">
        <f t="shared" si="150"/>
        <v>0</v>
      </c>
      <c r="AZ76" s="67">
        <f t="shared" si="151"/>
        <v>2.6617932612850201E-3</v>
      </c>
      <c r="BA76" s="21">
        <f t="shared" si="152"/>
        <v>-2</v>
      </c>
      <c r="BB76" s="66">
        <v>0</v>
      </c>
      <c r="BC76" s="15">
        <f t="shared" si="153"/>
        <v>0</v>
      </c>
      <c r="BD76" s="19">
        <f t="shared" si="154"/>
        <v>0</v>
      </c>
      <c r="BE76" s="53">
        <f t="shared" si="155"/>
        <v>0</v>
      </c>
      <c r="BF76" s="61">
        <f t="shared" si="156"/>
        <v>0</v>
      </c>
      <c r="BG76" s="62">
        <f t="shared" si="157"/>
        <v>0</v>
      </c>
      <c r="BH76" s="63">
        <f t="shared" si="158"/>
        <v>11.517323401070501</v>
      </c>
      <c r="BI76" s="46">
        <f t="shared" si="159"/>
        <v>0</v>
      </c>
      <c r="BJ76" s="64" t="e">
        <f t="shared" si="160"/>
        <v>#DIV/0!</v>
      </c>
      <c r="BK76" s="66">
        <v>0</v>
      </c>
      <c r="BL76" s="66">
        <v>0</v>
      </c>
      <c r="BM76" s="66">
        <v>0</v>
      </c>
      <c r="BN76" s="10">
        <f t="shared" si="161"/>
        <v>0</v>
      </c>
      <c r="BO76" s="15">
        <f t="shared" si="162"/>
        <v>0</v>
      </c>
      <c r="BP76" s="9">
        <f t="shared" si="163"/>
        <v>0</v>
      </c>
      <c r="BQ76" s="53">
        <f t="shared" si="164"/>
        <v>0</v>
      </c>
      <c r="BR76" s="7">
        <f t="shared" si="165"/>
        <v>0</v>
      </c>
      <c r="BS76" s="62">
        <f t="shared" si="166"/>
        <v>0</v>
      </c>
      <c r="BT76" s="48">
        <f t="shared" si="167"/>
        <v>11.517323401070501</v>
      </c>
      <c r="BU76" s="46">
        <f t="shared" si="168"/>
        <v>0</v>
      </c>
      <c r="BV76" s="64" t="e">
        <f t="shared" si="169"/>
        <v>#DIV/0!</v>
      </c>
      <c r="BW76" s="16">
        <f t="shared" si="170"/>
        <v>0</v>
      </c>
      <c r="BX76" s="69">
        <f t="shared" si="171"/>
        <v>26.73505151634674</v>
      </c>
      <c r="BY76" s="66">
        <v>0</v>
      </c>
      <c r="BZ76" s="15">
        <f t="shared" si="172"/>
        <v>26.73505151634674</v>
      </c>
      <c r="CA76" s="37">
        <f t="shared" si="173"/>
        <v>26.73505151634674</v>
      </c>
      <c r="CB76" s="54">
        <f t="shared" si="174"/>
        <v>26.73505151634674</v>
      </c>
      <c r="CC76" s="26">
        <f t="shared" si="175"/>
        <v>8.3286764848432317E-3</v>
      </c>
      <c r="CD76" s="47">
        <f t="shared" si="176"/>
        <v>26.73505151634674</v>
      </c>
      <c r="CE76" s="48">
        <f t="shared" si="177"/>
        <v>11.302277658363639</v>
      </c>
      <c r="CF76" s="65">
        <f t="shared" si="178"/>
        <v>2.3654569746446561</v>
      </c>
      <c r="CG76" t="s">
        <v>222</v>
      </c>
      <c r="CH76" s="66">
        <v>0</v>
      </c>
      <c r="CI76" s="15">
        <f t="shared" si="179"/>
        <v>24.762662709734542</v>
      </c>
      <c r="CJ76" s="37">
        <f t="shared" si="180"/>
        <v>24.762662709734542</v>
      </c>
      <c r="CK76" s="54">
        <f t="shared" si="181"/>
        <v>24.762662709734542</v>
      </c>
      <c r="CL76" s="26">
        <f t="shared" si="182"/>
        <v>3.8529115776776944E-3</v>
      </c>
      <c r="CM76" s="47">
        <f t="shared" si="183"/>
        <v>24.762662709734542</v>
      </c>
      <c r="CN76" s="48">
        <f t="shared" si="184"/>
        <v>11.302277658363639</v>
      </c>
      <c r="CO76" s="65">
        <f t="shared" si="185"/>
        <v>2.1909444678533689</v>
      </c>
      <c r="CP76" s="70">
        <f t="shared" si="186"/>
        <v>-2</v>
      </c>
      <c r="CQ76" s="1">
        <f t="shared" si="187"/>
        <v>0</v>
      </c>
    </row>
    <row r="77" spans="1:95" x14ac:dyDescent="0.2">
      <c r="A77" s="29" t="s">
        <v>272</v>
      </c>
      <c r="B77">
        <v>0</v>
      </c>
      <c r="C77">
        <v>1</v>
      </c>
      <c r="D77">
        <v>0.29804234918098199</v>
      </c>
      <c r="E77">
        <v>0.70195765081901695</v>
      </c>
      <c r="F77">
        <v>0.98410806515693205</v>
      </c>
      <c r="G77">
        <v>0.98410806515693205</v>
      </c>
      <c r="H77">
        <v>0.19598829920601701</v>
      </c>
      <c r="I77">
        <v>0.123694107814458</v>
      </c>
      <c r="J77">
        <v>0.15570034621786</v>
      </c>
      <c r="K77">
        <v>0.39144088501422902</v>
      </c>
      <c r="L77">
        <v>0.226915517075371</v>
      </c>
      <c r="M77">
        <v>-8.7188368217773704E-2</v>
      </c>
      <c r="N77" s="21">
        <v>0</v>
      </c>
      <c r="O77">
        <v>0.99785916807276098</v>
      </c>
      <c r="P77">
        <v>1.00049060686351</v>
      </c>
      <c r="Q77">
        <v>1.0007557214420399</v>
      </c>
      <c r="R77">
        <v>0.99912981279027602</v>
      </c>
      <c r="S77">
        <v>13.039999961853001</v>
      </c>
      <c r="T77" s="27">
        <f t="shared" si="126"/>
        <v>1.00049060686351</v>
      </c>
      <c r="U77" s="27">
        <f t="shared" si="127"/>
        <v>1.0007557214420399</v>
      </c>
      <c r="V77" s="39">
        <f t="shared" si="128"/>
        <v>13.046397475334455</v>
      </c>
      <c r="W77" s="38">
        <f t="shared" si="129"/>
        <v>13.049854569428373</v>
      </c>
      <c r="X77" s="44">
        <f t="shared" si="130"/>
        <v>1.0976465730800995</v>
      </c>
      <c r="Y77" s="44">
        <f t="shared" si="131"/>
        <v>0.44758315967820156</v>
      </c>
      <c r="Z77" s="22">
        <f t="shared" si="132"/>
        <v>1</v>
      </c>
      <c r="AA77" s="22">
        <f t="shared" si="133"/>
        <v>1</v>
      </c>
      <c r="AB77" s="22">
        <f t="shared" si="134"/>
        <v>1</v>
      </c>
      <c r="AC77" s="22">
        <v>1</v>
      </c>
      <c r="AD77" s="22">
        <v>1</v>
      </c>
      <c r="AE77" s="22">
        <v>1</v>
      </c>
      <c r="AF77" s="22">
        <f t="shared" si="135"/>
        <v>-0.10573411347504191</v>
      </c>
      <c r="AG77" s="22">
        <f t="shared" si="136"/>
        <v>0.97680415159684475</v>
      </c>
      <c r="AH77" s="22">
        <f t="shared" si="137"/>
        <v>0.226915517075371</v>
      </c>
      <c r="AI77" s="22">
        <f t="shared" si="138"/>
        <v>1.332649630550413</v>
      </c>
      <c r="AJ77" s="22">
        <f t="shared" si="139"/>
        <v>-2.6288582302280261</v>
      </c>
      <c r="AK77" s="22">
        <f t="shared" si="140"/>
        <v>1.3004365594014071</v>
      </c>
      <c r="AL77" s="22">
        <f t="shared" si="141"/>
        <v>-8.7188368217773704E-2</v>
      </c>
      <c r="AM77" s="22">
        <f t="shared" si="142"/>
        <v>3.5416698620102522</v>
      </c>
      <c r="AN77" s="46">
        <v>0</v>
      </c>
      <c r="AO77" s="49">
        <v>0</v>
      </c>
      <c r="AP77" s="51">
        <v>0.5</v>
      </c>
      <c r="AQ77" s="50">
        <v>1</v>
      </c>
      <c r="AR77" s="17">
        <f t="shared" si="143"/>
        <v>0</v>
      </c>
      <c r="AS77" s="17">
        <f t="shared" si="144"/>
        <v>0</v>
      </c>
      <c r="AT77" s="17">
        <f t="shared" si="145"/>
        <v>78.668760526577245</v>
      </c>
      <c r="AU77" s="17">
        <f t="shared" si="146"/>
        <v>0</v>
      </c>
      <c r="AV77" s="17">
        <f t="shared" si="147"/>
        <v>0</v>
      </c>
      <c r="AW77" s="17">
        <f t="shared" si="148"/>
        <v>78.668760526577245</v>
      </c>
      <c r="AX77" s="14">
        <f t="shared" si="149"/>
        <v>0</v>
      </c>
      <c r="AY77" s="14">
        <f t="shared" si="150"/>
        <v>0</v>
      </c>
      <c r="AZ77" s="67">
        <f t="shared" si="151"/>
        <v>6.60911221268797E-3</v>
      </c>
      <c r="BA77" s="21">
        <f t="shared" si="152"/>
        <v>0</v>
      </c>
      <c r="BB77" s="66">
        <v>0</v>
      </c>
      <c r="BC77" s="15">
        <f t="shared" si="153"/>
        <v>0</v>
      </c>
      <c r="BD77" s="19">
        <f t="shared" si="154"/>
        <v>0</v>
      </c>
      <c r="BE77" s="53">
        <f t="shared" si="155"/>
        <v>0</v>
      </c>
      <c r="BF77" s="61">
        <f t="shared" si="156"/>
        <v>0</v>
      </c>
      <c r="BG77" s="62">
        <f t="shared" si="157"/>
        <v>0</v>
      </c>
      <c r="BH77" s="63">
        <f t="shared" si="158"/>
        <v>13.049854569428373</v>
      </c>
      <c r="BI77" s="46">
        <f t="shared" si="159"/>
        <v>0</v>
      </c>
      <c r="BJ77" s="64" t="e">
        <f t="shared" si="160"/>
        <v>#DIV/0!</v>
      </c>
      <c r="BK77" s="66">
        <v>0</v>
      </c>
      <c r="BL77" s="66">
        <v>0</v>
      </c>
      <c r="BM77" s="66">
        <v>0</v>
      </c>
      <c r="BN77" s="10">
        <f t="shared" si="161"/>
        <v>0</v>
      </c>
      <c r="BO77" s="15">
        <f t="shared" si="162"/>
        <v>0</v>
      </c>
      <c r="BP77" s="9">
        <f t="shared" si="163"/>
        <v>0</v>
      </c>
      <c r="BQ77" s="53">
        <f t="shared" si="164"/>
        <v>0</v>
      </c>
      <c r="BR77" s="7">
        <f t="shared" si="165"/>
        <v>0</v>
      </c>
      <c r="BS77" s="62">
        <f t="shared" si="166"/>
        <v>0</v>
      </c>
      <c r="BT77" s="48">
        <f t="shared" si="167"/>
        <v>13.049854569428373</v>
      </c>
      <c r="BU77" s="46">
        <f t="shared" si="168"/>
        <v>0</v>
      </c>
      <c r="BV77" s="64" t="e">
        <f t="shared" si="169"/>
        <v>#DIV/0!</v>
      </c>
      <c r="BW77" s="16">
        <f t="shared" si="170"/>
        <v>0</v>
      </c>
      <c r="BX77" s="69">
        <f t="shared" si="171"/>
        <v>66.381923064237967</v>
      </c>
      <c r="BY77" s="66">
        <v>0</v>
      </c>
      <c r="BZ77" s="15">
        <f t="shared" si="172"/>
        <v>66.381923064237967</v>
      </c>
      <c r="CA77" s="37">
        <f t="shared" si="173"/>
        <v>66.381923064237967</v>
      </c>
      <c r="CB77" s="54">
        <f t="shared" si="174"/>
        <v>66.381923064237967</v>
      </c>
      <c r="CC77" s="26">
        <f t="shared" si="175"/>
        <v>2.0679726811289111E-2</v>
      </c>
      <c r="CD77" s="47">
        <f t="shared" si="176"/>
        <v>66.381923064237967</v>
      </c>
      <c r="CE77" s="48">
        <f t="shared" si="177"/>
        <v>13.046397475334455</v>
      </c>
      <c r="CF77" s="65">
        <f t="shared" si="178"/>
        <v>5.0881420092971839</v>
      </c>
      <c r="CG77" t="s">
        <v>222</v>
      </c>
      <c r="CH77" s="66">
        <v>0</v>
      </c>
      <c r="CI77" s="15">
        <f t="shared" si="179"/>
        <v>61.484570914636187</v>
      </c>
      <c r="CJ77" s="37">
        <f t="shared" si="180"/>
        <v>61.484570914636187</v>
      </c>
      <c r="CK77" s="54">
        <f t="shared" si="181"/>
        <v>61.484570914636187</v>
      </c>
      <c r="CL77" s="26">
        <f t="shared" si="182"/>
        <v>9.5666050901876756E-3</v>
      </c>
      <c r="CM77" s="47">
        <f t="shared" si="183"/>
        <v>61.484570914636194</v>
      </c>
      <c r="CN77" s="48">
        <f t="shared" si="184"/>
        <v>13.046397475334455</v>
      </c>
      <c r="CO77" s="65">
        <f t="shared" si="185"/>
        <v>4.7127623568789048</v>
      </c>
      <c r="CP77" s="70">
        <f t="shared" si="186"/>
        <v>0</v>
      </c>
      <c r="CQ77" s="1">
        <f t="shared" si="187"/>
        <v>0</v>
      </c>
    </row>
    <row r="78" spans="1:95" x14ac:dyDescent="0.2">
      <c r="A78" s="29" t="s">
        <v>225</v>
      </c>
      <c r="B78">
        <v>0</v>
      </c>
      <c r="C78">
        <v>0</v>
      </c>
      <c r="D78">
        <v>0.28685577307231303</v>
      </c>
      <c r="E78">
        <v>0.71314422692768598</v>
      </c>
      <c r="F78">
        <v>0.31187922129519202</v>
      </c>
      <c r="G78">
        <v>0.31187922129519202</v>
      </c>
      <c r="H78">
        <v>0.12996239030505599</v>
      </c>
      <c r="I78">
        <v>0.19598829920601701</v>
      </c>
      <c r="J78">
        <v>0.15959670371482099</v>
      </c>
      <c r="K78">
        <v>0.22310288137058701</v>
      </c>
      <c r="L78">
        <v>1.00681752808342</v>
      </c>
      <c r="M78">
        <v>-1.2611976433302301</v>
      </c>
      <c r="N78" s="21">
        <v>0</v>
      </c>
      <c r="O78">
        <v>1.0154569614022499</v>
      </c>
      <c r="P78">
        <v>0.995536577478775</v>
      </c>
      <c r="Q78">
        <v>1.0030338408655399</v>
      </c>
      <c r="R78">
        <v>0.98952427576131896</v>
      </c>
      <c r="S78">
        <v>263.02999877929602</v>
      </c>
      <c r="T78" s="27">
        <f t="shared" si="126"/>
        <v>0.98952427576131896</v>
      </c>
      <c r="U78" s="27">
        <f t="shared" si="127"/>
        <v>1.0030338408655399</v>
      </c>
      <c r="V78" s="39">
        <f t="shared" si="128"/>
        <v>260.27456904558352</v>
      </c>
      <c r="W78" s="38">
        <f t="shared" si="129"/>
        <v>263.82798993845557</v>
      </c>
      <c r="X78" s="44">
        <f t="shared" si="130"/>
        <v>1.1034269199009086</v>
      </c>
      <c r="Y78" s="44">
        <f t="shared" si="131"/>
        <v>0.23132349860845403</v>
      </c>
      <c r="Z78" s="22">
        <f t="shared" si="132"/>
        <v>1</v>
      </c>
      <c r="AA78" s="22">
        <f t="shared" si="133"/>
        <v>1</v>
      </c>
      <c r="AB78" s="22">
        <f t="shared" si="134"/>
        <v>1</v>
      </c>
      <c r="AC78" s="22">
        <v>1</v>
      </c>
      <c r="AD78" s="22">
        <v>1</v>
      </c>
      <c r="AE78" s="22">
        <v>1</v>
      </c>
      <c r="AF78" s="22">
        <f t="shared" si="135"/>
        <v>-0.10573411347504191</v>
      </c>
      <c r="AG78" s="22">
        <f t="shared" si="136"/>
        <v>0.97680415159684475</v>
      </c>
      <c r="AH78" s="22">
        <f t="shared" si="137"/>
        <v>0.97680415159684475</v>
      </c>
      <c r="AI78" s="22">
        <f t="shared" si="138"/>
        <v>2.0825382650718867</v>
      </c>
      <c r="AJ78" s="22">
        <f t="shared" si="139"/>
        <v>-2.6288582302280261</v>
      </c>
      <c r="AK78" s="22">
        <f t="shared" si="140"/>
        <v>1.3004365594014071</v>
      </c>
      <c r="AL78" s="22">
        <f t="shared" si="141"/>
        <v>-1.2611976433302301</v>
      </c>
      <c r="AM78" s="22">
        <f t="shared" si="142"/>
        <v>2.367660586897796</v>
      </c>
      <c r="AN78" s="46">
        <v>1</v>
      </c>
      <c r="AO78" s="46">
        <v>0</v>
      </c>
      <c r="AP78" s="51">
        <v>1</v>
      </c>
      <c r="AQ78" s="21">
        <v>1</v>
      </c>
      <c r="AR78" s="17">
        <f t="shared" si="143"/>
        <v>18.809270836669928</v>
      </c>
      <c r="AS78" s="17">
        <f t="shared" si="144"/>
        <v>0</v>
      </c>
      <c r="AT78" s="17">
        <f t="shared" si="145"/>
        <v>31.425180366663685</v>
      </c>
      <c r="AU78" s="17">
        <f t="shared" si="146"/>
        <v>18.809270836669928</v>
      </c>
      <c r="AV78" s="17">
        <f t="shared" si="147"/>
        <v>0</v>
      </c>
      <c r="AW78" s="17">
        <f t="shared" si="148"/>
        <v>31.425180366663685</v>
      </c>
      <c r="AX78" s="14">
        <f t="shared" si="149"/>
        <v>2.4016486625170995E-2</v>
      </c>
      <c r="AY78" s="14">
        <f t="shared" si="150"/>
        <v>0</v>
      </c>
      <c r="AZ78" s="67">
        <f t="shared" si="151"/>
        <v>2.6400891784366283E-3</v>
      </c>
      <c r="BA78" s="21">
        <f t="shared" si="152"/>
        <v>0</v>
      </c>
      <c r="BB78" s="66">
        <v>2630</v>
      </c>
      <c r="BC78" s="15">
        <f t="shared" si="153"/>
        <v>2863.8219311318903</v>
      </c>
      <c r="BD78" s="19">
        <f t="shared" si="154"/>
        <v>233.82193113189032</v>
      </c>
      <c r="BE78" s="53">
        <f t="shared" si="155"/>
        <v>233.82193113189032</v>
      </c>
      <c r="BF78" s="61">
        <f t="shared" si="156"/>
        <v>1.1614059014376512E-2</v>
      </c>
      <c r="BG78" s="62">
        <f t="shared" si="157"/>
        <v>15.737049964480063</v>
      </c>
      <c r="BH78" s="63">
        <f t="shared" si="158"/>
        <v>260.27456904558352</v>
      </c>
      <c r="BI78" s="46">
        <f t="shared" si="159"/>
        <v>6.0463263937722375E-2</v>
      </c>
      <c r="BJ78" s="64">
        <f t="shared" si="160"/>
        <v>0.91835318788850984</v>
      </c>
      <c r="BK78" s="66">
        <v>0</v>
      </c>
      <c r="BL78" s="66">
        <v>0</v>
      </c>
      <c r="BM78" s="66">
        <v>0</v>
      </c>
      <c r="BN78" s="10">
        <f t="shared" si="161"/>
        <v>0</v>
      </c>
      <c r="BO78" s="15">
        <f t="shared" si="162"/>
        <v>0</v>
      </c>
      <c r="BP78" s="9">
        <f t="shared" si="163"/>
        <v>0</v>
      </c>
      <c r="BQ78" s="53">
        <f t="shared" si="164"/>
        <v>0</v>
      </c>
      <c r="BR78" s="7">
        <f t="shared" si="165"/>
        <v>0</v>
      </c>
      <c r="BS78" s="62">
        <f t="shared" si="166"/>
        <v>0</v>
      </c>
      <c r="BT78" s="48">
        <f t="shared" si="167"/>
        <v>263.82798993845557</v>
      </c>
      <c r="BU78" s="46">
        <f t="shared" si="168"/>
        <v>0</v>
      </c>
      <c r="BV78" s="64" t="e">
        <f t="shared" si="169"/>
        <v>#DIV/0!</v>
      </c>
      <c r="BW78" s="16">
        <f t="shared" si="170"/>
        <v>2630</v>
      </c>
      <c r="BX78" s="69">
        <f t="shared" si="171"/>
        <v>2890.3389868401077</v>
      </c>
      <c r="BY78" s="66">
        <v>0</v>
      </c>
      <c r="BZ78" s="15">
        <f t="shared" si="172"/>
        <v>26.517055708217494</v>
      </c>
      <c r="CA78" s="37">
        <f t="shared" si="173"/>
        <v>26.517055708217494</v>
      </c>
      <c r="CB78" s="54">
        <f t="shared" si="174"/>
        <v>26.517055708217494</v>
      </c>
      <c r="CC78" s="26">
        <f t="shared" si="175"/>
        <v>8.2607650181363013E-3</v>
      </c>
      <c r="CD78" s="47">
        <f t="shared" si="176"/>
        <v>26.517055708217494</v>
      </c>
      <c r="CE78" s="48">
        <f t="shared" si="177"/>
        <v>260.27456904558352</v>
      </c>
      <c r="CF78" s="65">
        <f t="shared" si="178"/>
        <v>0.10188108582968548</v>
      </c>
      <c r="CG78" t="s">
        <v>222</v>
      </c>
      <c r="CH78" s="66">
        <v>0</v>
      </c>
      <c r="CI78" s="15">
        <f t="shared" si="179"/>
        <v>24.560749626995953</v>
      </c>
      <c r="CJ78" s="37">
        <f t="shared" si="180"/>
        <v>24.560749626995953</v>
      </c>
      <c r="CK78" s="54">
        <f t="shared" si="181"/>
        <v>24.560749626995953</v>
      </c>
      <c r="CL78" s="26">
        <f t="shared" si="182"/>
        <v>3.8214951963584805E-3</v>
      </c>
      <c r="CM78" s="47">
        <f t="shared" si="183"/>
        <v>24.560749626995953</v>
      </c>
      <c r="CN78" s="48">
        <f t="shared" si="184"/>
        <v>260.27456904558352</v>
      </c>
      <c r="CO78" s="65">
        <f t="shared" si="185"/>
        <v>9.4364769163039028E-2</v>
      </c>
      <c r="CP78" s="70">
        <f t="shared" si="186"/>
        <v>0</v>
      </c>
      <c r="CQ78" s="1">
        <f t="shared" si="187"/>
        <v>2630</v>
      </c>
    </row>
    <row r="79" spans="1:95" x14ac:dyDescent="0.2">
      <c r="A79" s="29" t="s">
        <v>165</v>
      </c>
      <c r="B79">
        <v>1</v>
      </c>
      <c r="C79">
        <v>1</v>
      </c>
      <c r="D79">
        <v>7.6204169662113505E-2</v>
      </c>
      <c r="E79">
        <v>0.92379583033788604</v>
      </c>
      <c r="F79">
        <v>7.2597864768683198E-2</v>
      </c>
      <c r="G79">
        <v>7.2597864768683198E-2</v>
      </c>
      <c r="H79">
        <v>7.10382513661202E-2</v>
      </c>
      <c r="I79">
        <v>4.9180327868852403E-2</v>
      </c>
      <c r="J79">
        <v>5.9107397958425997E-2</v>
      </c>
      <c r="K79">
        <v>6.55062659889461E-2</v>
      </c>
      <c r="L79">
        <v>0.527797233191311</v>
      </c>
      <c r="M79">
        <v>-1.8839551573948601</v>
      </c>
      <c r="N79" s="21">
        <v>0</v>
      </c>
      <c r="O79">
        <v>1.02248355662265</v>
      </c>
      <c r="P79">
        <v>0.98688927151801198</v>
      </c>
      <c r="Q79">
        <v>1.0049027521870699</v>
      </c>
      <c r="R79">
        <v>0.97223874122153298</v>
      </c>
      <c r="S79">
        <v>50.150001525878899</v>
      </c>
      <c r="T79" s="27">
        <f t="shared" si="126"/>
        <v>0.98688927151801198</v>
      </c>
      <c r="U79" s="27">
        <f t="shared" si="127"/>
        <v>1.0049027521870699</v>
      </c>
      <c r="V79" s="39">
        <f t="shared" si="128"/>
        <v>49.492498472501815</v>
      </c>
      <c r="W79" s="38">
        <f t="shared" si="129"/>
        <v>50.395874555541461</v>
      </c>
      <c r="X79" s="44">
        <f t="shared" si="130"/>
        <v>1.2122751782278551</v>
      </c>
      <c r="Y79" s="44">
        <f t="shared" si="131"/>
        <v>6.6604591768832086E-2</v>
      </c>
      <c r="Z79" s="22">
        <f t="shared" si="132"/>
        <v>1</v>
      </c>
      <c r="AA79" s="22">
        <f t="shared" si="133"/>
        <v>1</v>
      </c>
      <c r="AB79" s="22">
        <f t="shared" si="134"/>
        <v>1</v>
      </c>
      <c r="AC79" s="22">
        <v>1</v>
      </c>
      <c r="AD79" s="22">
        <v>1</v>
      </c>
      <c r="AE79" s="22">
        <v>1</v>
      </c>
      <c r="AF79" s="22">
        <f t="shared" si="135"/>
        <v>-0.10573411347504191</v>
      </c>
      <c r="AG79" s="22">
        <f t="shared" si="136"/>
        <v>0.97680415159684475</v>
      </c>
      <c r="AH79" s="22">
        <f t="shared" si="137"/>
        <v>0.527797233191311</v>
      </c>
      <c r="AI79" s="22">
        <f t="shared" si="138"/>
        <v>1.633531346666353</v>
      </c>
      <c r="AJ79" s="22">
        <f t="shared" si="139"/>
        <v>-2.6288582302280261</v>
      </c>
      <c r="AK79" s="22">
        <f t="shared" si="140"/>
        <v>1.3004365594014071</v>
      </c>
      <c r="AL79" s="22">
        <f t="shared" si="141"/>
        <v>-1.8839551573948601</v>
      </c>
      <c r="AM79" s="22">
        <f t="shared" si="142"/>
        <v>1.744903072833166</v>
      </c>
      <c r="AN79" s="46">
        <v>1</v>
      </c>
      <c r="AO79" s="46">
        <v>1</v>
      </c>
      <c r="AP79" s="51">
        <v>1</v>
      </c>
      <c r="AQ79" s="21">
        <v>1</v>
      </c>
      <c r="AR79" s="17">
        <f t="shared" si="143"/>
        <v>7.1204901689864935</v>
      </c>
      <c r="AS79" s="17">
        <f t="shared" si="144"/>
        <v>7.1204901689864935</v>
      </c>
      <c r="AT79" s="17">
        <f t="shared" si="145"/>
        <v>9.2701173056540362</v>
      </c>
      <c r="AU79" s="17">
        <f t="shared" si="146"/>
        <v>7.1204901689864935</v>
      </c>
      <c r="AV79" s="17">
        <f t="shared" si="147"/>
        <v>7.1204901689864935</v>
      </c>
      <c r="AW79" s="17">
        <f t="shared" si="148"/>
        <v>9.2701173056540362</v>
      </c>
      <c r="AX79" s="14">
        <f t="shared" si="149"/>
        <v>9.091748340118104E-3</v>
      </c>
      <c r="AY79" s="14">
        <f t="shared" si="150"/>
        <v>8.3669302850999435E-3</v>
      </c>
      <c r="AZ79" s="67">
        <f t="shared" si="151"/>
        <v>7.7880018812740575E-4</v>
      </c>
      <c r="BA79" s="21">
        <f t="shared" si="152"/>
        <v>0</v>
      </c>
      <c r="BB79" s="66">
        <v>1555</v>
      </c>
      <c r="BC79" s="15">
        <f t="shared" si="153"/>
        <v>1084.1364390690433</v>
      </c>
      <c r="BD79" s="19">
        <f t="shared" si="154"/>
        <v>-470.86356093095674</v>
      </c>
      <c r="BE79" s="53">
        <f t="shared" si="155"/>
        <v>0</v>
      </c>
      <c r="BF79" s="61">
        <f t="shared" si="156"/>
        <v>0</v>
      </c>
      <c r="BG79" s="62">
        <f t="shared" si="157"/>
        <v>0</v>
      </c>
      <c r="BH79" s="63">
        <f t="shared" si="158"/>
        <v>50.395874555541461</v>
      </c>
      <c r="BI79" s="46">
        <f t="shared" si="159"/>
        <v>0</v>
      </c>
      <c r="BJ79" s="64">
        <f t="shared" si="160"/>
        <v>1.4343213123020671</v>
      </c>
      <c r="BK79" s="66">
        <v>401</v>
      </c>
      <c r="BL79" s="66">
        <v>2608</v>
      </c>
      <c r="BM79" s="66">
        <v>0</v>
      </c>
      <c r="BN79" s="10">
        <f t="shared" si="161"/>
        <v>3009</v>
      </c>
      <c r="BO79" s="15">
        <f t="shared" si="162"/>
        <v>1484.3938357401512</v>
      </c>
      <c r="BP79" s="9">
        <f t="shared" si="163"/>
        <v>-1524.6061642598488</v>
      </c>
      <c r="BQ79" s="53">
        <f t="shared" si="164"/>
        <v>0</v>
      </c>
      <c r="BR79" s="7">
        <f t="shared" si="165"/>
        <v>0</v>
      </c>
      <c r="BS79" s="62">
        <f t="shared" si="166"/>
        <v>0</v>
      </c>
      <c r="BT79" s="48">
        <f t="shared" si="167"/>
        <v>50.395874555541461</v>
      </c>
      <c r="BU79" s="46">
        <f t="shared" si="168"/>
        <v>0</v>
      </c>
      <c r="BV79" s="64">
        <f t="shared" si="169"/>
        <v>2.0270900670371264</v>
      </c>
      <c r="BW79" s="16">
        <f t="shared" si="170"/>
        <v>4564</v>
      </c>
      <c r="BX79" s="69">
        <f t="shared" si="171"/>
        <v>2576.3525438987463</v>
      </c>
      <c r="BY79" s="66">
        <v>0</v>
      </c>
      <c r="BZ79" s="15">
        <f t="shared" si="172"/>
        <v>7.8222690895516633</v>
      </c>
      <c r="CA79" s="37">
        <f t="shared" si="173"/>
        <v>7.8222690895516633</v>
      </c>
      <c r="CB79" s="54">
        <f t="shared" si="174"/>
        <v>7.8222690895516633</v>
      </c>
      <c r="CC79" s="26">
        <f t="shared" si="175"/>
        <v>2.4368439531313622E-3</v>
      </c>
      <c r="CD79" s="47">
        <f t="shared" si="176"/>
        <v>7.8222690895516624</v>
      </c>
      <c r="CE79" s="48">
        <f t="shared" si="177"/>
        <v>49.492498472501815</v>
      </c>
      <c r="CF79" s="65">
        <f t="shared" si="178"/>
        <v>0.15804958995751123</v>
      </c>
      <c r="CG79" t="s">
        <v>222</v>
      </c>
      <c r="CH79" s="66">
        <v>110</v>
      </c>
      <c r="CI79" s="15">
        <f t="shared" si="179"/>
        <v>7.2451781501492558</v>
      </c>
      <c r="CJ79" s="37">
        <f t="shared" si="180"/>
        <v>-102.75482184985074</v>
      </c>
      <c r="CK79" s="54">
        <f t="shared" si="181"/>
        <v>-102.75482184985074</v>
      </c>
      <c r="CL79" s="26">
        <f t="shared" si="182"/>
        <v>-1.5987991574583901E-2</v>
      </c>
      <c r="CM79" s="47">
        <f t="shared" si="183"/>
        <v>-102.75482184985073</v>
      </c>
      <c r="CN79" s="48">
        <f t="shared" si="184"/>
        <v>49.492498472501815</v>
      </c>
      <c r="CO79" s="65">
        <f t="shared" si="185"/>
        <v>-2.0761696220881154</v>
      </c>
      <c r="CP79" s="70">
        <f t="shared" si="186"/>
        <v>0</v>
      </c>
      <c r="CQ79" s="1">
        <f t="shared" si="187"/>
        <v>4564</v>
      </c>
    </row>
    <row r="80" spans="1:95" x14ac:dyDescent="0.2">
      <c r="A80" s="29" t="s">
        <v>208</v>
      </c>
      <c r="B80">
        <v>1</v>
      </c>
      <c r="C80">
        <v>0</v>
      </c>
      <c r="D80">
        <v>0.12612244897959099</v>
      </c>
      <c r="E80">
        <v>0.87387755102040798</v>
      </c>
      <c r="F80">
        <v>0.333068362480127</v>
      </c>
      <c r="G80">
        <v>0.333068362480127</v>
      </c>
      <c r="H80">
        <v>0.45006268282490502</v>
      </c>
      <c r="I80">
        <v>0.15127455077308799</v>
      </c>
      <c r="J80">
        <v>0.26092725071189499</v>
      </c>
      <c r="K80">
        <v>0.29479927428854402</v>
      </c>
      <c r="L80">
        <v>0.57334236341289802</v>
      </c>
      <c r="M80">
        <v>1.3027661431848401</v>
      </c>
      <c r="N80" s="21">
        <v>0</v>
      </c>
      <c r="O80">
        <v>1.0068366991072699</v>
      </c>
      <c r="P80">
        <v>0.99114738302925698</v>
      </c>
      <c r="Q80">
        <v>1.00608107520334</v>
      </c>
      <c r="R80">
        <v>0.97309240095818705</v>
      </c>
      <c r="S80">
        <v>5.8200998306274396</v>
      </c>
      <c r="T80" s="27">
        <f t="shared" si="126"/>
        <v>0.97309240095818705</v>
      </c>
      <c r="U80" s="27">
        <f t="shared" si="127"/>
        <v>1.00608107520334</v>
      </c>
      <c r="V80" s="39">
        <f t="shared" si="128"/>
        <v>5.663494918001593</v>
      </c>
      <c r="W80" s="38">
        <f t="shared" si="129"/>
        <v>5.8554922953884319</v>
      </c>
      <c r="X80" s="44">
        <f t="shared" si="130"/>
        <v>1.186481319199852</v>
      </c>
      <c r="Y80" s="44">
        <f t="shared" si="131"/>
        <v>0.27847470464832524</v>
      </c>
      <c r="Z80" s="22">
        <f t="shared" si="132"/>
        <v>1</v>
      </c>
      <c r="AA80" s="22">
        <f t="shared" si="133"/>
        <v>1</v>
      </c>
      <c r="AB80" s="22">
        <f t="shared" si="134"/>
        <v>1</v>
      </c>
      <c r="AC80" s="22">
        <v>1</v>
      </c>
      <c r="AD80" s="22">
        <v>1</v>
      </c>
      <c r="AE80" s="22">
        <v>1</v>
      </c>
      <c r="AF80" s="22">
        <f t="shared" si="135"/>
        <v>-0.10573411347504191</v>
      </c>
      <c r="AG80" s="22">
        <f t="shared" si="136"/>
        <v>0.97680415159684475</v>
      </c>
      <c r="AH80" s="22">
        <f t="shared" si="137"/>
        <v>0.57334236341289802</v>
      </c>
      <c r="AI80" s="22">
        <f t="shared" si="138"/>
        <v>1.67907647688794</v>
      </c>
      <c r="AJ80" s="22">
        <f t="shared" si="139"/>
        <v>-2.6288582302280261</v>
      </c>
      <c r="AK80" s="22">
        <f t="shared" si="140"/>
        <v>1.3004365594014071</v>
      </c>
      <c r="AL80" s="22">
        <f t="shared" si="141"/>
        <v>1.3004365594014071</v>
      </c>
      <c r="AM80" s="22">
        <f t="shared" si="142"/>
        <v>4.9292947896294335</v>
      </c>
      <c r="AN80" s="46">
        <v>0</v>
      </c>
      <c r="AO80" s="49">
        <v>0</v>
      </c>
      <c r="AP80" s="51">
        <v>0.5</v>
      </c>
      <c r="AQ80" s="50">
        <v>1</v>
      </c>
      <c r="AR80" s="17">
        <f t="shared" si="143"/>
        <v>0</v>
      </c>
      <c r="AS80" s="17">
        <f t="shared" si="144"/>
        <v>0</v>
      </c>
      <c r="AT80" s="17">
        <f t="shared" si="145"/>
        <v>295.19511719770139</v>
      </c>
      <c r="AU80" s="17">
        <f t="shared" si="146"/>
        <v>0</v>
      </c>
      <c r="AV80" s="17">
        <f t="shared" si="147"/>
        <v>0</v>
      </c>
      <c r="AW80" s="17">
        <f t="shared" si="148"/>
        <v>295.19511719770139</v>
      </c>
      <c r="AX80" s="14">
        <f t="shared" si="149"/>
        <v>0</v>
      </c>
      <c r="AY80" s="14">
        <f t="shared" si="150"/>
        <v>0</v>
      </c>
      <c r="AZ80" s="67">
        <f t="shared" si="151"/>
        <v>2.4799903305176289E-2</v>
      </c>
      <c r="BA80" s="21">
        <f t="shared" si="152"/>
        <v>0</v>
      </c>
      <c r="BB80" s="66">
        <v>0</v>
      </c>
      <c r="BC80" s="15">
        <f t="shared" si="153"/>
        <v>0</v>
      </c>
      <c r="BD80" s="19">
        <f t="shared" si="154"/>
        <v>0</v>
      </c>
      <c r="BE80" s="53">
        <f t="shared" si="155"/>
        <v>0</v>
      </c>
      <c r="BF80" s="61">
        <f t="shared" si="156"/>
        <v>0</v>
      </c>
      <c r="BG80" s="62">
        <f t="shared" si="157"/>
        <v>0</v>
      </c>
      <c r="BH80" s="63">
        <f t="shared" si="158"/>
        <v>5.8554922953884319</v>
      </c>
      <c r="BI80" s="46">
        <f t="shared" si="159"/>
        <v>0</v>
      </c>
      <c r="BJ80" s="64" t="e">
        <f t="shared" si="160"/>
        <v>#DIV/0!</v>
      </c>
      <c r="BK80" s="66">
        <v>0</v>
      </c>
      <c r="BL80" s="66">
        <v>0</v>
      </c>
      <c r="BM80" s="66">
        <v>0</v>
      </c>
      <c r="BN80" s="10">
        <f t="shared" si="161"/>
        <v>0</v>
      </c>
      <c r="BO80" s="15">
        <f t="shared" si="162"/>
        <v>0</v>
      </c>
      <c r="BP80" s="9">
        <f t="shared" si="163"/>
        <v>0</v>
      </c>
      <c r="BQ80" s="53">
        <f t="shared" si="164"/>
        <v>0</v>
      </c>
      <c r="BR80" s="7">
        <f t="shared" si="165"/>
        <v>0</v>
      </c>
      <c r="BS80" s="62">
        <f t="shared" si="166"/>
        <v>0</v>
      </c>
      <c r="BT80" s="48">
        <f t="shared" si="167"/>
        <v>5.8554922953884319</v>
      </c>
      <c r="BU80" s="46">
        <f t="shared" si="168"/>
        <v>0</v>
      </c>
      <c r="BV80" s="64" t="e">
        <f t="shared" si="169"/>
        <v>#DIV/0!</v>
      </c>
      <c r="BW80" s="16">
        <f t="shared" si="170"/>
        <v>116</v>
      </c>
      <c r="BX80" s="69">
        <f t="shared" si="171"/>
        <v>249.09022879719063</v>
      </c>
      <c r="BY80" s="66">
        <v>116</v>
      </c>
      <c r="BZ80" s="15">
        <f t="shared" si="172"/>
        <v>249.09022879719063</v>
      </c>
      <c r="CA80" s="37">
        <f t="shared" si="173"/>
        <v>133.09022879719063</v>
      </c>
      <c r="CB80" s="54">
        <f t="shared" si="174"/>
        <v>133.09022879719063</v>
      </c>
      <c r="CC80" s="26">
        <f t="shared" si="175"/>
        <v>4.1461130466414579E-2</v>
      </c>
      <c r="CD80" s="47">
        <f t="shared" si="176"/>
        <v>133.09022879719063</v>
      </c>
      <c r="CE80" s="48">
        <f t="shared" si="177"/>
        <v>5.663494918001593</v>
      </c>
      <c r="CF80" s="65">
        <f t="shared" si="178"/>
        <v>23.499664204546072</v>
      </c>
      <c r="CG80" t="s">
        <v>222</v>
      </c>
      <c r="CH80" s="66">
        <v>0</v>
      </c>
      <c r="CI80" s="15">
        <f t="shared" si="179"/>
        <v>230.71350044805502</v>
      </c>
      <c r="CJ80" s="37">
        <f t="shared" si="180"/>
        <v>230.71350044805502</v>
      </c>
      <c r="CK80" s="54">
        <f t="shared" si="181"/>
        <v>230.71350044805502</v>
      </c>
      <c r="CL80" s="26">
        <f t="shared" si="182"/>
        <v>3.5897541690999693E-2</v>
      </c>
      <c r="CM80" s="47">
        <f t="shared" si="183"/>
        <v>230.71350044805502</v>
      </c>
      <c r="CN80" s="48">
        <f t="shared" si="184"/>
        <v>5.663494918001593</v>
      </c>
      <c r="CO80" s="65">
        <f t="shared" si="185"/>
        <v>40.736948437037533</v>
      </c>
      <c r="CP80" s="70">
        <f t="shared" si="186"/>
        <v>0</v>
      </c>
      <c r="CQ80" s="1">
        <f t="shared" si="187"/>
        <v>232</v>
      </c>
    </row>
    <row r="81" spans="1:95" x14ac:dyDescent="0.2">
      <c r="A81" s="30" t="s">
        <v>166</v>
      </c>
      <c r="B81">
        <v>0</v>
      </c>
      <c r="C81">
        <v>0</v>
      </c>
      <c r="D81">
        <v>0.1396933560477</v>
      </c>
      <c r="E81">
        <v>0.86030664395229905</v>
      </c>
      <c r="F81">
        <v>0.226289517470881</v>
      </c>
      <c r="G81">
        <v>0.226289517470881</v>
      </c>
      <c r="H81">
        <v>4.40251572327044E-2</v>
      </c>
      <c r="I81">
        <v>0.12788259958071199</v>
      </c>
      <c r="J81">
        <v>7.5033669468231701E-2</v>
      </c>
      <c r="K81">
        <v>0.13030476913005001</v>
      </c>
      <c r="L81">
        <v>-0.22204711244606701</v>
      </c>
      <c r="M81">
        <v>-2.3224203450408401</v>
      </c>
      <c r="N81" s="21">
        <v>0</v>
      </c>
      <c r="O81">
        <v>0.99046019232798599</v>
      </c>
      <c r="P81">
        <v>0.98991936452989104</v>
      </c>
      <c r="Q81">
        <v>1.0085886670184401</v>
      </c>
      <c r="R81">
        <v>0.97455051000137405</v>
      </c>
      <c r="S81">
        <v>2.3399999141693102</v>
      </c>
      <c r="T81" s="27">
        <f t="shared" si="126"/>
        <v>0.97455051000137405</v>
      </c>
      <c r="U81" s="27">
        <f t="shared" si="127"/>
        <v>1.0085886670184401</v>
      </c>
      <c r="V81" s="39">
        <f t="shared" si="128"/>
        <v>2.2804481097568727</v>
      </c>
      <c r="W81" s="38">
        <f t="shared" si="129"/>
        <v>2.360097394255289</v>
      </c>
      <c r="X81" s="44">
        <f t="shared" si="130"/>
        <v>1.1794689367903812</v>
      </c>
      <c r="Y81" s="44">
        <f t="shared" si="131"/>
        <v>0.13850265520016575</v>
      </c>
      <c r="Z81" s="22">
        <f t="shared" si="132"/>
        <v>1</v>
      </c>
      <c r="AA81" s="22">
        <f t="shared" si="133"/>
        <v>1</v>
      </c>
      <c r="AB81" s="22">
        <f t="shared" si="134"/>
        <v>1</v>
      </c>
      <c r="AC81" s="22">
        <v>1</v>
      </c>
      <c r="AD81" s="22">
        <v>1</v>
      </c>
      <c r="AE81" s="22">
        <v>1</v>
      </c>
      <c r="AF81" s="22">
        <f t="shared" si="135"/>
        <v>-0.10573411347504191</v>
      </c>
      <c r="AG81" s="22">
        <f t="shared" si="136"/>
        <v>0.97680415159684475</v>
      </c>
      <c r="AH81" s="22">
        <f t="shared" si="137"/>
        <v>-0.10573411347504191</v>
      </c>
      <c r="AI81" s="22">
        <f t="shared" si="138"/>
        <v>1</v>
      </c>
      <c r="AJ81" s="22">
        <f t="shared" si="139"/>
        <v>-2.6288582302280261</v>
      </c>
      <c r="AK81" s="22">
        <f t="shared" si="140"/>
        <v>1.3004365594014071</v>
      </c>
      <c r="AL81" s="22">
        <f t="shared" si="141"/>
        <v>-2.3224203450408401</v>
      </c>
      <c r="AM81" s="22">
        <f t="shared" si="142"/>
        <v>1.3064378851871861</v>
      </c>
      <c r="AN81" s="46">
        <v>1</v>
      </c>
      <c r="AO81" s="46">
        <v>1</v>
      </c>
      <c r="AP81" s="51">
        <v>1</v>
      </c>
      <c r="AQ81" s="21">
        <v>1</v>
      </c>
      <c r="AR81" s="17">
        <f t="shared" si="143"/>
        <v>1</v>
      </c>
      <c r="AS81" s="17">
        <f t="shared" si="144"/>
        <v>1</v>
      </c>
      <c r="AT81" s="17">
        <f t="shared" si="145"/>
        <v>2.9130977903909288</v>
      </c>
      <c r="AU81" s="17">
        <f t="shared" si="146"/>
        <v>1</v>
      </c>
      <c r="AV81" s="17">
        <f t="shared" si="147"/>
        <v>1</v>
      </c>
      <c r="AW81" s="17">
        <f t="shared" si="148"/>
        <v>2.9130977903909288</v>
      </c>
      <c r="AX81" s="14">
        <f t="shared" si="149"/>
        <v>1.2768430437159347E-3</v>
      </c>
      <c r="AY81" s="14">
        <f t="shared" si="150"/>
        <v>1.1750497629422138E-3</v>
      </c>
      <c r="AZ81" s="67">
        <f t="shared" si="151"/>
        <v>2.4473488655922889E-4</v>
      </c>
      <c r="BA81" s="21">
        <f t="shared" si="152"/>
        <v>0</v>
      </c>
      <c r="BB81" s="66">
        <v>157</v>
      </c>
      <c r="BC81" s="15">
        <f t="shared" si="153"/>
        <v>152.25587190486291</v>
      </c>
      <c r="BD81" s="19">
        <f t="shared" si="154"/>
        <v>-4.7441280951370857</v>
      </c>
      <c r="BE81" s="53">
        <f t="shared" si="155"/>
        <v>0</v>
      </c>
      <c r="BF81" s="61">
        <f t="shared" si="156"/>
        <v>0</v>
      </c>
      <c r="BG81" s="62">
        <f t="shared" si="157"/>
        <v>0</v>
      </c>
      <c r="BH81" s="63">
        <f t="shared" si="158"/>
        <v>2.360097394255289</v>
      </c>
      <c r="BI81" s="46">
        <f t="shared" si="159"/>
        <v>0</v>
      </c>
      <c r="BJ81" s="64">
        <f t="shared" si="160"/>
        <v>1.0311589171293272</v>
      </c>
      <c r="BK81" s="66">
        <v>147</v>
      </c>
      <c r="BL81" s="66">
        <v>176</v>
      </c>
      <c r="BM81" s="66">
        <v>2</v>
      </c>
      <c r="BN81" s="10">
        <f t="shared" si="161"/>
        <v>325</v>
      </c>
      <c r="BO81" s="15">
        <f t="shared" si="162"/>
        <v>208.46792854310402</v>
      </c>
      <c r="BP81" s="9">
        <f t="shared" si="163"/>
        <v>-116.53207145689598</v>
      </c>
      <c r="BQ81" s="53">
        <f t="shared" si="164"/>
        <v>0</v>
      </c>
      <c r="BR81" s="7">
        <f t="shared" si="165"/>
        <v>0</v>
      </c>
      <c r="BS81" s="62">
        <f t="shared" si="166"/>
        <v>0</v>
      </c>
      <c r="BT81" s="48">
        <f t="shared" si="167"/>
        <v>2.360097394255289</v>
      </c>
      <c r="BU81" s="46">
        <f t="shared" si="168"/>
        <v>0</v>
      </c>
      <c r="BV81" s="64">
        <f t="shared" si="169"/>
        <v>1.5589928017767065</v>
      </c>
      <c r="BW81" s="16">
        <f t="shared" si="170"/>
        <v>482</v>
      </c>
      <c r="BX81" s="69">
        <f t="shared" si="171"/>
        <v>363.18191764856783</v>
      </c>
      <c r="BY81" s="66">
        <v>0</v>
      </c>
      <c r="BZ81" s="15">
        <f t="shared" si="172"/>
        <v>2.4581172006008951</v>
      </c>
      <c r="CA81" s="37">
        <f t="shared" si="173"/>
        <v>2.4581172006008951</v>
      </c>
      <c r="CB81" s="54">
        <f t="shared" si="174"/>
        <v>2.4581172006008951</v>
      </c>
      <c r="CC81" s="26">
        <f t="shared" si="175"/>
        <v>7.6576859831803683E-4</v>
      </c>
      <c r="CD81" s="47">
        <f t="shared" si="176"/>
        <v>2.4581172006008951</v>
      </c>
      <c r="CE81" s="48">
        <f t="shared" si="177"/>
        <v>2.2804481097568727</v>
      </c>
      <c r="CF81" s="65">
        <f t="shared" si="178"/>
        <v>1.0779097275153366</v>
      </c>
      <c r="CG81" t="s">
        <v>222</v>
      </c>
      <c r="CH81" s="66">
        <v>0</v>
      </c>
      <c r="CI81" s="15">
        <f t="shared" si="179"/>
        <v>2.2767686496605064</v>
      </c>
      <c r="CJ81" s="37">
        <f t="shared" si="180"/>
        <v>2.2767686496605064</v>
      </c>
      <c r="CK81" s="54">
        <f t="shared" si="181"/>
        <v>2.2767686496605064</v>
      </c>
      <c r="CL81" s="26">
        <f t="shared" si="182"/>
        <v>3.5425060676217622E-4</v>
      </c>
      <c r="CM81" s="47">
        <f t="shared" si="183"/>
        <v>2.2767686496605064</v>
      </c>
      <c r="CN81" s="48">
        <f t="shared" si="184"/>
        <v>2.2804481097568727</v>
      </c>
      <c r="CO81" s="65">
        <f t="shared" si="185"/>
        <v>0.99838651882468898</v>
      </c>
      <c r="CP81" s="70">
        <f t="shared" si="186"/>
        <v>0</v>
      </c>
      <c r="CQ81" s="1">
        <f t="shared" si="187"/>
        <v>482</v>
      </c>
    </row>
    <row r="82" spans="1:95" x14ac:dyDescent="0.2">
      <c r="A82" s="30" t="s">
        <v>190</v>
      </c>
      <c r="B82">
        <v>1</v>
      </c>
      <c r="C82">
        <v>1</v>
      </c>
      <c r="D82">
        <v>0.71354374750299598</v>
      </c>
      <c r="E82">
        <v>0.28645625249700302</v>
      </c>
      <c r="F82">
        <v>0.97417560588001495</v>
      </c>
      <c r="G82">
        <v>0.97417560588001495</v>
      </c>
      <c r="H82">
        <v>0.72335979941495998</v>
      </c>
      <c r="I82">
        <v>0.44588382783117397</v>
      </c>
      <c r="J82">
        <v>0.56792115320908099</v>
      </c>
      <c r="K82">
        <v>0.74381108725235701</v>
      </c>
      <c r="L82">
        <v>0.61731959445298701</v>
      </c>
      <c r="M82">
        <v>-0.78996704639901705</v>
      </c>
      <c r="N82" s="21">
        <v>0</v>
      </c>
      <c r="O82">
        <v>0.99860517429508699</v>
      </c>
      <c r="P82">
        <v>0.99391201210248303</v>
      </c>
      <c r="Q82">
        <v>1.00998670064007</v>
      </c>
      <c r="R82">
        <v>0.99121176538877698</v>
      </c>
      <c r="S82">
        <v>153.49000549316401</v>
      </c>
      <c r="T82" s="27">
        <f t="shared" si="126"/>
        <v>0.99391201210248303</v>
      </c>
      <c r="U82" s="27">
        <f t="shared" si="127"/>
        <v>1.00998670064007</v>
      </c>
      <c r="V82" s="39">
        <f t="shared" si="128"/>
        <v>152.5555601973318</v>
      </c>
      <c r="W82" s="38">
        <f t="shared" si="129"/>
        <v>155.02286422926693</v>
      </c>
      <c r="X82" s="44">
        <f t="shared" si="130"/>
        <v>0.88294797687861293</v>
      </c>
      <c r="Y82" s="44">
        <f t="shared" si="131"/>
        <v>0.7346958324243712</v>
      </c>
      <c r="Z82" s="22">
        <f t="shared" si="132"/>
        <v>1</v>
      </c>
      <c r="AA82" s="22">
        <f t="shared" si="133"/>
        <v>1</v>
      </c>
      <c r="AB82" s="22">
        <f t="shared" si="134"/>
        <v>1</v>
      </c>
      <c r="AC82" s="22">
        <v>1</v>
      </c>
      <c r="AD82" s="22">
        <v>1</v>
      </c>
      <c r="AE82" s="22">
        <v>1</v>
      </c>
      <c r="AF82" s="22">
        <f t="shared" si="135"/>
        <v>-0.10573411347504191</v>
      </c>
      <c r="AG82" s="22">
        <f t="shared" si="136"/>
        <v>0.97680415159684475</v>
      </c>
      <c r="AH82" s="22">
        <f t="shared" si="137"/>
        <v>0.61731959445298701</v>
      </c>
      <c r="AI82" s="22">
        <f t="shared" si="138"/>
        <v>1.7230537079280288</v>
      </c>
      <c r="AJ82" s="22">
        <f t="shared" si="139"/>
        <v>-2.6288582302280261</v>
      </c>
      <c r="AK82" s="22">
        <f t="shared" si="140"/>
        <v>1.3004365594014071</v>
      </c>
      <c r="AL82" s="22">
        <f t="shared" si="141"/>
        <v>-0.78996704639901705</v>
      </c>
      <c r="AM82" s="22">
        <f t="shared" si="142"/>
        <v>2.8388911838290092</v>
      </c>
      <c r="AN82" s="46">
        <v>1</v>
      </c>
      <c r="AO82" s="46">
        <v>0</v>
      </c>
      <c r="AP82" s="51">
        <v>1</v>
      </c>
      <c r="AQ82" s="21">
        <v>1</v>
      </c>
      <c r="AR82" s="17">
        <f t="shared" si="143"/>
        <v>8.8144508168242677</v>
      </c>
      <c r="AS82" s="17">
        <f t="shared" si="144"/>
        <v>0</v>
      </c>
      <c r="AT82" s="17">
        <f t="shared" si="145"/>
        <v>64.952367321982692</v>
      </c>
      <c r="AU82" s="17">
        <f t="shared" si="146"/>
        <v>8.8144508168242677</v>
      </c>
      <c r="AV82" s="17">
        <f t="shared" si="147"/>
        <v>0</v>
      </c>
      <c r="AW82" s="17">
        <f t="shared" si="148"/>
        <v>64.952367321982692</v>
      </c>
      <c r="AX82" s="14">
        <f t="shared" si="149"/>
        <v>1.1254670209638305E-2</v>
      </c>
      <c r="AY82" s="14">
        <f t="shared" si="150"/>
        <v>0</v>
      </c>
      <c r="AZ82" s="67">
        <f t="shared" si="151"/>
        <v>5.4567719287465432E-3</v>
      </c>
      <c r="BA82" s="21">
        <f t="shared" si="152"/>
        <v>0</v>
      </c>
      <c r="BB82" s="66">
        <v>153</v>
      </c>
      <c r="BC82" s="15">
        <f t="shared" si="153"/>
        <v>1342.0518944781099</v>
      </c>
      <c r="BD82" s="19">
        <f t="shared" si="154"/>
        <v>1189.0518944781099</v>
      </c>
      <c r="BE82" s="53">
        <f t="shared" si="155"/>
        <v>1189.0518944781099</v>
      </c>
      <c r="BF82" s="61">
        <f t="shared" si="156"/>
        <v>5.9060836623727173E-2</v>
      </c>
      <c r="BG82" s="62">
        <f t="shared" si="157"/>
        <v>80.027433625149754</v>
      </c>
      <c r="BH82" s="63">
        <f t="shared" si="158"/>
        <v>152.5555601973318</v>
      </c>
      <c r="BI82" s="46">
        <f t="shared" si="159"/>
        <v>0.52457893715334691</v>
      </c>
      <c r="BJ82" s="64">
        <f t="shared" si="160"/>
        <v>0.11400453337871695</v>
      </c>
      <c r="BK82" s="66">
        <v>0</v>
      </c>
      <c r="BL82" s="66">
        <v>0</v>
      </c>
      <c r="BM82" s="66">
        <v>0</v>
      </c>
      <c r="BN82" s="10">
        <f t="shared" si="161"/>
        <v>0</v>
      </c>
      <c r="BO82" s="15">
        <f t="shared" si="162"/>
        <v>0</v>
      </c>
      <c r="BP82" s="9">
        <f t="shared" si="163"/>
        <v>0</v>
      </c>
      <c r="BQ82" s="53">
        <f t="shared" si="164"/>
        <v>0</v>
      </c>
      <c r="BR82" s="7">
        <f t="shared" si="165"/>
        <v>0</v>
      </c>
      <c r="BS82" s="62">
        <f t="shared" si="166"/>
        <v>0</v>
      </c>
      <c r="BT82" s="48">
        <f t="shared" si="167"/>
        <v>155.02286422926693</v>
      </c>
      <c r="BU82" s="46">
        <f t="shared" si="168"/>
        <v>0</v>
      </c>
      <c r="BV82" s="64" t="e">
        <f t="shared" si="169"/>
        <v>#DIV/0!</v>
      </c>
      <c r="BW82" s="16">
        <f t="shared" si="170"/>
        <v>306</v>
      </c>
      <c r="BX82" s="69">
        <f t="shared" si="171"/>
        <v>1396.8597117304403</v>
      </c>
      <c r="BY82" s="66">
        <v>153</v>
      </c>
      <c r="BZ82" s="15">
        <f t="shared" si="172"/>
        <v>54.807817252330281</v>
      </c>
      <c r="CA82" s="37">
        <f t="shared" si="173"/>
        <v>-98.192182747669719</v>
      </c>
      <c r="CB82" s="54">
        <f t="shared" si="174"/>
        <v>-98.192182747669719</v>
      </c>
      <c r="CC82" s="26">
        <f t="shared" si="175"/>
        <v>-3.0589465030426744E-2</v>
      </c>
      <c r="CD82" s="47">
        <f t="shared" si="176"/>
        <v>-98.192182747669719</v>
      </c>
      <c r="CE82" s="48">
        <f t="shared" si="177"/>
        <v>155.02286422926693</v>
      </c>
      <c r="CF82" s="65">
        <f t="shared" si="178"/>
        <v>-0.63340451897760719</v>
      </c>
      <c r="CG82" t="s">
        <v>222</v>
      </c>
      <c r="CH82" s="66">
        <v>0</v>
      </c>
      <c r="CI82" s="15">
        <f t="shared" si="179"/>
        <v>50.76434925312909</v>
      </c>
      <c r="CJ82" s="37">
        <f t="shared" si="180"/>
        <v>50.76434925312909</v>
      </c>
      <c r="CK82" s="54">
        <f t="shared" si="181"/>
        <v>50.76434925312909</v>
      </c>
      <c r="CL82" s="26">
        <f t="shared" si="182"/>
        <v>7.8986073211652543E-3</v>
      </c>
      <c r="CM82" s="47">
        <f t="shared" si="183"/>
        <v>50.76434925312909</v>
      </c>
      <c r="CN82" s="48">
        <f t="shared" si="184"/>
        <v>155.02286422926693</v>
      </c>
      <c r="CO82" s="65">
        <f t="shared" si="185"/>
        <v>0.32746362612712737</v>
      </c>
      <c r="CP82" s="70">
        <f t="shared" si="186"/>
        <v>0</v>
      </c>
      <c r="CQ82" s="1">
        <f t="shared" si="187"/>
        <v>459</v>
      </c>
    </row>
    <row r="83" spans="1:95" x14ac:dyDescent="0.2">
      <c r="A83" s="30" t="s">
        <v>170</v>
      </c>
      <c r="B83">
        <v>0</v>
      </c>
      <c r="C83">
        <v>0</v>
      </c>
      <c r="D83">
        <v>7.3911306432281207E-2</v>
      </c>
      <c r="E83">
        <v>0.92608869356771795</v>
      </c>
      <c r="F83">
        <v>4.4100119189511303E-2</v>
      </c>
      <c r="G83">
        <v>4.4100119189511303E-2</v>
      </c>
      <c r="H83">
        <v>0.150856665273715</v>
      </c>
      <c r="I83">
        <v>4.84747179272879E-2</v>
      </c>
      <c r="J83">
        <v>8.55145268161768E-2</v>
      </c>
      <c r="K83">
        <v>6.1410103607045401E-2</v>
      </c>
      <c r="L83">
        <v>0.73862925467420204</v>
      </c>
      <c r="M83">
        <v>-2.5683823085791602</v>
      </c>
      <c r="N83" s="21">
        <v>0</v>
      </c>
      <c r="O83">
        <v>1.00443593038269</v>
      </c>
      <c r="P83">
        <v>0.99031502215</v>
      </c>
      <c r="Q83">
        <v>1.0204712606503299</v>
      </c>
      <c r="R83">
        <v>0.98946005040713703</v>
      </c>
      <c r="S83">
        <v>149.69999694824199</v>
      </c>
      <c r="T83" s="27">
        <f t="shared" si="126"/>
        <v>0.98946005040713703</v>
      </c>
      <c r="U83" s="27">
        <f t="shared" si="127"/>
        <v>1.0204712606503299</v>
      </c>
      <c r="V83" s="39">
        <f t="shared" si="128"/>
        <v>148.12216652635578</v>
      </c>
      <c r="W83" s="38">
        <f t="shared" si="129"/>
        <v>152.76454460512304</v>
      </c>
      <c r="X83" s="44">
        <f t="shared" si="130"/>
        <v>1.2134599504541701</v>
      </c>
      <c r="Y83" s="44">
        <f t="shared" si="131"/>
        <v>7.2623936919361268E-2</v>
      </c>
      <c r="Z83" s="22">
        <f t="shared" si="132"/>
        <v>1</v>
      </c>
      <c r="AA83" s="22">
        <f t="shared" si="133"/>
        <v>1</v>
      </c>
      <c r="AB83" s="22">
        <f t="shared" si="134"/>
        <v>1</v>
      </c>
      <c r="AC83" s="22">
        <v>1</v>
      </c>
      <c r="AD83" s="22">
        <v>1</v>
      </c>
      <c r="AE83" s="22">
        <v>1</v>
      </c>
      <c r="AF83" s="22">
        <f t="shared" si="135"/>
        <v>-0.10573411347504191</v>
      </c>
      <c r="AG83" s="22">
        <f t="shared" si="136"/>
        <v>0.97680415159684475</v>
      </c>
      <c r="AH83" s="22">
        <f t="shared" si="137"/>
        <v>0.73862925467420204</v>
      </c>
      <c r="AI83" s="22">
        <f t="shared" si="138"/>
        <v>1.844363368149244</v>
      </c>
      <c r="AJ83" s="22">
        <f t="shared" si="139"/>
        <v>-2.6288582302280261</v>
      </c>
      <c r="AK83" s="22">
        <f t="shared" si="140"/>
        <v>1.3004365594014071</v>
      </c>
      <c r="AL83" s="22">
        <f t="shared" si="141"/>
        <v>-2.5683823085791602</v>
      </c>
      <c r="AM83" s="22">
        <f t="shared" si="142"/>
        <v>1.0604759216488659</v>
      </c>
      <c r="AN83" s="46">
        <v>1</v>
      </c>
      <c r="AO83" s="46">
        <v>1</v>
      </c>
      <c r="AP83" s="51">
        <v>1</v>
      </c>
      <c r="AQ83" s="21">
        <v>1</v>
      </c>
      <c r="AR83" s="17">
        <f t="shared" si="143"/>
        <v>11.571401199401256</v>
      </c>
      <c r="AS83" s="17">
        <f t="shared" si="144"/>
        <v>11.571401199401256</v>
      </c>
      <c r="AT83" s="17">
        <f t="shared" si="145"/>
        <v>1.2647458086332386</v>
      </c>
      <c r="AU83" s="17">
        <f t="shared" si="146"/>
        <v>11.571401199401256</v>
      </c>
      <c r="AV83" s="17">
        <f t="shared" si="147"/>
        <v>11.571401199401256</v>
      </c>
      <c r="AW83" s="17">
        <f t="shared" si="148"/>
        <v>1.2647458086332386</v>
      </c>
      <c r="AX83" s="14">
        <f t="shared" si="149"/>
        <v>1.4774863127501717E-2</v>
      </c>
      <c r="AY83" s="14">
        <f t="shared" si="150"/>
        <v>1.3596972236265695E-2</v>
      </c>
      <c r="AZ83" s="67">
        <f t="shared" si="151"/>
        <v>1.0625370113667837E-4</v>
      </c>
      <c r="BA83" s="21">
        <f t="shared" si="152"/>
        <v>0</v>
      </c>
      <c r="BB83" s="66">
        <v>1796</v>
      </c>
      <c r="BC83" s="15">
        <f t="shared" si="153"/>
        <v>1761.8137787758146</v>
      </c>
      <c r="BD83" s="19">
        <f t="shared" si="154"/>
        <v>-34.186221224185374</v>
      </c>
      <c r="BE83" s="53">
        <f t="shared" si="155"/>
        <v>0</v>
      </c>
      <c r="BF83" s="61">
        <f t="shared" si="156"/>
        <v>0</v>
      </c>
      <c r="BG83" s="62">
        <f t="shared" si="157"/>
        <v>0</v>
      </c>
      <c r="BH83" s="63">
        <f t="shared" si="158"/>
        <v>152.76454460512304</v>
      </c>
      <c r="BI83" s="46">
        <f t="shared" si="159"/>
        <v>0</v>
      </c>
      <c r="BJ83" s="64">
        <f t="shared" si="160"/>
        <v>1.0194039924287228</v>
      </c>
      <c r="BK83" s="66">
        <v>449</v>
      </c>
      <c r="BL83" s="66">
        <v>4042</v>
      </c>
      <c r="BM83" s="66">
        <v>0</v>
      </c>
      <c r="BN83" s="10">
        <f t="shared" si="161"/>
        <v>4491</v>
      </c>
      <c r="BO83" s="15">
        <f t="shared" si="162"/>
        <v>2412.2660383803695</v>
      </c>
      <c r="BP83" s="9">
        <f t="shared" si="163"/>
        <v>-2078.7339616196305</v>
      </c>
      <c r="BQ83" s="53">
        <f t="shared" si="164"/>
        <v>0</v>
      </c>
      <c r="BR83" s="7">
        <f t="shared" si="165"/>
        <v>0</v>
      </c>
      <c r="BS83" s="62">
        <f t="shared" si="166"/>
        <v>0</v>
      </c>
      <c r="BT83" s="48">
        <f t="shared" si="167"/>
        <v>152.76454460512304</v>
      </c>
      <c r="BU83" s="46">
        <f t="shared" si="168"/>
        <v>0</v>
      </c>
      <c r="BV83" s="64">
        <f t="shared" si="169"/>
        <v>1.8617349531709706</v>
      </c>
      <c r="BW83" s="16">
        <f t="shared" si="170"/>
        <v>6287</v>
      </c>
      <c r="BX83" s="69">
        <f t="shared" si="171"/>
        <v>4175.1470293304001</v>
      </c>
      <c r="BY83" s="66">
        <v>0</v>
      </c>
      <c r="BZ83" s="15">
        <f t="shared" si="172"/>
        <v>1.0672121742167975</v>
      </c>
      <c r="CA83" s="37">
        <f t="shared" si="173"/>
        <v>1.0672121742167975</v>
      </c>
      <c r="CB83" s="54">
        <f t="shared" si="174"/>
        <v>1.0672121742167975</v>
      </c>
      <c r="CC83" s="26">
        <f t="shared" si="175"/>
        <v>3.3246485178093423E-4</v>
      </c>
      <c r="CD83" s="47">
        <f t="shared" si="176"/>
        <v>1.0672121742167975</v>
      </c>
      <c r="CE83" s="48">
        <f t="shared" si="177"/>
        <v>148.12216652635578</v>
      </c>
      <c r="CF83" s="65">
        <f t="shared" si="178"/>
        <v>7.2049457501481085E-3</v>
      </c>
      <c r="CG83" t="s">
        <v>222</v>
      </c>
      <c r="CH83" s="66">
        <v>0</v>
      </c>
      <c r="CI83" s="15">
        <f t="shared" si="179"/>
        <v>0.98847818167451884</v>
      </c>
      <c r="CJ83" s="37">
        <f t="shared" si="180"/>
        <v>0.98847818167451884</v>
      </c>
      <c r="CK83" s="54">
        <f t="shared" si="181"/>
        <v>0.98847818167451884</v>
      </c>
      <c r="CL83" s="26">
        <f t="shared" si="182"/>
        <v>1.5380086847277405E-4</v>
      </c>
      <c r="CM83" s="47">
        <f t="shared" si="183"/>
        <v>0.98847818167451884</v>
      </c>
      <c r="CN83" s="48">
        <f t="shared" si="184"/>
        <v>148.12216652635578</v>
      </c>
      <c r="CO83" s="65">
        <f t="shared" si="185"/>
        <v>6.6733980798116144E-3</v>
      </c>
      <c r="CP83" s="70">
        <f t="shared" si="186"/>
        <v>0</v>
      </c>
      <c r="CQ83" s="1">
        <f t="shared" si="187"/>
        <v>6287</v>
      </c>
    </row>
    <row r="84" spans="1:95" x14ac:dyDescent="0.2">
      <c r="A84" s="30" t="s">
        <v>168</v>
      </c>
      <c r="B84">
        <v>0</v>
      </c>
      <c r="C84">
        <v>0</v>
      </c>
      <c r="D84">
        <v>0.29178338001867399</v>
      </c>
      <c r="E84">
        <v>0.70821661998132501</v>
      </c>
      <c r="F84">
        <v>0.28339517625231903</v>
      </c>
      <c r="G84">
        <v>0.28339517625231903</v>
      </c>
      <c r="H84">
        <v>0.22687007874015699</v>
      </c>
      <c r="I84">
        <v>0.26624015748031499</v>
      </c>
      <c r="J84">
        <v>0.24576803187426699</v>
      </c>
      <c r="K84">
        <v>0.26391186921052501</v>
      </c>
      <c r="L84">
        <v>1.0009262289083201</v>
      </c>
      <c r="M84">
        <v>-1.51259878996279</v>
      </c>
      <c r="N84" s="21">
        <v>0</v>
      </c>
      <c r="O84">
        <v>1.0021201817189</v>
      </c>
      <c r="P84">
        <v>0.98271286039564798</v>
      </c>
      <c r="Q84">
        <v>1.0201112053942101</v>
      </c>
      <c r="R84">
        <v>0.99317828775672601</v>
      </c>
      <c r="S84">
        <v>326.329986572265</v>
      </c>
      <c r="T84" s="27">
        <f t="shared" si="126"/>
        <v>0.99317828775672601</v>
      </c>
      <c r="U84" s="27">
        <f t="shared" si="127"/>
        <v>1.0201112053942101</v>
      </c>
      <c r="V84" s="39">
        <f t="shared" si="128"/>
        <v>324.10385730751756</v>
      </c>
      <c r="W84" s="38">
        <f t="shared" si="129"/>
        <v>332.89287595850965</v>
      </c>
      <c r="X84" s="44">
        <f t="shared" si="130"/>
        <v>1.1008807183759823</v>
      </c>
      <c r="Y84" s="44">
        <f t="shared" si="131"/>
        <v>0.26590912426122515</v>
      </c>
      <c r="Z84" s="22">
        <f t="shared" si="132"/>
        <v>1</v>
      </c>
      <c r="AA84" s="22">
        <f t="shared" si="133"/>
        <v>1</v>
      </c>
      <c r="AB84" s="22">
        <f t="shared" si="134"/>
        <v>1</v>
      </c>
      <c r="AC84" s="22">
        <v>1</v>
      </c>
      <c r="AD84" s="22">
        <v>1</v>
      </c>
      <c r="AE84" s="22">
        <v>1</v>
      </c>
      <c r="AF84" s="22">
        <f t="shared" si="135"/>
        <v>-0.10573411347504191</v>
      </c>
      <c r="AG84" s="22">
        <f t="shared" si="136"/>
        <v>0.97680415159684475</v>
      </c>
      <c r="AH84" s="22">
        <f t="shared" si="137"/>
        <v>0.97680415159684475</v>
      </c>
      <c r="AI84" s="22">
        <f t="shared" si="138"/>
        <v>2.0825382650718867</v>
      </c>
      <c r="AJ84" s="22">
        <f t="shared" si="139"/>
        <v>-2.6288582302280261</v>
      </c>
      <c r="AK84" s="22">
        <f t="shared" si="140"/>
        <v>1.3004365594014071</v>
      </c>
      <c r="AL84" s="22">
        <f t="shared" si="141"/>
        <v>-1.51259878996279</v>
      </c>
      <c r="AM84" s="22">
        <f t="shared" si="142"/>
        <v>2.1162594402652362</v>
      </c>
      <c r="AN84" s="46">
        <v>1</v>
      </c>
      <c r="AO84" s="46">
        <v>0</v>
      </c>
      <c r="AP84" s="51">
        <v>1</v>
      </c>
      <c r="AQ84" s="21">
        <v>1</v>
      </c>
      <c r="AR84" s="17">
        <f t="shared" si="143"/>
        <v>18.809270836669928</v>
      </c>
      <c r="AS84" s="17">
        <f t="shared" si="144"/>
        <v>0</v>
      </c>
      <c r="AT84" s="17">
        <f t="shared" si="145"/>
        <v>20.057446096727571</v>
      </c>
      <c r="AU84" s="17">
        <f t="shared" si="146"/>
        <v>18.809270836669928</v>
      </c>
      <c r="AV84" s="17">
        <f t="shared" si="147"/>
        <v>0</v>
      </c>
      <c r="AW84" s="17">
        <f t="shared" si="148"/>
        <v>20.057446096727571</v>
      </c>
      <c r="AX84" s="14">
        <f t="shared" si="149"/>
        <v>2.4016486625170995E-2</v>
      </c>
      <c r="AY84" s="14">
        <f t="shared" si="150"/>
        <v>0</v>
      </c>
      <c r="AZ84" s="67">
        <f t="shared" si="151"/>
        <v>1.6850641991293161E-3</v>
      </c>
      <c r="BA84" s="21">
        <f t="shared" si="152"/>
        <v>0</v>
      </c>
      <c r="BB84" s="66">
        <v>2284</v>
      </c>
      <c r="BC84" s="15">
        <f t="shared" si="153"/>
        <v>2863.8219311318903</v>
      </c>
      <c r="BD84" s="19">
        <f t="shared" si="154"/>
        <v>579.82193113189032</v>
      </c>
      <c r="BE84" s="53">
        <f t="shared" si="155"/>
        <v>579.82193113189032</v>
      </c>
      <c r="BF84" s="61">
        <f t="shared" si="156"/>
        <v>2.880006205319157E-2</v>
      </c>
      <c r="BG84" s="62">
        <f t="shared" si="157"/>
        <v>39.024084082074303</v>
      </c>
      <c r="BH84" s="63">
        <f t="shared" si="158"/>
        <v>324.10385730751756</v>
      </c>
      <c r="BI84" s="46">
        <f t="shared" si="159"/>
        <v>0.12040610811073227</v>
      </c>
      <c r="BJ84" s="64">
        <f t="shared" si="160"/>
        <v>0.79753562020431801</v>
      </c>
      <c r="BK84" s="66">
        <v>0</v>
      </c>
      <c r="BL84" s="66">
        <v>0</v>
      </c>
      <c r="BM84" s="66">
        <v>0</v>
      </c>
      <c r="BN84" s="10">
        <f t="shared" si="161"/>
        <v>0</v>
      </c>
      <c r="BO84" s="15">
        <f t="shared" si="162"/>
        <v>0</v>
      </c>
      <c r="BP84" s="9">
        <f t="shared" si="163"/>
        <v>0</v>
      </c>
      <c r="BQ84" s="53">
        <f t="shared" si="164"/>
        <v>0</v>
      </c>
      <c r="BR84" s="7">
        <f t="shared" si="165"/>
        <v>0</v>
      </c>
      <c r="BS84" s="62">
        <f t="shared" si="166"/>
        <v>0</v>
      </c>
      <c r="BT84" s="48">
        <f t="shared" si="167"/>
        <v>332.89287595850965</v>
      </c>
      <c r="BU84" s="46">
        <f t="shared" si="168"/>
        <v>0</v>
      </c>
      <c r="BV84" s="64" t="e">
        <f t="shared" si="169"/>
        <v>#DIV/0!</v>
      </c>
      <c r="BW84" s="16">
        <f t="shared" si="170"/>
        <v>2284</v>
      </c>
      <c r="BX84" s="69">
        <f t="shared" si="171"/>
        <v>2880.7467159479452</v>
      </c>
      <c r="BY84" s="66">
        <v>0</v>
      </c>
      <c r="BZ84" s="15">
        <f t="shared" si="172"/>
        <v>16.924784816054853</v>
      </c>
      <c r="CA84" s="37">
        <f t="shared" si="173"/>
        <v>16.924784816054853</v>
      </c>
      <c r="CB84" s="54">
        <f t="shared" si="174"/>
        <v>16.924784816054853</v>
      </c>
      <c r="CC84" s="26">
        <f t="shared" si="175"/>
        <v>5.2725186342850077E-3</v>
      </c>
      <c r="CD84" s="47">
        <f t="shared" si="176"/>
        <v>16.924784816054853</v>
      </c>
      <c r="CE84" s="48">
        <f t="shared" si="177"/>
        <v>324.10385730751756</v>
      </c>
      <c r="CF84" s="65">
        <f t="shared" si="178"/>
        <v>5.2220251115358399E-2</v>
      </c>
      <c r="CG84" t="s">
        <v>222</v>
      </c>
      <c r="CH84" s="66">
        <v>0</v>
      </c>
      <c r="CI84" s="15">
        <f t="shared" si="179"/>
        <v>15.676152244500027</v>
      </c>
      <c r="CJ84" s="37">
        <f t="shared" si="180"/>
        <v>15.676152244500027</v>
      </c>
      <c r="CK84" s="54">
        <f t="shared" si="181"/>
        <v>15.676152244500027</v>
      </c>
      <c r="CL84" s="26">
        <f t="shared" si="182"/>
        <v>2.4391087979617281E-3</v>
      </c>
      <c r="CM84" s="47">
        <f t="shared" si="183"/>
        <v>15.676152244500027</v>
      </c>
      <c r="CN84" s="48">
        <f t="shared" si="184"/>
        <v>324.10385730751756</v>
      </c>
      <c r="CO84" s="65">
        <f t="shared" si="185"/>
        <v>4.8367681812642283E-2</v>
      </c>
      <c r="CP84" s="70">
        <f t="shared" si="186"/>
        <v>0</v>
      </c>
      <c r="CQ84" s="1">
        <f t="shared" si="187"/>
        <v>2284</v>
      </c>
    </row>
    <row r="85" spans="1:95" x14ac:dyDescent="0.2">
      <c r="A85" s="30" t="s">
        <v>220</v>
      </c>
      <c r="B85">
        <v>0</v>
      </c>
      <c r="C85">
        <v>0</v>
      </c>
      <c r="D85">
        <v>0.116552399608227</v>
      </c>
      <c r="E85">
        <v>0.88344760039177195</v>
      </c>
      <c r="F85">
        <v>8.5116731517509703E-2</v>
      </c>
      <c r="G85">
        <v>8.5116731517509703E-2</v>
      </c>
      <c r="H85">
        <v>0.72748447204968902</v>
      </c>
      <c r="I85">
        <v>0.40346790890269102</v>
      </c>
      <c r="J85">
        <v>0.54177175885890005</v>
      </c>
      <c r="K85">
        <v>0.21474133589638</v>
      </c>
      <c r="L85">
        <v>0.73618524651595196</v>
      </c>
      <c r="M85">
        <v>0.68009649599670496</v>
      </c>
      <c r="N85" s="21">
        <v>0</v>
      </c>
      <c r="O85">
        <v>0.99784941318779696</v>
      </c>
      <c r="P85">
        <v>0.992000007629394</v>
      </c>
      <c r="Q85">
        <v>1.0376254224613699</v>
      </c>
      <c r="R85">
        <v>0.99881889874644303</v>
      </c>
      <c r="S85">
        <v>1.9900000095367401</v>
      </c>
      <c r="T85" s="27">
        <f t="shared" si="126"/>
        <v>0.99881889874644303</v>
      </c>
      <c r="U85" s="27">
        <f t="shared" si="127"/>
        <v>1.0376254224613699</v>
      </c>
      <c r="V85" s="39">
        <f t="shared" si="128"/>
        <v>1.9876496180308978</v>
      </c>
      <c r="W85" s="38">
        <f t="shared" si="129"/>
        <v>2.06487460059369</v>
      </c>
      <c r="X85" s="44">
        <f t="shared" si="130"/>
        <v>1.1914263715484328</v>
      </c>
      <c r="Y85" s="44">
        <f t="shared" si="131"/>
        <v>0.31060733405012947</v>
      </c>
      <c r="Z85" s="22">
        <f t="shared" si="132"/>
        <v>1</v>
      </c>
      <c r="AA85" s="22">
        <f t="shared" si="133"/>
        <v>1</v>
      </c>
      <c r="AB85" s="22">
        <f t="shared" si="134"/>
        <v>1</v>
      </c>
      <c r="AC85" s="22">
        <v>1</v>
      </c>
      <c r="AD85" s="22">
        <v>1</v>
      </c>
      <c r="AE85" s="22">
        <v>1</v>
      </c>
      <c r="AF85" s="22">
        <f t="shared" si="135"/>
        <v>-0.10573411347504191</v>
      </c>
      <c r="AG85" s="22">
        <f t="shared" si="136"/>
        <v>0.97680415159684475</v>
      </c>
      <c r="AH85" s="22">
        <f t="shared" si="137"/>
        <v>0.73618524651595196</v>
      </c>
      <c r="AI85" s="22">
        <f t="shared" si="138"/>
        <v>1.8419193599909938</v>
      </c>
      <c r="AJ85" s="22">
        <f t="shared" si="139"/>
        <v>-2.6288582302280261</v>
      </c>
      <c r="AK85" s="22">
        <f t="shared" si="140"/>
        <v>1.3004365594014071</v>
      </c>
      <c r="AL85" s="22">
        <f t="shared" si="141"/>
        <v>0.68009649599670496</v>
      </c>
      <c r="AM85" s="22">
        <f t="shared" si="142"/>
        <v>4.308954726224731</v>
      </c>
      <c r="AN85" s="46">
        <v>0</v>
      </c>
      <c r="AO85" s="49">
        <v>0</v>
      </c>
      <c r="AP85" s="51">
        <v>0.5</v>
      </c>
      <c r="AQ85" s="50">
        <v>1</v>
      </c>
      <c r="AR85" s="17">
        <f t="shared" si="143"/>
        <v>0</v>
      </c>
      <c r="AS85" s="17">
        <f t="shared" si="144"/>
        <v>0</v>
      </c>
      <c r="AT85" s="17">
        <f t="shared" si="145"/>
        <v>172.3684309940204</v>
      </c>
      <c r="AU85" s="17">
        <f t="shared" si="146"/>
        <v>0</v>
      </c>
      <c r="AV85" s="17">
        <f t="shared" si="147"/>
        <v>0</v>
      </c>
      <c r="AW85" s="17">
        <f t="shared" si="148"/>
        <v>172.3684309940204</v>
      </c>
      <c r="AX85" s="14">
        <f t="shared" si="149"/>
        <v>0</v>
      </c>
      <c r="AY85" s="14">
        <f t="shared" si="150"/>
        <v>0</v>
      </c>
      <c r="AZ85" s="67">
        <f t="shared" si="151"/>
        <v>1.4480999760757368E-2</v>
      </c>
      <c r="BA85" s="21">
        <f t="shared" si="152"/>
        <v>0</v>
      </c>
      <c r="BB85" s="66">
        <v>0</v>
      </c>
      <c r="BC85" s="15">
        <f t="shared" si="153"/>
        <v>0</v>
      </c>
      <c r="BD85" s="19">
        <f t="shared" si="154"/>
        <v>0</v>
      </c>
      <c r="BE85" s="53">
        <f t="shared" si="155"/>
        <v>0</v>
      </c>
      <c r="BF85" s="61">
        <f t="shared" si="156"/>
        <v>0</v>
      </c>
      <c r="BG85" s="62">
        <f t="shared" si="157"/>
        <v>0</v>
      </c>
      <c r="BH85" s="63">
        <f t="shared" si="158"/>
        <v>2.06487460059369</v>
      </c>
      <c r="BI85" s="46">
        <f t="shared" si="159"/>
        <v>0</v>
      </c>
      <c r="BJ85" s="64" t="e">
        <f t="shared" si="160"/>
        <v>#DIV/0!</v>
      </c>
      <c r="BK85" s="66">
        <v>0</v>
      </c>
      <c r="BL85" s="66">
        <v>0</v>
      </c>
      <c r="BM85" s="66">
        <v>0</v>
      </c>
      <c r="BN85" s="10">
        <f t="shared" si="161"/>
        <v>0</v>
      </c>
      <c r="BO85" s="15">
        <f t="shared" si="162"/>
        <v>0</v>
      </c>
      <c r="BP85" s="9">
        <f t="shared" si="163"/>
        <v>0</v>
      </c>
      <c r="BQ85" s="53">
        <f t="shared" si="164"/>
        <v>0</v>
      </c>
      <c r="BR85" s="7">
        <f t="shared" si="165"/>
        <v>0</v>
      </c>
      <c r="BS85" s="62">
        <f t="shared" si="166"/>
        <v>0</v>
      </c>
      <c r="BT85" s="48">
        <f t="shared" si="167"/>
        <v>2.06487460059369</v>
      </c>
      <c r="BU85" s="46">
        <f t="shared" si="168"/>
        <v>0</v>
      </c>
      <c r="BV85" s="64" t="e">
        <f t="shared" si="169"/>
        <v>#DIV/0!</v>
      </c>
      <c r="BW85" s="16">
        <f t="shared" si="170"/>
        <v>96</v>
      </c>
      <c r="BX85" s="69">
        <f t="shared" si="171"/>
        <v>145.447161597047</v>
      </c>
      <c r="BY85" s="66">
        <v>96</v>
      </c>
      <c r="BZ85" s="15">
        <f t="shared" si="172"/>
        <v>145.447161597047</v>
      </c>
      <c r="CA85" s="37">
        <f t="shared" si="173"/>
        <v>49.447161597047</v>
      </c>
      <c r="CB85" s="54">
        <f t="shared" si="174"/>
        <v>49.447161597047</v>
      </c>
      <c r="CC85" s="26">
        <f t="shared" si="175"/>
        <v>1.5404100185995969E-2</v>
      </c>
      <c r="CD85" s="47">
        <f t="shared" si="176"/>
        <v>49.447161597047</v>
      </c>
      <c r="CE85" s="48">
        <f t="shared" si="177"/>
        <v>1.9876496180308978</v>
      </c>
      <c r="CF85" s="65">
        <f t="shared" si="178"/>
        <v>24.877202273725061</v>
      </c>
      <c r="CG85" t="s">
        <v>222</v>
      </c>
      <c r="CH85" s="66">
        <v>0</v>
      </c>
      <c r="CI85" s="15">
        <f t="shared" si="179"/>
        <v>134.71674077432579</v>
      </c>
      <c r="CJ85" s="37">
        <f t="shared" si="180"/>
        <v>134.71674077432579</v>
      </c>
      <c r="CK85" s="54">
        <f t="shared" si="181"/>
        <v>134.71674077432579</v>
      </c>
      <c r="CL85" s="26">
        <f t="shared" si="182"/>
        <v>2.0961061268760819E-2</v>
      </c>
      <c r="CM85" s="47">
        <f t="shared" si="183"/>
        <v>134.71674077432579</v>
      </c>
      <c r="CN85" s="48">
        <f t="shared" si="184"/>
        <v>1.9876496180308978</v>
      </c>
      <c r="CO85" s="65">
        <f t="shared" si="185"/>
        <v>67.776905724352687</v>
      </c>
      <c r="CP85" s="70">
        <f t="shared" si="186"/>
        <v>0</v>
      </c>
      <c r="CQ85" s="1">
        <f t="shared" si="187"/>
        <v>192</v>
      </c>
    </row>
    <row r="86" spans="1:95" x14ac:dyDescent="0.2">
      <c r="A86" s="30" t="s">
        <v>169</v>
      </c>
      <c r="B86">
        <v>0</v>
      </c>
      <c r="C86">
        <v>0</v>
      </c>
      <c r="D86">
        <v>0.45289443813847902</v>
      </c>
      <c r="E86">
        <v>0.54710556186152104</v>
      </c>
      <c r="F86">
        <v>0.39217877094971998</v>
      </c>
      <c r="G86">
        <v>0.39217877094971998</v>
      </c>
      <c r="H86">
        <v>0.72892347600518803</v>
      </c>
      <c r="I86">
        <v>0.56160830090791103</v>
      </c>
      <c r="J86">
        <v>0.63981987688033104</v>
      </c>
      <c r="K86">
        <v>0.50092292116066095</v>
      </c>
      <c r="L86">
        <v>0.32839981338466001</v>
      </c>
      <c r="M86">
        <v>-0.45062024823330699</v>
      </c>
      <c r="N86" s="21">
        <v>0</v>
      </c>
      <c r="O86">
        <v>1.0078414635045301</v>
      </c>
      <c r="P86">
        <v>0.98577420886308897</v>
      </c>
      <c r="Q86">
        <v>1.03329431299287</v>
      </c>
      <c r="R86">
        <v>0.984578373265935</v>
      </c>
      <c r="S86">
        <v>22.780000686645501</v>
      </c>
      <c r="T86" s="27">
        <f t="shared" si="126"/>
        <v>0.984578373265935</v>
      </c>
      <c r="U86" s="27">
        <f t="shared" si="127"/>
        <v>1.03329431299287</v>
      </c>
      <c r="V86" s="39">
        <f t="shared" si="128"/>
        <v>22.428696019054311</v>
      </c>
      <c r="W86" s="38">
        <f t="shared" si="129"/>
        <v>23.538445159484471</v>
      </c>
      <c r="X86" s="44">
        <f t="shared" si="130"/>
        <v>1.0176311357017727</v>
      </c>
      <c r="Y86" s="44">
        <f t="shared" si="131"/>
        <v>0.52407522214171576</v>
      </c>
      <c r="Z86" s="22">
        <f t="shared" si="132"/>
        <v>1</v>
      </c>
      <c r="AA86" s="22">
        <f t="shared" si="133"/>
        <v>1</v>
      </c>
      <c r="AB86" s="22">
        <f t="shared" si="134"/>
        <v>1</v>
      </c>
      <c r="AC86" s="22">
        <v>1</v>
      </c>
      <c r="AD86" s="22">
        <v>1</v>
      </c>
      <c r="AE86" s="22">
        <v>1</v>
      </c>
      <c r="AF86" s="22">
        <f t="shared" si="135"/>
        <v>-0.10573411347504191</v>
      </c>
      <c r="AG86" s="22">
        <f t="shared" si="136"/>
        <v>0.97680415159684475</v>
      </c>
      <c r="AH86" s="22">
        <f t="shared" si="137"/>
        <v>0.32839981338466001</v>
      </c>
      <c r="AI86" s="22">
        <f t="shared" si="138"/>
        <v>1.434133926859702</v>
      </c>
      <c r="AJ86" s="22">
        <f t="shared" si="139"/>
        <v>-2.6288582302280261</v>
      </c>
      <c r="AK86" s="22">
        <f t="shared" si="140"/>
        <v>1.3004365594014071</v>
      </c>
      <c r="AL86" s="22">
        <f t="shared" si="141"/>
        <v>-0.45062024823330699</v>
      </c>
      <c r="AM86" s="22">
        <f t="shared" si="142"/>
        <v>3.1782379819947191</v>
      </c>
      <c r="AN86" s="46">
        <v>1</v>
      </c>
      <c r="AO86" s="46">
        <v>1</v>
      </c>
      <c r="AP86" s="51">
        <v>1</v>
      </c>
      <c r="AQ86" s="21">
        <v>1</v>
      </c>
      <c r="AR86" s="17">
        <f t="shared" si="143"/>
        <v>4.230179921917026</v>
      </c>
      <c r="AS86" s="17">
        <f t="shared" si="144"/>
        <v>4.230179921917026</v>
      </c>
      <c r="AT86" s="17">
        <f t="shared" si="145"/>
        <v>102.03417416993562</v>
      </c>
      <c r="AU86" s="17">
        <f t="shared" si="146"/>
        <v>4.230179921917026</v>
      </c>
      <c r="AV86" s="17">
        <f t="shared" si="147"/>
        <v>4.230179921917026</v>
      </c>
      <c r="AW86" s="17">
        <f t="shared" si="148"/>
        <v>102.03417416993562</v>
      </c>
      <c r="AX86" s="14">
        <f t="shared" si="149"/>
        <v>5.4012758069665705E-3</v>
      </c>
      <c r="AY86" s="14">
        <f t="shared" si="150"/>
        <v>4.9706719144515139E-3</v>
      </c>
      <c r="AZ86" s="67">
        <f t="shared" si="151"/>
        <v>8.5720850577050908E-3</v>
      </c>
      <c r="BA86" s="21">
        <f t="shared" si="152"/>
        <v>0</v>
      </c>
      <c r="BB86" s="66">
        <v>957</v>
      </c>
      <c r="BC86" s="15">
        <f t="shared" si="153"/>
        <v>644.06973232592168</v>
      </c>
      <c r="BD86" s="19">
        <f t="shared" si="154"/>
        <v>-312.93026767407832</v>
      </c>
      <c r="BE86" s="53">
        <f t="shared" si="155"/>
        <v>0</v>
      </c>
      <c r="BF86" s="61">
        <f t="shared" si="156"/>
        <v>0</v>
      </c>
      <c r="BG86" s="62">
        <f t="shared" si="157"/>
        <v>0</v>
      </c>
      <c r="BH86" s="63">
        <f t="shared" si="158"/>
        <v>23.538445159484471</v>
      </c>
      <c r="BI86" s="46">
        <f t="shared" si="159"/>
        <v>0</v>
      </c>
      <c r="BJ86" s="64">
        <f t="shared" si="160"/>
        <v>1.485863955357748</v>
      </c>
      <c r="BK86" s="66">
        <v>661</v>
      </c>
      <c r="BL86" s="66">
        <v>1093</v>
      </c>
      <c r="BM86" s="66">
        <v>0</v>
      </c>
      <c r="BN86" s="10">
        <f t="shared" si="161"/>
        <v>1754</v>
      </c>
      <c r="BO86" s="15">
        <f t="shared" si="162"/>
        <v>881.85684568667205</v>
      </c>
      <c r="BP86" s="9">
        <f t="shared" si="163"/>
        <v>-872.14315431332795</v>
      </c>
      <c r="BQ86" s="53">
        <f t="shared" si="164"/>
        <v>0</v>
      </c>
      <c r="BR86" s="7">
        <f t="shared" si="165"/>
        <v>0</v>
      </c>
      <c r="BS86" s="62">
        <f t="shared" si="166"/>
        <v>0</v>
      </c>
      <c r="BT86" s="48">
        <f t="shared" si="167"/>
        <v>23.538445159484471</v>
      </c>
      <c r="BU86" s="46">
        <f t="shared" si="168"/>
        <v>0</v>
      </c>
      <c r="BV86" s="64">
        <f t="shared" si="169"/>
        <v>1.9889849566617808</v>
      </c>
      <c r="BW86" s="16">
        <f t="shared" si="170"/>
        <v>2757</v>
      </c>
      <c r="BX86" s="69">
        <f t="shared" si="171"/>
        <v>1612.0246003321838</v>
      </c>
      <c r="BY86" s="66">
        <v>46</v>
      </c>
      <c r="BZ86" s="15">
        <f t="shared" si="172"/>
        <v>86.09802231958993</v>
      </c>
      <c r="CA86" s="37">
        <f t="shared" si="173"/>
        <v>40.09802231958993</v>
      </c>
      <c r="CB86" s="54">
        <f t="shared" si="174"/>
        <v>40.09802231958993</v>
      </c>
      <c r="CC86" s="26">
        <f t="shared" si="175"/>
        <v>1.2491595738190026E-2</v>
      </c>
      <c r="CD86" s="47">
        <f t="shared" si="176"/>
        <v>40.09802231958993</v>
      </c>
      <c r="CE86" s="48">
        <f t="shared" si="177"/>
        <v>22.428696019054311</v>
      </c>
      <c r="CF86" s="65">
        <f t="shared" si="178"/>
        <v>1.7877999811279548</v>
      </c>
      <c r="CG86" t="s">
        <v>222</v>
      </c>
      <c r="CH86" s="66">
        <v>0</v>
      </c>
      <c r="CI86" s="15">
        <f t="shared" si="179"/>
        <v>79.746107291830455</v>
      </c>
      <c r="CJ86" s="37">
        <f t="shared" si="180"/>
        <v>79.746107291830455</v>
      </c>
      <c r="CK86" s="54">
        <f t="shared" si="181"/>
        <v>79.746107291830455</v>
      </c>
      <c r="CL86" s="26">
        <f t="shared" si="182"/>
        <v>1.2407983085705688E-2</v>
      </c>
      <c r="CM86" s="47">
        <f t="shared" si="183"/>
        <v>79.746107291830455</v>
      </c>
      <c r="CN86" s="48">
        <f t="shared" si="184"/>
        <v>22.428696019054311</v>
      </c>
      <c r="CO86" s="65">
        <f t="shared" si="185"/>
        <v>3.555539172856153</v>
      </c>
      <c r="CP86" s="70">
        <f t="shared" si="186"/>
        <v>0</v>
      </c>
      <c r="CQ86" s="1">
        <f t="shared" si="187"/>
        <v>2803</v>
      </c>
    </row>
    <row r="87" spans="1:95" x14ac:dyDescent="0.2">
      <c r="A87" s="30" t="s">
        <v>209</v>
      </c>
      <c r="B87">
        <v>1</v>
      </c>
      <c r="C87">
        <v>1</v>
      </c>
      <c r="D87">
        <v>0.19469644103279801</v>
      </c>
      <c r="E87">
        <v>0.80530355896720096</v>
      </c>
      <c r="F87">
        <v>0.28403593642017899</v>
      </c>
      <c r="G87">
        <v>0.28403593642017899</v>
      </c>
      <c r="H87">
        <v>0.104308390022675</v>
      </c>
      <c r="I87">
        <v>0.117913832199546</v>
      </c>
      <c r="J87">
        <v>0.110902669030725</v>
      </c>
      <c r="K87">
        <v>0.17748336105009699</v>
      </c>
      <c r="L87">
        <v>0.49440563100387602</v>
      </c>
      <c r="M87">
        <v>0.82377710867109499</v>
      </c>
      <c r="N87" s="21">
        <v>0</v>
      </c>
      <c r="O87">
        <v>1</v>
      </c>
      <c r="P87">
        <v>0.98800659458732798</v>
      </c>
      <c r="Q87">
        <v>0.99817514077427405</v>
      </c>
      <c r="R87">
        <v>0.97958239064965402</v>
      </c>
      <c r="S87">
        <v>3.0199999809265101</v>
      </c>
      <c r="T87" s="27">
        <f t="shared" si="126"/>
        <v>0.98800659458732798</v>
      </c>
      <c r="U87" s="27">
        <f t="shared" si="127"/>
        <v>0.99817514077427405</v>
      </c>
      <c r="V87" s="39">
        <f t="shared" si="128"/>
        <v>2.9837798968089966</v>
      </c>
      <c r="W87" s="38">
        <f t="shared" si="129"/>
        <v>3.0144889060996243</v>
      </c>
      <c r="X87" s="44">
        <f t="shared" si="130"/>
        <v>1.1510476482442002</v>
      </c>
      <c r="Y87" s="44">
        <f t="shared" si="131"/>
        <v>0.1819109380251713</v>
      </c>
      <c r="Z87" s="22">
        <f t="shared" si="132"/>
        <v>1</v>
      </c>
      <c r="AA87" s="22">
        <f t="shared" si="133"/>
        <v>1</v>
      </c>
      <c r="AB87" s="22">
        <f t="shared" si="134"/>
        <v>1</v>
      </c>
      <c r="AC87" s="22">
        <v>1</v>
      </c>
      <c r="AD87" s="22">
        <v>1</v>
      </c>
      <c r="AE87" s="22">
        <v>1</v>
      </c>
      <c r="AF87" s="22">
        <f t="shared" si="135"/>
        <v>-0.10573411347504191</v>
      </c>
      <c r="AG87" s="22">
        <f t="shared" si="136"/>
        <v>0.97680415159684475</v>
      </c>
      <c r="AH87" s="22">
        <f t="shared" si="137"/>
        <v>0.49440563100387602</v>
      </c>
      <c r="AI87" s="22">
        <f t="shared" si="138"/>
        <v>1.600139744478918</v>
      </c>
      <c r="AJ87" s="22">
        <f t="shared" si="139"/>
        <v>-2.6288582302280261</v>
      </c>
      <c r="AK87" s="22">
        <f t="shared" si="140"/>
        <v>1.3004365594014071</v>
      </c>
      <c r="AL87" s="22">
        <f t="shared" si="141"/>
        <v>0.82377710867109499</v>
      </c>
      <c r="AM87" s="22">
        <f t="shared" si="142"/>
        <v>4.4526353388991211</v>
      </c>
      <c r="AN87" s="46">
        <v>0</v>
      </c>
      <c r="AO87" s="49">
        <v>0</v>
      </c>
      <c r="AP87" s="51">
        <v>0.5</v>
      </c>
      <c r="AQ87" s="50">
        <v>1</v>
      </c>
      <c r="AR87" s="17">
        <f t="shared" si="143"/>
        <v>0</v>
      </c>
      <c r="AS87" s="17">
        <f t="shared" si="144"/>
        <v>0</v>
      </c>
      <c r="AT87" s="17">
        <f t="shared" si="145"/>
        <v>196.53437393075737</v>
      </c>
      <c r="AU87" s="17">
        <f t="shared" si="146"/>
        <v>0</v>
      </c>
      <c r="AV87" s="17">
        <f t="shared" si="147"/>
        <v>0</v>
      </c>
      <c r="AW87" s="17">
        <f t="shared" si="148"/>
        <v>196.53437393075737</v>
      </c>
      <c r="AX87" s="14">
        <f t="shared" si="149"/>
        <v>0</v>
      </c>
      <c r="AY87" s="14">
        <f t="shared" si="150"/>
        <v>0</v>
      </c>
      <c r="AZ87" s="67">
        <f t="shared" si="151"/>
        <v>1.6511226594448883E-2</v>
      </c>
      <c r="BA87" s="21">
        <f t="shared" si="152"/>
        <v>0</v>
      </c>
      <c r="BB87" s="66">
        <v>0</v>
      </c>
      <c r="BC87" s="15">
        <f t="shared" si="153"/>
        <v>0</v>
      </c>
      <c r="BD87" s="19">
        <f t="shared" si="154"/>
        <v>0</v>
      </c>
      <c r="BE87" s="53">
        <f t="shared" si="155"/>
        <v>0</v>
      </c>
      <c r="BF87" s="61">
        <f t="shared" si="156"/>
        <v>0</v>
      </c>
      <c r="BG87" s="62">
        <f t="shared" si="157"/>
        <v>0</v>
      </c>
      <c r="BH87" s="63">
        <f t="shared" si="158"/>
        <v>3.0144889060996243</v>
      </c>
      <c r="BI87" s="46">
        <f t="shared" si="159"/>
        <v>0</v>
      </c>
      <c r="BJ87" s="64" t="e">
        <f t="shared" si="160"/>
        <v>#DIV/0!</v>
      </c>
      <c r="BK87" s="66">
        <v>0</v>
      </c>
      <c r="BL87" s="66">
        <v>0</v>
      </c>
      <c r="BM87" s="66">
        <v>0</v>
      </c>
      <c r="BN87" s="10">
        <f t="shared" si="161"/>
        <v>0</v>
      </c>
      <c r="BO87" s="15">
        <f t="shared" si="162"/>
        <v>0</v>
      </c>
      <c r="BP87" s="9">
        <f t="shared" si="163"/>
        <v>0</v>
      </c>
      <c r="BQ87" s="53">
        <f t="shared" si="164"/>
        <v>0</v>
      </c>
      <c r="BR87" s="7">
        <f t="shared" si="165"/>
        <v>0</v>
      </c>
      <c r="BS87" s="62">
        <f t="shared" si="166"/>
        <v>0</v>
      </c>
      <c r="BT87" s="48">
        <f t="shared" si="167"/>
        <v>3.0144889060996243</v>
      </c>
      <c r="BU87" s="46">
        <f t="shared" si="168"/>
        <v>0</v>
      </c>
      <c r="BV87" s="64" t="e">
        <f t="shared" si="169"/>
        <v>#DIV/0!</v>
      </c>
      <c r="BW87" s="16">
        <f t="shared" si="170"/>
        <v>85</v>
      </c>
      <c r="BX87" s="69">
        <f t="shared" si="171"/>
        <v>165.83875991464458</v>
      </c>
      <c r="BY87" s="66">
        <v>85</v>
      </c>
      <c r="BZ87" s="15">
        <f t="shared" si="172"/>
        <v>165.83875991464458</v>
      </c>
      <c r="CA87" s="37">
        <f t="shared" si="173"/>
        <v>80.838759914644584</v>
      </c>
      <c r="CB87" s="54">
        <f t="shared" si="174"/>
        <v>80.838759914644584</v>
      </c>
      <c r="CC87" s="26">
        <f t="shared" si="175"/>
        <v>2.5183414303627628E-2</v>
      </c>
      <c r="CD87" s="47">
        <f t="shared" si="176"/>
        <v>80.838759914644584</v>
      </c>
      <c r="CE87" s="48">
        <f t="shared" si="177"/>
        <v>2.9837798968089966</v>
      </c>
      <c r="CF87" s="65">
        <f t="shared" si="178"/>
        <v>27.092735627415948</v>
      </c>
      <c r="CG87" t="s">
        <v>222</v>
      </c>
      <c r="CH87" s="66">
        <v>0</v>
      </c>
      <c r="CI87" s="15">
        <f t="shared" si="179"/>
        <v>153.60394100815796</v>
      </c>
      <c r="CJ87" s="37">
        <f t="shared" si="180"/>
        <v>153.60394100815796</v>
      </c>
      <c r="CK87" s="54">
        <f t="shared" si="181"/>
        <v>153.60394100815796</v>
      </c>
      <c r="CL87" s="26">
        <f t="shared" si="182"/>
        <v>2.3899788549581136E-2</v>
      </c>
      <c r="CM87" s="47">
        <f t="shared" si="183"/>
        <v>153.60394100815796</v>
      </c>
      <c r="CN87" s="48">
        <f t="shared" si="184"/>
        <v>2.9837798968089966</v>
      </c>
      <c r="CO87" s="65">
        <f t="shared" si="185"/>
        <v>51.479648740991152</v>
      </c>
      <c r="CP87" s="70">
        <f t="shared" si="186"/>
        <v>0</v>
      </c>
      <c r="CQ87" s="1">
        <f t="shared" si="187"/>
        <v>170</v>
      </c>
    </row>
    <row r="88" spans="1:95" x14ac:dyDescent="0.2">
      <c r="A88" s="30" t="s">
        <v>214</v>
      </c>
      <c r="B88">
        <v>1</v>
      </c>
      <c r="C88">
        <v>1</v>
      </c>
      <c r="D88">
        <v>0.86496204554534495</v>
      </c>
      <c r="E88">
        <v>0.135037954454654</v>
      </c>
      <c r="F88">
        <v>0.98371076678585601</v>
      </c>
      <c r="G88">
        <v>0.98371076678585601</v>
      </c>
      <c r="H88">
        <v>0.47388215628917602</v>
      </c>
      <c r="I88">
        <v>0.91809444212285796</v>
      </c>
      <c r="J88">
        <v>0.65959728161226405</v>
      </c>
      <c r="K88">
        <v>0.80551408905410604</v>
      </c>
      <c r="L88">
        <v>0.72063139749806804</v>
      </c>
      <c r="M88">
        <v>0.72549196329964305</v>
      </c>
      <c r="N88" s="21">
        <v>0</v>
      </c>
      <c r="O88">
        <v>1.0050275957314501</v>
      </c>
      <c r="P88">
        <v>0.99353163927541699</v>
      </c>
      <c r="Q88">
        <v>1.0079513999108001</v>
      </c>
      <c r="R88">
        <v>0.99758593757070702</v>
      </c>
      <c r="S88">
        <v>12.2200002670288</v>
      </c>
      <c r="T88" s="27">
        <f t="shared" si="126"/>
        <v>0.99353163927541699</v>
      </c>
      <c r="U88" s="27">
        <f t="shared" si="127"/>
        <v>1.0079513999108001</v>
      </c>
      <c r="V88" s="39">
        <f t="shared" si="128"/>
        <v>12.140956897247158</v>
      </c>
      <c r="W88" s="38">
        <f t="shared" si="129"/>
        <v>12.31716637606203</v>
      </c>
      <c r="X88" s="44">
        <f t="shared" si="130"/>
        <v>0.80470685383980212</v>
      </c>
      <c r="Y88" s="44">
        <f t="shared" si="131"/>
        <v>0.81278164974220868</v>
      </c>
      <c r="Z88" s="22">
        <f t="shared" si="132"/>
        <v>1</v>
      </c>
      <c r="AA88" s="22">
        <f t="shared" si="133"/>
        <v>1</v>
      </c>
      <c r="AB88" s="22">
        <f t="shared" si="134"/>
        <v>1</v>
      </c>
      <c r="AC88" s="22">
        <v>1</v>
      </c>
      <c r="AD88" s="22">
        <v>1</v>
      </c>
      <c r="AE88" s="22">
        <v>1</v>
      </c>
      <c r="AF88" s="22">
        <f t="shared" si="135"/>
        <v>-0.10573411347504191</v>
      </c>
      <c r="AG88" s="22">
        <f t="shared" si="136"/>
        <v>0.97680415159684475</v>
      </c>
      <c r="AH88" s="22">
        <f t="shared" si="137"/>
        <v>0.72063139749806804</v>
      </c>
      <c r="AI88" s="22">
        <f t="shared" si="138"/>
        <v>1.8263655109731101</v>
      </c>
      <c r="AJ88" s="22">
        <f t="shared" si="139"/>
        <v>-2.6288582302280261</v>
      </c>
      <c r="AK88" s="22">
        <f t="shared" si="140"/>
        <v>1.3004365594014071</v>
      </c>
      <c r="AL88" s="22">
        <f t="shared" si="141"/>
        <v>0.72549196329964305</v>
      </c>
      <c r="AM88" s="22">
        <f t="shared" si="142"/>
        <v>4.3543501935276687</v>
      </c>
      <c r="AN88" s="46">
        <v>0</v>
      </c>
      <c r="AO88" s="49">
        <v>0</v>
      </c>
      <c r="AP88" s="51">
        <v>0.5</v>
      </c>
      <c r="AQ88" s="50">
        <v>1</v>
      </c>
      <c r="AR88" s="17">
        <f t="shared" si="143"/>
        <v>0</v>
      </c>
      <c r="AS88" s="17">
        <f t="shared" si="144"/>
        <v>0</v>
      </c>
      <c r="AT88" s="17">
        <f t="shared" si="145"/>
        <v>179.74773199213408</v>
      </c>
      <c r="AU88" s="17">
        <f t="shared" si="146"/>
        <v>0</v>
      </c>
      <c r="AV88" s="17">
        <f t="shared" si="147"/>
        <v>0</v>
      </c>
      <c r="AW88" s="17">
        <f t="shared" si="148"/>
        <v>179.74773199213408</v>
      </c>
      <c r="AX88" s="14">
        <f t="shared" si="149"/>
        <v>0</v>
      </c>
      <c r="AY88" s="14">
        <f t="shared" si="150"/>
        <v>0</v>
      </c>
      <c r="AZ88" s="67">
        <f t="shared" si="151"/>
        <v>1.5100948874246414E-2</v>
      </c>
      <c r="BA88" s="21">
        <f t="shared" si="152"/>
        <v>0</v>
      </c>
      <c r="BB88" s="66">
        <v>0</v>
      </c>
      <c r="BC88" s="15">
        <f t="shared" si="153"/>
        <v>0</v>
      </c>
      <c r="BD88" s="19">
        <f t="shared" si="154"/>
        <v>0</v>
      </c>
      <c r="BE88" s="53">
        <f t="shared" si="155"/>
        <v>0</v>
      </c>
      <c r="BF88" s="61">
        <f t="shared" si="156"/>
        <v>0</v>
      </c>
      <c r="BG88" s="62">
        <f t="shared" si="157"/>
        <v>0</v>
      </c>
      <c r="BH88" s="63">
        <f t="shared" si="158"/>
        <v>12.31716637606203</v>
      </c>
      <c r="BI88" s="46">
        <f t="shared" si="159"/>
        <v>0</v>
      </c>
      <c r="BJ88" s="64" t="e">
        <f t="shared" si="160"/>
        <v>#DIV/0!</v>
      </c>
      <c r="BK88" s="66">
        <v>0</v>
      </c>
      <c r="BL88" s="66">
        <v>0</v>
      </c>
      <c r="BM88" s="66">
        <v>0</v>
      </c>
      <c r="BN88" s="10">
        <f t="shared" si="161"/>
        <v>0</v>
      </c>
      <c r="BO88" s="15">
        <f t="shared" si="162"/>
        <v>0</v>
      </c>
      <c r="BP88" s="9">
        <f t="shared" si="163"/>
        <v>0</v>
      </c>
      <c r="BQ88" s="53">
        <f t="shared" si="164"/>
        <v>0</v>
      </c>
      <c r="BR88" s="7">
        <f t="shared" si="165"/>
        <v>0</v>
      </c>
      <c r="BS88" s="62">
        <f t="shared" si="166"/>
        <v>0</v>
      </c>
      <c r="BT88" s="48">
        <f t="shared" si="167"/>
        <v>12.31716637606203</v>
      </c>
      <c r="BU88" s="46">
        <f t="shared" si="168"/>
        <v>0</v>
      </c>
      <c r="BV88" s="64" t="e">
        <f t="shared" si="169"/>
        <v>#DIV/0!</v>
      </c>
      <c r="BW88" s="16">
        <f t="shared" si="170"/>
        <v>171</v>
      </c>
      <c r="BX88" s="69">
        <f t="shared" si="171"/>
        <v>151.67393049293099</v>
      </c>
      <c r="BY88" s="66">
        <v>171</v>
      </c>
      <c r="BZ88" s="15">
        <f t="shared" si="172"/>
        <v>151.67393049293099</v>
      </c>
      <c r="CA88" s="37">
        <f t="shared" si="173"/>
        <v>-19.326069507069008</v>
      </c>
      <c r="CB88" s="54">
        <f t="shared" si="174"/>
        <v>-19.326069507069008</v>
      </c>
      <c r="CC88" s="26">
        <f t="shared" si="175"/>
        <v>-6.0205824009560852E-3</v>
      </c>
      <c r="CD88" s="47">
        <f t="shared" si="176"/>
        <v>-19.326069507069008</v>
      </c>
      <c r="CE88" s="48">
        <f t="shared" si="177"/>
        <v>12.31716637606203</v>
      </c>
      <c r="CF88" s="65">
        <f t="shared" si="178"/>
        <v>-1.569035354156499</v>
      </c>
      <c r="CG88" t="s">
        <v>222</v>
      </c>
      <c r="CH88" s="66">
        <v>0</v>
      </c>
      <c r="CI88" s="15">
        <f t="shared" si="179"/>
        <v>140.48412737711439</v>
      </c>
      <c r="CJ88" s="37">
        <f t="shared" si="180"/>
        <v>140.48412737711439</v>
      </c>
      <c r="CK88" s="54">
        <f t="shared" si="181"/>
        <v>140.48412737711439</v>
      </c>
      <c r="CL88" s="26">
        <f t="shared" si="182"/>
        <v>2.1858429652577314E-2</v>
      </c>
      <c r="CM88" s="47">
        <f t="shared" si="183"/>
        <v>140.48412737711439</v>
      </c>
      <c r="CN88" s="48">
        <f t="shared" si="184"/>
        <v>12.31716637606203</v>
      </c>
      <c r="CO88" s="65">
        <f t="shared" si="185"/>
        <v>11.405555716949658</v>
      </c>
      <c r="CP88" s="70">
        <f t="shared" si="186"/>
        <v>0</v>
      </c>
      <c r="CQ88" s="1">
        <f t="shared" si="187"/>
        <v>342</v>
      </c>
    </row>
    <row r="89" spans="1:95" x14ac:dyDescent="0.2">
      <c r="A89" s="30" t="s">
        <v>245</v>
      </c>
      <c r="B89">
        <v>0</v>
      </c>
      <c r="C89">
        <v>1</v>
      </c>
      <c r="D89">
        <v>0.78961038961038899</v>
      </c>
      <c r="E89">
        <v>0.21038961038960999</v>
      </c>
      <c r="F89">
        <v>0.92474489795918302</v>
      </c>
      <c r="G89">
        <v>0.92474489795918302</v>
      </c>
      <c r="H89">
        <v>0.40151515151515099</v>
      </c>
      <c r="I89">
        <v>0.53030303030303005</v>
      </c>
      <c r="J89">
        <v>0.46143764644972901</v>
      </c>
      <c r="K89">
        <v>0.653232048571317</v>
      </c>
      <c r="L89">
        <v>5.4533706609612001E-2</v>
      </c>
      <c r="M89">
        <v>-0.21711218523978101</v>
      </c>
      <c r="N89" s="21">
        <v>0</v>
      </c>
      <c r="O89">
        <v>1.0010480727483999</v>
      </c>
      <c r="P89">
        <v>0.94710539308671404</v>
      </c>
      <c r="Q89">
        <v>1.0224975897487301</v>
      </c>
      <c r="R89">
        <v>0.99150817809716596</v>
      </c>
      <c r="S89">
        <v>9.3400001525878906</v>
      </c>
      <c r="T89" s="27">
        <f t="shared" si="126"/>
        <v>0.94710539308671404</v>
      </c>
      <c r="U89" s="27">
        <f t="shared" si="127"/>
        <v>1.0224975897487301</v>
      </c>
      <c r="V89" s="39">
        <f t="shared" si="128"/>
        <v>8.8459645159467239</v>
      </c>
      <c r="W89" s="38">
        <f t="shared" si="129"/>
        <v>9.5501276442738892</v>
      </c>
      <c r="X89" s="44">
        <f t="shared" si="130"/>
        <v>0.84364269091767052</v>
      </c>
      <c r="Y89" s="44">
        <f t="shared" si="131"/>
        <v>0.66936972319542598</v>
      </c>
      <c r="Z89" s="22">
        <f t="shared" si="132"/>
        <v>1</v>
      </c>
      <c r="AA89" s="22">
        <f t="shared" si="133"/>
        <v>1</v>
      </c>
      <c r="AB89" s="22">
        <f t="shared" si="134"/>
        <v>1</v>
      </c>
      <c r="AC89" s="22">
        <v>1</v>
      </c>
      <c r="AD89" s="22">
        <v>1</v>
      </c>
      <c r="AE89" s="22">
        <v>1</v>
      </c>
      <c r="AF89" s="22">
        <f t="shared" si="135"/>
        <v>-0.10573411347504191</v>
      </c>
      <c r="AG89" s="22">
        <f t="shared" si="136"/>
        <v>0.97680415159684475</v>
      </c>
      <c r="AH89" s="22">
        <f t="shared" si="137"/>
        <v>5.4533706609612001E-2</v>
      </c>
      <c r="AI89" s="22">
        <f t="shared" si="138"/>
        <v>1.1602678200846539</v>
      </c>
      <c r="AJ89" s="22">
        <f t="shared" si="139"/>
        <v>-2.6288582302280261</v>
      </c>
      <c r="AK89" s="22">
        <f t="shared" si="140"/>
        <v>1.3004365594014071</v>
      </c>
      <c r="AL89" s="22">
        <f t="shared" si="141"/>
        <v>-0.21711218523978101</v>
      </c>
      <c r="AM89" s="22">
        <f t="shared" si="142"/>
        <v>3.4117460449882451</v>
      </c>
      <c r="AN89" s="46">
        <v>0</v>
      </c>
      <c r="AO89" s="49">
        <v>0</v>
      </c>
      <c r="AP89" s="51">
        <v>0.5</v>
      </c>
      <c r="AQ89" s="50">
        <v>1</v>
      </c>
      <c r="AR89" s="17">
        <f t="shared" si="143"/>
        <v>0</v>
      </c>
      <c r="AS89" s="17">
        <f t="shared" si="144"/>
        <v>0</v>
      </c>
      <c r="AT89" s="17">
        <f t="shared" si="145"/>
        <v>67.744928918799062</v>
      </c>
      <c r="AU89" s="17">
        <f t="shared" si="146"/>
        <v>0</v>
      </c>
      <c r="AV89" s="17">
        <f t="shared" si="147"/>
        <v>0</v>
      </c>
      <c r="AW89" s="17">
        <f t="shared" si="148"/>
        <v>67.744928918799062</v>
      </c>
      <c r="AX89" s="14">
        <f t="shared" si="149"/>
        <v>0</v>
      </c>
      <c r="AY89" s="14">
        <f t="shared" si="150"/>
        <v>0</v>
      </c>
      <c r="AZ89" s="67">
        <f t="shared" si="151"/>
        <v>5.6913803404040168E-3</v>
      </c>
      <c r="BA89" s="21">
        <f t="shared" si="152"/>
        <v>0</v>
      </c>
      <c r="BB89" s="66">
        <v>0</v>
      </c>
      <c r="BC89" s="15">
        <f t="shared" si="153"/>
        <v>0</v>
      </c>
      <c r="BD89" s="19">
        <f t="shared" si="154"/>
        <v>0</v>
      </c>
      <c r="BE89" s="53">
        <f t="shared" si="155"/>
        <v>0</v>
      </c>
      <c r="BF89" s="61">
        <f t="shared" si="156"/>
        <v>0</v>
      </c>
      <c r="BG89" s="62">
        <f t="shared" si="157"/>
        <v>0</v>
      </c>
      <c r="BH89" s="63">
        <f t="shared" si="158"/>
        <v>9.5501276442738892</v>
      </c>
      <c r="BI89" s="46">
        <f t="shared" si="159"/>
        <v>0</v>
      </c>
      <c r="BJ89" s="64" t="e">
        <f t="shared" si="160"/>
        <v>#DIV/0!</v>
      </c>
      <c r="BK89" s="66">
        <v>0</v>
      </c>
      <c r="BL89" s="66">
        <v>0</v>
      </c>
      <c r="BM89" s="66">
        <v>0</v>
      </c>
      <c r="BN89" s="10">
        <f t="shared" si="161"/>
        <v>0</v>
      </c>
      <c r="BO89" s="15">
        <f t="shared" si="162"/>
        <v>0</v>
      </c>
      <c r="BP89" s="9">
        <f t="shared" si="163"/>
        <v>0</v>
      </c>
      <c r="BQ89" s="53">
        <f t="shared" si="164"/>
        <v>0</v>
      </c>
      <c r="BR89" s="7">
        <f t="shared" si="165"/>
        <v>0</v>
      </c>
      <c r="BS89" s="62">
        <f t="shared" si="166"/>
        <v>0</v>
      </c>
      <c r="BT89" s="48">
        <f t="shared" si="167"/>
        <v>9.5501276442738892</v>
      </c>
      <c r="BU89" s="46">
        <f t="shared" si="168"/>
        <v>0</v>
      </c>
      <c r="BV89" s="64" t="e">
        <f t="shared" si="169"/>
        <v>#DIV/0!</v>
      </c>
      <c r="BW89" s="16">
        <f t="shared" si="170"/>
        <v>0</v>
      </c>
      <c r="BX89" s="69">
        <f t="shared" si="171"/>
        <v>57.164224139017946</v>
      </c>
      <c r="BY89" s="66">
        <v>0</v>
      </c>
      <c r="BZ89" s="15">
        <f t="shared" si="172"/>
        <v>57.164224139017946</v>
      </c>
      <c r="CA89" s="37">
        <f t="shared" si="173"/>
        <v>57.164224139017946</v>
      </c>
      <c r="CB89" s="54">
        <f t="shared" si="174"/>
        <v>57.164224139017946</v>
      </c>
      <c r="CC89" s="26">
        <f t="shared" si="175"/>
        <v>1.7808169513712779E-2</v>
      </c>
      <c r="CD89" s="47">
        <f t="shared" si="176"/>
        <v>57.164224139017946</v>
      </c>
      <c r="CE89" s="48">
        <f t="shared" si="177"/>
        <v>8.8459645159467239</v>
      </c>
      <c r="CF89" s="65">
        <f t="shared" si="178"/>
        <v>6.462181035879957</v>
      </c>
      <c r="CG89" t="s">
        <v>222</v>
      </c>
      <c r="CH89" s="66">
        <v>107</v>
      </c>
      <c r="CI89" s="15">
        <f t="shared" si="179"/>
        <v>52.946911306778567</v>
      </c>
      <c r="CJ89" s="37">
        <f t="shared" si="180"/>
        <v>-54.053088693221433</v>
      </c>
      <c r="CK89" s="54">
        <f t="shared" si="181"/>
        <v>-54.053088693221433</v>
      </c>
      <c r="CL89" s="26">
        <f t="shared" si="182"/>
        <v>-8.410314095724512E-3</v>
      </c>
      <c r="CM89" s="47">
        <f t="shared" si="183"/>
        <v>-54.05308869322144</v>
      </c>
      <c r="CN89" s="48">
        <f t="shared" si="184"/>
        <v>8.8459645159467239</v>
      </c>
      <c r="CO89" s="65">
        <f t="shared" si="185"/>
        <v>-6.1104799364477786</v>
      </c>
      <c r="CP89" s="70">
        <f t="shared" si="186"/>
        <v>0</v>
      </c>
      <c r="CQ89" s="1">
        <f t="shared" si="187"/>
        <v>0</v>
      </c>
    </row>
    <row r="90" spans="1:95" x14ac:dyDescent="0.2">
      <c r="A90" s="30" t="s">
        <v>120</v>
      </c>
      <c r="B90">
        <v>0</v>
      </c>
      <c r="C90">
        <v>0</v>
      </c>
      <c r="D90">
        <v>5.6130790190735698E-2</v>
      </c>
      <c r="E90">
        <v>0.94386920980926403</v>
      </c>
      <c r="F90">
        <v>3.3531638723634398E-2</v>
      </c>
      <c r="G90">
        <v>3.3531638723634398E-2</v>
      </c>
      <c r="H90">
        <v>0.12</v>
      </c>
      <c r="I90">
        <v>0.17681159420289799</v>
      </c>
      <c r="J90">
        <v>0.14566190752680599</v>
      </c>
      <c r="K90">
        <v>6.9887641675651799E-2</v>
      </c>
      <c r="L90">
        <v>0.45413233925580299</v>
      </c>
      <c r="M90">
        <v>-1.56901125264271</v>
      </c>
      <c r="N90" s="21">
        <v>0</v>
      </c>
      <c r="O90">
        <v>0.997046127604448</v>
      </c>
      <c r="P90">
        <v>0.98381495961504795</v>
      </c>
      <c r="Q90">
        <v>1.02605989158738</v>
      </c>
      <c r="R90">
        <v>0.99096092996412299</v>
      </c>
      <c r="S90">
        <v>76.550003051757798</v>
      </c>
      <c r="T90" s="27">
        <f t="shared" si="126"/>
        <v>0.99096092996412299</v>
      </c>
      <c r="U90" s="27">
        <f t="shared" si="127"/>
        <v>1.02605989158738</v>
      </c>
      <c r="V90" s="39">
        <f t="shared" si="128"/>
        <v>75.858062212926356</v>
      </c>
      <c r="W90" s="38">
        <f t="shared" si="129"/>
        <v>78.544887832300219</v>
      </c>
      <c r="X90" s="44">
        <f t="shared" si="130"/>
        <v>1.2226475293461165</v>
      </c>
      <c r="Y90" s="44">
        <f t="shared" si="131"/>
        <v>9.0793601577622882E-2</v>
      </c>
      <c r="Z90" s="22">
        <f t="shared" si="132"/>
        <v>1</v>
      </c>
      <c r="AA90" s="22">
        <f t="shared" si="133"/>
        <v>1</v>
      </c>
      <c r="AB90" s="22">
        <f t="shared" si="134"/>
        <v>1</v>
      </c>
      <c r="AC90" s="22">
        <v>1</v>
      </c>
      <c r="AD90" s="22">
        <v>1</v>
      </c>
      <c r="AE90" s="22">
        <v>1</v>
      </c>
      <c r="AF90" s="22">
        <f t="shared" si="135"/>
        <v>-0.10573411347504191</v>
      </c>
      <c r="AG90" s="22">
        <f t="shared" si="136"/>
        <v>0.97680415159684475</v>
      </c>
      <c r="AH90" s="22">
        <f t="shared" si="137"/>
        <v>0.45413233925580299</v>
      </c>
      <c r="AI90" s="22">
        <f t="shared" si="138"/>
        <v>1.5598664527308448</v>
      </c>
      <c r="AJ90" s="22">
        <f t="shared" si="139"/>
        <v>-2.6288582302280261</v>
      </c>
      <c r="AK90" s="22">
        <f t="shared" si="140"/>
        <v>1.3004365594014071</v>
      </c>
      <c r="AL90" s="22">
        <f t="shared" si="141"/>
        <v>-1.56901125264271</v>
      </c>
      <c r="AM90" s="22">
        <f t="shared" si="142"/>
        <v>2.0598469775853161</v>
      </c>
      <c r="AN90" s="46">
        <v>1</v>
      </c>
      <c r="AO90" s="46">
        <v>0</v>
      </c>
      <c r="AP90" s="51">
        <v>1</v>
      </c>
      <c r="AQ90" s="21">
        <v>1</v>
      </c>
      <c r="AR90" s="17">
        <f t="shared" si="143"/>
        <v>5.9203812164453131</v>
      </c>
      <c r="AS90" s="17">
        <f t="shared" si="144"/>
        <v>0</v>
      </c>
      <c r="AT90" s="17">
        <f t="shared" si="145"/>
        <v>18.002790781003551</v>
      </c>
      <c r="AU90" s="17">
        <f t="shared" si="146"/>
        <v>5.9203812164453131</v>
      </c>
      <c r="AV90" s="17">
        <f t="shared" si="147"/>
        <v>0</v>
      </c>
      <c r="AW90" s="17">
        <f t="shared" si="148"/>
        <v>18.002790781003551</v>
      </c>
      <c r="AX90" s="14">
        <f t="shared" si="149"/>
        <v>7.5593975723646815E-3</v>
      </c>
      <c r="AY90" s="14">
        <f t="shared" si="150"/>
        <v>0</v>
      </c>
      <c r="AZ90" s="67">
        <f t="shared" si="151"/>
        <v>1.5124486977648548E-3</v>
      </c>
      <c r="BA90" s="21">
        <f t="shared" si="152"/>
        <v>0</v>
      </c>
      <c r="BB90" s="66">
        <v>842</v>
      </c>
      <c r="BC90" s="15">
        <f t="shared" si="153"/>
        <v>901.41280411905404</v>
      </c>
      <c r="BD90" s="19">
        <f t="shared" si="154"/>
        <v>59.412804119054044</v>
      </c>
      <c r="BE90" s="53">
        <f t="shared" si="155"/>
        <v>59.412804119054044</v>
      </c>
      <c r="BF90" s="61">
        <f t="shared" si="156"/>
        <v>2.9510654107936032E-3</v>
      </c>
      <c r="BG90" s="62">
        <f t="shared" si="157"/>
        <v>3.9986936316253043</v>
      </c>
      <c r="BH90" s="63">
        <f t="shared" si="158"/>
        <v>75.858062212926356</v>
      </c>
      <c r="BI90" s="46">
        <f t="shared" si="159"/>
        <v>5.271283651303077E-2</v>
      </c>
      <c r="BJ90" s="64">
        <f t="shared" si="160"/>
        <v>0.93408923875103167</v>
      </c>
      <c r="BK90" s="66">
        <v>0</v>
      </c>
      <c r="BL90" s="66">
        <v>0</v>
      </c>
      <c r="BM90" s="66">
        <v>0</v>
      </c>
      <c r="BN90" s="10">
        <f t="shared" si="161"/>
        <v>0</v>
      </c>
      <c r="BO90" s="15">
        <f t="shared" si="162"/>
        <v>0</v>
      </c>
      <c r="BP90" s="9">
        <f t="shared" si="163"/>
        <v>0</v>
      </c>
      <c r="BQ90" s="53">
        <f t="shared" si="164"/>
        <v>0</v>
      </c>
      <c r="BR90" s="7">
        <f t="shared" si="165"/>
        <v>0</v>
      </c>
      <c r="BS90" s="62">
        <f t="shared" si="166"/>
        <v>0</v>
      </c>
      <c r="BT90" s="48">
        <f t="shared" si="167"/>
        <v>78.544887832300219</v>
      </c>
      <c r="BU90" s="46">
        <f t="shared" si="168"/>
        <v>0</v>
      </c>
      <c r="BV90" s="64" t="e">
        <f t="shared" si="169"/>
        <v>#DIV/0!</v>
      </c>
      <c r="BW90" s="16">
        <f t="shared" si="170"/>
        <v>842</v>
      </c>
      <c r="BX90" s="69">
        <f t="shared" si="171"/>
        <v>916.60383883940426</v>
      </c>
      <c r="BY90" s="66">
        <v>0</v>
      </c>
      <c r="BZ90" s="15">
        <f t="shared" si="172"/>
        <v>15.191034720350201</v>
      </c>
      <c r="CA90" s="37">
        <f t="shared" si="173"/>
        <v>15.191034720350201</v>
      </c>
      <c r="CB90" s="54">
        <f t="shared" si="174"/>
        <v>15.191034720350201</v>
      </c>
      <c r="CC90" s="26">
        <f t="shared" si="175"/>
        <v>4.7324095702025604E-3</v>
      </c>
      <c r="CD90" s="47">
        <f t="shared" si="176"/>
        <v>15.191034720350199</v>
      </c>
      <c r="CE90" s="48">
        <f t="shared" si="177"/>
        <v>75.858062212926356</v>
      </c>
      <c r="CF90" s="65">
        <f t="shared" si="178"/>
        <v>0.20025603445696269</v>
      </c>
      <c r="CG90" t="s">
        <v>222</v>
      </c>
      <c r="CH90" s="66">
        <v>0</v>
      </c>
      <c r="CI90" s="15">
        <f t="shared" si="179"/>
        <v>14.070310235306444</v>
      </c>
      <c r="CJ90" s="37">
        <f t="shared" si="180"/>
        <v>14.070310235306444</v>
      </c>
      <c r="CK90" s="54">
        <f t="shared" si="181"/>
        <v>14.070310235306444</v>
      </c>
      <c r="CL90" s="26">
        <f t="shared" si="182"/>
        <v>2.1892500755105715E-3</v>
      </c>
      <c r="CM90" s="47">
        <f t="shared" si="183"/>
        <v>14.070310235306444</v>
      </c>
      <c r="CN90" s="48">
        <f t="shared" si="184"/>
        <v>75.858062212926356</v>
      </c>
      <c r="CO90" s="65">
        <f t="shared" si="185"/>
        <v>0.18548206775718082</v>
      </c>
      <c r="CP90" s="70">
        <f t="shared" si="186"/>
        <v>0</v>
      </c>
      <c r="CQ90" s="1">
        <f t="shared" si="187"/>
        <v>842</v>
      </c>
    </row>
    <row r="91" spans="1:95" x14ac:dyDescent="0.2">
      <c r="A91" s="30" t="s">
        <v>171</v>
      </c>
      <c r="B91">
        <v>1</v>
      </c>
      <c r="C91">
        <v>1</v>
      </c>
      <c r="D91">
        <v>0.77387135437474996</v>
      </c>
      <c r="E91">
        <v>0.22612864562524901</v>
      </c>
      <c r="F91">
        <v>0.88120778704807301</v>
      </c>
      <c r="G91">
        <v>0.88120778704807301</v>
      </c>
      <c r="H91">
        <v>0.35854575846218101</v>
      </c>
      <c r="I91">
        <v>0.56289176765566196</v>
      </c>
      <c r="J91">
        <v>0.44924654229745298</v>
      </c>
      <c r="K91">
        <v>0.629189598910326</v>
      </c>
      <c r="L91">
        <v>0.570859307386821</v>
      </c>
      <c r="M91">
        <v>-0.39155795037854602</v>
      </c>
      <c r="N91" s="21">
        <v>0</v>
      </c>
      <c r="O91">
        <v>1.00910251239904</v>
      </c>
      <c r="P91">
        <v>0.99475360459838602</v>
      </c>
      <c r="Q91">
        <v>1.0062406222354701</v>
      </c>
      <c r="R91">
        <v>0.98949679798853696</v>
      </c>
      <c r="S91">
        <v>87.519996643066406</v>
      </c>
      <c r="T91" s="27">
        <f t="shared" si="126"/>
        <v>0.99475360459838602</v>
      </c>
      <c r="U91" s="27">
        <f t="shared" si="127"/>
        <v>1.0062406222354701</v>
      </c>
      <c r="V91" s="39">
        <f t="shared" si="128"/>
        <v>87.060832135128948</v>
      </c>
      <c r="W91" s="38">
        <f t="shared" si="129"/>
        <v>88.066175880165389</v>
      </c>
      <c r="X91" s="44">
        <f t="shared" si="130"/>
        <v>0.85177539223782017</v>
      </c>
      <c r="Y91" s="44">
        <f t="shared" si="131"/>
        <v>0.64802294225664536</v>
      </c>
      <c r="Z91" s="22">
        <f t="shared" si="132"/>
        <v>1</v>
      </c>
      <c r="AA91" s="22">
        <f t="shared" si="133"/>
        <v>1</v>
      </c>
      <c r="AB91" s="22">
        <f t="shared" si="134"/>
        <v>1</v>
      </c>
      <c r="AC91" s="22">
        <v>1</v>
      </c>
      <c r="AD91" s="22">
        <v>1</v>
      </c>
      <c r="AE91" s="22">
        <v>1</v>
      </c>
      <c r="AF91" s="22">
        <f t="shared" si="135"/>
        <v>-0.10573411347504191</v>
      </c>
      <c r="AG91" s="22">
        <f t="shared" si="136"/>
        <v>0.97680415159684475</v>
      </c>
      <c r="AH91" s="22">
        <f t="shared" si="137"/>
        <v>0.570859307386821</v>
      </c>
      <c r="AI91" s="22">
        <f t="shared" si="138"/>
        <v>1.6765934208618629</v>
      </c>
      <c r="AJ91" s="22">
        <f t="shared" si="139"/>
        <v>-2.6288582302280261</v>
      </c>
      <c r="AK91" s="22">
        <f t="shared" si="140"/>
        <v>1.3004365594014071</v>
      </c>
      <c r="AL91" s="22">
        <f t="shared" si="141"/>
        <v>-0.39155795037854602</v>
      </c>
      <c r="AM91" s="22">
        <f t="shared" si="142"/>
        <v>3.2373002798494799</v>
      </c>
      <c r="AN91" s="46">
        <v>1</v>
      </c>
      <c r="AO91" s="46">
        <v>1</v>
      </c>
      <c r="AP91" s="51">
        <v>1</v>
      </c>
      <c r="AQ91" s="21">
        <v>1</v>
      </c>
      <c r="AR91" s="17">
        <f t="shared" si="143"/>
        <v>7.9015270358784173</v>
      </c>
      <c r="AS91" s="17">
        <f t="shared" si="144"/>
        <v>7.9015270358784173</v>
      </c>
      <c r="AT91" s="17">
        <f t="shared" si="145"/>
        <v>109.83277062889944</v>
      </c>
      <c r="AU91" s="17">
        <f t="shared" si="146"/>
        <v>7.9015270358784173</v>
      </c>
      <c r="AV91" s="17">
        <f t="shared" si="147"/>
        <v>7.9015270358784173</v>
      </c>
      <c r="AW91" s="17">
        <f t="shared" si="148"/>
        <v>109.83277062889944</v>
      </c>
      <c r="AX91" s="14">
        <f t="shared" si="149"/>
        <v>1.0089009830494745E-2</v>
      </c>
      <c r="AY91" s="14">
        <f t="shared" si="150"/>
        <v>9.2846874703904278E-3</v>
      </c>
      <c r="AZ91" s="67">
        <f t="shared" si="151"/>
        <v>9.2272599804287085E-3</v>
      </c>
      <c r="BA91" s="21">
        <f t="shared" si="152"/>
        <v>0</v>
      </c>
      <c r="BB91" s="66">
        <v>1138</v>
      </c>
      <c r="BC91" s="15">
        <f t="shared" si="153"/>
        <v>1203.0538882275155</v>
      </c>
      <c r="BD91" s="19">
        <f t="shared" si="154"/>
        <v>65.053888227515472</v>
      </c>
      <c r="BE91" s="53">
        <f t="shared" si="155"/>
        <v>65.053888227515472</v>
      </c>
      <c r="BF91" s="61">
        <f t="shared" si="156"/>
        <v>3.2312610426728791E-3</v>
      </c>
      <c r="BG91" s="62">
        <f t="shared" si="157"/>
        <v>4.3783587128217203</v>
      </c>
      <c r="BH91" s="63">
        <f t="shared" si="158"/>
        <v>87.060832135128948</v>
      </c>
      <c r="BI91" s="46">
        <f t="shared" si="159"/>
        <v>5.029079788745848E-2</v>
      </c>
      <c r="BJ91" s="64">
        <f t="shared" si="160"/>
        <v>0.94592603966946087</v>
      </c>
      <c r="BK91" s="66">
        <v>525</v>
      </c>
      <c r="BL91" s="66">
        <v>2713</v>
      </c>
      <c r="BM91" s="66">
        <v>263</v>
      </c>
      <c r="BN91" s="10">
        <f t="shared" si="161"/>
        <v>3501</v>
      </c>
      <c r="BO91" s="15">
        <f t="shared" si="162"/>
        <v>1647.2149734969066</v>
      </c>
      <c r="BP91" s="9">
        <f t="shared" si="163"/>
        <v>-1853.7850265030934</v>
      </c>
      <c r="BQ91" s="53">
        <f t="shared" si="164"/>
        <v>0</v>
      </c>
      <c r="BR91" s="7">
        <f t="shared" si="165"/>
        <v>0</v>
      </c>
      <c r="BS91" s="62">
        <f t="shared" si="166"/>
        <v>0</v>
      </c>
      <c r="BT91" s="48">
        <f t="shared" si="167"/>
        <v>88.066175880165389</v>
      </c>
      <c r="BU91" s="46">
        <f t="shared" si="168"/>
        <v>0</v>
      </c>
      <c r="BV91" s="64">
        <f t="shared" si="169"/>
        <v>2.1254056430580248</v>
      </c>
      <c r="BW91" s="16">
        <f t="shared" si="170"/>
        <v>4639</v>
      </c>
      <c r="BX91" s="69">
        <f t="shared" si="171"/>
        <v>2942.9474609678482</v>
      </c>
      <c r="BY91" s="66">
        <v>0</v>
      </c>
      <c r="BZ91" s="15">
        <f t="shared" si="172"/>
        <v>92.67859924342595</v>
      </c>
      <c r="CA91" s="37">
        <f t="shared" si="173"/>
        <v>92.67859924342595</v>
      </c>
      <c r="CB91" s="54">
        <f t="shared" si="174"/>
        <v>92.67859924342595</v>
      </c>
      <c r="CC91" s="26">
        <f t="shared" si="175"/>
        <v>2.8871837770537714E-2</v>
      </c>
      <c r="CD91" s="47">
        <f t="shared" si="176"/>
        <v>92.67859924342595</v>
      </c>
      <c r="CE91" s="48">
        <f t="shared" si="177"/>
        <v>87.060832135128948</v>
      </c>
      <c r="CF91" s="65">
        <f t="shared" si="178"/>
        <v>1.064526917220106</v>
      </c>
      <c r="CG91" t="s">
        <v>222</v>
      </c>
      <c r="CH91" s="66">
        <v>0</v>
      </c>
      <c r="CI91" s="15">
        <f t="shared" si="179"/>
        <v>85.841199597928281</v>
      </c>
      <c r="CJ91" s="37">
        <f t="shared" si="180"/>
        <v>85.841199597928281</v>
      </c>
      <c r="CK91" s="54">
        <f t="shared" si="181"/>
        <v>85.841199597928281</v>
      </c>
      <c r="CL91" s="26">
        <f t="shared" si="182"/>
        <v>1.3356340376214141E-2</v>
      </c>
      <c r="CM91" s="47">
        <f t="shared" si="183"/>
        <v>85.841199597928281</v>
      </c>
      <c r="CN91" s="48">
        <f t="shared" si="184"/>
        <v>87.060832135128948</v>
      </c>
      <c r="CO91" s="65">
        <f t="shared" si="185"/>
        <v>0.9859910305554207</v>
      </c>
      <c r="CP91" s="70">
        <f t="shared" si="186"/>
        <v>0</v>
      </c>
      <c r="CQ91" s="1">
        <f t="shared" si="187"/>
        <v>4639</v>
      </c>
    </row>
    <row r="92" spans="1:95" x14ac:dyDescent="0.2">
      <c r="A92" s="30" t="s">
        <v>172</v>
      </c>
      <c r="B92">
        <v>0</v>
      </c>
      <c r="C92">
        <v>0</v>
      </c>
      <c r="D92">
        <v>0.71358024691358002</v>
      </c>
      <c r="E92">
        <v>0.28641975308641898</v>
      </c>
      <c r="F92">
        <v>0.70405727923627603</v>
      </c>
      <c r="G92">
        <v>0.70405727923627603</v>
      </c>
      <c r="H92">
        <v>0.87118644067796602</v>
      </c>
      <c r="I92">
        <v>0.908474576271186</v>
      </c>
      <c r="J92">
        <v>0.88963516822803101</v>
      </c>
      <c r="K92">
        <v>0.79142536985841905</v>
      </c>
      <c r="L92">
        <v>0.12747929751561199</v>
      </c>
      <c r="M92">
        <v>-0.26045815850257598</v>
      </c>
      <c r="N92" s="21">
        <v>0</v>
      </c>
      <c r="O92">
        <v>1.0291505979221001</v>
      </c>
      <c r="P92">
        <v>0.971137068292241</v>
      </c>
      <c r="Q92">
        <v>1.0070078601936301</v>
      </c>
      <c r="R92">
        <v>0.98855537663520598</v>
      </c>
      <c r="S92">
        <v>43.299999237060497</v>
      </c>
      <c r="T92" s="27">
        <f t="shared" si="126"/>
        <v>0.98855537663520598</v>
      </c>
      <c r="U92" s="27">
        <f t="shared" si="127"/>
        <v>1.0070078601936301</v>
      </c>
      <c r="V92" s="39">
        <f t="shared" si="128"/>
        <v>42.804447054096471</v>
      </c>
      <c r="W92" s="38">
        <f t="shared" si="129"/>
        <v>43.603439578098104</v>
      </c>
      <c r="X92" s="44">
        <f t="shared" si="130"/>
        <v>0.88292911684048492</v>
      </c>
      <c r="Y92" s="44">
        <f t="shared" si="131"/>
        <v>0.79748805148881907</v>
      </c>
      <c r="Z92" s="22">
        <f t="shared" si="132"/>
        <v>1</v>
      </c>
      <c r="AA92" s="22">
        <f t="shared" si="133"/>
        <v>1</v>
      </c>
      <c r="AB92" s="22">
        <f t="shared" si="134"/>
        <v>1</v>
      </c>
      <c r="AC92" s="22">
        <v>1</v>
      </c>
      <c r="AD92" s="22">
        <v>1</v>
      </c>
      <c r="AE92" s="22">
        <v>1</v>
      </c>
      <c r="AF92" s="22">
        <f t="shared" si="135"/>
        <v>-0.10573411347504191</v>
      </c>
      <c r="AG92" s="22">
        <f t="shared" si="136"/>
        <v>0.97680415159684475</v>
      </c>
      <c r="AH92" s="22">
        <f t="shared" si="137"/>
        <v>0.12747929751561199</v>
      </c>
      <c r="AI92" s="22">
        <f t="shared" si="138"/>
        <v>1.2332134109906538</v>
      </c>
      <c r="AJ92" s="22">
        <f t="shared" si="139"/>
        <v>-2.6288582302280261</v>
      </c>
      <c r="AK92" s="22">
        <f t="shared" si="140"/>
        <v>1.3004365594014071</v>
      </c>
      <c r="AL92" s="22">
        <f t="shared" si="141"/>
        <v>-0.26045815850257598</v>
      </c>
      <c r="AM92" s="22">
        <f t="shared" si="142"/>
        <v>3.3684000717254503</v>
      </c>
      <c r="AN92" s="46">
        <v>1</v>
      </c>
      <c r="AO92" s="46">
        <v>1</v>
      </c>
      <c r="AP92" s="51">
        <v>1</v>
      </c>
      <c r="AQ92" s="21">
        <v>1</v>
      </c>
      <c r="AR92" s="17">
        <f t="shared" si="143"/>
        <v>2.3128792285653859</v>
      </c>
      <c r="AS92" s="17">
        <f t="shared" si="144"/>
        <v>2.3128792285653859</v>
      </c>
      <c r="AT92" s="17">
        <f t="shared" si="145"/>
        <v>128.73441734246612</v>
      </c>
      <c r="AU92" s="17">
        <f t="shared" si="146"/>
        <v>2.3128792285653859</v>
      </c>
      <c r="AV92" s="17">
        <f t="shared" si="147"/>
        <v>2.3128792285653859</v>
      </c>
      <c r="AW92" s="17">
        <f t="shared" si="148"/>
        <v>128.73441734246612</v>
      </c>
      <c r="AX92" s="14">
        <f t="shared" si="149"/>
        <v>2.95318375394879E-3</v>
      </c>
      <c r="AY92" s="14">
        <f t="shared" si="150"/>
        <v>2.7177481892397271E-3</v>
      </c>
      <c r="AZ92" s="67">
        <f t="shared" si="151"/>
        <v>1.0815223274859198E-2</v>
      </c>
      <c r="BA92" s="21">
        <f t="shared" si="152"/>
        <v>0</v>
      </c>
      <c r="BB92" s="66">
        <v>346</v>
      </c>
      <c r="BC92" s="15">
        <f t="shared" si="153"/>
        <v>352.14944355586954</v>
      </c>
      <c r="BD92" s="19">
        <f t="shared" si="154"/>
        <v>6.1494435558695386</v>
      </c>
      <c r="BE92" s="53">
        <f t="shared" si="155"/>
        <v>6.1494435558695386</v>
      </c>
      <c r="BF92" s="61">
        <f t="shared" si="156"/>
        <v>3.0544611456125888E-4</v>
      </c>
      <c r="BG92" s="62">
        <f t="shared" si="157"/>
        <v>0.41387948523050289</v>
      </c>
      <c r="BH92" s="63">
        <f t="shared" si="158"/>
        <v>42.804447054096471</v>
      </c>
      <c r="BI92" s="46">
        <f t="shared" si="159"/>
        <v>9.6690767832473094E-3</v>
      </c>
      <c r="BJ92" s="64">
        <f t="shared" si="160"/>
        <v>0.98253740374036991</v>
      </c>
      <c r="BK92" s="66">
        <v>87</v>
      </c>
      <c r="BL92" s="66">
        <v>433</v>
      </c>
      <c r="BM92" s="66">
        <v>87</v>
      </c>
      <c r="BN92" s="10">
        <f t="shared" si="161"/>
        <v>607</v>
      </c>
      <c r="BO92" s="15">
        <f t="shared" si="162"/>
        <v>482.16114174939844</v>
      </c>
      <c r="BP92" s="9">
        <f t="shared" si="163"/>
        <v>-124.83885825060156</v>
      </c>
      <c r="BQ92" s="53">
        <f t="shared" si="164"/>
        <v>0</v>
      </c>
      <c r="BR92" s="7">
        <f t="shared" si="165"/>
        <v>0</v>
      </c>
      <c r="BS92" s="62">
        <f t="shared" si="166"/>
        <v>0</v>
      </c>
      <c r="BT92" s="48">
        <f t="shared" si="167"/>
        <v>43.603439578098104</v>
      </c>
      <c r="BU92" s="46">
        <f t="shared" si="168"/>
        <v>0</v>
      </c>
      <c r="BV92" s="64">
        <f t="shared" si="169"/>
        <v>1.2589152203299827</v>
      </c>
      <c r="BW92" s="16">
        <f t="shared" si="170"/>
        <v>1040</v>
      </c>
      <c r="BX92" s="69">
        <f t="shared" si="171"/>
        <v>942.93868787795373</v>
      </c>
      <c r="BY92" s="66">
        <v>87</v>
      </c>
      <c r="BZ92" s="15">
        <f t="shared" si="172"/>
        <v>108.62810257268579</v>
      </c>
      <c r="CA92" s="37">
        <f t="shared" si="173"/>
        <v>21.628102572685791</v>
      </c>
      <c r="CB92" s="54">
        <f t="shared" si="174"/>
        <v>21.628102572685791</v>
      </c>
      <c r="CC92" s="26">
        <f t="shared" si="175"/>
        <v>6.7377266581575756E-3</v>
      </c>
      <c r="CD92" s="47">
        <f t="shared" si="176"/>
        <v>21.628102572685791</v>
      </c>
      <c r="CE92" s="48">
        <f t="shared" si="177"/>
        <v>42.804447054096471</v>
      </c>
      <c r="CF92" s="65">
        <f t="shared" si="178"/>
        <v>0.5052769994984887</v>
      </c>
      <c r="CG92" t="s">
        <v>222</v>
      </c>
      <c r="CH92" s="66">
        <v>0</v>
      </c>
      <c r="CI92" s="15">
        <f t="shared" si="179"/>
        <v>100.61402212601513</v>
      </c>
      <c r="CJ92" s="37">
        <f t="shared" si="180"/>
        <v>100.61402212601513</v>
      </c>
      <c r="CK92" s="54">
        <f t="shared" si="181"/>
        <v>100.61402212601513</v>
      </c>
      <c r="CL92" s="26">
        <f t="shared" si="182"/>
        <v>1.5654896861057279E-2</v>
      </c>
      <c r="CM92" s="47">
        <f t="shared" si="183"/>
        <v>100.61402212601513</v>
      </c>
      <c r="CN92" s="48">
        <f t="shared" si="184"/>
        <v>42.804447054096471</v>
      </c>
      <c r="CO92" s="65">
        <f t="shared" si="185"/>
        <v>2.3505506799061937</v>
      </c>
      <c r="CP92" s="70">
        <f t="shared" si="186"/>
        <v>0</v>
      </c>
      <c r="CQ92" s="1">
        <f t="shared" si="187"/>
        <v>1127</v>
      </c>
    </row>
    <row r="93" spans="1:95" x14ac:dyDescent="0.2">
      <c r="A93" s="30" t="s">
        <v>121</v>
      </c>
      <c r="B93">
        <v>0</v>
      </c>
      <c r="C93">
        <v>0</v>
      </c>
      <c r="D93">
        <v>0.162100456621004</v>
      </c>
      <c r="E93">
        <v>0.83789954337899497</v>
      </c>
      <c r="F93">
        <v>0.172439759036144</v>
      </c>
      <c r="G93">
        <v>0.172439759036144</v>
      </c>
      <c r="H93">
        <v>9.2607973421926906E-2</v>
      </c>
      <c r="I93">
        <v>0.22799003322259101</v>
      </c>
      <c r="J93">
        <v>0.14530552273448499</v>
      </c>
      <c r="K93">
        <v>0.15829229080077001</v>
      </c>
      <c r="L93">
        <v>-8.3033323897014802E-2</v>
      </c>
      <c r="M93">
        <v>-1.3841297028685</v>
      </c>
      <c r="N93" s="21">
        <v>0</v>
      </c>
      <c r="O93">
        <v>0.98337239539404298</v>
      </c>
      <c r="P93">
        <v>0.98795711043365697</v>
      </c>
      <c r="Q93">
        <v>1.00984035035331</v>
      </c>
      <c r="R93">
        <v>0.97547838020651501</v>
      </c>
      <c r="S93">
        <v>4.2899999618530202</v>
      </c>
      <c r="T93" s="27">
        <f t="shared" si="126"/>
        <v>0.97547838020651501</v>
      </c>
      <c r="U93" s="27">
        <f t="shared" si="127"/>
        <v>1.00984035035331</v>
      </c>
      <c r="V93" s="39">
        <f t="shared" si="128"/>
        <v>4.184802213874395</v>
      </c>
      <c r="W93" s="38">
        <f t="shared" si="129"/>
        <v>4.3322150644933402</v>
      </c>
      <c r="X93" s="44">
        <f t="shared" si="130"/>
        <v>1.1678907012959594</v>
      </c>
      <c r="Y93" s="44">
        <f t="shared" si="131"/>
        <v>0.16159654212472357</v>
      </c>
      <c r="Z93" s="22">
        <f t="shared" si="132"/>
        <v>1</v>
      </c>
      <c r="AA93" s="22">
        <f t="shared" si="133"/>
        <v>1</v>
      </c>
      <c r="AB93" s="22">
        <f t="shared" si="134"/>
        <v>1</v>
      </c>
      <c r="AC93" s="22">
        <v>1</v>
      </c>
      <c r="AD93" s="22">
        <v>1</v>
      </c>
      <c r="AE93" s="22">
        <v>1</v>
      </c>
      <c r="AF93" s="22">
        <f t="shared" si="135"/>
        <v>-0.10573411347504191</v>
      </c>
      <c r="AG93" s="22">
        <f t="shared" si="136"/>
        <v>0.97680415159684475</v>
      </c>
      <c r="AH93" s="22">
        <f t="shared" si="137"/>
        <v>-8.3033323897014802E-2</v>
      </c>
      <c r="AI93" s="22">
        <f t="shared" si="138"/>
        <v>1.0227007895780271</v>
      </c>
      <c r="AJ93" s="22">
        <f t="shared" si="139"/>
        <v>-2.6288582302280261</v>
      </c>
      <c r="AK93" s="22">
        <f t="shared" si="140"/>
        <v>1.3004365594014071</v>
      </c>
      <c r="AL93" s="22">
        <f t="shared" si="141"/>
        <v>-1.3841297028685</v>
      </c>
      <c r="AM93" s="22">
        <f t="shared" si="142"/>
        <v>2.2447285273595261</v>
      </c>
      <c r="AN93" s="46">
        <v>1</v>
      </c>
      <c r="AO93" s="46">
        <v>1</v>
      </c>
      <c r="AP93" s="51">
        <v>1</v>
      </c>
      <c r="AQ93" s="21">
        <v>1</v>
      </c>
      <c r="AR93" s="17">
        <f t="shared" si="143"/>
        <v>1.0939421721721427</v>
      </c>
      <c r="AS93" s="17">
        <f t="shared" si="144"/>
        <v>1.0939421721721427</v>
      </c>
      <c r="AT93" s="17">
        <f t="shared" si="145"/>
        <v>25.389567533590263</v>
      </c>
      <c r="AU93" s="17">
        <f t="shared" si="146"/>
        <v>1.0939421721721427</v>
      </c>
      <c r="AV93" s="17">
        <f t="shared" si="147"/>
        <v>1.0939421721721427</v>
      </c>
      <c r="AW93" s="17">
        <f t="shared" si="148"/>
        <v>25.389567533590263</v>
      </c>
      <c r="AX93" s="14">
        <f t="shared" si="149"/>
        <v>1.3967924527654998E-3</v>
      </c>
      <c r="AY93" s="14">
        <f t="shared" si="150"/>
        <v>1.2854364900833667E-3</v>
      </c>
      <c r="AZ93" s="67">
        <f t="shared" si="151"/>
        <v>2.1330258636072883E-3</v>
      </c>
      <c r="BA93" s="21">
        <f t="shared" si="152"/>
        <v>0</v>
      </c>
      <c r="BB93" s="66">
        <v>214</v>
      </c>
      <c r="BC93" s="15">
        <f t="shared" si="153"/>
        <v>166.55911923756926</v>
      </c>
      <c r="BD93" s="19">
        <f t="shared" si="154"/>
        <v>-47.440880762430737</v>
      </c>
      <c r="BE93" s="53">
        <f t="shared" si="155"/>
        <v>0</v>
      </c>
      <c r="BF93" s="61">
        <f t="shared" si="156"/>
        <v>0</v>
      </c>
      <c r="BG93" s="62">
        <f t="shared" si="157"/>
        <v>0</v>
      </c>
      <c r="BH93" s="63">
        <f t="shared" si="158"/>
        <v>4.3322150644933402</v>
      </c>
      <c r="BI93" s="46">
        <f t="shared" si="159"/>
        <v>0</v>
      </c>
      <c r="BJ93" s="64">
        <f t="shared" si="160"/>
        <v>1.284829080386551</v>
      </c>
      <c r="BK93" s="66">
        <v>56</v>
      </c>
      <c r="BL93" s="66">
        <v>292</v>
      </c>
      <c r="BM93" s="66">
        <v>0</v>
      </c>
      <c r="BN93" s="10">
        <f t="shared" si="161"/>
        <v>348</v>
      </c>
      <c r="BO93" s="15">
        <f t="shared" si="162"/>
        <v>228.05185857867025</v>
      </c>
      <c r="BP93" s="9">
        <f t="shared" si="163"/>
        <v>-119.94814142132975</v>
      </c>
      <c r="BQ93" s="53">
        <f t="shared" si="164"/>
        <v>0</v>
      </c>
      <c r="BR93" s="7">
        <f t="shared" si="165"/>
        <v>0</v>
      </c>
      <c r="BS93" s="62">
        <f t="shared" si="166"/>
        <v>0</v>
      </c>
      <c r="BT93" s="48">
        <f t="shared" si="167"/>
        <v>4.3322150644933402</v>
      </c>
      <c r="BU93" s="46">
        <f t="shared" si="168"/>
        <v>0</v>
      </c>
      <c r="BV93" s="64">
        <f t="shared" si="169"/>
        <v>1.5259687080337987</v>
      </c>
      <c r="BW93" s="16">
        <f t="shared" si="170"/>
        <v>571</v>
      </c>
      <c r="BX93" s="69">
        <f t="shared" si="171"/>
        <v>416.03508959031109</v>
      </c>
      <c r="BY93" s="66">
        <v>9</v>
      </c>
      <c r="BZ93" s="15">
        <f t="shared" si="172"/>
        <v>21.424111774071605</v>
      </c>
      <c r="CA93" s="37">
        <f t="shared" si="173"/>
        <v>12.424111774071605</v>
      </c>
      <c r="CB93" s="54">
        <f t="shared" si="174"/>
        <v>12.424111774071605</v>
      </c>
      <c r="CC93" s="26">
        <f t="shared" si="175"/>
        <v>3.8704398050067356E-3</v>
      </c>
      <c r="CD93" s="47">
        <f t="shared" si="176"/>
        <v>12.424111774071605</v>
      </c>
      <c r="CE93" s="48">
        <f t="shared" si="177"/>
        <v>4.184802213874395</v>
      </c>
      <c r="CF93" s="65">
        <f t="shared" si="178"/>
        <v>2.9688647489433078</v>
      </c>
      <c r="CG93" t="s">
        <v>222</v>
      </c>
      <c r="CH93" s="66">
        <v>62</v>
      </c>
      <c r="CI93" s="15">
        <f t="shared" si="179"/>
        <v>19.843539609138602</v>
      </c>
      <c r="CJ93" s="37">
        <f t="shared" si="180"/>
        <v>-42.156460390861398</v>
      </c>
      <c r="CK93" s="54">
        <f t="shared" si="181"/>
        <v>-42.156460390861398</v>
      </c>
      <c r="CL93" s="26">
        <f t="shared" si="182"/>
        <v>-6.5592749946882523E-3</v>
      </c>
      <c r="CM93" s="47">
        <f t="shared" si="183"/>
        <v>-42.156460390861398</v>
      </c>
      <c r="CN93" s="48">
        <f t="shared" si="184"/>
        <v>4.184802213874395</v>
      </c>
      <c r="CO93" s="65">
        <f t="shared" si="185"/>
        <v>-10.073704379885587</v>
      </c>
      <c r="CP93" s="70">
        <f t="shared" si="186"/>
        <v>0</v>
      </c>
      <c r="CQ93" s="1">
        <f t="shared" si="187"/>
        <v>580</v>
      </c>
    </row>
    <row r="94" spans="1:95" x14ac:dyDescent="0.2">
      <c r="A94" s="30" t="s">
        <v>122</v>
      </c>
      <c r="B94">
        <v>0</v>
      </c>
      <c r="C94">
        <v>0</v>
      </c>
      <c r="D94">
        <v>0.114662405113863</v>
      </c>
      <c r="E94">
        <v>0.88533759488613595</v>
      </c>
      <c r="F94">
        <v>0.114421930870083</v>
      </c>
      <c r="G94">
        <v>0.114421930870083</v>
      </c>
      <c r="H94">
        <v>8.4412870873380605E-2</v>
      </c>
      <c r="I94">
        <v>0.28123694107814401</v>
      </c>
      <c r="J94">
        <v>0.15407795946225999</v>
      </c>
      <c r="K94">
        <v>0.13277762471965701</v>
      </c>
      <c r="L94">
        <v>0.995873830838236</v>
      </c>
      <c r="M94">
        <v>-1.4680679782088</v>
      </c>
      <c r="N94" s="21">
        <v>0</v>
      </c>
      <c r="O94">
        <v>0.98856837635300499</v>
      </c>
      <c r="P94">
        <v>0.96507861061004496</v>
      </c>
      <c r="Q94">
        <v>1.0073835248180101</v>
      </c>
      <c r="R94">
        <v>0.99476429184270598</v>
      </c>
      <c r="S94">
        <v>173.46000671386699</v>
      </c>
      <c r="T94" s="27">
        <f t="shared" si="126"/>
        <v>0.99476429184270598</v>
      </c>
      <c r="U94" s="27">
        <f t="shared" si="127"/>
        <v>1.0073835248180101</v>
      </c>
      <c r="V94" s="39">
        <f t="shared" si="128"/>
        <v>172.55182074175093</v>
      </c>
      <c r="W94" s="38">
        <f t="shared" si="129"/>
        <v>174.74075297837103</v>
      </c>
      <c r="X94" s="44">
        <f t="shared" si="130"/>
        <v>1.1924029727497938</v>
      </c>
      <c r="Y94" s="44">
        <f t="shared" si="131"/>
        <v>0.14228738042678152</v>
      </c>
      <c r="Z94" s="22">
        <f t="shared" si="132"/>
        <v>1</v>
      </c>
      <c r="AA94" s="22">
        <f t="shared" si="133"/>
        <v>1</v>
      </c>
      <c r="AB94" s="22">
        <f t="shared" si="134"/>
        <v>1</v>
      </c>
      <c r="AC94" s="22">
        <v>1</v>
      </c>
      <c r="AD94" s="22">
        <v>1</v>
      </c>
      <c r="AE94" s="22">
        <v>1</v>
      </c>
      <c r="AF94" s="22">
        <f t="shared" si="135"/>
        <v>-0.10573411347504191</v>
      </c>
      <c r="AG94" s="22">
        <f t="shared" si="136"/>
        <v>0.97680415159684475</v>
      </c>
      <c r="AH94" s="22">
        <f t="shared" si="137"/>
        <v>0.97680415159684475</v>
      </c>
      <c r="AI94" s="22">
        <f t="shared" si="138"/>
        <v>2.0825382650718867</v>
      </c>
      <c r="AJ94" s="22">
        <f t="shared" si="139"/>
        <v>-2.6288582302280261</v>
      </c>
      <c r="AK94" s="22">
        <f t="shared" si="140"/>
        <v>1.3004365594014071</v>
      </c>
      <c r="AL94" s="22">
        <f t="shared" si="141"/>
        <v>-1.4680679782088</v>
      </c>
      <c r="AM94" s="22">
        <f t="shared" si="142"/>
        <v>2.1607902520192264</v>
      </c>
      <c r="AN94" s="46">
        <v>1</v>
      </c>
      <c r="AO94" s="46">
        <v>1</v>
      </c>
      <c r="AP94" s="51">
        <v>1</v>
      </c>
      <c r="AQ94" s="21">
        <v>1</v>
      </c>
      <c r="AR94" s="17">
        <f t="shared" si="143"/>
        <v>18.809270836669928</v>
      </c>
      <c r="AS94" s="17">
        <f t="shared" si="144"/>
        <v>18.809270836669928</v>
      </c>
      <c r="AT94" s="17">
        <f t="shared" si="145"/>
        <v>21.799696524671241</v>
      </c>
      <c r="AU94" s="17">
        <f t="shared" si="146"/>
        <v>18.809270836669928</v>
      </c>
      <c r="AV94" s="17">
        <f t="shared" si="147"/>
        <v>18.809270836669928</v>
      </c>
      <c r="AW94" s="17">
        <f t="shared" si="148"/>
        <v>21.799696524671241</v>
      </c>
      <c r="AX94" s="14">
        <f t="shared" si="149"/>
        <v>2.4016486625170995E-2</v>
      </c>
      <c r="AY94" s="14">
        <f t="shared" si="150"/>
        <v>2.2101829237744893E-2</v>
      </c>
      <c r="AZ94" s="67">
        <f t="shared" si="151"/>
        <v>1.8314339716261542E-3</v>
      </c>
      <c r="BA94" s="21">
        <f t="shared" si="152"/>
        <v>0</v>
      </c>
      <c r="BB94" s="66">
        <v>2775</v>
      </c>
      <c r="BC94" s="15">
        <f t="shared" si="153"/>
        <v>2863.8219311318903</v>
      </c>
      <c r="BD94" s="19">
        <f t="shared" si="154"/>
        <v>88.821931131890324</v>
      </c>
      <c r="BE94" s="53">
        <f t="shared" si="155"/>
        <v>88.821931131890324</v>
      </c>
      <c r="BF94" s="61">
        <f t="shared" si="156"/>
        <v>4.4118323073586386E-3</v>
      </c>
      <c r="BG94" s="62">
        <f t="shared" si="157"/>
        <v>5.9780327764709131</v>
      </c>
      <c r="BH94" s="63">
        <f t="shared" si="158"/>
        <v>172.55182074175093</v>
      </c>
      <c r="BI94" s="46">
        <f t="shared" si="159"/>
        <v>3.4644854808097994E-2</v>
      </c>
      <c r="BJ94" s="64">
        <f t="shared" si="160"/>
        <v>0.96898482752494863</v>
      </c>
      <c r="BK94" s="66">
        <v>867</v>
      </c>
      <c r="BL94" s="66">
        <v>5204</v>
      </c>
      <c r="BM94" s="66">
        <v>173</v>
      </c>
      <c r="BN94" s="10">
        <f t="shared" si="161"/>
        <v>6244</v>
      </c>
      <c r="BO94" s="15">
        <f t="shared" si="162"/>
        <v>3921.1297287267971</v>
      </c>
      <c r="BP94" s="9">
        <f t="shared" si="163"/>
        <v>-2322.8702712732029</v>
      </c>
      <c r="BQ94" s="53">
        <f t="shared" si="164"/>
        <v>0</v>
      </c>
      <c r="BR94" s="7">
        <f t="shared" si="165"/>
        <v>0</v>
      </c>
      <c r="BS94" s="62">
        <f t="shared" si="166"/>
        <v>0</v>
      </c>
      <c r="BT94" s="48">
        <f t="shared" si="167"/>
        <v>174.74075297837103</v>
      </c>
      <c r="BU94" s="46">
        <f t="shared" si="168"/>
        <v>0</v>
      </c>
      <c r="BV94" s="64">
        <f t="shared" si="169"/>
        <v>1.5923982198945115</v>
      </c>
      <c r="BW94" s="16">
        <f t="shared" si="170"/>
        <v>9019</v>
      </c>
      <c r="BX94" s="69">
        <f t="shared" si="171"/>
        <v>6803.3465826697002</v>
      </c>
      <c r="BY94" s="66">
        <v>0</v>
      </c>
      <c r="BZ94" s="15">
        <f t="shared" si="172"/>
        <v>18.394922811013092</v>
      </c>
      <c r="CA94" s="37">
        <f t="shared" si="173"/>
        <v>18.394922811013092</v>
      </c>
      <c r="CB94" s="54">
        <f t="shared" si="174"/>
        <v>18.394922811013092</v>
      </c>
      <c r="CC94" s="26">
        <f t="shared" si="175"/>
        <v>5.7305055486022169E-3</v>
      </c>
      <c r="CD94" s="47">
        <f t="shared" si="176"/>
        <v>18.394922811013092</v>
      </c>
      <c r="CE94" s="48">
        <f t="shared" si="177"/>
        <v>172.55182074175093</v>
      </c>
      <c r="CF94" s="65">
        <f t="shared" si="178"/>
        <v>0.10660520840602307</v>
      </c>
      <c r="CG94" t="s">
        <v>222</v>
      </c>
      <c r="CH94" s="66">
        <v>0</v>
      </c>
      <c r="CI94" s="15">
        <f t="shared" si="179"/>
        <v>17.037830238038111</v>
      </c>
      <c r="CJ94" s="37">
        <f t="shared" si="180"/>
        <v>17.037830238038111</v>
      </c>
      <c r="CK94" s="54">
        <f t="shared" si="181"/>
        <v>17.037830238038111</v>
      </c>
      <c r="CL94" s="26">
        <f t="shared" si="182"/>
        <v>2.6509771647795412E-3</v>
      </c>
      <c r="CM94" s="47">
        <f t="shared" si="183"/>
        <v>17.037830238038111</v>
      </c>
      <c r="CN94" s="48">
        <f t="shared" si="184"/>
        <v>172.55182074175093</v>
      </c>
      <c r="CO94" s="65">
        <f t="shared" si="185"/>
        <v>9.8740367761970593E-2</v>
      </c>
      <c r="CP94" s="70">
        <f t="shared" si="186"/>
        <v>0</v>
      </c>
      <c r="CQ94" s="1">
        <f t="shared" si="187"/>
        <v>9019</v>
      </c>
    </row>
    <row r="95" spans="1:95" x14ac:dyDescent="0.2">
      <c r="A95" s="30" t="s">
        <v>173</v>
      </c>
      <c r="B95">
        <v>0</v>
      </c>
      <c r="C95">
        <v>0</v>
      </c>
      <c r="D95">
        <v>0.57692307692307598</v>
      </c>
      <c r="E95">
        <v>0.42307692307692302</v>
      </c>
      <c r="F95">
        <v>0.58064516129032195</v>
      </c>
      <c r="G95">
        <v>0.58064516129032195</v>
      </c>
      <c r="H95">
        <v>0.90400000000000003</v>
      </c>
      <c r="I95">
        <v>0.54400000000000004</v>
      </c>
      <c r="J95">
        <v>0.70126742402595599</v>
      </c>
      <c r="K95">
        <v>0.63811247952943195</v>
      </c>
      <c r="L95">
        <v>-0.73052638173943096</v>
      </c>
      <c r="M95">
        <v>-1.07887810880327</v>
      </c>
      <c r="N95" s="21">
        <v>0</v>
      </c>
      <c r="O95">
        <v>0.99009780279749304</v>
      </c>
      <c r="P95">
        <v>0.98947240973281503</v>
      </c>
      <c r="Q95">
        <v>1.0248618572284101</v>
      </c>
      <c r="R95">
        <v>0.98824104452405703</v>
      </c>
      <c r="S95">
        <v>32.240001678466797</v>
      </c>
      <c r="T95" s="27">
        <f t="shared" si="126"/>
        <v>0.98824104452405703</v>
      </c>
      <c r="U95" s="27">
        <f t="shared" si="127"/>
        <v>1.0248618572284101</v>
      </c>
      <c r="V95" s="39">
        <f t="shared" si="128"/>
        <v>31.860892934185379</v>
      </c>
      <c r="W95" s="38">
        <f t="shared" si="129"/>
        <v>33.041547997240542</v>
      </c>
      <c r="X95" s="44">
        <f t="shared" si="130"/>
        <v>0.95354284443879866</v>
      </c>
      <c r="Y95" s="44">
        <f t="shared" si="131"/>
        <v>0.64651332900844394</v>
      </c>
      <c r="Z95" s="22">
        <f t="shared" si="132"/>
        <v>1</v>
      </c>
      <c r="AA95" s="22">
        <f t="shared" si="133"/>
        <v>1</v>
      </c>
      <c r="AB95" s="22">
        <f t="shared" si="134"/>
        <v>1</v>
      </c>
      <c r="AC95" s="22">
        <v>1</v>
      </c>
      <c r="AD95" s="22">
        <v>1</v>
      </c>
      <c r="AE95" s="22">
        <v>1</v>
      </c>
      <c r="AF95" s="22">
        <f t="shared" si="135"/>
        <v>-0.10573411347504191</v>
      </c>
      <c r="AG95" s="22">
        <f t="shared" si="136"/>
        <v>0.97680415159684475</v>
      </c>
      <c r="AH95" s="22">
        <f t="shared" si="137"/>
        <v>-0.10573411347504191</v>
      </c>
      <c r="AI95" s="22">
        <f t="shared" si="138"/>
        <v>1</v>
      </c>
      <c r="AJ95" s="22">
        <f t="shared" si="139"/>
        <v>-2.6288582302280261</v>
      </c>
      <c r="AK95" s="22">
        <f t="shared" si="140"/>
        <v>1.3004365594014071</v>
      </c>
      <c r="AL95" s="22">
        <f t="shared" si="141"/>
        <v>-1.07887810880327</v>
      </c>
      <c r="AM95" s="22">
        <f t="shared" si="142"/>
        <v>2.5499801214247562</v>
      </c>
      <c r="AN95" s="46">
        <v>1</v>
      </c>
      <c r="AO95" s="46">
        <v>1</v>
      </c>
      <c r="AP95" s="51">
        <v>1</v>
      </c>
      <c r="AQ95" s="21">
        <v>1</v>
      </c>
      <c r="AR95" s="17">
        <f t="shared" si="143"/>
        <v>1</v>
      </c>
      <c r="AS95" s="17">
        <f t="shared" si="144"/>
        <v>1</v>
      </c>
      <c r="AT95" s="17">
        <f t="shared" si="145"/>
        <v>42.281187808974664</v>
      </c>
      <c r="AU95" s="17">
        <f t="shared" si="146"/>
        <v>1</v>
      </c>
      <c r="AV95" s="17">
        <f t="shared" si="147"/>
        <v>1</v>
      </c>
      <c r="AW95" s="17">
        <f t="shared" si="148"/>
        <v>42.281187808974664</v>
      </c>
      <c r="AX95" s="14">
        <f t="shared" si="149"/>
        <v>1.2768430437159347E-3</v>
      </c>
      <c r="AY95" s="14">
        <f t="shared" si="150"/>
        <v>1.1750497629422138E-3</v>
      </c>
      <c r="AZ95" s="67">
        <f t="shared" si="151"/>
        <v>3.5521230135670246E-3</v>
      </c>
      <c r="BA95" s="21">
        <f t="shared" si="152"/>
        <v>0</v>
      </c>
      <c r="BB95" s="66">
        <v>129</v>
      </c>
      <c r="BC95" s="15">
        <f t="shared" si="153"/>
        <v>152.25587190486291</v>
      </c>
      <c r="BD95" s="19">
        <f t="shared" si="154"/>
        <v>23.255871904862914</v>
      </c>
      <c r="BE95" s="53">
        <f t="shared" si="155"/>
        <v>23.255871904862914</v>
      </c>
      <c r="BF95" s="61">
        <f t="shared" si="156"/>
        <v>1.1551314601944158E-3</v>
      </c>
      <c r="BG95" s="62">
        <f t="shared" si="157"/>
        <v>1.5652031285634223</v>
      </c>
      <c r="BH95" s="63">
        <f t="shared" si="158"/>
        <v>31.860892934185379</v>
      </c>
      <c r="BI95" s="46">
        <f t="shared" si="159"/>
        <v>4.9126153865073442E-2</v>
      </c>
      <c r="BJ95" s="64">
        <f t="shared" si="160"/>
        <v>0.84725796375594398</v>
      </c>
      <c r="BK95" s="66">
        <v>32</v>
      </c>
      <c r="BL95" s="66">
        <v>322</v>
      </c>
      <c r="BM95" s="66">
        <v>0</v>
      </c>
      <c r="BN95" s="10">
        <f t="shared" si="161"/>
        <v>354</v>
      </c>
      <c r="BO95" s="15">
        <f t="shared" si="162"/>
        <v>208.46792854310402</v>
      </c>
      <c r="BP95" s="9">
        <f t="shared" si="163"/>
        <v>-145.53207145689598</v>
      </c>
      <c r="BQ95" s="53">
        <f t="shared" si="164"/>
        <v>0</v>
      </c>
      <c r="BR95" s="7">
        <f t="shared" si="165"/>
        <v>0</v>
      </c>
      <c r="BS95" s="62">
        <f t="shared" si="166"/>
        <v>0</v>
      </c>
      <c r="BT95" s="48">
        <f t="shared" si="167"/>
        <v>33.041547997240542</v>
      </c>
      <c r="BU95" s="46">
        <f t="shared" si="168"/>
        <v>0</v>
      </c>
      <c r="BV95" s="64">
        <f t="shared" si="169"/>
        <v>1.6981029287044742</v>
      </c>
      <c r="BW95" s="16">
        <f t="shared" si="170"/>
        <v>483</v>
      </c>
      <c r="BX95" s="69">
        <f t="shared" si="171"/>
        <v>396.40132399623411</v>
      </c>
      <c r="BY95" s="66">
        <v>0</v>
      </c>
      <c r="BZ95" s="15">
        <f t="shared" si="172"/>
        <v>35.677523548267196</v>
      </c>
      <c r="CA95" s="37">
        <f t="shared" si="173"/>
        <v>35.677523548267196</v>
      </c>
      <c r="CB95" s="54">
        <f t="shared" si="174"/>
        <v>35.677523548267196</v>
      </c>
      <c r="CC95" s="26">
        <f t="shared" si="175"/>
        <v>1.1114493317217209E-2</v>
      </c>
      <c r="CD95" s="47">
        <f t="shared" si="176"/>
        <v>35.677523548267196</v>
      </c>
      <c r="CE95" s="48">
        <f t="shared" si="177"/>
        <v>31.860892934185379</v>
      </c>
      <c r="CF95" s="65">
        <f t="shared" si="178"/>
        <v>1.1197904472409415</v>
      </c>
      <c r="CG95" t="s">
        <v>222</v>
      </c>
      <c r="CH95" s="66">
        <v>0</v>
      </c>
      <c r="CI95" s="15">
        <f t="shared" si="179"/>
        <v>33.045400395214031</v>
      </c>
      <c r="CJ95" s="37">
        <f t="shared" si="180"/>
        <v>33.045400395214031</v>
      </c>
      <c r="CK95" s="54">
        <f t="shared" si="181"/>
        <v>33.045400395214031</v>
      </c>
      <c r="CL95" s="26">
        <f t="shared" si="182"/>
        <v>5.1416524654137284E-3</v>
      </c>
      <c r="CM95" s="47">
        <f t="shared" si="183"/>
        <v>33.045400395214031</v>
      </c>
      <c r="CN95" s="48">
        <f t="shared" si="184"/>
        <v>31.860892934185379</v>
      </c>
      <c r="CO95" s="65">
        <f t="shared" si="185"/>
        <v>1.0371774721906091</v>
      </c>
      <c r="CP95" s="70">
        <f t="shared" si="186"/>
        <v>0</v>
      </c>
      <c r="CQ95" s="1">
        <f t="shared" si="187"/>
        <v>483</v>
      </c>
    </row>
    <row r="96" spans="1:95" x14ac:dyDescent="0.2">
      <c r="A96" s="30" t="s">
        <v>255</v>
      </c>
      <c r="B96">
        <v>0</v>
      </c>
      <c r="C96">
        <v>0</v>
      </c>
      <c r="D96">
        <v>0.133839392728725</v>
      </c>
      <c r="E96">
        <v>0.86616060727127397</v>
      </c>
      <c r="F96">
        <v>0.36273341279300703</v>
      </c>
      <c r="G96">
        <v>0.36273341279300703</v>
      </c>
      <c r="H96">
        <v>0.19849561220225601</v>
      </c>
      <c r="I96">
        <v>0.16924362724613401</v>
      </c>
      <c r="J96">
        <v>0.18328698099306401</v>
      </c>
      <c r="K96">
        <v>0.25784551990705801</v>
      </c>
      <c r="L96">
        <v>0.752656811772767</v>
      </c>
      <c r="M96">
        <v>-1.2265897174975999</v>
      </c>
      <c r="N96" s="21">
        <v>0</v>
      </c>
      <c r="O96">
        <v>1.00038129194744</v>
      </c>
      <c r="P96">
        <v>0.99138563874809504</v>
      </c>
      <c r="Q96">
        <v>1.00392356493141</v>
      </c>
      <c r="R96">
        <v>0.99341094551821696</v>
      </c>
      <c r="S96">
        <v>208.94000244140599</v>
      </c>
      <c r="T96" s="27">
        <f t="shared" si="126"/>
        <v>0.99341094551821696</v>
      </c>
      <c r="U96" s="27">
        <f t="shared" si="127"/>
        <v>1.00392356493141</v>
      </c>
      <c r="V96" s="39">
        <f t="shared" si="128"/>
        <v>207.5632853818957</v>
      </c>
      <c r="W96" s="38">
        <f t="shared" si="129"/>
        <v>209.75979210775381</v>
      </c>
      <c r="X96" s="44">
        <f t="shared" si="130"/>
        <v>1.1824938067712636</v>
      </c>
      <c r="Y96" s="44">
        <f t="shared" si="131"/>
        <v>0.23831113695189302</v>
      </c>
      <c r="Z96" s="22">
        <f t="shared" si="132"/>
        <v>1</v>
      </c>
      <c r="AA96" s="22">
        <f t="shared" si="133"/>
        <v>1</v>
      </c>
      <c r="AB96" s="22">
        <f t="shared" si="134"/>
        <v>1</v>
      </c>
      <c r="AC96" s="22">
        <v>1</v>
      </c>
      <c r="AD96" s="22">
        <v>1</v>
      </c>
      <c r="AE96" s="22">
        <v>1</v>
      </c>
      <c r="AF96" s="22">
        <f t="shared" si="135"/>
        <v>-0.10573411347504191</v>
      </c>
      <c r="AG96" s="22">
        <f t="shared" si="136"/>
        <v>0.97680415159684475</v>
      </c>
      <c r="AH96" s="22">
        <f t="shared" si="137"/>
        <v>0.752656811772767</v>
      </c>
      <c r="AI96" s="22">
        <f t="shared" si="138"/>
        <v>1.858390925247809</v>
      </c>
      <c r="AJ96" s="22">
        <f t="shared" si="139"/>
        <v>-2.6288582302280261</v>
      </c>
      <c r="AK96" s="22">
        <f t="shared" si="140"/>
        <v>1.3004365594014071</v>
      </c>
      <c r="AL96" s="22">
        <f t="shared" si="141"/>
        <v>-1.2265897174975999</v>
      </c>
      <c r="AM96" s="22">
        <f t="shared" si="142"/>
        <v>2.4022685127304264</v>
      </c>
      <c r="AN96" s="46">
        <v>1</v>
      </c>
      <c r="AO96" s="46">
        <v>0</v>
      </c>
      <c r="AP96" s="51">
        <v>1</v>
      </c>
      <c r="AQ96" s="21">
        <v>2</v>
      </c>
      <c r="AR96" s="17">
        <f t="shared" si="143"/>
        <v>11.92746921566631</v>
      </c>
      <c r="AS96" s="17">
        <f t="shared" si="144"/>
        <v>0</v>
      </c>
      <c r="AT96" s="17">
        <f t="shared" si="145"/>
        <v>66.606435285967692</v>
      </c>
      <c r="AU96" s="17">
        <f t="shared" si="146"/>
        <v>11.92746921566631</v>
      </c>
      <c r="AV96" s="17">
        <f t="shared" si="147"/>
        <v>0</v>
      </c>
      <c r="AW96" s="17">
        <f t="shared" si="148"/>
        <v>66.606435285967692</v>
      </c>
      <c r="AX96" s="14">
        <f t="shared" si="149"/>
        <v>1.5229506097159482E-2</v>
      </c>
      <c r="AY96" s="14">
        <f t="shared" si="150"/>
        <v>0</v>
      </c>
      <c r="AZ96" s="67">
        <f t="shared" si="151"/>
        <v>5.5957333247087428E-3</v>
      </c>
      <c r="BA96" s="21">
        <f t="shared" si="152"/>
        <v>0</v>
      </c>
      <c r="BB96" s="66">
        <v>1672</v>
      </c>
      <c r="BC96" s="15">
        <f t="shared" si="153"/>
        <v>1816.0272250496853</v>
      </c>
      <c r="BD96" s="19">
        <f t="shared" si="154"/>
        <v>144.02722504968528</v>
      </c>
      <c r="BE96" s="53">
        <f t="shared" si="155"/>
        <v>144.02722504968528</v>
      </c>
      <c r="BF96" s="61">
        <f t="shared" si="156"/>
        <v>7.1539084606242536E-3</v>
      </c>
      <c r="BG96" s="62">
        <f t="shared" si="157"/>
        <v>9.6935459641457946</v>
      </c>
      <c r="BH96" s="63">
        <f t="shared" si="158"/>
        <v>207.5632853818957</v>
      </c>
      <c r="BI96" s="46">
        <f t="shared" si="159"/>
        <v>4.6701640640880393E-2</v>
      </c>
      <c r="BJ96" s="64">
        <f t="shared" si="160"/>
        <v>0.92069104302896954</v>
      </c>
      <c r="BK96" s="66">
        <v>0</v>
      </c>
      <c r="BL96" s="66">
        <v>0</v>
      </c>
      <c r="BM96" s="66">
        <v>0</v>
      </c>
      <c r="BN96" s="10">
        <f t="shared" si="161"/>
        <v>0</v>
      </c>
      <c r="BO96" s="15">
        <f t="shared" si="162"/>
        <v>0</v>
      </c>
      <c r="BP96" s="9">
        <f t="shared" si="163"/>
        <v>0</v>
      </c>
      <c r="BQ96" s="53">
        <f t="shared" si="164"/>
        <v>0</v>
      </c>
      <c r="BR96" s="7">
        <f t="shared" si="165"/>
        <v>0</v>
      </c>
      <c r="BS96" s="62">
        <f t="shared" si="166"/>
        <v>0</v>
      </c>
      <c r="BT96" s="48">
        <f t="shared" si="167"/>
        <v>209.75979210775381</v>
      </c>
      <c r="BU96" s="46">
        <f t="shared" si="168"/>
        <v>0</v>
      </c>
      <c r="BV96" s="64" t="e">
        <f t="shared" si="169"/>
        <v>#DIV/0!</v>
      </c>
      <c r="BW96" s="16">
        <f t="shared" si="170"/>
        <v>1881</v>
      </c>
      <c r="BX96" s="69">
        <f t="shared" si="171"/>
        <v>1872.2307705630599</v>
      </c>
      <c r="BY96" s="66">
        <v>209</v>
      </c>
      <c r="BZ96" s="15">
        <f t="shared" si="172"/>
        <v>56.203545513374614</v>
      </c>
      <c r="CA96" s="37">
        <f t="shared" si="173"/>
        <v>-152.79645448662538</v>
      </c>
      <c r="CB96" s="54">
        <f t="shared" si="174"/>
        <v>-152.79645448662538</v>
      </c>
      <c r="CC96" s="26">
        <f t="shared" si="175"/>
        <v>-4.760014158461856E-2</v>
      </c>
      <c r="CD96" s="47">
        <f t="shared" si="176"/>
        <v>-152.79645448662538</v>
      </c>
      <c r="CE96" s="48">
        <f t="shared" si="177"/>
        <v>209.75979210775381</v>
      </c>
      <c r="CF96" s="65">
        <f t="shared" si="178"/>
        <v>-0.72843538292664634</v>
      </c>
      <c r="CG96" t="s">
        <v>222</v>
      </c>
      <c r="CH96" s="66">
        <v>0</v>
      </c>
      <c r="CI96" s="15">
        <f t="shared" si="179"/>
        <v>52.057107119765433</v>
      </c>
      <c r="CJ96" s="37">
        <f t="shared" si="180"/>
        <v>52.057107119765433</v>
      </c>
      <c r="CK96" s="54">
        <f t="shared" si="181"/>
        <v>52.057107119765433</v>
      </c>
      <c r="CL96" s="26">
        <f t="shared" si="182"/>
        <v>8.0997521580465897E-3</v>
      </c>
      <c r="CM96" s="47">
        <f t="shared" si="183"/>
        <v>52.057107119765433</v>
      </c>
      <c r="CN96" s="48">
        <f t="shared" si="184"/>
        <v>209.75979210775381</v>
      </c>
      <c r="CO96" s="65">
        <f t="shared" si="185"/>
        <v>0.24817486038040906</v>
      </c>
      <c r="CP96" s="70">
        <f t="shared" si="186"/>
        <v>0</v>
      </c>
      <c r="CQ96" s="1">
        <f t="shared" si="187"/>
        <v>2090</v>
      </c>
    </row>
    <row r="97" spans="1:95" x14ac:dyDescent="0.2">
      <c r="A97" s="30" t="s">
        <v>191</v>
      </c>
      <c r="B97">
        <v>1</v>
      </c>
      <c r="C97">
        <v>0</v>
      </c>
      <c r="D97">
        <v>0.28560188827694699</v>
      </c>
      <c r="E97">
        <v>0.71439811172305201</v>
      </c>
      <c r="F97">
        <v>0.47159533073929899</v>
      </c>
      <c r="G97">
        <v>0.47159533073929899</v>
      </c>
      <c r="H97">
        <v>0.213608957795004</v>
      </c>
      <c r="I97">
        <v>9.9052540913005999E-2</v>
      </c>
      <c r="J97">
        <v>0.14545965087052201</v>
      </c>
      <c r="K97">
        <v>0.26191237496824499</v>
      </c>
      <c r="L97">
        <v>0.58541646882490805</v>
      </c>
      <c r="M97">
        <v>-1.5662556266776899</v>
      </c>
      <c r="N97" s="21">
        <v>0</v>
      </c>
      <c r="O97">
        <v>0.99691580669321</v>
      </c>
      <c r="P97">
        <v>0.972134106804042</v>
      </c>
      <c r="Q97">
        <v>1.0116643735513799</v>
      </c>
      <c r="R97">
        <v>0.98243866328542795</v>
      </c>
      <c r="S97">
        <v>51.840000152587798</v>
      </c>
      <c r="T97" s="27">
        <f t="shared" si="126"/>
        <v>0.98243866328542795</v>
      </c>
      <c r="U97" s="27">
        <f t="shared" si="127"/>
        <v>1.0116643735513799</v>
      </c>
      <c r="V97" s="39">
        <f t="shared" si="128"/>
        <v>50.92962045462474</v>
      </c>
      <c r="W97" s="38">
        <f t="shared" si="129"/>
        <v>52.444681279271173</v>
      </c>
      <c r="X97" s="44">
        <f t="shared" si="130"/>
        <v>1.1040748294060285</v>
      </c>
      <c r="Y97" s="44">
        <f t="shared" si="131"/>
        <v>0.27840372490033172</v>
      </c>
      <c r="Z97" s="22">
        <f t="shared" si="132"/>
        <v>1</v>
      </c>
      <c r="AA97" s="22">
        <f t="shared" si="133"/>
        <v>1</v>
      </c>
      <c r="AB97" s="22">
        <f t="shared" si="134"/>
        <v>1</v>
      </c>
      <c r="AC97" s="22">
        <v>1</v>
      </c>
      <c r="AD97" s="22">
        <v>1</v>
      </c>
      <c r="AE97" s="22">
        <v>1</v>
      </c>
      <c r="AF97" s="22">
        <f t="shared" si="135"/>
        <v>-0.10573411347504191</v>
      </c>
      <c r="AG97" s="22">
        <f t="shared" si="136"/>
        <v>0.97680415159684475</v>
      </c>
      <c r="AH97" s="22">
        <f t="shared" si="137"/>
        <v>0.58541646882490805</v>
      </c>
      <c r="AI97" s="22">
        <f t="shared" si="138"/>
        <v>1.69115058229995</v>
      </c>
      <c r="AJ97" s="22">
        <f t="shared" si="139"/>
        <v>-2.6288582302280261</v>
      </c>
      <c r="AK97" s="22">
        <f t="shared" si="140"/>
        <v>1.3004365594014071</v>
      </c>
      <c r="AL97" s="22">
        <f t="shared" si="141"/>
        <v>-1.5662556266776899</v>
      </c>
      <c r="AM97" s="22">
        <f t="shared" si="142"/>
        <v>2.062602603550336</v>
      </c>
      <c r="AN97" s="46">
        <v>1</v>
      </c>
      <c r="AO97" s="46">
        <v>1</v>
      </c>
      <c r="AP97" s="51">
        <v>1</v>
      </c>
      <c r="AQ97" s="21">
        <v>1</v>
      </c>
      <c r="AR97" s="17">
        <f t="shared" si="143"/>
        <v>8.1795444704112352</v>
      </c>
      <c r="AS97" s="17">
        <f t="shared" si="144"/>
        <v>8.1795444704112352</v>
      </c>
      <c r="AT97" s="17">
        <f t="shared" si="145"/>
        <v>18.099319496039051</v>
      </c>
      <c r="AU97" s="17">
        <f t="shared" si="146"/>
        <v>8.1795444704112352</v>
      </c>
      <c r="AV97" s="17">
        <f t="shared" si="147"/>
        <v>8.1795444704112352</v>
      </c>
      <c r="AW97" s="17">
        <f t="shared" si="148"/>
        <v>18.099319496039051</v>
      </c>
      <c r="AX97" s="14">
        <f t="shared" si="149"/>
        <v>1.0443994457809724E-2</v>
      </c>
      <c r="AY97" s="14">
        <f t="shared" si="150"/>
        <v>9.6113717909320183E-3</v>
      </c>
      <c r="AZ97" s="67">
        <f t="shared" si="151"/>
        <v>1.5205582587283922E-3</v>
      </c>
      <c r="BA97" s="21">
        <f t="shared" si="152"/>
        <v>0</v>
      </c>
      <c r="BB97" s="66">
        <v>1452</v>
      </c>
      <c r="BC97" s="15">
        <f t="shared" si="153"/>
        <v>1245.3836751270628</v>
      </c>
      <c r="BD97" s="19">
        <f t="shared" si="154"/>
        <v>-206.61632487293718</v>
      </c>
      <c r="BE97" s="53">
        <f t="shared" si="155"/>
        <v>0</v>
      </c>
      <c r="BF97" s="61">
        <f t="shared" si="156"/>
        <v>0</v>
      </c>
      <c r="BG97" s="62">
        <f t="shared" si="157"/>
        <v>0</v>
      </c>
      <c r="BH97" s="63">
        <f t="shared" si="158"/>
        <v>52.444681279271173</v>
      </c>
      <c r="BI97" s="46">
        <f t="shared" si="159"/>
        <v>0</v>
      </c>
      <c r="BJ97" s="64">
        <f t="shared" si="160"/>
        <v>1.1659057598067974</v>
      </c>
      <c r="BK97" s="66">
        <v>156</v>
      </c>
      <c r="BL97" s="66">
        <v>2022</v>
      </c>
      <c r="BM97" s="66">
        <v>52</v>
      </c>
      <c r="BN97" s="10">
        <f t="shared" si="161"/>
        <v>2230</v>
      </c>
      <c r="BO97" s="15">
        <f t="shared" si="162"/>
        <v>1705.1726921728311</v>
      </c>
      <c r="BP97" s="9">
        <f t="shared" si="163"/>
        <v>-524.82730782716885</v>
      </c>
      <c r="BQ97" s="53">
        <f t="shared" si="164"/>
        <v>0</v>
      </c>
      <c r="BR97" s="7">
        <f t="shared" si="165"/>
        <v>0</v>
      </c>
      <c r="BS97" s="62">
        <f t="shared" si="166"/>
        <v>0</v>
      </c>
      <c r="BT97" s="48">
        <f t="shared" si="167"/>
        <v>52.444681279271173</v>
      </c>
      <c r="BU97" s="46">
        <f t="shared" si="168"/>
        <v>0</v>
      </c>
      <c r="BV97" s="64">
        <f t="shared" si="169"/>
        <v>1.3077854285587949</v>
      </c>
      <c r="BW97" s="16">
        <f t="shared" si="170"/>
        <v>3682</v>
      </c>
      <c r="BX97" s="69">
        <f t="shared" si="171"/>
        <v>2965.8288544505622</v>
      </c>
      <c r="BY97" s="66">
        <v>0</v>
      </c>
      <c r="BZ97" s="15">
        <f t="shared" si="172"/>
        <v>15.27248715066797</v>
      </c>
      <c r="CA97" s="37">
        <f t="shared" si="173"/>
        <v>15.27248715066797</v>
      </c>
      <c r="CB97" s="54">
        <f t="shared" si="174"/>
        <v>15.27248715066797</v>
      </c>
      <c r="CC97" s="26">
        <f t="shared" si="175"/>
        <v>4.7577841590866008E-3</v>
      </c>
      <c r="CD97" s="47">
        <f t="shared" si="176"/>
        <v>15.272487150667969</v>
      </c>
      <c r="CE97" s="48">
        <f t="shared" si="177"/>
        <v>50.92962045462474</v>
      </c>
      <c r="CF97" s="65">
        <f t="shared" si="178"/>
        <v>0.2998743563045958</v>
      </c>
      <c r="CG97" t="s">
        <v>222</v>
      </c>
      <c r="CH97" s="66">
        <v>0</v>
      </c>
      <c r="CI97" s="15">
        <f t="shared" si="179"/>
        <v>14.145753480950233</v>
      </c>
      <c r="CJ97" s="37">
        <f t="shared" si="180"/>
        <v>14.145753480950233</v>
      </c>
      <c r="CK97" s="54">
        <f t="shared" si="181"/>
        <v>14.145753480950233</v>
      </c>
      <c r="CL97" s="26">
        <f t="shared" si="182"/>
        <v>2.2009885609071468E-3</v>
      </c>
      <c r="CM97" s="47">
        <f t="shared" si="183"/>
        <v>14.145753480950232</v>
      </c>
      <c r="CN97" s="48">
        <f t="shared" si="184"/>
        <v>50.92962045462474</v>
      </c>
      <c r="CO97" s="65">
        <f t="shared" si="185"/>
        <v>0.27775100922955542</v>
      </c>
      <c r="CP97" s="70">
        <f t="shared" si="186"/>
        <v>0</v>
      </c>
      <c r="CQ97" s="1">
        <f t="shared" si="187"/>
        <v>3682</v>
      </c>
    </row>
    <row r="98" spans="1:95" x14ac:dyDescent="0.2">
      <c r="A98" s="30" t="s">
        <v>192</v>
      </c>
      <c r="B98">
        <v>1</v>
      </c>
      <c r="C98">
        <v>1</v>
      </c>
      <c r="D98">
        <v>0.46753246753246702</v>
      </c>
      <c r="E98">
        <v>0.53246753246753198</v>
      </c>
      <c r="F98">
        <v>0.46341463414634099</v>
      </c>
      <c r="G98">
        <v>0.46341463414634099</v>
      </c>
      <c r="H98">
        <v>0.46811397557666201</v>
      </c>
      <c r="I98">
        <v>0.17774762550881901</v>
      </c>
      <c r="J98">
        <v>0.28845475836991302</v>
      </c>
      <c r="K98">
        <v>0.36561476490667699</v>
      </c>
      <c r="L98">
        <v>0.222876377250741</v>
      </c>
      <c r="M98">
        <v>-0.95321252531436296</v>
      </c>
      <c r="N98" s="21">
        <v>0</v>
      </c>
      <c r="O98">
        <v>1.0136982614708001</v>
      </c>
      <c r="P98">
        <v>0.97642595428943002</v>
      </c>
      <c r="Q98">
        <v>1.0091498474010001</v>
      </c>
      <c r="R98">
        <v>0.98277351643426702</v>
      </c>
      <c r="S98">
        <v>23.0100002288818</v>
      </c>
      <c r="T98" s="27">
        <f t="shared" si="126"/>
        <v>0.97642595428943002</v>
      </c>
      <c r="U98" s="27">
        <f t="shared" si="127"/>
        <v>1.0091498474010001</v>
      </c>
      <c r="V98" s="39">
        <f t="shared" si="128"/>
        <v>22.467561431685915</v>
      </c>
      <c r="W98" s="38">
        <f t="shared" si="129"/>
        <v>23.220538219673045</v>
      </c>
      <c r="X98" s="44">
        <f t="shared" si="130"/>
        <v>1.0100673480111964</v>
      </c>
      <c r="Y98" s="44">
        <f t="shared" si="131"/>
        <v>0.38489898002674572</v>
      </c>
      <c r="Z98" s="22">
        <f t="shared" si="132"/>
        <v>1</v>
      </c>
      <c r="AA98" s="22">
        <f t="shared" si="133"/>
        <v>1</v>
      </c>
      <c r="AB98" s="22">
        <f t="shared" si="134"/>
        <v>1</v>
      </c>
      <c r="AC98" s="22">
        <v>1</v>
      </c>
      <c r="AD98" s="22">
        <v>1</v>
      </c>
      <c r="AE98" s="22">
        <v>1</v>
      </c>
      <c r="AF98" s="22">
        <f t="shared" si="135"/>
        <v>-0.10573411347504191</v>
      </c>
      <c r="AG98" s="22">
        <f t="shared" si="136"/>
        <v>0.97680415159684475</v>
      </c>
      <c r="AH98" s="22">
        <f t="shared" si="137"/>
        <v>0.222876377250741</v>
      </c>
      <c r="AI98" s="22">
        <f t="shared" si="138"/>
        <v>1.328610490725783</v>
      </c>
      <c r="AJ98" s="22">
        <f t="shared" si="139"/>
        <v>-2.6288582302280261</v>
      </c>
      <c r="AK98" s="22">
        <f t="shared" si="140"/>
        <v>1.3004365594014071</v>
      </c>
      <c r="AL98" s="22">
        <f t="shared" si="141"/>
        <v>-0.95321252531436296</v>
      </c>
      <c r="AM98" s="22">
        <f t="shared" si="142"/>
        <v>2.6756457049136633</v>
      </c>
      <c r="AN98" s="46">
        <v>1</v>
      </c>
      <c r="AO98" s="46">
        <v>1</v>
      </c>
      <c r="AP98" s="51">
        <v>1</v>
      </c>
      <c r="AQ98" s="21">
        <v>1</v>
      </c>
      <c r="AR98" s="17">
        <f t="shared" si="143"/>
        <v>3.115951643683605</v>
      </c>
      <c r="AS98" s="17">
        <f t="shared" si="144"/>
        <v>3.115951643683605</v>
      </c>
      <c r="AT98" s="17">
        <f t="shared" si="145"/>
        <v>51.25242556186609</v>
      </c>
      <c r="AU98" s="17">
        <f t="shared" si="146"/>
        <v>3.115951643683605</v>
      </c>
      <c r="AV98" s="17">
        <f t="shared" si="147"/>
        <v>3.115951643683605</v>
      </c>
      <c r="AW98" s="17">
        <f t="shared" si="148"/>
        <v>51.25242556186609</v>
      </c>
      <c r="AX98" s="14">
        <f t="shared" si="149"/>
        <v>3.978581180792644E-3</v>
      </c>
      <c r="AY98" s="14">
        <f t="shared" si="150"/>
        <v>3.6613982402498215E-3</v>
      </c>
      <c r="AZ98" s="67">
        <f t="shared" si="151"/>
        <v>4.3058137619490467E-3</v>
      </c>
      <c r="BA98" s="21">
        <f t="shared" si="152"/>
        <v>0</v>
      </c>
      <c r="BB98" s="66">
        <v>460</v>
      </c>
      <c r="BC98" s="15">
        <f t="shared" si="153"/>
        <v>474.42193432243806</v>
      </c>
      <c r="BD98" s="19">
        <f t="shared" si="154"/>
        <v>14.421934322438062</v>
      </c>
      <c r="BE98" s="53">
        <f t="shared" si="155"/>
        <v>14.421934322438062</v>
      </c>
      <c r="BF98" s="61">
        <f t="shared" si="156"/>
        <v>7.1634510719945598E-4</v>
      </c>
      <c r="BG98" s="62">
        <f t="shared" si="157"/>
        <v>0.97064762025525597</v>
      </c>
      <c r="BH98" s="63">
        <f t="shared" si="158"/>
        <v>22.467561431685915</v>
      </c>
      <c r="BI98" s="46">
        <f t="shared" si="159"/>
        <v>4.3202179426840487E-2</v>
      </c>
      <c r="BJ98" s="64">
        <f t="shared" si="160"/>
        <v>0.96960103806533471</v>
      </c>
      <c r="BK98" s="66">
        <v>0</v>
      </c>
      <c r="BL98" s="66">
        <v>1150</v>
      </c>
      <c r="BM98" s="66">
        <v>0</v>
      </c>
      <c r="BN98" s="10">
        <f t="shared" si="161"/>
        <v>1150</v>
      </c>
      <c r="BO98" s="15">
        <f t="shared" si="162"/>
        <v>649.57598459920132</v>
      </c>
      <c r="BP98" s="9">
        <f t="shared" si="163"/>
        <v>-500.42401540079868</v>
      </c>
      <c r="BQ98" s="53">
        <f t="shared" si="164"/>
        <v>0</v>
      </c>
      <c r="BR98" s="7">
        <f t="shared" si="165"/>
        <v>0</v>
      </c>
      <c r="BS98" s="62">
        <f t="shared" si="166"/>
        <v>0</v>
      </c>
      <c r="BT98" s="48">
        <f t="shared" si="167"/>
        <v>23.220538219673045</v>
      </c>
      <c r="BU98" s="46">
        <f t="shared" si="168"/>
        <v>0</v>
      </c>
      <c r="BV98" s="64">
        <f t="shared" si="169"/>
        <v>1.7703856473535859</v>
      </c>
      <c r="BW98" s="16">
        <f t="shared" si="170"/>
        <v>1610</v>
      </c>
      <c r="BX98" s="69">
        <f t="shared" si="171"/>
        <v>1167.2455123466557</v>
      </c>
      <c r="BY98" s="66">
        <v>0</v>
      </c>
      <c r="BZ98" s="15">
        <f t="shared" si="172"/>
        <v>43.247593425016227</v>
      </c>
      <c r="CA98" s="37">
        <f t="shared" si="173"/>
        <v>43.247593425016227</v>
      </c>
      <c r="CB98" s="54">
        <f t="shared" si="174"/>
        <v>43.247593425016227</v>
      </c>
      <c r="CC98" s="26">
        <f t="shared" si="175"/>
        <v>1.347277053738825E-2</v>
      </c>
      <c r="CD98" s="47">
        <f t="shared" si="176"/>
        <v>43.247593425016227</v>
      </c>
      <c r="CE98" s="48">
        <f t="shared" si="177"/>
        <v>22.467561431685915</v>
      </c>
      <c r="CF98" s="65">
        <f t="shared" si="178"/>
        <v>1.9248904050630218</v>
      </c>
      <c r="CG98" t="s">
        <v>222</v>
      </c>
      <c r="CH98" s="66">
        <v>0</v>
      </c>
      <c r="CI98" s="15">
        <f t="shared" si="179"/>
        <v>40.056985427411981</v>
      </c>
      <c r="CJ98" s="37">
        <f t="shared" si="180"/>
        <v>40.056985427411981</v>
      </c>
      <c r="CK98" s="54">
        <f t="shared" si="181"/>
        <v>40.056985427411981</v>
      </c>
      <c r="CL98" s="26">
        <f t="shared" si="182"/>
        <v>6.2326101489671671E-3</v>
      </c>
      <c r="CM98" s="47">
        <f t="shared" si="183"/>
        <v>40.056985427411981</v>
      </c>
      <c r="CN98" s="48">
        <f t="shared" si="184"/>
        <v>22.467561431685915</v>
      </c>
      <c r="CO98" s="65">
        <f t="shared" si="185"/>
        <v>1.7828808680108812</v>
      </c>
      <c r="CP98" s="70">
        <f t="shared" si="186"/>
        <v>0</v>
      </c>
      <c r="CQ98" s="1">
        <f t="shared" si="187"/>
        <v>1610</v>
      </c>
    </row>
    <row r="99" spans="1:95" x14ac:dyDescent="0.2">
      <c r="A99" s="30" t="s">
        <v>210</v>
      </c>
      <c r="B99">
        <v>1</v>
      </c>
      <c r="C99">
        <v>1</v>
      </c>
      <c r="D99">
        <v>0.56092688773471799</v>
      </c>
      <c r="E99">
        <v>0.43907311226528101</v>
      </c>
      <c r="F99">
        <v>0.63567739372268495</v>
      </c>
      <c r="G99">
        <v>0.63567739372268495</v>
      </c>
      <c r="H99">
        <v>0.15336397826995399</v>
      </c>
      <c r="I99">
        <v>0.470956957793564</v>
      </c>
      <c r="J99">
        <v>0.26875236304288702</v>
      </c>
      <c r="K99">
        <v>0.41332771706711802</v>
      </c>
      <c r="L99">
        <v>0.49650167913971099</v>
      </c>
      <c r="M99">
        <v>0.71353634191523596</v>
      </c>
      <c r="N99" s="21">
        <v>0</v>
      </c>
      <c r="O99">
        <v>1.00350466938307</v>
      </c>
      <c r="P99">
        <v>0.99657534582124097</v>
      </c>
      <c r="Q99">
        <v>1.00118343078398</v>
      </c>
      <c r="R99">
        <v>0.99380155254271596</v>
      </c>
      <c r="S99">
        <v>2.3499999046325599</v>
      </c>
      <c r="T99" s="27">
        <f t="shared" si="126"/>
        <v>0.99657534582124097</v>
      </c>
      <c r="U99" s="27">
        <f t="shared" si="127"/>
        <v>1.00118343078398</v>
      </c>
      <c r="V99" s="39">
        <f t="shared" si="128"/>
        <v>2.3419519676390768</v>
      </c>
      <c r="W99" s="38">
        <f t="shared" si="129"/>
        <v>2.3527809668620523</v>
      </c>
      <c r="X99" s="44">
        <f t="shared" si="130"/>
        <v>0.96180842279108192</v>
      </c>
      <c r="Y99" s="44">
        <f t="shared" si="131"/>
        <v>0.44838324162194443</v>
      </c>
      <c r="Z99" s="22">
        <f t="shared" si="132"/>
        <v>1</v>
      </c>
      <c r="AA99" s="22">
        <f t="shared" si="133"/>
        <v>1</v>
      </c>
      <c r="AB99" s="22">
        <f t="shared" si="134"/>
        <v>1</v>
      </c>
      <c r="AC99" s="22">
        <v>1</v>
      </c>
      <c r="AD99" s="22">
        <v>1</v>
      </c>
      <c r="AE99" s="22">
        <v>1</v>
      </c>
      <c r="AF99" s="22">
        <f t="shared" si="135"/>
        <v>-0.10573411347504191</v>
      </c>
      <c r="AG99" s="22">
        <f t="shared" si="136"/>
        <v>0.97680415159684475</v>
      </c>
      <c r="AH99" s="22">
        <f t="shared" si="137"/>
        <v>0.49650167913971099</v>
      </c>
      <c r="AI99" s="22">
        <f t="shared" si="138"/>
        <v>1.6022357926147528</v>
      </c>
      <c r="AJ99" s="22">
        <f t="shared" si="139"/>
        <v>-2.6288582302280261</v>
      </c>
      <c r="AK99" s="22">
        <f t="shared" si="140"/>
        <v>1.3004365594014071</v>
      </c>
      <c r="AL99" s="22">
        <f t="shared" si="141"/>
        <v>0.71353634191523596</v>
      </c>
      <c r="AM99" s="22">
        <f t="shared" si="142"/>
        <v>4.3423945721432622</v>
      </c>
      <c r="AN99" s="46">
        <v>0</v>
      </c>
      <c r="AO99" s="49">
        <v>0</v>
      </c>
      <c r="AP99" s="51">
        <v>0.5</v>
      </c>
      <c r="AQ99" s="50">
        <v>1</v>
      </c>
      <c r="AR99" s="17">
        <f t="shared" si="143"/>
        <v>0</v>
      </c>
      <c r="AS99" s="17">
        <f t="shared" si="144"/>
        <v>0</v>
      </c>
      <c r="AT99" s="17">
        <f t="shared" si="145"/>
        <v>177.78173361039228</v>
      </c>
      <c r="AU99" s="17">
        <f t="shared" si="146"/>
        <v>0</v>
      </c>
      <c r="AV99" s="17">
        <f t="shared" si="147"/>
        <v>0</v>
      </c>
      <c r="AW99" s="17">
        <f t="shared" si="148"/>
        <v>177.78173361039228</v>
      </c>
      <c r="AX99" s="14">
        <f t="shared" si="149"/>
        <v>0</v>
      </c>
      <c r="AY99" s="14">
        <f t="shared" si="150"/>
        <v>0</v>
      </c>
      <c r="AZ99" s="67">
        <f t="shared" si="151"/>
        <v>1.493578161054579E-2</v>
      </c>
      <c r="BA99" s="21">
        <f t="shared" si="152"/>
        <v>0</v>
      </c>
      <c r="BB99" s="66">
        <v>0</v>
      </c>
      <c r="BC99" s="15">
        <f t="shared" si="153"/>
        <v>0</v>
      </c>
      <c r="BD99" s="19">
        <f t="shared" si="154"/>
        <v>0</v>
      </c>
      <c r="BE99" s="53">
        <f t="shared" si="155"/>
        <v>0</v>
      </c>
      <c r="BF99" s="61">
        <f t="shared" si="156"/>
        <v>0</v>
      </c>
      <c r="BG99" s="62">
        <f t="shared" si="157"/>
        <v>0</v>
      </c>
      <c r="BH99" s="63">
        <f t="shared" si="158"/>
        <v>2.3527809668620523</v>
      </c>
      <c r="BI99" s="46">
        <f t="shared" si="159"/>
        <v>0</v>
      </c>
      <c r="BJ99" s="64" t="e">
        <f t="shared" si="160"/>
        <v>#DIV/0!</v>
      </c>
      <c r="BK99" s="66">
        <v>0</v>
      </c>
      <c r="BL99" s="66">
        <v>0</v>
      </c>
      <c r="BM99" s="66">
        <v>0</v>
      </c>
      <c r="BN99" s="10">
        <f t="shared" si="161"/>
        <v>0</v>
      </c>
      <c r="BO99" s="15">
        <f t="shared" si="162"/>
        <v>0</v>
      </c>
      <c r="BP99" s="9">
        <f t="shared" si="163"/>
        <v>0</v>
      </c>
      <c r="BQ99" s="53">
        <f t="shared" si="164"/>
        <v>0</v>
      </c>
      <c r="BR99" s="7">
        <f t="shared" si="165"/>
        <v>0</v>
      </c>
      <c r="BS99" s="62">
        <f t="shared" si="166"/>
        <v>0</v>
      </c>
      <c r="BT99" s="48">
        <f t="shared" si="167"/>
        <v>2.3527809668620523</v>
      </c>
      <c r="BU99" s="46">
        <f t="shared" si="168"/>
        <v>0</v>
      </c>
      <c r="BV99" s="64" t="e">
        <f t="shared" si="169"/>
        <v>#DIV/0!</v>
      </c>
      <c r="BW99" s="16">
        <f t="shared" si="170"/>
        <v>162</v>
      </c>
      <c r="BX99" s="69">
        <f t="shared" si="171"/>
        <v>150.0149904963219</v>
      </c>
      <c r="BY99" s="66">
        <v>162</v>
      </c>
      <c r="BZ99" s="15">
        <f t="shared" si="172"/>
        <v>150.0149904963219</v>
      </c>
      <c r="CA99" s="37">
        <f t="shared" si="173"/>
        <v>-11.9850095036781</v>
      </c>
      <c r="CB99" s="54">
        <f t="shared" si="174"/>
        <v>-11.9850095036781</v>
      </c>
      <c r="CC99" s="26">
        <f t="shared" si="175"/>
        <v>-3.7336478204604722E-3</v>
      </c>
      <c r="CD99" s="47">
        <f t="shared" si="176"/>
        <v>-11.9850095036781</v>
      </c>
      <c r="CE99" s="48">
        <f t="shared" si="177"/>
        <v>2.3527809668620523</v>
      </c>
      <c r="CF99" s="65">
        <f t="shared" si="178"/>
        <v>-5.0939758832131021</v>
      </c>
      <c r="CG99" t="s">
        <v>222</v>
      </c>
      <c r="CH99" s="66">
        <v>0</v>
      </c>
      <c r="CI99" s="15">
        <f t="shared" si="179"/>
        <v>138.94757632290748</v>
      </c>
      <c r="CJ99" s="37">
        <f t="shared" si="180"/>
        <v>138.94757632290748</v>
      </c>
      <c r="CK99" s="54">
        <f t="shared" si="181"/>
        <v>138.94757632290748</v>
      </c>
      <c r="CL99" s="26">
        <f t="shared" si="182"/>
        <v>2.1619352158535471E-2</v>
      </c>
      <c r="CM99" s="47">
        <f t="shared" si="183"/>
        <v>138.94757632290748</v>
      </c>
      <c r="CN99" s="48">
        <f t="shared" si="184"/>
        <v>2.3527809668620523</v>
      </c>
      <c r="CO99" s="65">
        <f t="shared" si="185"/>
        <v>59.056741056616268</v>
      </c>
      <c r="CP99" s="70">
        <f t="shared" si="186"/>
        <v>0</v>
      </c>
      <c r="CQ99" s="1">
        <f t="shared" si="187"/>
        <v>324</v>
      </c>
    </row>
    <row r="100" spans="1:95" x14ac:dyDescent="0.2">
      <c r="A100" s="30" t="s">
        <v>261</v>
      </c>
      <c r="B100">
        <v>0</v>
      </c>
      <c r="C100">
        <v>0</v>
      </c>
      <c r="D100">
        <v>0.42651296829971103</v>
      </c>
      <c r="E100">
        <v>0.57348703170028803</v>
      </c>
      <c r="F100">
        <v>0.20314389359129301</v>
      </c>
      <c r="G100">
        <v>0.20314389359129301</v>
      </c>
      <c r="H100">
        <v>0.107814458838278</v>
      </c>
      <c r="I100">
        <v>0.26493940660259002</v>
      </c>
      <c r="J100">
        <v>0.16900975932706599</v>
      </c>
      <c r="K100">
        <v>0.18529247303824201</v>
      </c>
      <c r="L100">
        <v>1.1999990847978399</v>
      </c>
      <c r="M100">
        <v>0.930428994384633</v>
      </c>
      <c r="N100" s="21">
        <v>0</v>
      </c>
      <c r="O100">
        <v>1.0283464582450199</v>
      </c>
      <c r="P100">
        <v>0.95911076425901498</v>
      </c>
      <c r="Q100">
        <v>1.0107265420874001</v>
      </c>
      <c r="R100">
        <v>0.99267242057038496</v>
      </c>
      <c r="S100">
        <v>0.94029998779296797</v>
      </c>
      <c r="T100" s="27">
        <f t="shared" si="126"/>
        <v>0.99267242057038496</v>
      </c>
      <c r="U100" s="27">
        <f t="shared" si="127"/>
        <v>1.0107265420874001</v>
      </c>
      <c r="V100" s="39">
        <f t="shared" si="128"/>
        <v>0.93340986494474898</v>
      </c>
      <c r="W100" s="38">
        <f t="shared" si="129"/>
        <v>0.95038615518681102</v>
      </c>
      <c r="X100" s="44">
        <f t="shared" si="130"/>
        <v>1.0312630141093773</v>
      </c>
      <c r="Y100" s="44">
        <f t="shared" si="131"/>
        <v>0.22283669332692474</v>
      </c>
      <c r="Z100" s="22">
        <f t="shared" si="132"/>
        <v>1</v>
      </c>
      <c r="AA100" s="22">
        <f t="shared" si="133"/>
        <v>1</v>
      </c>
      <c r="AB100" s="22">
        <f t="shared" si="134"/>
        <v>1</v>
      </c>
      <c r="AC100" s="22">
        <v>1</v>
      </c>
      <c r="AD100" s="22">
        <v>1</v>
      </c>
      <c r="AE100" s="22">
        <v>1</v>
      </c>
      <c r="AF100" s="22">
        <f t="shared" si="135"/>
        <v>-0.10573411347504191</v>
      </c>
      <c r="AG100" s="22">
        <f t="shared" si="136"/>
        <v>0.97680415159684475</v>
      </c>
      <c r="AH100" s="22">
        <f t="shared" si="137"/>
        <v>0.97680415159684475</v>
      </c>
      <c r="AI100" s="22">
        <f t="shared" si="138"/>
        <v>2.0825382650718867</v>
      </c>
      <c r="AJ100" s="22">
        <f t="shared" si="139"/>
        <v>-2.6288582302280261</v>
      </c>
      <c r="AK100" s="22">
        <f t="shared" si="140"/>
        <v>1.3004365594014071</v>
      </c>
      <c r="AL100" s="22">
        <f t="shared" si="141"/>
        <v>0.930428994384633</v>
      </c>
      <c r="AM100" s="22">
        <f t="shared" si="142"/>
        <v>4.5592872246126586</v>
      </c>
      <c r="AN100" s="46">
        <v>0</v>
      </c>
      <c r="AO100" s="49">
        <v>0</v>
      </c>
      <c r="AP100" s="51">
        <v>0.5</v>
      </c>
      <c r="AQ100" s="50">
        <v>1</v>
      </c>
      <c r="AR100" s="17">
        <f t="shared" si="143"/>
        <v>0</v>
      </c>
      <c r="AS100" s="17">
        <f t="shared" si="144"/>
        <v>0</v>
      </c>
      <c r="AT100" s="17">
        <f t="shared" si="145"/>
        <v>216.05176313258193</v>
      </c>
      <c r="AU100" s="17">
        <f t="shared" si="146"/>
        <v>0</v>
      </c>
      <c r="AV100" s="17">
        <f t="shared" si="147"/>
        <v>0</v>
      </c>
      <c r="AW100" s="17">
        <f t="shared" si="148"/>
        <v>216.05176313258193</v>
      </c>
      <c r="AX100" s="14">
        <f t="shared" si="149"/>
        <v>0</v>
      </c>
      <c r="AY100" s="14">
        <f t="shared" si="150"/>
        <v>0</v>
      </c>
      <c r="AZ100" s="67">
        <f t="shared" si="151"/>
        <v>1.8150919586560847E-2</v>
      </c>
      <c r="BA100" s="21">
        <f t="shared" si="152"/>
        <v>0</v>
      </c>
      <c r="BB100" s="66">
        <v>0</v>
      </c>
      <c r="BC100" s="15">
        <f t="shared" si="153"/>
        <v>0</v>
      </c>
      <c r="BD100" s="19">
        <f t="shared" si="154"/>
        <v>0</v>
      </c>
      <c r="BE100" s="53">
        <f t="shared" si="155"/>
        <v>0</v>
      </c>
      <c r="BF100" s="61">
        <f t="shared" si="156"/>
        <v>0</v>
      </c>
      <c r="BG100" s="62">
        <f t="shared" si="157"/>
        <v>0</v>
      </c>
      <c r="BH100" s="63">
        <f t="shared" si="158"/>
        <v>0.95038615518681102</v>
      </c>
      <c r="BI100" s="46">
        <f t="shared" si="159"/>
        <v>0</v>
      </c>
      <c r="BJ100" s="64" t="e">
        <f t="shared" si="160"/>
        <v>#DIV/0!</v>
      </c>
      <c r="BK100" s="66">
        <v>0</v>
      </c>
      <c r="BL100" s="66">
        <v>0</v>
      </c>
      <c r="BM100" s="66">
        <v>0</v>
      </c>
      <c r="BN100" s="10">
        <f t="shared" si="161"/>
        <v>0</v>
      </c>
      <c r="BO100" s="15">
        <f t="shared" si="162"/>
        <v>0</v>
      </c>
      <c r="BP100" s="9">
        <f t="shared" si="163"/>
        <v>0</v>
      </c>
      <c r="BQ100" s="53">
        <f t="shared" si="164"/>
        <v>0</v>
      </c>
      <c r="BR100" s="7">
        <f t="shared" si="165"/>
        <v>0</v>
      </c>
      <c r="BS100" s="62">
        <f t="shared" si="166"/>
        <v>0</v>
      </c>
      <c r="BT100" s="48">
        <f t="shared" si="167"/>
        <v>0.95038615518681102</v>
      </c>
      <c r="BU100" s="46">
        <f t="shared" si="168"/>
        <v>0</v>
      </c>
      <c r="BV100" s="64" t="e">
        <f t="shared" si="169"/>
        <v>#DIV/0!</v>
      </c>
      <c r="BW100" s="16">
        <f t="shared" si="170"/>
        <v>89</v>
      </c>
      <c r="BX100" s="69">
        <f t="shared" si="171"/>
        <v>182.30783632741714</v>
      </c>
      <c r="BY100" s="66">
        <v>89</v>
      </c>
      <c r="BZ100" s="15">
        <f t="shared" si="172"/>
        <v>182.30783632741714</v>
      </c>
      <c r="CA100" s="37">
        <f t="shared" si="173"/>
        <v>93.307836327417135</v>
      </c>
      <c r="CB100" s="54">
        <f t="shared" si="174"/>
        <v>93.307836327417135</v>
      </c>
      <c r="CC100" s="26">
        <f t="shared" si="175"/>
        <v>2.9067861784242137E-2</v>
      </c>
      <c r="CD100" s="47">
        <f t="shared" si="176"/>
        <v>93.307836327417135</v>
      </c>
      <c r="CE100" s="48">
        <f t="shared" si="177"/>
        <v>0.93340986494474898</v>
      </c>
      <c r="CF100" s="65">
        <f t="shared" si="178"/>
        <v>99.964484876041325</v>
      </c>
      <c r="CG100" t="s">
        <v>222</v>
      </c>
      <c r="CH100" s="66">
        <v>0</v>
      </c>
      <c r="CI100" s="15">
        <f t="shared" si="179"/>
        <v>168.85800491377555</v>
      </c>
      <c r="CJ100" s="37">
        <f t="shared" si="180"/>
        <v>168.85800491377555</v>
      </c>
      <c r="CK100" s="54">
        <f t="shared" si="181"/>
        <v>168.85800491377555</v>
      </c>
      <c r="CL100" s="26">
        <f t="shared" si="182"/>
        <v>2.6273223107791434E-2</v>
      </c>
      <c r="CM100" s="47">
        <f t="shared" si="183"/>
        <v>168.85800491377555</v>
      </c>
      <c r="CN100" s="48">
        <f t="shared" si="184"/>
        <v>0.93340986494474898</v>
      </c>
      <c r="CO100" s="65">
        <f t="shared" si="185"/>
        <v>180.90445714731192</v>
      </c>
      <c r="CP100" s="70">
        <f t="shared" si="186"/>
        <v>0</v>
      </c>
      <c r="CQ100" s="1">
        <f t="shared" si="187"/>
        <v>178</v>
      </c>
    </row>
    <row r="101" spans="1:95" x14ac:dyDescent="0.2">
      <c r="A101" s="24" t="s">
        <v>193</v>
      </c>
      <c r="B101">
        <v>0</v>
      </c>
      <c r="C101">
        <v>0</v>
      </c>
      <c r="D101">
        <v>5.6573705179282799E-2</v>
      </c>
      <c r="E101">
        <v>0.94342629482071705</v>
      </c>
      <c r="F101">
        <v>8.5106382978723402E-2</v>
      </c>
      <c r="G101">
        <v>8.5106382978723402E-2</v>
      </c>
      <c r="H101">
        <v>0.15895196506550199</v>
      </c>
      <c r="I101">
        <v>2.40174672489082E-2</v>
      </c>
      <c r="J101">
        <v>6.1786921068380699E-2</v>
      </c>
      <c r="K101">
        <v>7.2515249206782401E-2</v>
      </c>
      <c r="L101">
        <v>0.63666293565999799</v>
      </c>
      <c r="M101">
        <v>-1.1308706922768199</v>
      </c>
      <c r="N101" s="21">
        <v>0</v>
      </c>
      <c r="O101">
        <v>1.00198431676664</v>
      </c>
      <c r="P101">
        <v>0.966164624977224</v>
      </c>
      <c r="Q101">
        <v>1.0161675272997599</v>
      </c>
      <c r="R101">
        <v>0.976712803807258</v>
      </c>
      <c r="S101">
        <v>45.840000152587798</v>
      </c>
      <c r="T101" s="27">
        <f t="shared" si="126"/>
        <v>0.976712803807258</v>
      </c>
      <c r="U101" s="27">
        <f t="shared" si="127"/>
        <v>1.0161675272997599</v>
      </c>
      <c r="V101" s="39">
        <f t="shared" si="128"/>
        <v>44.772515075559163</v>
      </c>
      <c r="W101" s="38">
        <f t="shared" si="129"/>
        <v>46.58111960647576</v>
      </c>
      <c r="X101" s="44">
        <f t="shared" si="130"/>
        <v>1.2224186655524887</v>
      </c>
      <c r="Y101" s="44">
        <f t="shared" si="131"/>
        <v>7.7722581960900414E-2</v>
      </c>
      <c r="Z101" s="22">
        <f t="shared" si="132"/>
        <v>1</v>
      </c>
      <c r="AA101" s="22">
        <f t="shared" si="133"/>
        <v>1</v>
      </c>
      <c r="AB101" s="22">
        <f t="shared" si="134"/>
        <v>1</v>
      </c>
      <c r="AC101" s="22">
        <v>1</v>
      </c>
      <c r="AD101" s="22">
        <v>1</v>
      </c>
      <c r="AE101" s="22">
        <v>1</v>
      </c>
      <c r="AF101" s="22">
        <f t="shared" si="135"/>
        <v>-0.10573411347504191</v>
      </c>
      <c r="AG101" s="22">
        <f t="shared" si="136"/>
        <v>0.97680415159684475</v>
      </c>
      <c r="AH101" s="22">
        <f t="shared" si="137"/>
        <v>0.63666293565999799</v>
      </c>
      <c r="AI101" s="22">
        <f t="shared" si="138"/>
        <v>1.74239704913504</v>
      </c>
      <c r="AJ101" s="22">
        <f t="shared" si="139"/>
        <v>-2.6288582302280261</v>
      </c>
      <c r="AK101" s="22">
        <f t="shared" si="140"/>
        <v>1.3004365594014071</v>
      </c>
      <c r="AL101" s="22">
        <f t="shared" si="141"/>
        <v>-1.1308706922768199</v>
      </c>
      <c r="AM101" s="22">
        <f t="shared" si="142"/>
        <v>2.4979875379512064</v>
      </c>
      <c r="AN101" s="46">
        <v>1</v>
      </c>
      <c r="AO101" s="46">
        <v>1</v>
      </c>
      <c r="AP101" s="51">
        <v>1</v>
      </c>
      <c r="AQ101" s="21">
        <v>1</v>
      </c>
      <c r="AR101" s="17">
        <f t="shared" si="143"/>
        <v>9.2169770820977384</v>
      </c>
      <c r="AS101" s="17">
        <f t="shared" si="144"/>
        <v>9.2169770820977384</v>
      </c>
      <c r="AT101" s="17">
        <f t="shared" si="145"/>
        <v>38.936872915593192</v>
      </c>
      <c r="AU101" s="17">
        <f t="shared" si="146"/>
        <v>9.2169770820977384</v>
      </c>
      <c r="AV101" s="17">
        <f t="shared" si="147"/>
        <v>9.2169770820977384</v>
      </c>
      <c r="AW101" s="17">
        <f t="shared" si="148"/>
        <v>38.936872915593192</v>
      </c>
      <c r="AX101" s="14">
        <f t="shared" si="149"/>
        <v>1.176863307136569E-2</v>
      </c>
      <c r="AY101" s="14">
        <f t="shared" si="150"/>
        <v>1.0830406735362764E-2</v>
      </c>
      <c r="AZ101" s="67">
        <f t="shared" si="151"/>
        <v>3.2711607579400969E-3</v>
      </c>
      <c r="BA101" s="21">
        <f t="shared" si="152"/>
        <v>0</v>
      </c>
      <c r="BB101" s="66">
        <v>1375</v>
      </c>
      <c r="BC101" s="15">
        <f t="shared" si="153"/>
        <v>1403.3388819619304</v>
      </c>
      <c r="BD101" s="19">
        <f t="shared" si="154"/>
        <v>28.338881961930383</v>
      </c>
      <c r="BE101" s="53">
        <f t="shared" si="155"/>
        <v>28.338881961930383</v>
      </c>
      <c r="BF101" s="61">
        <f t="shared" si="156"/>
        <v>1.407607258712014E-3</v>
      </c>
      <c r="BG101" s="62">
        <f t="shared" si="157"/>
        <v>1.9073078355547655</v>
      </c>
      <c r="BH101" s="63">
        <f t="shared" si="158"/>
        <v>44.772515075559163</v>
      </c>
      <c r="BI101" s="46">
        <f t="shared" si="159"/>
        <v>4.2599970815486853E-2</v>
      </c>
      <c r="BJ101" s="64">
        <f t="shared" si="160"/>
        <v>0.97980610219941222</v>
      </c>
      <c r="BK101" s="66">
        <v>1100</v>
      </c>
      <c r="BL101" s="66">
        <v>2246</v>
      </c>
      <c r="BM101" s="66">
        <v>0</v>
      </c>
      <c r="BN101" s="10">
        <f t="shared" si="161"/>
        <v>3346</v>
      </c>
      <c r="BO101" s="15">
        <f t="shared" si="162"/>
        <v>1921.4441197341787</v>
      </c>
      <c r="BP101" s="9">
        <f t="shared" si="163"/>
        <v>-1424.5558802658213</v>
      </c>
      <c r="BQ101" s="53">
        <f t="shared" si="164"/>
        <v>0</v>
      </c>
      <c r="BR101" s="7">
        <f t="shared" si="165"/>
        <v>0</v>
      </c>
      <c r="BS101" s="62">
        <f t="shared" si="166"/>
        <v>0</v>
      </c>
      <c r="BT101" s="48">
        <f t="shared" si="167"/>
        <v>46.58111960647576</v>
      </c>
      <c r="BU101" s="46">
        <f t="shared" si="168"/>
        <v>0</v>
      </c>
      <c r="BV101" s="64">
        <f t="shared" si="169"/>
        <v>1.7413985479124425</v>
      </c>
      <c r="BW101" s="16">
        <f t="shared" si="170"/>
        <v>4721</v>
      </c>
      <c r="BX101" s="69">
        <f t="shared" si="171"/>
        <v>3357.6385403488594</v>
      </c>
      <c r="BY101" s="66">
        <v>0</v>
      </c>
      <c r="BZ101" s="15">
        <f t="shared" si="172"/>
        <v>32.855538652750333</v>
      </c>
      <c r="CA101" s="37">
        <f t="shared" si="173"/>
        <v>32.855538652750333</v>
      </c>
      <c r="CB101" s="54">
        <f t="shared" si="174"/>
        <v>32.855538652750333</v>
      </c>
      <c r="CC101" s="26">
        <f t="shared" si="175"/>
        <v>1.023537029680697E-2</v>
      </c>
      <c r="CD101" s="47">
        <f t="shared" si="176"/>
        <v>32.855538652750333</v>
      </c>
      <c r="CE101" s="48">
        <f t="shared" si="177"/>
        <v>44.772515075559163</v>
      </c>
      <c r="CF101" s="65">
        <f t="shared" si="178"/>
        <v>0.73383276765449834</v>
      </c>
      <c r="CG101" t="s">
        <v>222</v>
      </c>
      <c r="CH101" s="66">
        <v>0</v>
      </c>
      <c r="CI101" s="15">
        <f t="shared" si="179"/>
        <v>30.431608531116723</v>
      </c>
      <c r="CJ101" s="37">
        <f t="shared" si="180"/>
        <v>30.431608531116723</v>
      </c>
      <c r="CK101" s="54">
        <f t="shared" si="181"/>
        <v>30.431608531116723</v>
      </c>
      <c r="CL101" s="26">
        <f t="shared" si="182"/>
        <v>4.7349632069576351E-3</v>
      </c>
      <c r="CM101" s="47">
        <f t="shared" si="183"/>
        <v>30.431608531116719</v>
      </c>
      <c r="CN101" s="48">
        <f t="shared" si="184"/>
        <v>44.772515075559163</v>
      </c>
      <c r="CO101" s="65">
        <f t="shared" si="185"/>
        <v>0.67969397027974887</v>
      </c>
      <c r="CP101" s="70">
        <f t="shared" si="186"/>
        <v>0</v>
      </c>
      <c r="CQ101" s="1">
        <f t="shared" si="187"/>
        <v>4721</v>
      </c>
    </row>
    <row r="102" spans="1:95" x14ac:dyDescent="0.2">
      <c r="A102" s="24" t="s">
        <v>176</v>
      </c>
      <c r="B102">
        <v>1</v>
      </c>
      <c r="C102">
        <v>1</v>
      </c>
      <c r="D102">
        <v>0.65005359056806</v>
      </c>
      <c r="E102">
        <v>0.34994640943194</v>
      </c>
      <c r="F102">
        <v>0.75572112825971205</v>
      </c>
      <c r="G102">
        <v>0.75572112825971205</v>
      </c>
      <c r="H102">
        <v>0.29043280182232301</v>
      </c>
      <c r="I102">
        <v>0.34111617312072801</v>
      </c>
      <c r="J102">
        <v>0.31475597834888203</v>
      </c>
      <c r="K102">
        <v>0.48771686774634598</v>
      </c>
      <c r="L102">
        <v>0.94822953730905202</v>
      </c>
      <c r="M102">
        <v>-1.69054202857743</v>
      </c>
      <c r="N102" s="21">
        <v>0</v>
      </c>
      <c r="O102">
        <v>1.0202222224279101</v>
      </c>
      <c r="P102">
        <v>0.96992669641765505</v>
      </c>
      <c r="Q102">
        <v>1.01777012047002</v>
      </c>
      <c r="R102">
        <v>0.98802939519649602</v>
      </c>
      <c r="S102">
        <v>33.740001678466797</v>
      </c>
      <c r="T102" s="27">
        <f t="shared" ref="T102:T126" si="188">IF(C102,P102,R102)</f>
        <v>0.96992669641765505</v>
      </c>
      <c r="U102" s="27">
        <f t="shared" ref="U102:U126" si="189">IF(D102 = 0,O102,Q102)</f>
        <v>1.01777012047002</v>
      </c>
      <c r="V102" s="39">
        <f t="shared" ref="V102:V126" si="190">S102*T102^(1-N102)</f>
        <v>32.725328365121435</v>
      </c>
      <c r="W102" s="38">
        <f t="shared" ref="W102:W126" si="191">S102*U102^(N102+1)</f>
        <v>34.339565572951827</v>
      </c>
      <c r="X102" s="44">
        <f t="shared" ref="X102:X126" si="192">0.5 * (D102-MAX($D$3:$D$126))/(MIN($D$3:$D$126)-MAX($D$3:$D$126)) + 0.75</f>
        <v>0.91575471982001355</v>
      </c>
      <c r="Y102" s="44">
        <f t="shared" ref="Y102:Y126" si="193">AVERAGE(D102, F102, G102, H102, I102, J102, K102)</f>
        <v>0.51364538116082337</v>
      </c>
      <c r="Z102" s="22">
        <f t="shared" ref="Z102:Z126" si="194">AI102^N102</f>
        <v>1</v>
      </c>
      <c r="AA102" s="22">
        <f t="shared" ref="AA102:AA126" si="195">(Z102+AB102)/2</f>
        <v>1</v>
      </c>
      <c r="AB102" s="22">
        <f t="shared" ref="AB102:AB126" si="196">AM102^N102</f>
        <v>1</v>
      </c>
      <c r="AC102" s="22">
        <v>1</v>
      </c>
      <c r="AD102" s="22">
        <v>1</v>
      </c>
      <c r="AE102" s="22">
        <v>1</v>
      </c>
      <c r="AF102" s="22">
        <f t="shared" ref="AF102:AF126" si="197">PERCENTILE($L$2:$L$126, 0.05)</f>
        <v>-0.10573411347504191</v>
      </c>
      <c r="AG102" s="22">
        <f t="shared" ref="AG102:AG126" si="198">PERCENTILE($L$2:$L$126, 0.95)</f>
        <v>0.97680415159684475</v>
      </c>
      <c r="AH102" s="22">
        <f t="shared" ref="AH102:AH126" si="199">MIN(MAX(L102,AF102), AG102)</f>
        <v>0.94822953730905202</v>
      </c>
      <c r="AI102" s="22">
        <f t="shared" ref="AI102:AI126" si="200">AH102-$AH$127+1</f>
        <v>2.0539636507840937</v>
      </c>
      <c r="AJ102" s="22">
        <f t="shared" ref="AJ102:AJ126" si="201">PERCENTILE($M$2:$M$126, 0.02)</f>
        <v>-2.6288582302280261</v>
      </c>
      <c r="AK102" s="22">
        <f t="shared" ref="AK102:AK126" si="202">PERCENTILE($M$2:$M$126, 0.98)</f>
        <v>1.3004365594014071</v>
      </c>
      <c r="AL102" s="22">
        <f t="shared" ref="AL102:AL126" si="203">MIN(MAX(M102,AJ102), AK102)</f>
        <v>-1.69054202857743</v>
      </c>
      <c r="AM102" s="22">
        <f t="shared" ref="AM102:AM126" si="204">AL102-$AL$127 + 1</f>
        <v>1.9383162016505961</v>
      </c>
      <c r="AN102" s="46">
        <v>1</v>
      </c>
      <c r="AO102" s="46">
        <v>1</v>
      </c>
      <c r="AP102" s="51">
        <v>1</v>
      </c>
      <c r="AQ102" s="21">
        <v>1</v>
      </c>
      <c r="AR102" s="17">
        <f t="shared" ref="AR102:AR126" si="205">(AI102^4)*AB102*AE102*AN102</f>
        <v>17.797992289666524</v>
      </c>
      <c r="AS102" s="17">
        <f t="shared" ref="AS102:AS126" si="206">(AI102^4) *Z102*AC102*AO102</f>
        <v>17.797992289666524</v>
      </c>
      <c r="AT102" s="17">
        <f t="shared" ref="AT102:AT126" si="207">(AM102^4)*AA102*AP102*AQ102</f>
        <v>14.115572712482848</v>
      </c>
      <c r="AU102" s="17">
        <f t="shared" ref="AU102:AU126" si="208">MIN(AR102, 0.05*AR$127)</f>
        <v>17.797992289666524</v>
      </c>
      <c r="AV102" s="17">
        <f t="shared" ref="AV102:AV126" si="209">MIN(AS102, 0.05*AS$127)</f>
        <v>17.797992289666524</v>
      </c>
      <c r="AW102" s="17">
        <f t="shared" ref="AW102:AW126" si="210">MIN(AT102, 0.05*AT$127)</f>
        <v>14.115572712482848</v>
      </c>
      <c r="AX102" s="14">
        <f t="shared" ref="AX102:AX126" si="211">AU102/$AU$127</f>
        <v>2.2725242647170543E-2</v>
      </c>
      <c r="AY102" s="14">
        <f t="shared" ref="AY102:AY126" si="212">AV102/$AV$127</f>
        <v>2.0913526620819998E-2</v>
      </c>
      <c r="AZ102" s="67">
        <f t="shared" ref="AZ102:AZ126" si="213">AW102/$AW$127</f>
        <v>1.1858761137038395E-3</v>
      </c>
      <c r="BA102" s="21">
        <f t="shared" ref="BA102:BA126" si="214">N102</f>
        <v>0</v>
      </c>
      <c r="BB102" s="66">
        <v>3037</v>
      </c>
      <c r="BC102" s="15">
        <f t="shared" ref="BC102:BC126" si="215">$D$133*AX102</f>
        <v>2709.848834219204</v>
      </c>
      <c r="BD102" s="19">
        <f t="shared" ref="BD102:BD126" si="216">BC102-BB102</f>
        <v>-327.15116578079596</v>
      </c>
      <c r="BE102" s="53">
        <f t="shared" ref="BE102:BE126" si="217">BD102*IF($BD$127 &gt; 0, (BD102&gt;0), (BD102&lt;0))</f>
        <v>0</v>
      </c>
      <c r="BF102" s="61">
        <f t="shared" ref="BF102:BF126" si="218">BE102/$BE$127</f>
        <v>0</v>
      </c>
      <c r="BG102" s="62">
        <f t="shared" ref="BG102:BG126" si="219">BF102*$BD$127</f>
        <v>0</v>
      </c>
      <c r="BH102" s="63">
        <f t="shared" ref="BH102:BH126" si="220">(IF(BG102 &gt; 0, V102, W102))</f>
        <v>34.339565572951827</v>
      </c>
      <c r="BI102" s="46">
        <f t="shared" ref="BI102:BI126" si="221">BG102/BH102</f>
        <v>0</v>
      </c>
      <c r="BJ102" s="64">
        <f t="shared" ref="BJ102:BJ126" si="222">BB102/BC102</f>
        <v>1.1207267215977599</v>
      </c>
      <c r="BK102" s="66">
        <v>844</v>
      </c>
      <c r="BL102" s="66">
        <v>5061</v>
      </c>
      <c r="BM102" s="66">
        <v>34</v>
      </c>
      <c r="BN102" s="10">
        <f t="shared" ref="BN102:BN126" si="223">SUM(BK102:BM102)</f>
        <v>5939</v>
      </c>
      <c r="BO102" s="15">
        <f t="shared" ref="BO102:BO126" si="224">AY102*$D$132</f>
        <v>3710.3105848529176</v>
      </c>
      <c r="BP102" s="9">
        <f t="shared" ref="BP102:BP126" si="225">BO102-BN102</f>
        <v>-2228.6894151470824</v>
      </c>
      <c r="BQ102" s="53">
        <f t="shared" ref="BQ102:BQ126" si="226">BP102*IF($BP$127 &gt; 0, (BP102&gt;0), (BP102&lt;0))</f>
        <v>0</v>
      </c>
      <c r="BR102" s="7">
        <f t="shared" ref="BR102:BR126" si="227">BQ102/$BQ$127</f>
        <v>0</v>
      </c>
      <c r="BS102" s="62">
        <f t="shared" ref="BS102:BS126" si="228">BR102*$BP$127</f>
        <v>0</v>
      </c>
      <c r="BT102" s="48">
        <f t="shared" ref="BT102:BT126" si="229">IF(BS102&gt;0,V102,W102)</f>
        <v>34.339565572951827</v>
      </c>
      <c r="BU102" s="46">
        <f t="shared" ref="BU102:BU126" si="230">BS102/BT102</f>
        <v>0</v>
      </c>
      <c r="BV102" s="64">
        <f t="shared" ref="BV102:BV126" si="231">BN102/BO102</f>
        <v>1.6006746239103407</v>
      </c>
      <c r="BW102" s="16">
        <f t="shared" ref="BW102:BW126" si="232">BB102+BN102+BY102</f>
        <v>8976</v>
      </c>
      <c r="BX102" s="69">
        <f t="shared" ref="BX102:BX126" si="233">BC102+BO102+BZ102</f>
        <v>6432.0703587581629</v>
      </c>
      <c r="BY102" s="66">
        <v>0</v>
      </c>
      <c r="BZ102" s="15">
        <f t="shared" ref="BZ102:BZ126" si="234">AZ102*$D$135</f>
        <v>11.910939686041365</v>
      </c>
      <c r="CA102" s="37">
        <f t="shared" ref="CA102:CA126" si="235">BZ102-BY102</f>
        <v>11.910939686041365</v>
      </c>
      <c r="CB102" s="54">
        <f t="shared" ref="CB102:CB126" si="236">CA102*(CA102&lt;&gt;0)</f>
        <v>11.910939686041365</v>
      </c>
      <c r="CC102" s="26">
        <f t="shared" ref="CC102:CC126" si="237">CB102/$CB$127</f>
        <v>3.7105731109163178E-3</v>
      </c>
      <c r="CD102" s="47">
        <f t="shared" ref="CD102:CD126" si="238">CC102 * $CA$127</f>
        <v>11.910939686041365</v>
      </c>
      <c r="CE102" s="48">
        <f t="shared" ref="CE102:CE126" si="239">IF(CD102&gt;0, V102, W102)</f>
        <v>32.725328365121435</v>
      </c>
      <c r="CF102" s="65">
        <f t="shared" ref="CF102:CF126" si="240">CD102/CE102</f>
        <v>0.36396700296324641</v>
      </c>
      <c r="CG102" t="s">
        <v>222</v>
      </c>
      <c r="CH102" s="66">
        <v>0</v>
      </c>
      <c r="CI102" s="15">
        <f t="shared" ref="CI102:CI126" si="241">AZ102*$CH$130</f>
        <v>11.032205485786818</v>
      </c>
      <c r="CJ102" s="37">
        <f t="shared" ref="CJ102:CJ126" si="242">CI102-CH102</f>
        <v>11.032205485786818</v>
      </c>
      <c r="CK102" s="54">
        <f t="shared" ref="CK102:CK126" si="243">CJ102*(CJ102&lt;&gt;0)</f>
        <v>11.032205485786818</v>
      </c>
      <c r="CL102" s="26">
        <f t="shared" ref="CL102:CL126" si="244">CK102/$CK$127</f>
        <v>1.7165404521218015E-3</v>
      </c>
      <c r="CM102" s="47">
        <f t="shared" ref="CM102:CM126" si="245">CL102 * $CJ$127</f>
        <v>11.032205485786818</v>
      </c>
      <c r="CN102" s="48">
        <f t="shared" ref="CN102:CN126" si="246">IF(CD102&gt;0,V102,W102)</f>
        <v>32.725328365121435</v>
      </c>
      <c r="CO102" s="65">
        <f t="shared" ref="CO102:CO126" si="247">CM102/CN102</f>
        <v>0.33711519599433304</v>
      </c>
      <c r="CP102" s="70">
        <f t="shared" ref="CP102:CP126" si="248">N102</f>
        <v>0</v>
      </c>
      <c r="CQ102" s="1">
        <f t="shared" ref="CQ102:CQ126" si="249">BW102+BY102</f>
        <v>8976</v>
      </c>
    </row>
    <row r="103" spans="1:95" x14ac:dyDescent="0.2">
      <c r="A103" s="24" t="s">
        <v>174</v>
      </c>
      <c r="B103">
        <v>0</v>
      </c>
      <c r="C103">
        <v>0</v>
      </c>
      <c r="D103">
        <v>0.16952380952380899</v>
      </c>
      <c r="E103">
        <v>0.83047619047619003</v>
      </c>
      <c r="F103">
        <v>0.14285714285714199</v>
      </c>
      <c r="G103">
        <v>0.14285714285714199</v>
      </c>
      <c r="H103">
        <v>0.60722891566265003</v>
      </c>
      <c r="I103">
        <v>0.49156626506024098</v>
      </c>
      <c r="J103">
        <v>0.54634535790914196</v>
      </c>
      <c r="K103">
        <v>0.279373114032405</v>
      </c>
      <c r="L103">
        <v>-1.3420280854879001E-2</v>
      </c>
      <c r="M103">
        <v>-1.7709994580505599</v>
      </c>
      <c r="N103" s="21">
        <v>0</v>
      </c>
      <c r="O103">
        <v>1.0062791898858201</v>
      </c>
      <c r="P103">
        <v>0.97627077530835404</v>
      </c>
      <c r="Q103">
        <v>1.0297931635636599</v>
      </c>
      <c r="R103">
        <v>0.98969536155334703</v>
      </c>
      <c r="S103">
        <v>150.47000122070301</v>
      </c>
      <c r="T103" s="27">
        <f t="shared" si="188"/>
        <v>0.98969536155334703</v>
      </c>
      <c r="U103" s="27">
        <f t="shared" si="189"/>
        <v>1.0297931635636599</v>
      </c>
      <c r="V103" s="39">
        <f t="shared" si="190"/>
        <v>148.91946226105622</v>
      </c>
      <c r="W103" s="38">
        <f t="shared" si="191"/>
        <v>154.95297857849553</v>
      </c>
      <c r="X103" s="44">
        <f t="shared" si="192"/>
        <v>1.1640548936337543</v>
      </c>
      <c r="Y103" s="44">
        <f t="shared" si="193"/>
        <v>0.33996453541464733</v>
      </c>
      <c r="Z103" s="22">
        <f t="shared" si="194"/>
        <v>1</v>
      </c>
      <c r="AA103" s="22">
        <f t="shared" si="195"/>
        <v>1</v>
      </c>
      <c r="AB103" s="22">
        <f t="shared" si="196"/>
        <v>1</v>
      </c>
      <c r="AC103" s="22">
        <v>1</v>
      </c>
      <c r="AD103" s="22">
        <v>1</v>
      </c>
      <c r="AE103" s="22">
        <v>1</v>
      </c>
      <c r="AF103" s="22">
        <f t="shared" si="197"/>
        <v>-0.10573411347504191</v>
      </c>
      <c r="AG103" s="22">
        <f t="shared" si="198"/>
        <v>0.97680415159684475</v>
      </c>
      <c r="AH103" s="22">
        <f t="shared" si="199"/>
        <v>-1.3420280854879001E-2</v>
      </c>
      <c r="AI103" s="22">
        <f t="shared" si="200"/>
        <v>1.0923138326201629</v>
      </c>
      <c r="AJ103" s="22">
        <f t="shared" si="201"/>
        <v>-2.6288582302280261</v>
      </c>
      <c r="AK103" s="22">
        <f t="shared" si="202"/>
        <v>1.3004365594014071</v>
      </c>
      <c r="AL103" s="22">
        <f t="shared" si="203"/>
        <v>-1.7709994580505599</v>
      </c>
      <c r="AM103" s="22">
        <f t="shared" si="204"/>
        <v>1.8578587721774662</v>
      </c>
      <c r="AN103" s="46">
        <v>1</v>
      </c>
      <c r="AO103" s="46">
        <v>1</v>
      </c>
      <c r="AP103" s="51">
        <v>1</v>
      </c>
      <c r="AQ103" s="21">
        <v>2</v>
      </c>
      <c r="AR103" s="17">
        <f t="shared" si="205"/>
        <v>1.4236057506678925</v>
      </c>
      <c r="AS103" s="17">
        <f t="shared" si="206"/>
        <v>1.4236057506678925</v>
      </c>
      <c r="AT103" s="17">
        <f t="shared" si="207"/>
        <v>23.8276265735904</v>
      </c>
      <c r="AU103" s="17">
        <f t="shared" si="208"/>
        <v>1.4236057506678925</v>
      </c>
      <c r="AV103" s="17">
        <f t="shared" si="209"/>
        <v>1.4236057506678925</v>
      </c>
      <c r="AW103" s="17">
        <f t="shared" si="210"/>
        <v>23.8276265735904</v>
      </c>
      <c r="AX103" s="14">
        <f t="shared" si="211"/>
        <v>1.8177210997342998E-3</v>
      </c>
      <c r="AY103" s="14">
        <f t="shared" si="212"/>
        <v>1.6728075998454794E-3</v>
      </c>
      <c r="AZ103" s="67">
        <f t="shared" si="213"/>
        <v>2.0018042324905102E-3</v>
      </c>
      <c r="BA103" s="21">
        <f t="shared" si="214"/>
        <v>0</v>
      </c>
      <c r="BB103" s="66">
        <v>301</v>
      </c>
      <c r="BC103" s="15">
        <f t="shared" si="215"/>
        <v>216.75233481671685</v>
      </c>
      <c r="BD103" s="19">
        <f t="shared" si="216"/>
        <v>-84.247665183283146</v>
      </c>
      <c r="BE103" s="53">
        <f t="shared" si="217"/>
        <v>0</v>
      </c>
      <c r="BF103" s="61">
        <f t="shared" si="218"/>
        <v>0</v>
      </c>
      <c r="BG103" s="62">
        <f t="shared" si="219"/>
        <v>0</v>
      </c>
      <c r="BH103" s="63">
        <f t="shared" si="220"/>
        <v>154.95297857849553</v>
      </c>
      <c r="BI103" s="46">
        <f t="shared" si="221"/>
        <v>0</v>
      </c>
      <c r="BJ103" s="64">
        <f t="shared" si="222"/>
        <v>1.388681696344918</v>
      </c>
      <c r="BK103" s="66">
        <v>0</v>
      </c>
      <c r="BL103" s="66">
        <v>602</v>
      </c>
      <c r="BM103" s="66">
        <v>0</v>
      </c>
      <c r="BN103" s="10">
        <f t="shared" si="223"/>
        <v>602</v>
      </c>
      <c r="BO103" s="15">
        <f t="shared" si="224"/>
        <v>296.7761419037862</v>
      </c>
      <c r="BP103" s="9">
        <f t="shared" si="225"/>
        <v>-305.2238580962138</v>
      </c>
      <c r="BQ103" s="53">
        <f t="shared" si="226"/>
        <v>0</v>
      </c>
      <c r="BR103" s="7">
        <f t="shared" si="227"/>
        <v>0</v>
      </c>
      <c r="BS103" s="62">
        <f t="shared" si="228"/>
        <v>0</v>
      </c>
      <c r="BT103" s="48">
        <f t="shared" si="229"/>
        <v>154.95297857849553</v>
      </c>
      <c r="BU103" s="46">
        <f t="shared" si="230"/>
        <v>0</v>
      </c>
      <c r="BV103" s="64">
        <f t="shared" si="231"/>
        <v>2.0284649437728937</v>
      </c>
      <c r="BW103" s="16">
        <f t="shared" si="232"/>
        <v>903</v>
      </c>
      <c r="BX103" s="69">
        <f t="shared" si="233"/>
        <v>533.63459843163776</v>
      </c>
      <c r="BY103" s="66">
        <v>0</v>
      </c>
      <c r="BZ103" s="15">
        <f t="shared" si="234"/>
        <v>20.106121711134683</v>
      </c>
      <c r="CA103" s="37">
        <f t="shared" si="235"/>
        <v>20.106121711134683</v>
      </c>
      <c r="CB103" s="54">
        <f t="shared" si="236"/>
        <v>20.106121711134683</v>
      </c>
      <c r="CC103" s="26">
        <f t="shared" si="237"/>
        <v>6.2635893181105014E-3</v>
      </c>
      <c r="CD103" s="47">
        <f t="shared" si="238"/>
        <v>20.106121711134683</v>
      </c>
      <c r="CE103" s="48">
        <f t="shared" si="239"/>
        <v>148.91946226105622</v>
      </c>
      <c r="CF103" s="65">
        <f t="shared" si="240"/>
        <v>0.13501339184188429</v>
      </c>
      <c r="CG103" t="s">
        <v>222</v>
      </c>
      <c r="CH103" s="66">
        <v>0</v>
      </c>
      <c r="CI103" s="15">
        <f t="shared" si="241"/>
        <v>18.622784774859216</v>
      </c>
      <c r="CJ103" s="37">
        <f t="shared" si="242"/>
        <v>18.622784774859216</v>
      </c>
      <c r="CK103" s="54">
        <f t="shared" si="243"/>
        <v>18.622784774859216</v>
      </c>
      <c r="CL103" s="26">
        <f t="shared" si="244"/>
        <v>2.8975859304277603E-3</v>
      </c>
      <c r="CM103" s="47">
        <f t="shared" si="245"/>
        <v>18.622784774859216</v>
      </c>
      <c r="CN103" s="48">
        <f t="shared" si="246"/>
        <v>148.91946226105622</v>
      </c>
      <c r="CO103" s="65">
        <f t="shared" si="247"/>
        <v>0.12505272643419449</v>
      </c>
      <c r="CP103" s="70">
        <f t="shared" si="248"/>
        <v>0</v>
      </c>
      <c r="CQ103" s="1">
        <f t="shared" si="249"/>
        <v>903</v>
      </c>
    </row>
    <row r="104" spans="1:95" x14ac:dyDescent="0.2">
      <c r="A104" s="24" t="s">
        <v>227</v>
      </c>
      <c r="B104">
        <v>0</v>
      </c>
      <c r="C104">
        <v>0</v>
      </c>
      <c r="D104">
        <v>0.43907311226528101</v>
      </c>
      <c r="E104">
        <v>0.56092688773471799</v>
      </c>
      <c r="F104">
        <v>0.26441351888667902</v>
      </c>
      <c r="G104">
        <v>0.26441351888667902</v>
      </c>
      <c r="H104">
        <v>0.56122022565816898</v>
      </c>
      <c r="I104">
        <v>0.79732553280401097</v>
      </c>
      <c r="J104">
        <v>0.66893588290903305</v>
      </c>
      <c r="K104">
        <v>0.42056591719913</v>
      </c>
      <c r="L104">
        <v>0.68570656831042698</v>
      </c>
      <c r="M104">
        <v>0.97194993616440595</v>
      </c>
      <c r="N104" s="21">
        <v>0</v>
      </c>
      <c r="O104">
        <v>1.0995692490919799</v>
      </c>
      <c r="P104">
        <v>0.98279549131969302</v>
      </c>
      <c r="Q104">
        <v>1.0050925875335499</v>
      </c>
      <c r="R104">
        <v>1</v>
      </c>
      <c r="S104">
        <v>2.45000004768371</v>
      </c>
      <c r="T104" s="27">
        <f t="shared" si="188"/>
        <v>1</v>
      </c>
      <c r="U104" s="27">
        <f t="shared" si="189"/>
        <v>1.0050925875335499</v>
      </c>
      <c r="V104" s="39">
        <f t="shared" si="190"/>
        <v>2.45000004768371</v>
      </c>
      <c r="W104" s="38">
        <f t="shared" si="191"/>
        <v>2.4624768873837408</v>
      </c>
      <c r="X104" s="44">
        <f t="shared" si="192"/>
        <v>1.0247729149463256</v>
      </c>
      <c r="Y104" s="44">
        <f t="shared" si="193"/>
        <v>0.48799252980128316</v>
      </c>
      <c r="Z104" s="22">
        <f t="shared" si="194"/>
        <v>1</v>
      </c>
      <c r="AA104" s="22">
        <f t="shared" si="195"/>
        <v>1</v>
      </c>
      <c r="AB104" s="22">
        <f t="shared" si="196"/>
        <v>1</v>
      </c>
      <c r="AC104" s="22">
        <v>1</v>
      </c>
      <c r="AD104" s="22">
        <v>1</v>
      </c>
      <c r="AE104" s="22">
        <v>1</v>
      </c>
      <c r="AF104" s="22">
        <f t="shared" si="197"/>
        <v>-0.10573411347504191</v>
      </c>
      <c r="AG104" s="22">
        <f t="shared" si="198"/>
        <v>0.97680415159684475</v>
      </c>
      <c r="AH104" s="22">
        <f t="shared" si="199"/>
        <v>0.68570656831042698</v>
      </c>
      <c r="AI104" s="22">
        <f t="shared" si="200"/>
        <v>1.7914406817854689</v>
      </c>
      <c r="AJ104" s="22">
        <f t="shared" si="201"/>
        <v>-2.6288582302280261</v>
      </c>
      <c r="AK104" s="22">
        <f t="shared" si="202"/>
        <v>1.3004365594014071</v>
      </c>
      <c r="AL104" s="22">
        <f t="shared" si="203"/>
        <v>0.97194993616440595</v>
      </c>
      <c r="AM104" s="22">
        <f t="shared" si="204"/>
        <v>4.6008081663924321</v>
      </c>
      <c r="AN104" s="46">
        <v>0</v>
      </c>
      <c r="AO104" s="49">
        <v>0</v>
      </c>
      <c r="AP104" s="51">
        <v>0.5</v>
      </c>
      <c r="AQ104" s="50">
        <v>1</v>
      </c>
      <c r="AR104" s="17">
        <f t="shared" si="205"/>
        <v>0</v>
      </c>
      <c r="AS104" s="17">
        <f t="shared" si="206"/>
        <v>0</v>
      </c>
      <c r="AT104" s="17">
        <f t="shared" si="207"/>
        <v>224.03016883368153</v>
      </c>
      <c r="AU104" s="17">
        <f t="shared" si="208"/>
        <v>0</v>
      </c>
      <c r="AV104" s="17">
        <f t="shared" si="209"/>
        <v>0</v>
      </c>
      <c r="AW104" s="17">
        <f t="shared" si="210"/>
        <v>224.03016883368153</v>
      </c>
      <c r="AX104" s="14">
        <f t="shared" si="211"/>
        <v>0</v>
      </c>
      <c r="AY104" s="14">
        <f t="shared" si="212"/>
        <v>0</v>
      </c>
      <c r="AZ104" s="67">
        <f t="shared" si="213"/>
        <v>1.8821200625742881E-2</v>
      </c>
      <c r="BA104" s="21">
        <f t="shared" si="214"/>
        <v>0</v>
      </c>
      <c r="BB104" s="66">
        <v>0</v>
      </c>
      <c r="BC104" s="15">
        <f t="shared" si="215"/>
        <v>0</v>
      </c>
      <c r="BD104" s="19">
        <f t="shared" si="216"/>
        <v>0</v>
      </c>
      <c r="BE104" s="53">
        <f t="shared" si="217"/>
        <v>0</v>
      </c>
      <c r="BF104" s="61">
        <f t="shared" si="218"/>
        <v>0</v>
      </c>
      <c r="BG104" s="62">
        <f t="shared" si="219"/>
        <v>0</v>
      </c>
      <c r="BH104" s="63">
        <f t="shared" si="220"/>
        <v>2.4624768873837408</v>
      </c>
      <c r="BI104" s="46">
        <f t="shared" si="221"/>
        <v>0</v>
      </c>
      <c r="BJ104" s="64" t="e">
        <f t="shared" si="222"/>
        <v>#DIV/0!</v>
      </c>
      <c r="BK104" s="66">
        <v>0</v>
      </c>
      <c r="BL104" s="66">
        <v>0</v>
      </c>
      <c r="BM104" s="66">
        <v>0</v>
      </c>
      <c r="BN104" s="10">
        <f t="shared" si="223"/>
        <v>0</v>
      </c>
      <c r="BO104" s="15">
        <f t="shared" si="224"/>
        <v>0</v>
      </c>
      <c r="BP104" s="9">
        <f t="shared" si="225"/>
        <v>0</v>
      </c>
      <c r="BQ104" s="53">
        <f t="shared" si="226"/>
        <v>0</v>
      </c>
      <c r="BR104" s="7">
        <f t="shared" si="227"/>
        <v>0</v>
      </c>
      <c r="BS104" s="62">
        <f t="shared" si="228"/>
        <v>0</v>
      </c>
      <c r="BT104" s="48">
        <f t="shared" si="229"/>
        <v>2.4624768873837408</v>
      </c>
      <c r="BU104" s="46">
        <f t="shared" si="230"/>
        <v>0</v>
      </c>
      <c r="BV104" s="64" t="e">
        <f t="shared" si="231"/>
        <v>#DIV/0!</v>
      </c>
      <c r="BW104" s="16">
        <f t="shared" si="232"/>
        <v>157</v>
      </c>
      <c r="BX104" s="69">
        <f t="shared" si="233"/>
        <v>189.04013908496148</v>
      </c>
      <c r="BY104" s="66">
        <v>157</v>
      </c>
      <c r="BZ104" s="15">
        <f t="shared" si="234"/>
        <v>189.04013908496148</v>
      </c>
      <c r="CA104" s="37">
        <f t="shared" si="235"/>
        <v>32.040139084961481</v>
      </c>
      <c r="CB104" s="54">
        <f t="shared" si="236"/>
        <v>32.040139084961481</v>
      </c>
      <c r="CC104" s="26">
        <f t="shared" si="237"/>
        <v>9.9813517398634026E-3</v>
      </c>
      <c r="CD104" s="47">
        <f t="shared" si="238"/>
        <v>32.040139084961481</v>
      </c>
      <c r="CE104" s="48">
        <f t="shared" si="239"/>
        <v>2.45000004768371</v>
      </c>
      <c r="CF104" s="65">
        <f t="shared" si="240"/>
        <v>13.077607535254137</v>
      </c>
      <c r="CG104" t="s">
        <v>222</v>
      </c>
      <c r="CH104" s="66">
        <v>0</v>
      </c>
      <c r="CI104" s="15">
        <f t="shared" si="241"/>
        <v>175.09362942128601</v>
      </c>
      <c r="CJ104" s="37">
        <f t="shared" si="242"/>
        <v>175.09362942128601</v>
      </c>
      <c r="CK104" s="54">
        <f t="shared" si="243"/>
        <v>175.09362942128601</v>
      </c>
      <c r="CL104" s="26">
        <f t="shared" si="244"/>
        <v>2.7243446307964214E-2</v>
      </c>
      <c r="CM104" s="47">
        <f t="shared" si="245"/>
        <v>175.09362942128601</v>
      </c>
      <c r="CN104" s="48">
        <f t="shared" si="246"/>
        <v>2.45000004768371</v>
      </c>
      <c r="CO104" s="65">
        <f t="shared" si="247"/>
        <v>71.466786127952858</v>
      </c>
      <c r="CP104" s="70">
        <f t="shared" si="248"/>
        <v>0</v>
      </c>
      <c r="CQ104" s="1">
        <f t="shared" si="249"/>
        <v>314</v>
      </c>
    </row>
    <row r="105" spans="1:95" x14ac:dyDescent="0.2">
      <c r="A105" s="24" t="s">
        <v>175</v>
      </c>
      <c r="B105">
        <v>0</v>
      </c>
      <c r="C105">
        <v>0</v>
      </c>
      <c r="D105">
        <v>0.34117647058823503</v>
      </c>
      <c r="E105">
        <v>0.65882352941176403</v>
      </c>
      <c r="F105">
        <v>0.24011299435028199</v>
      </c>
      <c r="G105">
        <v>0.24011299435028199</v>
      </c>
      <c r="H105">
        <v>0.95652173913043403</v>
      </c>
      <c r="I105">
        <v>0.53913043478260803</v>
      </c>
      <c r="J105">
        <v>0.71811557641956703</v>
      </c>
      <c r="K105">
        <v>0.41524556751840402</v>
      </c>
      <c r="L105">
        <v>-3.46286832961296E-2</v>
      </c>
      <c r="M105">
        <v>-1.64564149005168</v>
      </c>
      <c r="N105" s="21">
        <v>0</v>
      </c>
      <c r="O105">
        <v>1.0014811035289499</v>
      </c>
      <c r="P105">
        <v>0.993038510945498</v>
      </c>
      <c r="Q105">
        <v>1.0052358827298999</v>
      </c>
      <c r="R105">
        <v>0.98846850745173598</v>
      </c>
      <c r="S105">
        <v>17.2399997711181</v>
      </c>
      <c r="T105" s="27">
        <f t="shared" si="188"/>
        <v>0.98846850745173598</v>
      </c>
      <c r="U105" s="27">
        <f t="shared" si="189"/>
        <v>1.0052358827298999</v>
      </c>
      <c r="V105" s="39">
        <f t="shared" si="190"/>
        <v>17.041196842225379</v>
      </c>
      <c r="W105" s="38">
        <f t="shared" si="191"/>
        <v>17.330266388183176</v>
      </c>
      <c r="X105" s="44">
        <f t="shared" si="192"/>
        <v>1.0753582357798612</v>
      </c>
      <c r="Y105" s="44">
        <f t="shared" si="193"/>
        <v>0.49291653959140175</v>
      </c>
      <c r="Z105" s="22">
        <f t="shared" si="194"/>
        <v>1</v>
      </c>
      <c r="AA105" s="22">
        <f t="shared" si="195"/>
        <v>1</v>
      </c>
      <c r="AB105" s="22">
        <f t="shared" si="196"/>
        <v>1</v>
      </c>
      <c r="AC105" s="22">
        <v>1</v>
      </c>
      <c r="AD105" s="22">
        <v>1</v>
      </c>
      <c r="AE105" s="22">
        <v>1</v>
      </c>
      <c r="AF105" s="22">
        <f t="shared" si="197"/>
        <v>-0.10573411347504191</v>
      </c>
      <c r="AG105" s="22">
        <f t="shared" si="198"/>
        <v>0.97680415159684475</v>
      </c>
      <c r="AH105" s="22">
        <f t="shared" si="199"/>
        <v>-3.46286832961296E-2</v>
      </c>
      <c r="AI105" s="22">
        <f t="shared" si="200"/>
        <v>1.0711054301789122</v>
      </c>
      <c r="AJ105" s="22">
        <f t="shared" si="201"/>
        <v>-2.6288582302280261</v>
      </c>
      <c r="AK105" s="22">
        <f t="shared" si="202"/>
        <v>1.3004365594014071</v>
      </c>
      <c r="AL105" s="22">
        <f t="shared" si="203"/>
        <v>-1.64564149005168</v>
      </c>
      <c r="AM105" s="22">
        <f t="shared" si="204"/>
        <v>1.9832167401763461</v>
      </c>
      <c r="AN105" s="46">
        <v>1</v>
      </c>
      <c r="AO105" s="46">
        <v>1</v>
      </c>
      <c r="AP105" s="51">
        <v>1</v>
      </c>
      <c r="AQ105" s="21">
        <v>1</v>
      </c>
      <c r="AR105" s="17">
        <f t="shared" si="205"/>
        <v>1.3162212080347298</v>
      </c>
      <c r="AS105" s="17">
        <f t="shared" si="206"/>
        <v>1.3162212080347298</v>
      </c>
      <c r="AT105" s="17">
        <f t="shared" si="207"/>
        <v>15.469658212657844</v>
      </c>
      <c r="AU105" s="17">
        <f t="shared" si="208"/>
        <v>1.3162212080347298</v>
      </c>
      <c r="AV105" s="17">
        <f t="shared" si="209"/>
        <v>1.3162212080347298</v>
      </c>
      <c r="AW105" s="17">
        <f t="shared" si="210"/>
        <v>15.469658212657844</v>
      </c>
      <c r="AX105" s="14">
        <f t="shared" si="211"/>
        <v>1.6806078934705287E-3</v>
      </c>
      <c r="AY105" s="14">
        <f t="shared" si="212"/>
        <v>1.5466254184807234E-3</v>
      </c>
      <c r="AZ105" s="67">
        <f t="shared" si="213"/>
        <v>1.2996354122656473E-3</v>
      </c>
      <c r="BA105" s="21">
        <f t="shared" si="214"/>
        <v>0</v>
      </c>
      <c r="BB105" s="66">
        <v>259</v>
      </c>
      <c r="BC105" s="15">
        <f t="shared" si="215"/>
        <v>200.40240764899971</v>
      </c>
      <c r="BD105" s="19">
        <f t="shared" si="216"/>
        <v>-58.597592351000287</v>
      </c>
      <c r="BE105" s="53">
        <f t="shared" si="217"/>
        <v>0</v>
      </c>
      <c r="BF105" s="61">
        <f t="shared" si="218"/>
        <v>0</v>
      </c>
      <c r="BG105" s="62">
        <f t="shared" si="219"/>
        <v>0</v>
      </c>
      <c r="BH105" s="63">
        <f t="shared" si="220"/>
        <v>17.330266388183176</v>
      </c>
      <c r="BI105" s="46">
        <f t="shared" si="221"/>
        <v>0</v>
      </c>
      <c r="BJ105" s="64">
        <f t="shared" si="222"/>
        <v>1.2923996424914848</v>
      </c>
      <c r="BK105" s="66">
        <v>17</v>
      </c>
      <c r="BL105" s="66">
        <v>465</v>
      </c>
      <c r="BM105" s="66">
        <v>69</v>
      </c>
      <c r="BN105" s="10">
        <f t="shared" si="223"/>
        <v>551</v>
      </c>
      <c r="BO105" s="15">
        <f t="shared" si="224"/>
        <v>274.38990874350208</v>
      </c>
      <c r="BP105" s="9">
        <f t="shared" si="225"/>
        <v>-276.61009125649792</v>
      </c>
      <c r="BQ105" s="53">
        <f t="shared" si="226"/>
        <v>0</v>
      </c>
      <c r="BR105" s="7">
        <f t="shared" si="227"/>
        <v>0</v>
      </c>
      <c r="BS105" s="62">
        <f t="shared" si="228"/>
        <v>0</v>
      </c>
      <c r="BT105" s="48">
        <f t="shared" si="229"/>
        <v>17.330266388183176</v>
      </c>
      <c r="BU105" s="46">
        <f t="shared" si="230"/>
        <v>0</v>
      </c>
      <c r="BV105" s="64">
        <f t="shared" si="231"/>
        <v>2.0080913417084565</v>
      </c>
      <c r="BW105" s="16">
        <f t="shared" si="232"/>
        <v>810</v>
      </c>
      <c r="BX105" s="69">
        <f t="shared" si="233"/>
        <v>487.84585447329795</v>
      </c>
      <c r="BY105" s="66">
        <v>0</v>
      </c>
      <c r="BZ105" s="15">
        <f t="shared" si="234"/>
        <v>13.053538080796162</v>
      </c>
      <c r="CA105" s="37">
        <f t="shared" si="235"/>
        <v>13.053538080796162</v>
      </c>
      <c r="CB105" s="54">
        <f t="shared" si="236"/>
        <v>13.053538080796162</v>
      </c>
      <c r="CC105" s="26">
        <f t="shared" si="237"/>
        <v>4.0665227666031711E-3</v>
      </c>
      <c r="CD105" s="47">
        <f t="shared" si="238"/>
        <v>13.053538080796162</v>
      </c>
      <c r="CE105" s="48">
        <f t="shared" si="239"/>
        <v>17.041196842225379</v>
      </c>
      <c r="CF105" s="65">
        <f t="shared" si="240"/>
        <v>0.76599890263878467</v>
      </c>
      <c r="CG105" t="s">
        <v>222</v>
      </c>
      <c r="CH105" s="66">
        <v>0</v>
      </c>
      <c r="CI105" s="15">
        <f t="shared" si="241"/>
        <v>12.090508240307317</v>
      </c>
      <c r="CJ105" s="37">
        <f t="shared" si="242"/>
        <v>12.090508240307317</v>
      </c>
      <c r="CK105" s="54">
        <f t="shared" si="243"/>
        <v>12.090508240307317</v>
      </c>
      <c r="CL105" s="26">
        <f t="shared" si="244"/>
        <v>1.8812055765220657E-3</v>
      </c>
      <c r="CM105" s="47">
        <f t="shared" si="245"/>
        <v>12.090508240307317</v>
      </c>
      <c r="CN105" s="48">
        <f t="shared" si="246"/>
        <v>17.041196842225379</v>
      </c>
      <c r="CO105" s="65">
        <f t="shared" si="247"/>
        <v>0.70948703616573205</v>
      </c>
      <c r="CP105" s="70">
        <f t="shared" si="248"/>
        <v>0</v>
      </c>
      <c r="CQ105" s="1">
        <f t="shared" si="249"/>
        <v>810</v>
      </c>
    </row>
    <row r="106" spans="1:95" x14ac:dyDescent="0.2">
      <c r="A106" s="24" t="s">
        <v>177</v>
      </c>
      <c r="B106">
        <v>1</v>
      </c>
      <c r="C106">
        <v>1</v>
      </c>
      <c r="D106">
        <v>0.51360174102284994</v>
      </c>
      <c r="E106">
        <v>0.486398258977149</v>
      </c>
      <c r="F106">
        <v>0.50513236088600699</v>
      </c>
      <c r="G106">
        <v>0.50513236088600699</v>
      </c>
      <c r="H106">
        <v>0.28125</v>
      </c>
      <c r="I106">
        <v>0.30555555555555503</v>
      </c>
      <c r="J106">
        <v>0.29315098498896403</v>
      </c>
      <c r="K106">
        <v>0.38481170608952903</v>
      </c>
      <c r="L106">
        <v>0.40420267096552598</v>
      </c>
      <c r="M106">
        <v>-1.7120869592305501</v>
      </c>
      <c r="N106" s="21">
        <v>0</v>
      </c>
      <c r="O106">
        <v>1.01695672333785</v>
      </c>
      <c r="P106">
        <v>0.96967290745285994</v>
      </c>
      <c r="Q106">
        <v>1.01003852252959</v>
      </c>
      <c r="R106">
        <v>0.98056428580593202</v>
      </c>
      <c r="S106">
        <v>27.7199993133544</v>
      </c>
      <c r="T106" s="27">
        <f t="shared" si="188"/>
        <v>0.96967290745285994</v>
      </c>
      <c r="U106" s="27">
        <f t="shared" si="189"/>
        <v>1.01003852252959</v>
      </c>
      <c r="V106" s="39">
        <f t="shared" si="190"/>
        <v>26.879332328771643</v>
      </c>
      <c r="W106" s="38">
        <f t="shared" si="191"/>
        <v>27.998267150981729</v>
      </c>
      <c r="X106" s="44">
        <f t="shared" si="192"/>
        <v>0.98626235388517891</v>
      </c>
      <c r="Y106" s="44">
        <f t="shared" si="193"/>
        <v>0.39837638706127315</v>
      </c>
      <c r="Z106" s="22">
        <f t="shared" si="194"/>
        <v>1</v>
      </c>
      <c r="AA106" s="22">
        <f t="shared" si="195"/>
        <v>1</v>
      </c>
      <c r="AB106" s="22">
        <f t="shared" si="196"/>
        <v>1</v>
      </c>
      <c r="AC106" s="22">
        <v>1</v>
      </c>
      <c r="AD106" s="22">
        <v>1</v>
      </c>
      <c r="AE106" s="22">
        <v>1</v>
      </c>
      <c r="AF106" s="22">
        <f t="shared" si="197"/>
        <v>-0.10573411347504191</v>
      </c>
      <c r="AG106" s="22">
        <f t="shared" si="198"/>
        <v>0.97680415159684475</v>
      </c>
      <c r="AH106" s="22">
        <f t="shared" si="199"/>
        <v>0.40420267096552598</v>
      </c>
      <c r="AI106" s="22">
        <f t="shared" si="200"/>
        <v>1.5099367844405678</v>
      </c>
      <c r="AJ106" s="22">
        <f t="shared" si="201"/>
        <v>-2.6288582302280261</v>
      </c>
      <c r="AK106" s="22">
        <f t="shared" si="202"/>
        <v>1.3004365594014071</v>
      </c>
      <c r="AL106" s="22">
        <f t="shared" si="203"/>
        <v>-1.7120869592305501</v>
      </c>
      <c r="AM106" s="22">
        <f t="shared" si="204"/>
        <v>1.916771270997476</v>
      </c>
      <c r="AN106" s="46">
        <v>1</v>
      </c>
      <c r="AO106" s="46">
        <v>1</v>
      </c>
      <c r="AP106" s="51">
        <v>1</v>
      </c>
      <c r="AQ106" s="21">
        <v>1</v>
      </c>
      <c r="AR106" s="17">
        <f t="shared" si="205"/>
        <v>5.1979854723747332</v>
      </c>
      <c r="AS106" s="17">
        <f t="shared" si="206"/>
        <v>5.1979854723747332</v>
      </c>
      <c r="AT106" s="17">
        <f t="shared" si="207"/>
        <v>13.4983649500473</v>
      </c>
      <c r="AU106" s="17">
        <f t="shared" si="208"/>
        <v>5.1979854723747332</v>
      </c>
      <c r="AV106" s="17">
        <f t="shared" si="209"/>
        <v>5.1979854723747332</v>
      </c>
      <c r="AW106" s="17">
        <f t="shared" si="210"/>
        <v>13.4983649500473</v>
      </c>
      <c r="AX106" s="14">
        <f t="shared" si="211"/>
        <v>6.6370115917381645E-3</v>
      </c>
      <c r="AY106" s="14">
        <f t="shared" si="212"/>
        <v>6.1078915970910015E-3</v>
      </c>
      <c r="AZ106" s="67">
        <f t="shared" si="213"/>
        <v>1.1340233155515097E-3</v>
      </c>
      <c r="BA106" s="21">
        <f t="shared" si="214"/>
        <v>0</v>
      </c>
      <c r="BB106" s="66">
        <v>499</v>
      </c>
      <c r="BC106" s="15">
        <f t="shared" si="215"/>
        <v>791.4238102452257</v>
      </c>
      <c r="BD106" s="19">
        <f t="shared" si="216"/>
        <v>292.4238102452257</v>
      </c>
      <c r="BE106" s="53">
        <f t="shared" si="217"/>
        <v>292.4238102452257</v>
      </c>
      <c r="BF106" s="61">
        <f t="shared" si="218"/>
        <v>1.4524845351145454E-2</v>
      </c>
      <c r="BG106" s="62">
        <f t="shared" si="219"/>
        <v>19.681165450801952</v>
      </c>
      <c r="BH106" s="63">
        <f t="shared" si="220"/>
        <v>26.879332328771643</v>
      </c>
      <c r="BI106" s="46">
        <f t="shared" si="221"/>
        <v>0.73220440188297498</v>
      </c>
      <c r="BJ106" s="64">
        <f t="shared" si="222"/>
        <v>0.63050920826526935</v>
      </c>
      <c r="BK106" s="66">
        <v>444</v>
      </c>
      <c r="BL106" s="66">
        <v>1164</v>
      </c>
      <c r="BM106" s="66">
        <v>28</v>
      </c>
      <c r="BN106" s="10">
        <f t="shared" si="223"/>
        <v>1636</v>
      </c>
      <c r="BO106" s="15">
        <f t="shared" si="224"/>
        <v>1083.6132640231087</v>
      </c>
      <c r="BP106" s="9">
        <f t="shared" si="225"/>
        <v>-552.38673597689126</v>
      </c>
      <c r="BQ106" s="53">
        <f t="shared" si="226"/>
        <v>0</v>
      </c>
      <c r="BR106" s="7">
        <f t="shared" si="227"/>
        <v>0</v>
      </c>
      <c r="BS106" s="62">
        <f t="shared" si="228"/>
        <v>0</v>
      </c>
      <c r="BT106" s="48">
        <f t="shared" si="229"/>
        <v>27.998267150981729</v>
      </c>
      <c r="BU106" s="46">
        <f t="shared" si="230"/>
        <v>0</v>
      </c>
      <c r="BV106" s="64">
        <f t="shared" si="231"/>
        <v>1.5097637268909541</v>
      </c>
      <c r="BW106" s="16">
        <f t="shared" si="232"/>
        <v>2135</v>
      </c>
      <c r="BX106" s="69">
        <f t="shared" si="233"/>
        <v>1886.4272044497338</v>
      </c>
      <c r="BY106" s="66">
        <v>0</v>
      </c>
      <c r="BZ106" s="15">
        <f t="shared" si="234"/>
        <v>11.390130181399364</v>
      </c>
      <c r="CA106" s="37">
        <f t="shared" si="235"/>
        <v>11.390130181399364</v>
      </c>
      <c r="CB106" s="54">
        <f t="shared" si="236"/>
        <v>11.390130181399364</v>
      </c>
      <c r="CC106" s="26">
        <f t="shared" si="237"/>
        <v>3.5483271593144483E-3</v>
      </c>
      <c r="CD106" s="47">
        <f t="shared" si="238"/>
        <v>11.390130181399364</v>
      </c>
      <c r="CE106" s="48">
        <f t="shared" si="239"/>
        <v>26.879332328771643</v>
      </c>
      <c r="CF106" s="65">
        <f t="shared" si="240"/>
        <v>0.42375048762678402</v>
      </c>
      <c r="CG106" t="s">
        <v>222</v>
      </c>
      <c r="CH106" s="66">
        <v>0</v>
      </c>
      <c r="CI106" s="15">
        <f t="shared" si="241"/>
        <v>10.549818904575694</v>
      </c>
      <c r="CJ106" s="37">
        <f t="shared" si="242"/>
        <v>10.549818904575694</v>
      </c>
      <c r="CK106" s="54">
        <f t="shared" si="243"/>
        <v>10.549818904575694</v>
      </c>
      <c r="CL106" s="26">
        <f t="shared" si="244"/>
        <v>1.641484192403251E-3</v>
      </c>
      <c r="CM106" s="47">
        <f t="shared" si="245"/>
        <v>10.549818904575694</v>
      </c>
      <c r="CN106" s="48">
        <f t="shared" si="246"/>
        <v>26.879332328771643</v>
      </c>
      <c r="CO106" s="65">
        <f t="shared" si="247"/>
        <v>0.39248813086339823</v>
      </c>
      <c r="CP106" s="70">
        <f t="shared" si="248"/>
        <v>0</v>
      </c>
      <c r="CQ106" s="1">
        <f t="shared" si="249"/>
        <v>2135</v>
      </c>
    </row>
    <row r="107" spans="1:95" x14ac:dyDescent="0.2">
      <c r="A107" s="24" t="s">
        <v>194</v>
      </c>
      <c r="B107">
        <v>0</v>
      </c>
      <c r="C107">
        <v>0</v>
      </c>
      <c r="D107">
        <v>3.8840579710144901E-2</v>
      </c>
      <c r="E107">
        <v>0.96115942028985502</v>
      </c>
      <c r="F107">
        <v>2.1288837744533901E-2</v>
      </c>
      <c r="G107">
        <v>2.1288837744533901E-2</v>
      </c>
      <c r="H107">
        <v>4.89164086687306E-2</v>
      </c>
      <c r="I107">
        <v>4.2724458204334299E-2</v>
      </c>
      <c r="J107">
        <v>4.5715720027943503E-2</v>
      </c>
      <c r="K107">
        <v>3.1196707294992299E-2</v>
      </c>
      <c r="L107">
        <v>0.86144228646848997</v>
      </c>
      <c r="M107">
        <v>-1.6586231148371999</v>
      </c>
      <c r="N107" s="21">
        <v>0</v>
      </c>
      <c r="O107">
        <v>0.99463134300788703</v>
      </c>
      <c r="P107">
        <v>0.97261753808454998</v>
      </c>
      <c r="Q107">
        <v>1.02024302082935</v>
      </c>
      <c r="R107">
        <v>0.98260610040845697</v>
      </c>
      <c r="S107">
        <v>174.169998168945</v>
      </c>
      <c r="T107" s="27">
        <f t="shared" si="188"/>
        <v>0.98260610040845697</v>
      </c>
      <c r="U107" s="27">
        <f t="shared" si="189"/>
        <v>1.02024302082935</v>
      </c>
      <c r="V107" s="39">
        <f t="shared" si="190"/>
        <v>171.14050270893514</v>
      </c>
      <c r="W107" s="38">
        <f t="shared" si="191"/>
        <v>177.69572506972682</v>
      </c>
      <c r="X107" s="44">
        <f t="shared" si="192"/>
        <v>1.2315817566031189</v>
      </c>
      <c r="Y107" s="44">
        <f t="shared" si="193"/>
        <v>3.5710221342173339E-2</v>
      </c>
      <c r="Z107" s="22">
        <f t="shared" si="194"/>
        <v>1</v>
      </c>
      <c r="AA107" s="22">
        <f t="shared" si="195"/>
        <v>1</v>
      </c>
      <c r="AB107" s="22">
        <f t="shared" si="196"/>
        <v>1</v>
      </c>
      <c r="AC107" s="22">
        <v>1</v>
      </c>
      <c r="AD107" s="22">
        <v>1</v>
      </c>
      <c r="AE107" s="22">
        <v>1</v>
      </c>
      <c r="AF107" s="22">
        <f t="shared" si="197"/>
        <v>-0.10573411347504191</v>
      </c>
      <c r="AG107" s="22">
        <f t="shared" si="198"/>
        <v>0.97680415159684475</v>
      </c>
      <c r="AH107" s="22">
        <f t="shared" si="199"/>
        <v>0.86144228646848997</v>
      </c>
      <c r="AI107" s="22">
        <f t="shared" si="200"/>
        <v>1.9671763999435319</v>
      </c>
      <c r="AJ107" s="22">
        <f t="shared" si="201"/>
        <v>-2.6288582302280261</v>
      </c>
      <c r="AK107" s="22">
        <f t="shared" si="202"/>
        <v>1.3004365594014071</v>
      </c>
      <c r="AL107" s="22">
        <f t="shared" si="203"/>
        <v>-1.6586231148371999</v>
      </c>
      <c r="AM107" s="22">
        <f t="shared" si="204"/>
        <v>1.9702351153908262</v>
      </c>
      <c r="AN107" s="46">
        <v>1</v>
      </c>
      <c r="AO107" s="46">
        <v>1</v>
      </c>
      <c r="AP107" s="51">
        <v>1</v>
      </c>
      <c r="AQ107" s="21">
        <v>2</v>
      </c>
      <c r="AR107" s="17">
        <f t="shared" si="205"/>
        <v>14.975220378043701</v>
      </c>
      <c r="AS107" s="17">
        <f t="shared" si="206"/>
        <v>14.975220378043701</v>
      </c>
      <c r="AT107" s="17">
        <f t="shared" si="207"/>
        <v>30.137152553490846</v>
      </c>
      <c r="AU107" s="17">
        <f t="shared" si="208"/>
        <v>14.975220378043701</v>
      </c>
      <c r="AV107" s="17">
        <f t="shared" si="209"/>
        <v>14.975220378043701</v>
      </c>
      <c r="AW107" s="17">
        <f t="shared" si="210"/>
        <v>30.137152553490846</v>
      </c>
      <c r="AX107" s="14">
        <f t="shared" si="211"/>
        <v>1.9121005967818207E-2</v>
      </c>
      <c r="AY107" s="14">
        <f t="shared" si="212"/>
        <v>1.759662915522766E-2</v>
      </c>
      <c r="AZ107" s="67">
        <f t="shared" si="213"/>
        <v>2.5318795118123975E-3</v>
      </c>
      <c r="BA107" s="21">
        <f t="shared" si="214"/>
        <v>0</v>
      </c>
      <c r="BB107" s="66">
        <v>4006</v>
      </c>
      <c r="BC107" s="15">
        <f t="shared" si="215"/>
        <v>2280.0652356265145</v>
      </c>
      <c r="BD107" s="19">
        <f t="shared" si="216"/>
        <v>-1725.9347643734855</v>
      </c>
      <c r="BE107" s="53">
        <f t="shared" si="217"/>
        <v>0</v>
      </c>
      <c r="BF107" s="61">
        <f t="shared" si="218"/>
        <v>0</v>
      </c>
      <c r="BG107" s="62">
        <f t="shared" si="219"/>
        <v>0</v>
      </c>
      <c r="BH107" s="63">
        <f t="shared" si="220"/>
        <v>177.69572506972682</v>
      </c>
      <c r="BI107" s="46">
        <f t="shared" si="221"/>
        <v>0</v>
      </c>
      <c r="BJ107" s="64">
        <f t="shared" si="222"/>
        <v>1.7569672733066493</v>
      </c>
      <c r="BK107" s="66">
        <v>174</v>
      </c>
      <c r="BL107" s="66">
        <v>5051</v>
      </c>
      <c r="BM107" s="66">
        <v>0</v>
      </c>
      <c r="BN107" s="10">
        <f t="shared" si="223"/>
        <v>5225</v>
      </c>
      <c r="BO107" s="15">
        <f t="shared" si="224"/>
        <v>3121.8531716872494</v>
      </c>
      <c r="BP107" s="9">
        <f t="shared" si="225"/>
        <v>-2103.1468283127506</v>
      </c>
      <c r="BQ107" s="53">
        <f t="shared" si="226"/>
        <v>0</v>
      </c>
      <c r="BR107" s="7">
        <f t="shared" si="227"/>
        <v>0</v>
      </c>
      <c r="BS107" s="62">
        <f t="shared" si="228"/>
        <v>0</v>
      </c>
      <c r="BT107" s="48">
        <f t="shared" si="229"/>
        <v>177.69572506972682</v>
      </c>
      <c r="BU107" s="46">
        <f t="shared" si="230"/>
        <v>0</v>
      </c>
      <c r="BV107" s="64">
        <f t="shared" si="231"/>
        <v>1.6736853761690769</v>
      </c>
      <c r="BW107" s="16">
        <f t="shared" si="232"/>
        <v>9369</v>
      </c>
      <c r="BX107" s="69">
        <f t="shared" si="233"/>
        <v>5427.348605130408</v>
      </c>
      <c r="BY107" s="66">
        <v>138</v>
      </c>
      <c r="BZ107" s="15">
        <f t="shared" si="234"/>
        <v>25.430197816643719</v>
      </c>
      <c r="CA107" s="37">
        <f t="shared" si="235"/>
        <v>-112.56980218335627</v>
      </c>
      <c r="CB107" s="54">
        <f t="shared" si="236"/>
        <v>-112.56980218335627</v>
      </c>
      <c r="CC107" s="26">
        <f t="shared" si="237"/>
        <v>-3.5068474200422563E-2</v>
      </c>
      <c r="CD107" s="47">
        <f t="shared" si="238"/>
        <v>-112.56980218335629</v>
      </c>
      <c r="CE107" s="48">
        <f t="shared" si="239"/>
        <v>177.69572506972682</v>
      </c>
      <c r="CF107" s="65">
        <f t="shared" si="240"/>
        <v>-0.63349752583628294</v>
      </c>
      <c r="CG107" t="s">
        <v>222</v>
      </c>
      <c r="CH107" s="66">
        <v>0</v>
      </c>
      <c r="CI107" s="15">
        <f t="shared" si="241"/>
        <v>23.554075098390733</v>
      </c>
      <c r="CJ107" s="37">
        <f t="shared" si="242"/>
        <v>23.554075098390733</v>
      </c>
      <c r="CK107" s="54">
        <f t="shared" si="243"/>
        <v>23.554075098390733</v>
      </c>
      <c r="CL107" s="26">
        <f t="shared" si="244"/>
        <v>3.6648630929501684E-3</v>
      </c>
      <c r="CM107" s="47">
        <f t="shared" si="245"/>
        <v>23.554075098390733</v>
      </c>
      <c r="CN107" s="48">
        <f t="shared" si="246"/>
        <v>177.69572506972682</v>
      </c>
      <c r="CO107" s="65">
        <f t="shared" si="247"/>
        <v>0.13255285173094764</v>
      </c>
      <c r="CP107" s="70">
        <f t="shared" si="248"/>
        <v>0</v>
      </c>
      <c r="CQ107" s="1">
        <f t="shared" si="249"/>
        <v>9507</v>
      </c>
    </row>
    <row r="108" spans="1:95" x14ac:dyDescent="0.2">
      <c r="A108" s="24" t="s">
        <v>123</v>
      </c>
      <c r="B108">
        <v>0</v>
      </c>
      <c r="C108">
        <v>0</v>
      </c>
      <c r="D108">
        <v>8.3499800239712305E-2</v>
      </c>
      <c r="E108">
        <v>0.91650019976028696</v>
      </c>
      <c r="F108">
        <v>1.3508144616607E-2</v>
      </c>
      <c r="G108">
        <v>1.3508144616607E-2</v>
      </c>
      <c r="H108">
        <v>5.3907229419139099E-2</v>
      </c>
      <c r="I108">
        <v>1.48349352277475E-2</v>
      </c>
      <c r="J108">
        <v>2.82791487980147E-2</v>
      </c>
      <c r="K108">
        <v>1.95447903953491E-2</v>
      </c>
      <c r="L108">
        <v>0.68246589691286197</v>
      </c>
      <c r="M108">
        <v>-1.5009392366326899</v>
      </c>
      <c r="N108" s="21">
        <v>0</v>
      </c>
      <c r="O108">
        <v>1.00951612918044</v>
      </c>
      <c r="P108">
        <v>0.98012397982189703</v>
      </c>
      <c r="Q108">
        <v>1.0048115121624199</v>
      </c>
      <c r="R108">
        <v>0.99182114371211205</v>
      </c>
      <c r="S108">
        <v>39.9799995422363</v>
      </c>
      <c r="T108" s="27">
        <f t="shared" si="188"/>
        <v>0.99182114371211205</v>
      </c>
      <c r="U108" s="27">
        <f t="shared" si="189"/>
        <v>1.0048115121624199</v>
      </c>
      <c r="V108" s="39">
        <f t="shared" si="190"/>
        <v>39.653008871590522</v>
      </c>
      <c r="W108" s="38">
        <f t="shared" si="191"/>
        <v>40.172363796287314</v>
      </c>
      <c r="X108" s="44">
        <f t="shared" si="192"/>
        <v>1.2085053674649051</v>
      </c>
      <c r="Y108" s="44">
        <f t="shared" si="193"/>
        <v>3.2440313330453815E-2</v>
      </c>
      <c r="Z108" s="22">
        <f t="shared" si="194"/>
        <v>1</v>
      </c>
      <c r="AA108" s="22">
        <f t="shared" si="195"/>
        <v>1</v>
      </c>
      <c r="AB108" s="22">
        <f t="shared" si="196"/>
        <v>1</v>
      </c>
      <c r="AC108" s="22">
        <v>1</v>
      </c>
      <c r="AD108" s="22">
        <v>1</v>
      </c>
      <c r="AE108" s="22">
        <v>1</v>
      </c>
      <c r="AF108" s="22">
        <f t="shared" si="197"/>
        <v>-0.10573411347504191</v>
      </c>
      <c r="AG108" s="22">
        <f t="shared" si="198"/>
        <v>0.97680415159684475</v>
      </c>
      <c r="AH108" s="22">
        <f t="shared" si="199"/>
        <v>0.68246589691286197</v>
      </c>
      <c r="AI108" s="22">
        <f t="shared" si="200"/>
        <v>1.7882000103879039</v>
      </c>
      <c r="AJ108" s="22">
        <f t="shared" si="201"/>
        <v>-2.6288582302280261</v>
      </c>
      <c r="AK108" s="22">
        <f t="shared" si="202"/>
        <v>1.3004365594014071</v>
      </c>
      <c r="AL108" s="22">
        <f t="shared" si="203"/>
        <v>-1.5009392366326899</v>
      </c>
      <c r="AM108" s="22">
        <f t="shared" si="204"/>
        <v>2.127918993595336</v>
      </c>
      <c r="AN108" s="46">
        <v>1</v>
      </c>
      <c r="AO108" s="46">
        <v>1</v>
      </c>
      <c r="AP108" s="51">
        <v>1</v>
      </c>
      <c r="AQ108" s="21">
        <v>1</v>
      </c>
      <c r="AR108" s="17">
        <f t="shared" si="205"/>
        <v>10.225024852751771</v>
      </c>
      <c r="AS108" s="17">
        <f t="shared" si="206"/>
        <v>10.225024852751771</v>
      </c>
      <c r="AT108" s="17">
        <f t="shared" si="207"/>
        <v>20.503139388899136</v>
      </c>
      <c r="AU108" s="17">
        <f t="shared" si="208"/>
        <v>10.225024852751771</v>
      </c>
      <c r="AV108" s="17">
        <f t="shared" si="209"/>
        <v>10.225024852751771</v>
      </c>
      <c r="AW108" s="17">
        <f t="shared" si="210"/>
        <v>20.503139388899136</v>
      </c>
      <c r="AX108" s="14">
        <f t="shared" si="211"/>
        <v>1.3055751855058648E-2</v>
      </c>
      <c r="AY108" s="14">
        <f t="shared" si="212"/>
        <v>1.2014913029304212E-2</v>
      </c>
      <c r="AZ108" s="67">
        <f t="shared" si="213"/>
        <v>1.7225077403861921E-3</v>
      </c>
      <c r="BA108" s="21">
        <f t="shared" si="214"/>
        <v>0</v>
      </c>
      <c r="BB108" s="66">
        <v>1879</v>
      </c>
      <c r="BC108" s="15">
        <f t="shared" si="215"/>
        <v>1556.8200742046133</v>
      </c>
      <c r="BD108" s="19">
        <f t="shared" si="216"/>
        <v>-322.17992579538668</v>
      </c>
      <c r="BE108" s="53">
        <f t="shared" si="217"/>
        <v>0</v>
      </c>
      <c r="BF108" s="61">
        <f t="shared" si="218"/>
        <v>0</v>
      </c>
      <c r="BG108" s="62">
        <f t="shared" si="219"/>
        <v>0</v>
      </c>
      <c r="BH108" s="63">
        <f t="shared" si="220"/>
        <v>40.172363796287314</v>
      </c>
      <c r="BI108" s="46">
        <f t="shared" si="221"/>
        <v>0</v>
      </c>
      <c r="BJ108" s="64">
        <f t="shared" si="222"/>
        <v>1.2069474380075615</v>
      </c>
      <c r="BK108" s="66">
        <v>320</v>
      </c>
      <c r="BL108" s="66">
        <v>3118</v>
      </c>
      <c r="BM108" s="66">
        <v>0</v>
      </c>
      <c r="BN108" s="10">
        <f t="shared" si="223"/>
        <v>3438</v>
      </c>
      <c r="BO108" s="15">
        <f t="shared" si="224"/>
        <v>2131.589750354919</v>
      </c>
      <c r="BP108" s="9">
        <f t="shared" si="225"/>
        <v>-1306.410249645081</v>
      </c>
      <c r="BQ108" s="53">
        <f t="shared" si="226"/>
        <v>0</v>
      </c>
      <c r="BR108" s="7">
        <f t="shared" si="227"/>
        <v>0</v>
      </c>
      <c r="BS108" s="62">
        <f t="shared" si="228"/>
        <v>0</v>
      </c>
      <c r="BT108" s="48">
        <f t="shared" si="229"/>
        <v>40.172363796287314</v>
      </c>
      <c r="BU108" s="46">
        <f t="shared" si="230"/>
        <v>0</v>
      </c>
      <c r="BV108" s="64">
        <f t="shared" si="231"/>
        <v>1.6128807147001707</v>
      </c>
      <c r="BW108" s="16">
        <f t="shared" si="232"/>
        <v>5317</v>
      </c>
      <c r="BX108" s="69">
        <f t="shared" si="233"/>
        <v>3705.7106923039714</v>
      </c>
      <c r="BY108" s="66">
        <v>0</v>
      </c>
      <c r="BZ108" s="15">
        <f t="shared" si="234"/>
        <v>17.300867744438914</v>
      </c>
      <c r="CA108" s="37">
        <f t="shared" si="235"/>
        <v>17.300867744438914</v>
      </c>
      <c r="CB108" s="54">
        <f t="shared" si="236"/>
        <v>17.300867744438914</v>
      </c>
      <c r="CC108" s="26">
        <f t="shared" si="237"/>
        <v>5.3896784250588589E-3</v>
      </c>
      <c r="CD108" s="47">
        <f t="shared" si="238"/>
        <v>17.300867744438914</v>
      </c>
      <c r="CE108" s="48">
        <f t="shared" si="239"/>
        <v>39.653008871590522</v>
      </c>
      <c r="CF108" s="65">
        <f t="shared" si="240"/>
        <v>0.43630655621783487</v>
      </c>
      <c r="CG108" t="s">
        <v>222</v>
      </c>
      <c r="CH108" s="66">
        <v>0</v>
      </c>
      <c r="CI108" s="15">
        <f t="shared" si="241"/>
        <v>16.024489508812746</v>
      </c>
      <c r="CJ108" s="37">
        <f t="shared" si="242"/>
        <v>16.024489508812746</v>
      </c>
      <c r="CK108" s="54">
        <f t="shared" si="243"/>
        <v>16.024489508812746</v>
      </c>
      <c r="CL108" s="26">
        <f t="shared" si="244"/>
        <v>2.4933078432881196E-3</v>
      </c>
      <c r="CM108" s="47">
        <f t="shared" si="245"/>
        <v>16.024489508812746</v>
      </c>
      <c r="CN108" s="48">
        <f t="shared" si="246"/>
        <v>39.653008871590522</v>
      </c>
      <c r="CO108" s="65">
        <f t="shared" si="247"/>
        <v>0.40411787061872934</v>
      </c>
      <c r="CP108" s="70">
        <f t="shared" si="248"/>
        <v>0</v>
      </c>
      <c r="CQ108" s="1">
        <f t="shared" si="249"/>
        <v>5317</v>
      </c>
    </row>
    <row r="109" spans="1:95" x14ac:dyDescent="0.2">
      <c r="A109" s="24" t="s">
        <v>263</v>
      </c>
      <c r="B109">
        <v>1</v>
      </c>
      <c r="C109">
        <v>1</v>
      </c>
      <c r="D109">
        <v>0.55333599680383505</v>
      </c>
      <c r="E109">
        <v>0.44666400319616401</v>
      </c>
      <c r="F109">
        <v>0.88994835121175997</v>
      </c>
      <c r="G109">
        <v>0.88994835121175997</v>
      </c>
      <c r="H109">
        <v>0.54701211867948096</v>
      </c>
      <c r="I109">
        <v>0.61345591307981595</v>
      </c>
      <c r="J109">
        <v>0.579282158132154</v>
      </c>
      <c r="K109">
        <v>0.71800501496584301</v>
      </c>
      <c r="L109">
        <v>0.71445092692721301</v>
      </c>
      <c r="M109">
        <v>-1.1837393633426501</v>
      </c>
      <c r="N109" s="21">
        <v>0</v>
      </c>
      <c r="O109">
        <v>1.0061890095304999</v>
      </c>
      <c r="P109">
        <v>0.994015801263056</v>
      </c>
      <c r="Q109">
        <v>1.0025174844076501</v>
      </c>
      <c r="R109">
        <v>0.99730925075894905</v>
      </c>
      <c r="S109">
        <v>211.30999755859301</v>
      </c>
      <c r="T109" s="27">
        <f t="shared" si="188"/>
        <v>0.994015801263056</v>
      </c>
      <c r="U109" s="27">
        <f t="shared" si="189"/>
        <v>1.0025174844076501</v>
      </c>
      <c r="V109" s="39">
        <f t="shared" si="190"/>
        <v>210.04547653809925</v>
      </c>
      <c r="W109" s="38">
        <f t="shared" si="191"/>
        <v>211.84196718262734</v>
      </c>
      <c r="X109" s="44">
        <f t="shared" si="192"/>
        <v>0.96573080099091679</v>
      </c>
      <c r="Y109" s="44">
        <f t="shared" si="193"/>
        <v>0.68442684344066407</v>
      </c>
      <c r="Z109" s="22">
        <f t="shared" si="194"/>
        <v>1</v>
      </c>
      <c r="AA109" s="22">
        <f t="shared" si="195"/>
        <v>1</v>
      </c>
      <c r="AB109" s="22">
        <f t="shared" si="196"/>
        <v>1</v>
      </c>
      <c r="AC109" s="22">
        <v>1</v>
      </c>
      <c r="AD109" s="22">
        <v>1</v>
      </c>
      <c r="AE109" s="22">
        <v>1</v>
      </c>
      <c r="AF109" s="22">
        <f t="shared" si="197"/>
        <v>-0.10573411347504191</v>
      </c>
      <c r="AG109" s="22">
        <f t="shared" si="198"/>
        <v>0.97680415159684475</v>
      </c>
      <c r="AH109" s="22">
        <f t="shared" si="199"/>
        <v>0.71445092692721301</v>
      </c>
      <c r="AI109" s="22">
        <f t="shared" si="200"/>
        <v>1.8201850404022548</v>
      </c>
      <c r="AJ109" s="22">
        <f t="shared" si="201"/>
        <v>-2.6288582302280261</v>
      </c>
      <c r="AK109" s="22">
        <f t="shared" si="202"/>
        <v>1.3004365594014071</v>
      </c>
      <c r="AL109" s="22">
        <f t="shared" si="203"/>
        <v>-1.1837393633426501</v>
      </c>
      <c r="AM109" s="22">
        <f t="shared" si="204"/>
        <v>2.4451188668853758</v>
      </c>
      <c r="AN109" s="46">
        <v>1</v>
      </c>
      <c r="AO109" s="46">
        <v>1</v>
      </c>
      <c r="AP109" s="51">
        <v>1</v>
      </c>
      <c r="AQ109" s="21">
        <v>2</v>
      </c>
      <c r="AR109" s="17">
        <f t="shared" si="205"/>
        <v>10.976456555135558</v>
      </c>
      <c r="AS109" s="17">
        <f t="shared" si="206"/>
        <v>10.976456555135558</v>
      </c>
      <c r="AT109" s="17">
        <f t="shared" si="207"/>
        <v>71.487465939864677</v>
      </c>
      <c r="AU109" s="17">
        <f t="shared" si="208"/>
        <v>10.976456555135558</v>
      </c>
      <c r="AV109" s="17">
        <f t="shared" si="209"/>
        <v>10.976456555135558</v>
      </c>
      <c r="AW109" s="17">
        <f t="shared" si="210"/>
        <v>71.487465939864677</v>
      </c>
      <c r="AX109" s="14">
        <f t="shared" si="211"/>
        <v>1.4015212197075008E-2</v>
      </c>
      <c r="AY109" s="14">
        <f t="shared" si="212"/>
        <v>1.2897882673057547E-2</v>
      </c>
      <c r="AZ109" s="67">
        <f t="shared" si="213"/>
        <v>6.005797994461313E-3</v>
      </c>
      <c r="BA109" s="21">
        <f t="shared" si="214"/>
        <v>0</v>
      </c>
      <c r="BB109" s="66">
        <v>0</v>
      </c>
      <c r="BC109" s="15">
        <f t="shared" si="215"/>
        <v>1671.2299632280124</v>
      </c>
      <c r="BD109" s="19">
        <f t="shared" si="216"/>
        <v>1671.2299632280124</v>
      </c>
      <c r="BE109" s="53">
        <f t="shared" si="217"/>
        <v>1671.2299632280124</v>
      </c>
      <c r="BF109" s="61">
        <f t="shared" si="218"/>
        <v>8.3010876377443352E-2</v>
      </c>
      <c r="BG109" s="62">
        <f t="shared" si="219"/>
        <v>112.47973749143495</v>
      </c>
      <c r="BH109" s="63">
        <f t="shared" si="220"/>
        <v>210.04547653809925</v>
      </c>
      <c r="BI109" s="46">
        <f t="shared" si="221"/>
        <v>0.53550183200937784</v>
      </c>
      <c r="BJ109" s="64">
        <f t="shared" si="222"/>
        <v>0</v>
      </c>
      <c r="BK109" s="66">
        <v>0</v>
      </c>
      <c r="BL109" s="66">
        <v>0</v>
      </c>
      <c r="BM109" s="66">
        <v>0</v>
      </c>
      <c r="BN109" s="10">
        <f t="shared" si="223"/>
        <v>0</v>
      </c>
      <c r="BO109" s="15">
        <f t="shared" si="224"/>
        <v>2288.2391607924856</v>
      </c>
      <c r="BP109" s="9">
        <f t="shared" si="225"/>
        <v>2288.2391607924856</v>
      </c>
      <c r="BQ109" s="53">
        <f t="shared" si="226"/>
        <v>2288.2391607924856</v>
      </c>
      <c r="BR109" s="7">
        <f t="shared" si="227"/>
        <v>3.6048226642973441E-2</v>
      </c>
      <c r="BS109" s="62">
        <f t="shared" si="228"/>
        <v>174.36527227206238</v>
      </c>
      <c r="BT109" s="48">
        <f t="shared" si="229"/>
        <v>210.04547653809925</v>
      </c>
      <c r="BU109" s="46">
        <f t="shared" si="230"/>
        <v>0.83013105136037058</v>
      </c>
      <c r="BV109" s="64">
        <f t="shared" si="231"/>
        <v>0</v>
      </c>
      <c r="BW109" s="16">
        <f t="shared" si="232"/>
        <v>211</v>
      </c>
      <c r="BX109" s="69">
        <f t="shared" si="233"/>
        <v>4019.7913590768671</v>
      </c>
      <c r="BY109" s="66">
        <v>211</v>
      </c>
      <c r="BZ109" s="15">
        <f t="shared" si="234"/>
        <v>60.322235056369429</v>
      </c>
      <c r="CA109" s="37">
        <f t="shared" si="235"/>
        <v>-150.67776494363056</v>
      </c>
      <c r="CB109" s="54">
        <f t="shared" si="236"/>
        <v>-150.67776494363056</v>
      </c>
      <c r="CC109" s="26">
        <f t="shared" si="237"/>
        <v>-4.6940113689604594E-2</v>
      </c>
      <c r="CD109" s="47">
        <f t="shared" si="238"/>
        <v>-150.67776494363056</v>
      </c>
      <c r="CE109" s="48">
        <f t="shared" si="239"/>
        <v>211.84196718262734</v>
      </c>
      <c r="CF109" s="65">
        <f t="shared" si="240"/>
        <v>-0.7112743850878821</v>
      </c>
      <c r="CG109" t="s">
        <v>222</v>
      </c>
      <c r="CH109" s="66">
        <v>0</v>
      </c>
      <c r="CI109" s="15">
        <f t="shared" si="241"/>
        <v>55.871938742473596</v>
      </c>
      <c r="CJ109" s="37">
        <f t="shared" si="242"/>
        <v>55.871938742473596</v>
      </c>
      <c r="CK109" s="54">
        <f t="shared" si="243"/>
        <v>55.871938742473596</v>
      </c>
      <c r="CL109" s="26">
        <f t="shared" si="244"/>
        <v>8.6933155037301375E-3</v>
      </c>
      <c r="CM109" s="47">
        <f t="shared" si="245"/>
        <v>55.871938742473596</v>
      </c>
      <c r="CN109" s="48">
        <f t="shared" si="246"/>
        <v>211.84196718262734</v>
      </c>
      <c r="CO109" s="65">
        <f t="shared" si="247"/>
        <v>0.26374348522881125</v>
      </c>
      <c r="CP109" s="70">
        <f t="shared" si="248"/>
        <v>0</v>
      </c>
      <c r="CQ109" s="1">
        <f t="shared" si="249"/>
        <v>422</v>
      </c>
    </row>
    <row r="110" spans="1:95" x14ac:dyDescent="0.2">
      <c r="A110" s="24" t="s">
        <v>233</v>
      </c>
      <c r="B110">
        <v>0</v>
      </c>
      <c r="C110">
        <v>0</v>
      </c>
      <c r="D110">
        <v>0.119456652017578</v>
      </c>
      <c r="E110">
        <v>0.88054334798242095</v>
      </c>
      <c r="F110">
        <v>0.17004370282081799</v>
      </c>
      <c r="G110">
        <v>0.17004370282081799</v>
      </c>
      <c r="H110">
        <v>0.10154617634768</v>
      </c>
      <c r="I110">
        <v>9.3606351859590403E-2</v>
      </c>
      <c r="J110">
        <v>9.74954722702394E-2</v>
      </c>
      <c r="K110">
        <v>0.128757489541758</v>
      </c>
      <c r="L110">
        <v>1.10369717492243</v>
      </c>
      <c r="M110">
        <v>-1.7035939339816699</v>
      </c>
      <c r="N110" s="21">
        <v>0</v>
      </c>
      <c r="O110">
        <v>1.00391978704847</v>
      </c>
      <c r="P110">
        <v>0.985922720393</v>
      </c>
      <c r="Q110">
        <v>0.99979979037130695</v>
      </c>
      <c r="R110">
        <v>0.98219436965462903</v>
      </c>
      <c r="S110">
        <v>215.30999755859301</v>
      </c>
      <c r="T110" s="27">
        <f t="shared" si="188"/>
        <v>0.98219436965462903</v>
      </c>
      <c r="U110" s="27">
        <f t="shared" si="189"/>
        <v>0.99979979037130695</v>
      </c>
      <c r="V110" s="39">
        <f t="shared" si="190"/>
        <v>211.47626733240199</v>
      </c>
      <c r="W110" s="38">
        <f t="shared" si="191"/>
        <v>215.26689042392789</v>
      </c>
      <c r="X110" s="44">
        <f t="shared" si="192"/>
        <v>1.1899256812551615</v>
      </c>
      <c r="Y110" s="44">
        <f t="shared" si="193"/>
        <v>0.12584993538264025</v>
      </c>
      <c r="Z110" s="22">
        <f t="shared" si="194"/>
        <v>1</v>
      </c>
      <c r="AA110" s="22">
        <f t="shared" si="195"/>
        <v>1</v>
      </c>
      <c r="AB110" s="22">
        <f t="shared" si="196"/>
        <v>1</v>
      </c>
      <c r="AC110" s="22">
        <v>1</v>
      </c>
      <c r="AD110" s="22">
        <v>1</v>
      </c>
      <c r="AE110" s="22">
        <v>1</v>
      </c>
      <c r="AF110" s="22">
        <f t="shared" si="197"/>
        <v>-0.10573411347504191</v>
      </c>
      <c r="AG110" s="22">
        <f t="shared" si="198"/>
        <v>0.97680415159684475</v>
      </c>
      <c r="AH110" s="22">
        <f t="shared" si="199"/>
        <v>0.97680415159684475</v>
      </c>
      <c r="AI110" s="22">
        <f t="shared" si="200"/>
        <v>2.0825382650718867</v>
      </c>
      <c r="AJ110" s="22">
        <f t="shared" si="201"/>
        <v>-2.6288582302280261</v>
      </c>
      <c r="AK110" s="22">
        <f t="shared" si="202"/>
        <v>1.3004365594014071</v>
      </c>
      <c r="AL110" s="22">
        <f t="shared" si="203"/>
        <v>-1.7035939339816699</v>
      </c>
      <c r="AM110" s="22">
        <f t="shared" si="204"/>
        <v>1.9252642962463562</v>
      </c>
      <c r="AN110" s="46">
        <v>1</v>
      </c>
      <c r="AO110" s="49">
        <v>0</v>
      </c>
      <c r="AP110" s="51">
        <v>0.5</v>
      </c>
      <c r="AQ110" s="21">
        <v>2</v>
      </c>
      <c r="AR110" s="17">
        <f t="shared" si="205"/>
        <v>18.809270836669928</v>
      </c>
      <c r="AS110" s="17">
        <f t="shared" si="206"/>
        <v>0</v>
      </c>
      <c r="AT110" s="17">
        <f t="shared" si="207"/>
        <v>13.739199441240171</v>
      </c>
      <c r="AU110" s="17">
        <f t="shared" si="208"/>
        <v>18.809270836669928</v>
      </c>
      <c r="AV110" s="17">
        <f t="shared" si="209"/>
        <v>0</v>
      </c>
      <c r="AW110" s="17">
        <f t="shared" si="210"/>
        <v>13.739199441240171</v>
      </c>
      <c r="AX110" s="14">
        <f t="shared" si="211"/>
        <v>2.4016486625170995E-2</v>
      </c>
      <c r="AY110" s="14">
        <f t="shared" si="212"/>
        <v>0</v>
      </c>
      <c r="AZ110" s="67">
        <f t="shared" si="213"/>
        <v>1.1542562792632178E-3</v>
      </c>
      <c r="BA110" s="21">
        <f t="shared" si="214"/>
        <v>0</v>
      </c>
      <c r="BB110" s="66">
        <v>2799</v>
      </c>
      <c r="BC110" s="15">
        <f t="shared" si="215"/>
        <v>2863.8219311318903</v>
      </c>
      <c r="BD110" s="19">
        <f t="shared" si="216"/>
        <v>64.821931131890324</v>
      </c>
      <c r="BE110" s="53">
        <f t="shared" si="217"/>
        <v>64.821931131890324</v>
      </c>
      <c r="BF110" s="61">
        <f t="shared" si="218"/>
        <v>3.2197396110246464E-3</v>
      </c>
      <c r="BG110" s="62">
        <f t="shared" si="219"/>
        <v>4.3627471729383647</v>
      </c>
      <c r="BH110" s="63">
        <f t="shared" si="220"/>
        <v>211.47626733240199</v>
      </c>
      <c r="BI110" s="46">
        <f t="shared" si="221"/>
        <v>2.0629961120322428E-2</v>
      </c>
      <c r="BJ110" s="64">
        <f t="shared" si="222"/>
        <v>0.97736523684408327</v>
      </c>
      <c r="BK110" s="66">
        <v>0</v>
      </c>
      <c r="BL110" s="66">
        <v>0</v>
      </c>
      <c r="BM110" s="66">
        <v>0</v>
      </c>
      <c r="BN110" s="10">
        <f t="shared" si="223"/>
        <v>0</v>
      </c>
      <c r="BO110" s="15">
        <f t="shared" si="224"/>
        <v>0</v>
      </c>
      <c r="BP110" s="9">
        <f t="shared" si="225"/>
        <v>0</v>
      </c>
      <c r="BQ110" s="53">
        <f t="shared" si="226"/>
        <v>0</v>
      </c>
      <c r="BR110" s="7">
        <f t="shared" si="227"/>
        <v>0</v>
      </c>
      <c r="BS110" s="62">
        <f t="shared" si="228"/>
        <v>0</v>
      </c>
      <c r="BT110" s="48">
        <f t="shared" si="229"/>
        <v>215.26689042392789</v>
      </c>
      <c r="BU110" s="46">
        <f t="shared" si="230"/>
        <v>0</v>
      </c>
      <c r="BV110" s="64" t="e">
        <f t="shared" si="231"/>
        <v>#DIV/0!</v>
      </c>
      <c r="BW110" s="16">
        <f t="shared" si="232"/>
        <v>2799</v>
      </c>
      <c r="BX110" s="69">
        <f t="shared" si="233"/>
        <v>2875.4152812008101</v>
      </c>
      <c r="BY110" s="66">
        <v>0</v>
      </c>
      <c r="BZ110" s="15">
        <f t="shared" si="234"/>
        <v>11.59335006891976</v>
      </c>
      <c r="CA110" s="37">
        <f t="shared" si="235"/>
        <v>11.59335006891976</v>
      </c>
      <c r="CB110" s="54">
        <f t="shared" si="236"/>
        <v>11.59335006891976</v>
      </c>
      <c r="CC110" s="26">
        <f t="shared" si="237"/>
        <v>3.6116355354890261E-3</v>
      </c>
      <c r="CD110" s="47">
        <f t="shared" si="238"/>
        <v>11.59335006891976</v>
      </c>
      <c r="CE110" s="48">
        <f t="shared" si="239"/>
        <v>211.47626733240199</v>
      </c>
      <c r="CF110" s="65">
        <f t="shared" si="240"/>
        <v>5.4821045477869791E-2</v>
      </c>
      <c r="CG110" t="s">
        <v>222</v>
      </c>
      <c r="CH110" s="66">
        <v>0</v>
      </c>
      <c r="CI110" s="15">
        <f t="shared" si="241"/>
        <v>10.738046165985715</v>
      </c>
      <c r="CJ110" s="37">
        <f t="shared" si="242"/>
        <v>10.738046165985715</v>
      </c>
      <c r="CK110" s="54">
        <f t="shared" si="243"/>
        <v>10.738046165985715</v>
      </c>
      <c r="CL110" s="26">
        <f t="shared" si="244"/>
        <v>1.6707711476560939E-3</v>
      </c>
      <c r="CM110" s="47">
        <f t="shared" si="245"/>
        <v>10.738046165985715</v>
      </c>
      <c r="CN110" s="48">
        <f t="shared" si="246"/>
        <v>211.47626733240199</v>
      </c>
      <c r="CO110" s="65">
        <f t="shared" si="247"/>
        <v>5.077660156119302E-2</v>
      </c>
      <c r="CP110" s="70">
        <f t="shared" si="248"/>
        <v>0</v>
      </c>
      <c r="CQ110" s="1">
        <f t="shared" si="249"/>
        <v>2799</v>
      </c>
    </row>
    <row r="111" spans="1:95" x14ac:dyDescent="0.2">
      <c r="A111" s="31" t="s">
        <v>124</v>
      </c>
      <c r="B111">
        <v>0</v>
      </c>
      <c r="C111">
        <v>0</v>
      </c>
      <c r="D111">
        <v>4.97382198952879E-2</v>
      </c>
      <c r="E111">
        <v>0.95026178010471196</v>
      </c>
      <c r="F111">
        <v>5.6420233463034999E-2</v>
      </c>
      <c r="G111">
        <v>5.6420233463034999E-2</v>
      </c>
      <c r="H111">
        <v>0.12200282087447099</v>
      </c>
      <c r="I111">
        <v>0.16925246826516199</v>
      </c>
      <c r="J111">
        <v>0.14369856842820899</v>
      </c>
      <c r="K111">
        <v>9.0041694669877603E-2</v>
      </c>
      <c r="L111">
        <v>0.97870587211734505</v>
      </c>
      <c r="M111">
        <v>-1.79743592096886</v>
      </c>
      <c r="N111" s="21">
        <v>0</v>
      </c>
      <c r="O111">
        <v>1.0159644305322599</v>
      </c>
      <c r="P111">
        <v>0.97029218959577201</v>
      </c>
      <c r="Q111">
        <v>1.01009488747858</v>
      </c>
      <c r="R111">
        <v>0.98920951953125102</v>
      </c>
      <c r="S111">
        <v>49.169998168945298</v>
      </c>
      <c r="T111" s="27">
        <f t="shared" si="188"/>
        <v>0.98920951953125102</v>
      </c>
      <c r="U111" s="27">
        <f t="shared" si="189"/>
        <v>1.01009488747858</v>
      </c>
      <c r="V111" s="39">
        <f t="shared" si="190"/>
        <v>48.639430264054873</v>
      </c>
      <c r="W111" s="38">
        <f t="shared" si="191"/>
        <v>49.666363767782784</v>
      </c>
      <c r="X111" s="44">
        <f t="shared" si="192"/>
        <v>1.2259507092489872</v>
      </c>
      <c r="Y111" s="44">
        <f t="shared" si="193"/>
        <v>9.8224891294153932E-2</v>
      </c>
      <c r="Z111" s="22">
        <f t="shared" si="194"/>
        <v>1</v>
      </c>
      <c r="AA111" s="22">
        <f t="shared" si="195"/>
        <v>1</v>
      </c>
      <c r="AB111" s="22">
        <f t="shared" si="196"/>
        <v>1</v>
      </c>
      <c r="AC111" s="22">
        <v>1</v>
      </c>
      <c r="AD111" s="22">
        <v>1</v>
      </c>
      <c r="AE111" s="22">
        <v>1</v>
      </c>
      <c r="AF111" s="22">
        <f t="shared" si="197"/>
        <v>-0.10573411347504191</v>
      </c>
      <c r="AG111" s="22">
        <f t="shared" si="198"/>
        <v>0.97680415159684475</v>
      </c>
      <c r="AH111" s="22">
        <f t="shared" si="199"/>
        <v>0.97680415159684475</v>
      </c>
      <c r="AI111" s="22">
        <f t="shared" si="200"/>
        <v>2.0825382650718867</v>
      </c>
      <c r="AJ111" s="22">
        <f t="shared" si="201"/>
        <v>-2.6288582302280261</v>
      </c>
      <c r="AK111" s="22">
        <f t="shared" si="202"/>
        <v>1.3004365594014071</v>
      </c>
      <c r="AL111" s="22">
        <f t="shared" si="203"/>
        <v>-1.79743592096886</v>
      </c>
      <c r="AM111" s="22">
        <f t="shared" si="204"/>
        <v>1.8314223092591662</v>
      </c>
      <c r="AN111" s="46">
        <v>1</v>
      </c>
      <c r="AO111" s="46">
        <v>1</v>
      </c>
      <c r="AP111" s="51">
        <v>1</v>
      </c>
      <c r="AQ111" s="21">
        <v>1</v>
      </c>
      <c r="AR111" s="17">
        <f t="shared" si="205"/>
        <v>18.809270836669928</v>
      </c>
      <c r="AS111" s="17">
        <f t="shared" si="206"/>
        <v>18.809270836669928</v>
      </c>
      <c r="AT111" s="17">
        <f t="shared" si="207"/>
        <v>11.250038294502275</v>
      </c>
      <c r="AU111" s="17">
        <f t="shared" si="208"/>
        <v>18.809270836669928</v>
      </c>
      <c r="AV111" s="17">
        <f t="shared" si="209"/>
        <v>18.809270836669928</v>
      </c>
      <c r="AW111" s="17">
        <f t="shared" si="210"/>
        <v>11.250038294502275</v>
      </c>
      <c r="AX111" s="14">
        <f t="shared" si="211"/>
        <v>2.4016486625170995E-2</v>
      </c>
      <c r="AY111" s="14">
        <f t="shared" si="212"/>
        <v>2.2101829237744893E-2</v>
      </c>
      <c r="AZ111" s="67">
        <f t="shared" si="213"/>
        <v>9.4513711653411881E-4</v>
      </c>
      <c r="BA111" s="21">
        <f t="shared" si="214"/>
        <v>0</v>
      </c>
      <c r="BB111" s="66">
        <v>3049</v>
      </c>
      <c r="BC111" s="15">
        <f t="shared" si="215"/>
        <v>2863.8219311318903</v>
      </c>
      <c r="BD111" s="19">
        <f t="shared" si="216"/>
        <v>-185.17806886810968</v>
      </c>
      <c r="BE111" s="53">
        <f t="shared" si="217"/>
        <v>0</v>
      </c>
      <c r="BF111" s="61">
        <f t="shared" si="218"/>
        <v>0</v>
      </c>
      <c r="BG111" s="62">
        <f t="shared" si="219"/>
        <v>0</v>
      </c>
      <c r="BH111" s="63">
        <f t="shared" si="220"/>
        <v>49.666363767782784</v>
      </c>
      <c r="BI111" s="46">
        <f t="shared" si="221"/>
        <v>0</v>
      </c>
      <c r="BJ111" s="64">
        <f t="shared" si="222"/>
        <v>1.0646611672517363</v>
      </c>
      <c r="BK111" s="66">
        <v>98</v>
      </c>
      <c r="BL111" s="66">
        <v>5409</v>
      </c>
      <c r="BM111" s="66">
        <v>0</v>
      </c>
      <c r="BN111" s="10">
        <f t="shared" si="223"/>
        <v>5507</v>
      </c>
      <c r="BO111" s="15">
        <f t="shared" si="224"/>
        <v>3921.1297287267971</v>
      </c>
      <c r="BP111" s="9">
        <f t="shared" si="225"/>
        <v>-1585.8702712732029</v>
      </c>
      <c r="BQ111" s="53">
        <f t="shared" si="226"/>
        <v>0</v>
      </c>
      <c r="BR111" s="7">
        <f t="shared" si="227"/>
        <v>0</v>
      </c>
      <c r="BS111" s="62">
        <f t="shared" si="228"/>
        <v>0</v>
      </c>
      <c r="BT111" s="48">
        <f t="shared" si="229"/>
        <v>49.666363767782784</v>
      </c>
      <c r="BU111" s="46">
        <f t="shared" si="230"/>
        <v>0</v>
      </c>
      <c r="BV111" s="64">
        <f t="shared" si="231"/>
        <v>1.4044421840101016</v>
      </c>
      <c r="BW111" s="16">
        <f t="shared" si="232"/>
        <v>8556</v>
      </c>
      <c r="BX111" s="69">
        <f t="shared" si="233"/>
        <v>6794.4446170571555</v>
      </c>
      <c r="BY111" s="66">
        <v>0</v>
      </c>
      <c r="BZ111" s="15">
        <f t="shared" si="234"/>
        <v>9.4929571984686891</v>
      </c>
      <c r="CA111" s="37">
        <f t="shared" si="235"/>
        <v>9.4929571984686891</v>
      </c>
      <c r="CB111" s="54">
        <f t="shared" si="236"/>
        <v>9.4929571984686891</v>
      </c>
      <c r="CC111" s="26">
        <f t="shared" si="237"/>
        <v>2.9573075384637698E-3</v>
      </c>
      <c r="CD111" s="47">
        <f t="shared" si="238"/>
        <v>9.4929571984686891</v>
      </c>
      <c r="CE111" s="48">
        <f t="shared" si="239"/>
        <v>48.639430264054873</v>
      </c>
      <c r="CF111" s="65">
        <f t="shared" si="240"/>
        <v>0.19516999164943138</v>
      </c>
      <c r="CG111" t="s">
        <v>222</v>
      </c>
      <c r="CH111" s="66">
        <v>0</v>
      </c>
      <c r="CI111" s="15">
        <f t="shared" si="241"/>
        <v>8.7926105951169067</v>
      </c>
      <c r="CJ111" s="37">
        <f t="shared" si="242"/>
        <v>8.7926105951169067</v>
      </c>
      <c r="CK111" s="54">
        <f t="shared" si="243"/>
        <v>8.7926105951169067</v>
      </c>
      <c r="CL111" s="26">
        <f t="shared" si="244"/>
        <v>1.3680738439578197E-3</v>
      </c>
      <c r="CM111" s="47">
        <f t="shared" si="245"/>
        <v>8.7926105951169067</v>
      </c>
      <c r="CN111" s="48">
        <f t="shared" si="246"/>
        <v>48.639430264054873</v>
      </c>
      <c r="CO111" s="65">
        <f t="shared" si="247"/>
        <v>0.18077124973264236</v>
      </c>
      <c r="CP111" s="70">
        <f t="shared" si="248"/>
        <v>0</v>
      </c>
      <c r="CQ111" s="1">
        <f t="shared" si="249"/>
        <v>8556</v>
      </c>
    </row>
    <row r="112" spans="1:95" x14ac:dyDescent="0.2">
      <c r="A112" s="31" t="s">
        <v>195</v>
      </c>
      <c r="B112">
        <v>0</v>
      </c>
      <c r="C112">
        <v>0</v>
      </c>
      <c r="D112">
        <v>6.5521374350778996E-2</v>
      </c>
      <c r="E112">
        <v>0.93447862564922002</v>
      </c>
      <c r="F112">
        <v>3.6948748510131101E-2</v>
      </c>
      <c r="G112">
        <v>3.6948748510131101E-2</v>
      </c>
      <c r="H112">
        <v>0.16464688675302899</v>
      </c>
      <c r="I112">
        <v>0.116172168825741</v>
      </c>
      <c r="J112">
        <v>0.13830179291862299</v>
      </c>
      <c r="K112">
        <v>7.1484810729625897E-2</v>
      </c>
      <c r="L112">
        <v>0.82864151429541699</v>
      </c>
      <c r="M112">
        <v>-2.1347721447778101</v>
      </c>
      <c r="N112" s="21">
        <v>0</v>
      </c>
      <c r="O112">
        <v>1.0081680817004599</v>
      </c>
      <c r="P112">
        <v>0.99359884430154299</v>
      </c>
      <c r="Q112">
        <v>1.0126144509462101</v>
      </c>
      <c r="R112">
        <v>0.99169066438852405</v>
      </c>
      <c r="S112">
        <v>111.300003051757</v>
      </c>
      <c r="T112" s="27">
        <f t="shared" si="188"/>
        <v>0.99169066438852405</v>
      </c>
      <c r="U112" s="27">
        <f t="shared" si="189"/>
        <v>1.0126144509462101</v>
      </c>
      <c r="V112" s="39">
        <f t="shared" si="190"/>
        <v>110.37517397284165</v>
      </c>
      <c r="W112" s="38">
        <f t="shared" si="191"/>
        <v>112.70399148056642</v>
      </c>
      <c r="X112" s="44">
        <f t="shared" si="192"/>
        <v>1.2177952105697771</v>
      </c>
      <c r="Y112" s="44">
        <f t="shared" si="193"/>
        <v>9.0003504371151441E-2</v>
      </c>
      <c r="Z112" s="22">
        <f t="shared" si="194"/>
        <v>1</v>
      </c>
      <c r="AA112" s="22">
        <f t="shared" si="195"/>
        <v>1</v>
      </c>
      <c r="AB112" s="22">
        <f t="shared" si="196"/>
        <v>1</v>
      </c>
      <c r="AC112" s="22">
        <v>1</v>
      </c>
      <c r="AD112" s="22">
        <v>1</v>
      </c>
      <c r="AE112" s="22">
        <v>1</v>
      </c>
      <c r="AF112" s="22">
        <f t="shared" si="197"/>
        <v>-0.10573411347504191</v>
      </c>
      <c r="AG112" s="22">
        <f t="shared" si="198"/>
        <v>0.97680415159684475</v>
      </c>
      <c r="AH112" s="22">
        <f t="shared" si="199"/>
        <v>0.82864151429541699</v>
      </c>
      <c r="AI112" s="22">
        <f t="shared" si="200"/>
        <v>1.9343756277704589</v>
      </c>
      <c r="AJ112" s="22">
        <f t="shared" si="201"/>
        <v>-2.6288582302280261</v>
      </c>
      <c r="AK112" s="22">
        <f t="shared" si="202"/>
        <v>1.3004365594014071</v>
      </c>
      <c r="AL112" s="22">
        <f t="shared" si="203"/>
        <v>-2.1347721447778101</v>
      </c>
      <c r="AM112" s="22">
        <f t="shared" si="204"/>
        <v>1.494086085450216</v>
      </c>
      <c r="AN112" s="46">
        <v>1</v>
      </c>
      <c r="AO112" s="46">
        <v>1</v>
      </c>
      <c r="AP112" s="51">
        <v>1</v>
      </c>
      <c r="AQ112" s="21">
        <v>1</v>
      </c>
      <c r="AR112" s="17">
        <f t="shared" si="205"/>
        <v>14.001135111188209</v>
      </c>
      <c r="AS112" s="17">
        <f t="shared" si="206"/>
        <v>14.001135111188209</v>
      </c>
      <c r="AT112" s="17">
        <f t="shared" si="207"/>
        <v>4.983133067989546</v>
      </c>
      <c r="AU112" s="17">
        <f t="shared" si="208"/>
        <v>14.001135111188209</v>
      </c>
      <c r="AV112" s="17">
        <f t="shared" si="209"/>
        <v>14.001135111188209</v>
      </c>
      <c r="AW112" s="17">
        <f t="shared" si="210"/>
        <v>4.983133067989546</v>
      </c>
      <c r="AX112" s="14">
        <f t="shared" si="211"/>
        <v>1.7877251970847594E-2</v>
      </c>
      <c r="AY112" s="14">
        <f t="shared" si="212"/>
        <v>1.6452030493323611E-2</v>
      </c>
      <c r="AZ112" s="67">
        <f t="shared" si="213"/>
        <v>4.1864248777597835E-4</v>
      </c>
      <c r="BA112" s="21">
        <f t="shared" si="214"/>
        <v>0</v>
      </c>
      <c r="BB112" s="66">
        <v>1892</v>
      </c>
      <c r="BC112" s="15">
        <f t="shared" si="215"/>
        <v>2131.7550340117505</v>
      </c>
      <c r="BD112" s="19">
        <f t="shared" si="216"/>
        <v>239.75503401175047</v>
      </c>
      <c r="BE112" s="53">
        <f t="shared" si="217"/>
        <v>239.75503401175047</v>
      </c>
      <c r="BF112" s="61">
        <f t="shared" si="218"/>
        <v>1.1908759373113155E-2</v>
      </c>
      <c r="BG112" s="62">
        <f t="shared" si="219"/>
        <v>16.136368950568212</v>
      </c>
      <c r="BH112" s="63">
        <f t="shared" si="220"/>
        <v>110.37517397284165</v>
      </c>
      <c r="BI112" s="46">
        <f t="shared" si="221"/>
        <v>0.14619563774856331</v>
      </c>
      <c r="BJ112" s="64">
        <f t="shared" si="222"/>
        <v>0.88753162057248414</v>
      </c>
      <c r="BK112" s="66">
        <v>1447</v>
      </c>
      <c r="BL112" s="66">
        <v>3005</v>
      </c>
      <c r="BM112" s="66">
        <v>111</v>
      </c>
      <c r="BN112" s="10">
        <f t="shared" si="223"/>
        <v>4563</v>
      </c>
      <c r="BO112" s="15">
        <f t="shared" si="224"/>
        <v>2918.7876338815286</v>
      </c>
      <c r="BP112" s="9">
        <f t="shared" si="225"/>
        <v>-1644.2123661184714</v>
      </c>
      <c r="BQ112" s="53">
        <f t="shared" si="226"/>
        <v>0</v>
      </c>
      <c r="BR112" s="7">
        <f t="shared" si="227"/>
        <v>0</v>
      </c>
      <c r="BS112" s="62">
        <f t="shared" si="228"/>
        <v>0</v>
      </c>
      <c r="BT112" s="48">
        <f t="shared" si="229"/>
        <v>112.70399148056642</v>
      </c>
      <c r="BU112" s="46">
        <f t="shared" si="230"/>
        <v>0</v>
      </c>
      <c r="BV112" s="64">
        <f t="shared" si="231"/>
        <v>1.5633203138975642</v>
      </c>
      <c r="BW112" s="16">
        <f t="shared" si="232"/>
        <v>6455</v>
      </c>
      <c r="BX112" s="69">
        <f t="shared" si="233"/>
        <v>5054.747513040501</v>
      </c>
      <c r="BY112" s="66">
        <v>0</v>
      </c>
      <c r="BZ112" s="15">
        <f t="shared" si="234"/>
        <v>4.2048451472219268</v>
      </c>
      <c r="CA112" s="37">
        <f t="shared" si="235"/>
        <v>4.2048451472219268</v>
      </c>
      <c r="CB112" s="54">
        <f t="shared" si="236"/>
        <v>4.2048451472219268</v>
      </c>
      <c r="CC112" s="26">
        <f t="shared" si="237"/>
        <v>1.3099206066111938E-3</v>
      </c>
      <c r="CD112" s="47">
        <f t="shared" si="238"/>
        <v>4.2048451472219268</v>
      </c>
      <c r="CE112" s="48">
        <f t="shared" si="239"/>
        <v>110.37517397284165</v>
      </c>
      <c r="CF112" s="65">
        <f t="shared" si="240"/>
        <v>3.8095932227083504E-2</v>
      </c>
      <c r="CG112" t="s">
        <v>222</v>
      </c>
      <c r="CH112" s="66">
        <v>116</v>
      </c>
      <c r="CI112" s="15">
        <f t="shared" si="241"/>
        <v>3.8946310637799266</v>
      </c>
      <c r="CJ112" s="37">
        <f t="shared" si="242"/>
        <v>-112.10536893622007</v>
      </c>
      <c r="CK112" s="54">
        <f t="shared" si="243"/>
        <v>-112.10536893622007</v>
      </c>
      <c r="CL112" s="26">
        <f t="shared" si="244"/>
        <v>-1.7442876759953332E-2</v>
      </c>
      <c r="CM112" s="47">
        <f t="shared" si="245"/>
        <v>-112.10536893622007</v>
      </c>
      <c r="CN112" s="48">
        <f t="shared" si="246"/>
        <v>110.37517397284165</v>
      </c>
      <c r="CO112" s="65">
        <f t="shared" si="247"/>
        <v>-1.0156755808494051</v>
      </c>
      <c r="CP112" s="70">
        <f t="shared" si="248"/>
        <v>0</v>
      </c>
      <c r="CQ112" s="1">
        <f t="shared" si="249"/>
        <v>6455</v>
      </c>
    </row>
    <row r="113" spans="1:95" x14ac:dyDescent="0.2">
      <c r="A113" s="31" t="s">
        <v>125</v>
      </c>
      <c r="B113">
        <v>0</v>
      </c>
      <c r="C113">
        <v>0</v>
      </c>
      <c r="D113">
        <v>0.20440251572327001</v>
      </c>
      <c r="E113">
        <v>0.79559748427672905</v>
      </c>
      <c r="F113">
        <v>0.105985037406483</v>
      </c>
      <c r="G113">
        <v>0.105985037406483</v>
      </c>
      <c r="H113">
        <v>0.19054054054054001</v>
      </c>
      <c r="I113">
        <v>9.5945945945945896E-2</v>
      </c>
      <c r="J113">
        <v>0.13520943903150401</v>
      </c>
      <c r="K113">
        <v>0.119708719204006</v>
      </c>
      <c r="L113">
        <v>0.51319759746802696</v>
      </c>
      <c r="M113">
        <v>-0.83840807015763696</v>
      </c>
      <c r="N113" s="21">
        <v>0</v>
      </c>
      <c r="O113">
        <v>1.0019930320178001</v>
      </c>
      <c r="P113">
        <v>0.97857082798684603</v>
      </c>
      <c r="Q113">
        <v>1.0251264417205901</v>
      </c>
      <c r="R113">
        <v>0.991794131396881</v>
      </c>
      <c r="S113">
        <v>65.360000610351506</v>
      </c>
      <c r="T113" s="27">
        <f t="shared" si="188"/>
        <v>0.991794131396881</v>
      </c>
      <c r="U113" s="27">
        <f t="shared" si="189"/>
        <v>1.0251264417205901</v>
      </c>
      <c r="V113" s="39">
        <f t="shared" si="190"/>
        <v>64.823665033443177</v>
      </c>
      <c r="W113" s="38">
        <f t="shared" si="191"/>
        <v>67.002264856545239</v>
      </c>
      <c r="X113" s="44">
        <f t="shared" si="192"/>
        <v>1.1460323086590949</v>
      </c>
      <c r="Y113" s="44">
        <f t="shared" si="193"/>
        <v>0.13682531932260455</v>
      </c>
      <c r="Z113" s="22">
        <f t="shared" si="194"/>
        <v>1</v>
      </c>
      <c r="AA113" s="22">
        <f t="shared" si="195"/>
        <v>1</v>
      </c>
      <c r="AB113" s="22">
        <f t="shared" si="196"/>
        <v>1</v>
      </c>
      <c r="AC113" s="22">
        <v>1</v>
      </c>
      <c r="AD113" s="22">
        <v>1</v>
      </c>
      <c r="AE113" s="22">
        <v>1</v>
      </c>
      <c r="AF113" s="22">
        <f t="shared" si="197"/>
        <v>-0.10573411347504191</v>
      </c>
      <c r="AG113" s="22">
        <f t="shared" si="198"/>
        <v>0.97680415159684475</v>
      </c>
      <c r="AH113" s="22">
        <f t="shared" si="199"/>
        <v>0.51319759746802696</v>
      </c>
      <c r="AI113" s="22">
        <f t="shared" si="200"/>
        <v>1.6189317109430688</v>
      </c>
      <c r="AJ113" s="22">
        <f t="shared" si="201"/>
        <v>-2.6288582302280261</v>
      </c>
      <c r="AK113" s="22">
        <f t="shared" si="202"/>
        <v>1.3004365594014071</v>
      </c>
      <c r="AL113" s="22">
        <f t="shared" si="203"/>
        <v>-0.83840807015763696</v>
      </c>
      <c r="AM113" s="22">
        <f t="shared" si="204"/>
        <v>2.7904501600703893</v>
      </c>
      <c r="AN113" s="46">
        <v>1</v>
      </c>
      <c r="AO113" s="46">
        <v>1</v>
      </c>
      <c r="AP113" s="51">
        <v>1</v>
      </c>
      <c r="AQ113" s="21">
        <v>1</v>
      </c>
      <c r="AR113" s="17">
        <f t="shared" si="205"/>
        <v>6.8693258791957961</v>
      </c>
      <c r="AS113" s="17">
        <f t="shared" si="206"/>
        <v>6.8693258791957961</v>
      </c>
      <c r="AT113" s="17">
        <f t="shared" si="207"/>
        <v>60.631327931032914</v>
      </c>
      <c r="AU113" s="17">
        <f t="shared" si="208"/>
        <v>6.8693258791957961</v>
      </c>
      <c r="AV113" s="17">
        <f t="shared" si="209"/>
        <v>6.8693258791957961</v>
      </c>
      <c r="AW113" s="17">
        <f t="shared" si="210"/>
        <v>60.631327931032914</v>
      </c>
      <c r="AX113" s="14">
        <f t="shared" si="211"/>
        <v>8.7710509638689992E-3</v>
      </c>
      <c r="AY113" s="14">
        <f t="shared" si="212"/>
        <v>8.071799745921834E-3</v>
      </c>
      <c r="AZ113" s="67">
        <f t="shared" si="213"/>
        <v>5.0937531901891469E-3</v>
      </c>
      <c r="BA113" s="21">
        <f t="shared" si="214"/>
        <v>0</v>
      </c>
      <c r="BB113" s="66">
        <v>1307</v>
      </c>
      <c r="BC113" s="15">
        <f t="shared" si="215"/>
        <v>1045.895201135595</v>
      </c>
      <c r="BD113" s="19">
        <f t="shared" si="216"/>
        <v>-261.10479886440498</v>
      </c>
      <c r="BE113" s="53">
        <f t="shared" si="217"/>
        <v>0</v>
      </c>
      <c r="BF113" s="61">
        <f t="shared" si="218"/>
        <v>0</v>
      </c>
      <c r="BG113" s="62">
        <f t="shared" si="219"/>
        <v>0</v>
      </c>
      <c r="BH113" s="63">
        <f t="shared" si="220"/>
        <v>67.002264856545239</v>
      </c>
      <c r="BI113" s="46">
        <f t="shared" si="221"/>
        <v>0</v>
      </c>
      <c r="BJ113" s="64">
        <f t="shared" si="222"/>
        <v>1.2496471908283993</v>
      </c>
      <c r="BK113" s="66">
        <v>0</v>
      </c>
      <c r="BL113" s="66">
        <v>2288</v>
      </c>
      <c r="BM113" s="66">
        <v>65</v>
      </c>
      <c r="BN113" s="10">
        <f t="shared" si="223"/>
        <v>2353</v>
      </c>
      <c r="BO113" s="15">
        <f t="shared" si="224"/>
        <v>1432.0341365234844</v>
      </c>
      <c r="BP113" s="9">
        <f t="shared" si="225"/>
        <v>-920.96586347651555</v>
      </c>
      <c r="BQ113" s="53">
        <f t="shared" si="226"/>
        <v>0</v>
      </c>
      <c r="BR113" s="7">
        <f t="shared" si="227"/>
        <v>0</v>
      </c>
      <c r="BS113" s="62">
        <f t="shared" si="228"/>
        <v>0</v>
      </c>
      <c r="BT113" s="48">
        <f t="shared" si="229"/>
        <v>67.002264856545239</v>
      </c>
      <c r="BU113" s="46">
        <f t="shared" si="230"/>
        <v>0</v>
      </c>
      <c r="BV113" s="64">
        <f t="shared" si="231"/>
        <v>1.6431172553695701</v>
      </c>
      <c r="BW113" s="16">
        <f t="shared" si="232"/>
        <v>3660</v>
      </c>
      <c r="BX113" s="69">
        <f t="shared" si="233"/>
        <v>2529.0909947013392</v>
      </c>
      <c r="BY113" s="66">
        <v>0</v>
      </c>
      <c r="BZ113" s="15">
        <f t="shared" si="234"/>
        <v>51.16165704225979</v>
      </c>
      <c r="CA113" s="37">
        <f t="shared" si="235"/>
        <v>51.16165704225979</v>
      </c>
      <c r="CB113" s="54">
        <f t="shared" si="236"/>
        <v>51.16165704225979</v>
      </c>
      <c r="CC113" s="26">
        <f t="shared" si="237"/>
        <v>1.5938210916591856E-2</v>
      </c>
      <c r="CD113" s="47">
        <f t="shared" si="238"/>
        <v>51.16165704225979</v>
      </c>
      <c r="CE113" s="48">
        <f t="shared" si="239"/>
        <v>64.823665033443177</v>
      </c>
      <c r="CF113" s="65">
        <f t="shared" si="240"/>
        <v>0.78924351185427388</v>
      </c>
      <c r="CG113" t="s">
        <v>222</v>
      </c>
      <c r="CH113" s="66">
        <v>0</v>
      </c>
      <c r="CI113" s="15">
        <f t="shared" si="241"/>
        <v>47.387185928329636</v>
      </c>
      <c r="CJ113" s="37">
        <f t="shared" si="242"/>
        <v>47.387185928329636</v>
      </c>
      <c r="CK113" s="54">
        <f t="shared" si="243"/>
        <v>47.387185928329636</v>
      </c>
      <c r="CL113" s="26">
        <f t="shared" si="244"/>
        <v>7.373142356982984E-3</v>
      </c>
      <c r="CM113" s="47">
        <f t="shared" si="245"/>
        <v>47.387185928329636</v>
      </c>
      <c r="CN113" s="48">
        <f t="shared" si="246"/>
        <v>64.823665033443177</v>
      </c>
      <c r="CO113" s="65">
        <f t="shared" si="247"/>
        <v>0.73101676531066417</v>
      </c>
      <c r="CP113" s="70">
        <f t="shared" si="248"/>
        <v>0</v>
      </c>
      <c r="CQ113" s="1">
        <f t="shared" si="249"/>
        <v>3660</v>
      </c>
    </row>
    <row r="114" spans="1:95" x14ac:dyDescent="0.2">
      <c r="A114" s="31" t="s">
        <v>126</v>
      </c>
      <c r="B114">
        <v>1</v>
      </c>
      <c r="C114">
        <v>1</v>
      </c>
      <c r="D114">
        <v>0.92044444444444395</v>
      </c>
      <c r="E114">
        <v>7.9555555555555602E-2</v>
      </c>
      <c r="F114">
        <v>0.56272084805653699</v>
      </c>
      <c r="G114">
        <v>0.56272084805653699</v>
      </c>
      <c r="H114">
        <v>0.97757009345794299</v>
      </c>
      <c r="I114">
        <v>0.87219626168224296</v>
      </c>
      <c r="J114">
        <v>0.923381276096921</v>
      </c>
      <c r="K114">
        <v>0.72083694048292701</v>
      </c>
      <c r="L114">
        <v>0.30891391796588302</v>
      </c>
      <c r="M114">
        <v>-1.4060303837174</v>
      </c>
      <c r="N114" s="21">
        <v>0</v>
      </c>
      <c r="O114">
        <v>1.00684059039054</v>
      </c>
      <c r="P114">
        <v>0.99589010142922796</v>
      </c>
      <c r="Q114">
        <v>1.0048859787591</v>
      </c>
      <c r="R114">
        <v>0.98728539883848698</v>
      </c>
      <c r="S114">
        <v>53.7</v>
      </c>
      <c r="T114" s="27">
        <f t="shared" si="188"/>
        <v>0.99589010142922796</v>
      </c>
      <c r="U114" s="27">
        <f t="shared" si="189"/>
        <v>1.0048859787591</v>
      </c>
      <c r="V114" s="39">
        <f t="shared" si="190"/>
        <v>53.479298446749546</v>
      </c>
      <c r="W114" s="38">
        <f t="shared" si="191"/>
        <v>53.962377059363675</v>
      </c>
      <c r="X114" s="44">
        <f t="shared" si="192"/>
        <v>0.77603789338471441</v>
      </c>
      <c r="Y114" s="44">
        <f t="shared" si="193"/>
        <v>0.791410101753936</v>
      </c>
      <c r="Z114" s="22">
        <f t="shared" si="194"/>
        <v>1</v>
      </c>
      <c r="AA114" s="22">
        <f t="shared" si="195"/>
        <v>1</v>
      </c>
      <c r="AB114" s="22">
        <f t="shared" si="196"/>
        <v>1</v>
      </c>
      <c r="AC114" s="22">
        <v>1</v>
      </c>
      <c r="AD114" s="22">
        <v>1</v>
      </c>
      <c r="AE114" s="22">
        <v>1</v>
      </c>
      <c r="AF114" s="22">
        <f t="shared" si="197"/>
        <v>-0.10573411347504191</v>
      </c>
      <c r="AG114" s="22">
        <f t="shared" si="198"/>
        <v>0.97680415159684475</v>
      </c>
      <c r="AH114" s="22">
        <f t="shared" si="199"/>
        <v>0.30891391796588302</v>
      </c>
      <c r="AI114" s="22">
        <f t="shared" si="200"/>
        <v>1.4146480314409249</v>
      </c>
      <c r="AJ114" s="22">
        <f t="shared" si="201"/>
        <v>-2.6288582302280261</v>
      </c>
      <c r="AK114" s="22">
        <f t="shared" si="202"/>
        <v>1.3004365594014071</v>
      </c>
      <c r="AL114" s="22">
        <f t="shared" si="203"/>
        <v>-1.4060303837174</v>
      </c>
      <c r="AM114" s="22">
        <f t="shared" si="204"/>
        <v>2.2228278465106261</v>
      </c>
      <c r="AN114" s="46">
        <v>1</v>
      </c>
      <c r="AO114" s="46">
        <v>1</v>
      </c>
      <c r="AP114" s="51">
        <v>1</v>
      </c>
      <c r="AQ114" s="21">
        <v>1</v>
      </c>
      <c r="AR114" s="17">
        <f t="shared" si="205"/>
        <v>4.0049177220096688</v>
      </c>
      <c r="AS114" s="17">
        <f t="shared" si="206"/>
        <v>4.0049177220096688</v>
      </c>
      <c r="AT114" s="17">
        <f t="shared" si="207"/>
        <v>24.413121644596753</v>
      </c>
      <c r="AU114" s="17">
        <f t="shared" si="208"/>
        <v>4.0049177220096688</v>
      </c>
      <c r="AV114" s="17">
        <f t="shared" si="209"/>
        <v>4.0049177220096688</v>
      </c>
      <c r="AW114" s="17">
        <f t="shared" si="210"/>
        <v>24.413121644596753</v>
      </c>
      <c r="AX114" s="14">
        <f t="shared" si="211"/>
        <v>5.1136513340027129E-3</v>
      </c>
      <c r="AY114" s="14">
        <f t="shared" si="212"/>
        <v>4.7059776198505321E-3</v>
      </c>
      <c r="AZ114" s="67">
        <f t="shared" si="213"/>
        <v>2.0509927871131474E-3</v>
      </c>
      <c r="BA114" s="21">
        <f t="shared" si="214"/>
        <v>0</v>
      </c>
      <c r="BB114" s="66">
        <v>618</v>
      </c>
      <c r="BC114" s="15">
        <f t="shared" si="215"/>
        <v>609.77223967181953</v>
      </c>
      <c r="BD114" s="19">
        <f t="shared" si="216"/>
        <v>-8.2277603281804659</v>
      </c>
      <c r="BE114" s="53">
        <f t="shared" si="217"/>
        <v>0</v>
      </c>
      <c r="BF114" s="61">
        <f t="shared" si="218"/>
        <v>0</v>
      </c>
      <c r="BG114" s="62">
        <f t="shared" si="219"/>
        <v>0</v>
      </c>
      <c r="BH114" s="63">
        <f t="shared" si="220"/>
        <v>53.962377059363675</v>
      </c>
      <c r="BI114" s="46">
        <f t="shared" si="221"/>
        <v>0</v>
      </c>
      <c r="BJ114" s="64">
        <f t="shared" si="222"/>
        <v>1.0134931697326999</v>
      </c>
      <c r="BK114" s="66">
        <v>0</v>
      </c>
      <c r="BL114" s="66">
        <v>1046</v>
      </c>
      <c r="BM114" s="66">
        <v>0</v>
      </c>
      <c r="BN114" s="10">
        <f t="shared" si="223"/>
        <v>1046</v>
      </c>
      <c r="BO114" s="15">
        <f t="shared" si="224"/>
        <v>834.89690149292255</v>
      </c>
      <c r="BP114" s="9">
        <f t="shared" si="225"/>
        <v>-211.10309850707745</v>
      </c>
      <c r="BQ114" s="53">
        <f t="shared" si="226"/>
        <v>0</v>
      </c>
      <c r="BR114" s="7">
        <f t="shared" si="227"/>
        <v>0</v>
      </c>
      <c r="BS114" s="62">
        <f t="shared" si="228"/>
        <v>0</v>
      </c>
      <c r="BT114" s="48">
        <f t="shared" si="229"/>
        <v>53.962377059363675</v>
      </c>
      <c r="BU114" s="46">
        <f t="shared" si="230"/>
        <v>0</v>
      </c>
      <c r="BV114" s="64">
        <f t="shared" si="231"/>
        <v>1.2528493016677784</v>
      </c>
      <c r="BW114" s="16">
        <f t="shared" si="232"/>
        <v>1664</v>
      </c>
      <c r="BX114" s="69">
        <f t="shared" si="233"/>
        <v>1465.2693127185066</v>
      </c>
      <c r="BY114" s="66">
        <v>0</v>
      </c>
      <c r="BZ114" s="15">
        <f t="shared" si="234"/>
        <v>20.600171553764454</v>
      </c>
      <c r="CA114" s="37">
        <f t="shared" si="235"/>
        <v>20.600171553764454</v>
      </c>
      <c r="CB114" s="54">
        <f t="shared" si="236"/>
        <v>20.600171553764454</v>
      </c>
      <c r="CC114" s="26">
        <f t="shared" si="237"/>
        <v>6.4174989264063802E-3</v>
      </c>
      <c r="CD114" s="47">
        <f t="shared" si="238"/>
        <v>20.600171553764454</v>
      </c>
      <c r="CE114" s="48">
        <f t="shared" si="239"/>
        <v>53.479298446749546</v>
      </c>
      <c r="CF114" s="65">
        <f t="shared" si="240"/>
        <v>0.38519898637556876</v>
      </c>
      <c r="CG114" t="s">
        <v>222</v>
      </c>
      <c r="CH114" s="66">
        <v>0</v>
      </c>
      <c r="CI114" s="15">
        <f t="shared" si="241"/>
        <v>19.080385898513612</v>
      </c>
      <c r="CJ114" s="37">
        <f t="shared" si="242"/>
        <v>19.080385898513612</v>
      </c>
      <c r="CK114" s="54">
        <f t="shared" si="243"/>
        <v>19.080385898513612</v>
      </c>
      <c r="CL114" s="26">
        <f t="shared" si="244"/>
        <v>2.9687857318365664E-3</v>
      </c>
      <c r="CM114" s="47">
        <f t="shared" si="245"/>
        <v>19.080385898513612</v>
      </c>
      <c r="CN114" s="48">
        <f t="shared" si="246"/>
        <v>53.479298446749546</v>
      </c>
      <c r="CO114" s="65">
        <f t="shared" si="247"/>
        <v>0.35678078158621229</v>
      </c>
      <c r="CP114" s="70">
        <f t="shared" si="248"/>
        <v>0</v>
      </c>
      <c r="CQ114" s="1">
        <f t="shared" si="249"/>
        <v>1664</v>
      </c>
    </row>
    <row r="115" spans="1:95" x14ac:dyDescent="0.2">
      <c r="A115" s="31" t="s">
        <v>196</v>
      </c>
      <c r="B115">
        <v>0</v>
      </c>
      <c r="C115">
        <v>0</v>
      </c>
      <c r="D115">
        <v>4.3947263284059099E-3</v>
      </c>
      <c r="E115">
        <v>0.99560527367159402</v>
      </c>
      <c r="F115">
        <v>4.7675804529201402E-3</v>
      </c>
      <c r="G115">
        <v>4.7675804529201402E-3</v>
      </c>
      <c r="H115">
        <v>3.3848725449226902E-2</v>
      </c>
      <c r="I115">
        <v>9.8203092352695306E-3</v>
      </c>
      <c r="J115">
        <v>1.8231976062159198E-2</v>
      </c>
      <c r="K115">
        <v>9.3232190091222297E-3</v>
      </c>
      <c r="L115">
        <v>0.76666677726668497</v>
      </c>
      <c r="M115">
        <v>-2.5163662272896001</v>
      </c>
      <c r="N115" s="21">
        <v>5</v>
      </c>
      <c r="O115">
        <v>0.99845555624983195</v>
      </c>
      <c r="P115">
        <v>0.98637995713987703</v>
      </c>
      <c r="Q115">
        <v>1.0179266295223801</v>
      </c>
      <c r="R115">
        <v>0.99275522422046303</v>
      </c>
      <c r="S115">
        <v>292.63000488281199</v>
      </c>
      <c r="T115" s="27">
        <f t="shared" si="188"/>
        <v>0.99275522422046303</v>
      </c>
      <c r="U115" s="27">
        <f t="shared" si="189"/>
        <v>1.0179266295223801</v>
      </c>
      <c r="V115" s="39">
        <f t="shared" si="190"/>
        <v>301.26600605131944</v>
      </c>
      <c r="W115" s="38">
        <f t="shared" si="191"/>
        <v>325.55000768445143</v>
      </c>
      <c r="X115" s="44">
        <f t="shared" si="192"/>
        <v>1.249380677126342</v>
      </c>
      <c r="Y115" s="44">
        <f t="shared" si="193"/>
        <v>1.2164873855717722E-2</v>
      </c>
      <c r="Z115" s="22">
        <f t="shared" si="194"/>
        <v>23.014110569340993</v>
      </c>
      <c r="AA115" s="22">
        <f t="shared" si="195"/>
        <v>12.359084512951073</v>
      </c>
      <c r="AB115" s="22">
        <f t="shared" si="196"/>
        <v>1.7040584565611521</v>
      </c>
      <c r="AC115" s="22">
        <v>1</v>
      </c>
      <c r="AD115" s="22">
        <v>1</v>
      </c>
      <c r="AE115" s="22">
        <v>1</v>
      </c>
      <c r="AF115" s="22">
        <f t="shared" si="197"/>
        <v>-0.10573411347504191</v>
      </c>
      <c r="AG115" s="22">
        <f t="shared" si="198"/>
        <v>0.97680415159684475</v>
      </c>
      <c r="AH115" s="22">
        <f t="shared" si="199"/>
        <v>0.76666677726668497</v>
      </c>
      <c r="AI115" s="22">
        <f t="shared" si="200"/>
        <v>1.8724008907417269</v>
      </c>
      <c r="AJ115" s="22">
        <f t="shared" si="201"/>
        <v>-2.6288582302280261</v>
      </c>
      <c r="AK115" s="22">
        <f t="shared" si="202"/>
        <v>1.3004365594014071</v>
      </c>
      <c r="AL115" s="22">
        <f t="shared" si="203"/>
        <v>-2.5163662272896001</v>
      </c>
      <c r="AM115" s="22">
        <f t="shared" si="204"/>
        <v>1.112492002938426</v>
      </c>
      <c r="AN115" s="46">
        <v>1</v>
      </c>
      <c r="AO115" s="46">
        <v>1</v>
      </c>
      <c r="AP115" s="51">
        <v>1</v>
      </c>
      <c r="AQ115" s="21">
        <v>1</v>
      </c>
      <c r="AR115" s="17">
        <f t="shared" si="205"/>
        <v>20.944974940907798</v>
      </c>
      <c r="AS115" s="17">
        <f t="shared" si="206"/>
        <v>282.87173324727445</v>
      </c>
      <c r="AT115" s="17">
        <f t="shared" si="207"/>
        <v>18.93101471652907</v>
      </c>
      <c r="AU115" s="17">
        <f t="shared" si="208"/>
        <v>20.944974940907798</v>
      </c>
      <c r="AV115" s="17">
        <f t="shared" si="209"/>
        <v>93.800069070126071</v>
      </c>
      <c r="AW115" s="17">
        <f t="shared" si="210"/>
        <v>18.93101471652907</v>
      </c>
      <c r="AX115" s="14">
        <f t="shared" si="211"/>
        <v>2.6743445554102692E-2</v>
      </c>
      <c r="AY115" s="14">
        <f t="shared" si="212"/>
        <v>0.11021974892481493</v>
      </c>
      <c r="AZ115" s="67">
        <f t="shared" si="213"/>
        <v>1.5904305562221067E-3</v>
      </c>
      <c r="BA115" s="21">
        <f t="shared" si="214"/>
        <v>5</v>
      </c>
      <c r="BB115" s="66">
        <v>1756</v>
      </c>
      <c r="BC115" s="15">
        <f t="shared" si="215"/>
        <v>3188.9954216534215</v>
      </c>
      <c r="BD115" s="19">
        <f t="shared" si="216"/>
        <v>1432.9954216534215</v>
      </c>
      <c r="BE115" s="53">
        <f t="shared" si="217"/>
        <v>1432.9954216534215</v>
      </c>
      <c r="BF115" s="61">
        <f t="shared" si="218"/>
        <v>7.1177640668045578E-2</v>
      </c>
      <c r="BG115" s="62">
        <f t="shared" si="219"/>
        <v>96.445703105201076</v>
      </c>
      <c r="BH115" s="63">
        <f t="shared" si="220"/>
        <v>301.26600605131944</v>
      </c>
      <c r="BI115" s="46">
        <f t="shared" si="221"/>
        <v>0.32013470211694561</v>
      </c>
      <c r="BJ115" s="64">
        <f t="shared" si="222"/>
        <v>0.55064362528609523</v>
      </c>
      <c r="BK115" s="66">
        <v>878</v>
      </c>
      <c r="BL115" s="66">
        <v>2341</v>
      </c>
      <c r="BM115" s="66">
        <v>0</v>
      </c>
      <c r="BN115" s="10">
        <f t="shared" si="223"/>
        <v>3219</v>
      </c>
      <c r="BO115" s="15">
        <f t="shared" si="224"/>
        <v>19554.306096249267</v>
      </c>
      <c r="BP115" s="9">
        <f t="shared" si="225"/>
        <v>16335.306096249267</v>
      </c>
      <c r="BQ115" s="53">
        <f t="shared" si="226"/>
        <v>16335.306096249267</v>
      </c>
      <c r="BR115" s="7">
        <f t="shared" si="227"/>
        <v>0.25734146435812238</v>
      </c>
      <c r="BS115" s="62">
        <f t="shared" si="228"/>
        <v>1244.7606631002368</v>
      </c>
      <c r="BT115" s="48">
        <f t="shared" si="229"/>
        <v>301.26600605131944</v>
      </c>
      <c r="BU115" s="46">
        <f t="shared" si="230"/>
        <v>4.1317660741590503</v>
      </c>
      <c r="BV115" s="64">
        <f t="shared" si="231"/>
        <v>0.16461847248148784</v>
      </c>
      <c r="BW115" s="16">
        <f t="shared" si="232"/>
        <v>5268</v>
      </c>
      <c r="BX115" s="69">
        <f t="shared" si="233"/>
        <v>22759.275802409382</v>
      </c>
      <c r="BY115" s="66">
        <v>293</v>
      </c>
      <c r="BZ115" s="15">
        <f t="shared" si="234"/>
        <v>15.97428450669484</v>
      </c>
      <c r="CA115" s="37">
        <f t="shared" si="235"/>
        <v>-277.02571549330514</v>
      </c>
      <c r="CB115" s="54">
        <f t="shared" si="236"/>
        <v>-277.02571549330514</v>
      </c>
      <c r="CC115" s="26">
        <f t="shared" si="237"/>
        <v>-8.6300845948070248E-2</v>
      </c>
      <c r="CD115" s="47">
        <f t="shared" si="238"/>
        <v>-277.02571549330514</v>
      </c>
      <c r="CE115" s="48">
        <f t="shared" si="239"/>
        <v>325.55000768445143</v>
      </c>
      <c r="CF115" s="65">
        <f t="shared" si="240"/>
        <v>-0.85094673308016067</v>
      </c>
      <c r="CG115" t="s">
        <v>222</v>
      </c>
      <c r="CH115" s="66">
        <v>0</v>
      </c>
      <c r="CI115" s="15">
        <f t="shared" si="241"/>
        <v>14.795775464534259</v>
      </c>
      <c r="CJ115" s="37">
        <f t="shared" si="242"/>
        <v>14.795775464534259</v>
      </c>
      <c r="CK115" s="54">
        <f t="shared" si="243"/>
        <v>14.795775464534259</v>
      </c>
      <c r="CL115" s="26">
        <f t="shared" si="244"/>
        <v>2.3021278146155687E-3</v>
      </c>
      <c r="CM115" s="47">
        <f t="shared" si="245"/>
        <v>14.795775464534261</v>
      </c>
      <c r="CN115" s="48">
        <f t="shared" si="246"/>
        <v>325.55000768445143</v>
      </c>
      <c r="CO115" s="65">
        <f t="shared" si="247"/>
        <v>4.5448548964174759E-2</v>
      </c>
      <c r="CP115" s="70">
        <f t="shared" si="248"/>
        <v>5</v>
      </c>
      <c r="CQ115" s="1">
        <f t="shared" si="249"/>
        <v>5561</v>
      </c>
    </row>
    <row r="116" spans="1:95" x14ac:dyDescent="0.2">
      <c r="A116" s="31" t="s">
        <v>181</v>
      </c>
      <c r="B116">
        <v>0</v>
      </c>
      <c r="C116">
        <v>0</v>
      </c>
      <c r="D116">
        <v>0.22125813449023801</v>
      </c>
      <c r="E116">
        <v>0.77874186550976099</v>
      </c>
      <c r="F116">
        <v>0.27157894736842098</v>
      </c>
      <c r="G116">
        <v>0.27157894736842098</v>
      </c>
      <c r="H116">
        <v>0.43019943019943002</v>
      </c>
      <c r="I116">
        <v>3.9886039886039802E-2</v>
      </c>
      <c r="J116">
        <v>0.130992181567779</v>
      </c>
      <c r="K116">
        <v>0.18861261565354101</v>
      </c>
      <c r="L116">
        <v>0.52774597566116199</v>
      </c>
      <c r="M116">
        <v>-1.7307375074561899</v>
      </c>
      <c r="N116" s="21">
        <v>0</v>
      </c>
      <c r="O116">
        <v>0.99945229832759597</v>
      </c>
      <c r="P116">
        <v>0.97116154350038497</v>
      </c>
      <c r="Q116">
        <v>1.0166267829596001</v>
      </c>
      <c r="R116">
        <v>0.98402823424466801</v>
      </c>
      <c r="S116">
        <v>19.770000457763601</v>
      </c>
      <c r="T116" s="27">
        <f t="shared" si="188"/>
        <v>0.98402823424466801</v>
      </c>
      <c r="U116" s="27">
        <f t="shared" si="189"/>
        <v>1.0166267829596001</v>
      </c>
      <c r="V116" s="39">
        <f t="shared" si="190"/>
        <v>19.454238641469395</v>
      </c>
      <c r="W116" s="38">
        <f t="shared" si="191"/>
        <v>20.098711964486029</v>
      </c>
      <c r="X116" s="44">
        <f t="shared" si="192"/>
        <v>1.1373226443788056</v>
      </c>
      <c r="Y116" s="44">
        <f t="shared" si="193"/>
        <v>0.22201518521912428</v>
      </c>
      <c r="Z116" s="22">
        <f t="shared" si="194"/>
        <v>1</v>
      </c>
      <c r="AA116" s="22">
        <f t="shared" si="195"/>
        <v>1</v>
      </c>
      <c r="AB116" s="22">
        <f t="shared" si="196"/>
        <v>1</v>
      </c>
      <c r="AC116" s="22">
        <v>1</v>
      </c>
      <c r="AD116" s="22">
        <v>1</v>
      </c>
      <c r="AE116" s="22">
        <v>1</v>
      </c>
      <c r="AF116" s="22">
        <f t="shared" si="197"/>
        <v>-0.10573411347504191</v>
      </c>
      <c r="AG116" s="22">
        <f t="shared" si="198"/>
        <v>0.97680415159684475</v>
      </c>
      <c r="AH116" s="22">
        <f t="shared" si="199"/>
        <v>0.52774597566116199</v>
      </c>
      <c r="AI116" s="22">
        <f t="shared" si="200"/>
        <v>1.6334800891362038</v>
      </c>
      <c r="AJ116" s="22">
        <f t="shared" si="201"/>
        <v>-2.6288582302280261</v>
      </c>
      <c r="AK116" s="22">
        <f t="shared" si="202"/>
        <v>1.3004365594014071</v>
      </c>
      <c r="AL116" s="22">
        <f t="shared" si="203"/>
        <v>-1.7307375074561899</v>
      </c>
      <c r="AM116" s="22">
        <f t="shared" si="204"/>
        <v>1.8981207227718362</v>
      </c>
      <c r="AN116" s="46">
        <v>1</v>
      </c>
      <c r="AO116" s="46">
        <v>1</v>
      </c>
      <c r="AP116" s="51">
        <v>1</v>
      </c>
      <c r="AQ116" s="21">
        <v>1</v>
      </c>
      <c r="AR116" s="17">
        <f t="shared" si="205"/>
        <v>7.1195964939138525</v>
      </c>
      <c r="AS116" s="17">
        <f t="shared" si="206"/>
        <v>7.1195964939138525</v>
      </c>
      <c r="AT116" s="17">
        <f t="shared" si="207"/>
        <v>12.980616595790906</v>
      </c>
      <c r="AU116" s="17">
        <f t="shared" si="208"/>
        <v>7.1195964939138525</v>
      </c>
      <c r="AV116" s="17">
        <f t="shared" si="209"/>
        <v>7.1195964939138525</v>
      </c>
      <c r="AW116" s="17">
        <f t="shared" si="210"/>
        <v>12.980616595790906</v>
      </c>
      <c r="AX116" s="14">
        <f t="shared" si="211"/>
        <v>9.0906072573182593E-3</v>
      </c>
      <c r="AY116" s="14">
        <f t="shared" si="212"/>
        <v>8.3658801724176887E-3</v>
      </c>
      <c r="AZ116" s="67">
        <f t="shared" si="213"/>
        <v>1.090526291468373E-3</v>
      </c>
      <c r="BA116" s="21">
        <f t="shared" si="214"/>
        <v>0</v>
      </c>
      <c r="BB116" s="66">
        <v>1404</v>
      </c>
      <c r="BC116" s="15">
        <f t="shared" si="215"/>
        <v>1084.0003717916586</v>
      </c>
      <c r="BD116" s="19">
        <f t="shared" si="216"/>
        <v>-319.99962820834139</v>
      </c>
      <c r="BE116" s="53">
        <f t="shared" si="217"/>
        <v>0</v>
      </c>
      <c r="BF116" s="61">
        <f t="shared" si="218"/>
        <v>0</v>
      </c>
      <c r="BG116" s="62">
        <f t="shared" si="219"/>
        <v>0</v>
      </c>
      <c r="BH116" s="63">
        <f t="shared" si="220"/>
        <v>20.098711964486029</v>
      </c>
      <c r="BI116" s="46">
        <f t="shared" si="221"/>
        <v>0</v>
      </c>
      <c r="BJ116" s="64">
        <f t="shared" si="222"/>
        <v>1.2952025077993647</v>
      </c>
      <c r="BK116" s="66">
        <v>474</v>
      </c>
      <c r="BL116" s="66">
        <v>2610</v>
      </c>
      <c r="BM116" s="66">
        <v>0</v>
      </c>
      <c r="BN116" s="10">
        <f t="shared" si="223"/>
        <v>3084</v>
      </c>
      <c r="BO116" s="15">
        <f t="shared" si="224"/>
        <v>1484.2075331489671</v>
      </c>
      <c r="BP116" s="9">
        <f t="shared" si="225"/>
        <v>-1599.7924668510329</v>
      </c>
      <c r="BQ116" s="53">
        <f t="shared" si="226"/>
        <v>0</v>
      </c>
      <c r="BR116" s="7">
        <f t="shared" si="227"/>
        <v>0</v>
      </c>
      <c r="BS116" s="62">
        <f t="shared" si="228"/>
        <v>0</v>
      </c>
      <c r="BT116" s="48">
        <f t="shared" si="229"/>
        <v>20.098711964486029</v>
      </c>
      <c r="BU116" s="46">
        <f t="shared" si="230"/>
        <v>0</v>
      </c>
      <c r="BV116" s="64">
        <f t="shared" si="231"/>
        <v>2.0778765308223677</v>
      </c>
      <c r="BW116" s="16">
        <f t="shared" si="232"/>
        <v>4488</v>
      </c>
      <c r="BX116" s="69">
        <f t="shared" si="233"/>
        <v>2579.1611510121338</v>
      </c>
      <c r="BY116" s="66">
        <v>0</v>
      </c>
      <c r="BZ116" s="15">
        <f t="shared" si="234"/>
        <v>10.953246071508339</v>
      </c>
      <c r="CA116" s="37">
        <f t="shared" si="235"/>
        <v>10.953246071508339</v>
      </c>
      <c r="CB116" s="54">
        <f t="shared" si="236"/>
        <v>10.953246071508339</v>
      </c>
      <c r="CC116" s="26">
        <f t="shared" si="237"/>
        <v>3.4122261905010446E-3</v>
      </c>
      <c r="CD116" s="47">
        <f t="shared" si="238"/>
        <v>10.953246071508339</v>
      </c>
      <c r="CE116" s="48">
        <f t="shared" si="239"/>
        <v>19.454238641469395</v>
      </c>
      <c r="CF116" s="65">
        <f t="shared" si="240"/>
        <v>0.56302620078690635</v>
      </c>
      <c r="CG116" t="s">
        <v>222</v>
      </c>
      <c r="CH116" s="66">
        <v>0</v>
      </c>
      <c r="CI116" s="15">
        <f t="shared" si="241"/>
        <v>10.145166089530274</v>
      </c>
      <c r="CJ116" s="37">
        <f t="shared" si="242"/>
        <v>10.145166089530274</v>
      </c>
      <c r="CK116" s="54">
        <f t="shared" si="243"/>
        <v>10.145166089530274</v>
      </c>
      <c r="CL116" s="26">
        <f t="shared" si="244"/>
        <v>1.5785228083912051E-3</v>
      </c>
      <c r="CM116" s="47">
        <f t="shared" si="245"/>
        <v>10.145166089530274</v>
      </c>
      <c r="CN116" s="48">
        <f t="shared" si="246"/>
        <v>19.454238641469395</v>
      </c>
      <c r="CO116" s="65">
        <f t="shared" si="247"/>
        <v>0.52148872420555448</v>
      </c>
      <c r="CP116" s="70">
        <f t="shared" si="248"/>
        <v>0</v>
      </c>
      <c r="CQ116" s="1">
        <f t="shared" si="249"/>
        <v>4488</v>
      </c>
    </row>
    <row r="117" spans="1:95" x14ac:dyDescent="0.2">
      <c r="A117" s="31" t="s">
        <v>178</v>
      </c>
      <c r="B117">
        <v>0</v>
      </c>
      <c r="C117">
        <v>1</v>
      </c>
      <c r="D117">
        <v>0.44880847308031702</v>
      </c>
      <c r="E117">
        <v>0.55119152691968198</v>
      </c>
      <c r="F117">
        <v>0.58114035087719296</v>
      </c>
      <c r="G117">
        <v>0.58114035087719296</v>
      </c>
      <c r="H117">
        <v>0.112708719851576</v>
      </c>
      <c r="I117">
        <v>0.21150278293135399</v>
      </c>
      <c r="J117">
        <v>0.154396269091059</v>
      </c>
      <c r="K117">
        <v>0.29954282163608498</v>
      </c>
      <c r="L117">
        <v>0.60848206405976002</v>
      </c>
      <c r="M117">
        <v>-1.8288468937559299</v>
      </c>
      <c r="N117" s="21">
        <v>0</v>
      </c>
      <c r="O117">
        <v>1.00711685519947</v>
      </c>
      <c r="P117">
        <v>0.98837141864966005</v>
      </c>
      <c r="Q117">
        <v>1.0057354303228501</v>
      </c>
      <c r="R117">
        <v>0.98313637344676397</v>
      </c>
      <c r="S117">
        <v>167.14999389648401</v>
      </c>
      <c r="T117" s="27">
        <f t="shared" si="188"/>
        <v>0.98837141864966005</v>
      </c>
      <c r="U117" s="27">
        <f t="shared" si="189"/>
        <v>1.0057354303228501</v>
      </c>
      <c r="V117" s="39">
        <f t="shared" si="190"/>
        <v>165.20627659474991</v>
      </c>
      <c r="W117" s="38">
        <f t="shared" si="191"/>
        <v>168.1086710399421</v>
      </c>
      <c r="X117" s="44">
        <f t="shared" si="192"/>
        <v>1.0197424425846338</v>
      </c>
      <c r="Y117" s="44">
        <f t="shared" si="193"/>
        <v>0.34131996690639671</v>
      </c>
      <c r="Z117" s="22">
        <f t="shared" si="194"/>
        <v>1</v>
      </c>
      <c r="AA117" s="22">
        <f t="shared" si="195"/>
        <v>1</v>
      </c>
      <c r="AB117" s="22">
        <f t="shared" si="196"/>
        <v>1</v>
      </c>
      <c r="AC117" s="22">
        <v>1</v>
      </c>
      <c r="AD117" s="22">
        <v>1</v>
      </c>
      <c r="AE117" s="22">
        <v>1</v>
      </c>
      <c r="AF117" s="22">
        <f t="shared" si="197"/>
        <v>-0.10573411347504191</v>
      </c>
      <c r="AG117" s="22">
        <f t="shared" si="198"/>
        <v>0.97680415159684475</v>
      </c>
      <c r="AH117" s="22">
        <f t="shared" si="199"/>
        <v>0.60848206405976002</v>
      </c>
      <c r="AI117" s="22">
        <f t="shared" si="200"/>
        <v>1.7142161775348019</v>
      </c>
      <c r="AJ117" s="22">
        <f t="shared" si="201"/>
        <v>-2.6288582302280261</v>
      </c>
      <c r="AK117" s="22">
        <f t="shared" si="202"/>
        <v>1.3004365594014071</v>
      </c>
      <c r="AL117" s="22">
        <f t="shared" si="203"/>
        <v>-1.8288468937559299</v>
      </c>
      <c r="AM117" s="22">
        <f t="shared" si="204"/>
        <v>1.8000113364720962</v>
      </c>
      <c r="AN117" s="46">
        <v>1</v>
      </c>
      <c r="AO117" s="46">
        <v>1</v>
      </c>
      <c r="AP117" s="51">
        <v>1</v>
      </c>
      <c r="AQ117" s="21">
        <v>2</v>
      </c>
      <c r="AR117" s="17">
        <f t="shared" si="205"/>
        <v>8.6350003076002118</v>
      </c>
      <c r="AS117" s="17">
        <f t="shared" si="206"/>
        <v>8.6350003076002118</v>
      </c>
      <c r="AT117" s="17">
        <f t="shared" si="207"/>
        <v>20.995728919438829</v>
      </c>
      <c r="AU117" s="17">
        <f t="shared" si="208"/>
        <v>8.6350003076002118</v>
      </c>
      <c r="AV117" s="17">
        <f t="shared" si="209"/>
        <v>8.6350003076002118</v>
      </c>
      <c r="AW117" s="17">
        <f t="shared" si="210"/>
        <v>20.995728919438829</v>
      </c>
      <c r="AX117" s="14">
        <f t="shared" si="211"/>
        <v>1.1025540075244287E-2</v>
      </c>
      <c r="AY117" s="14">
        <f t="shared" si="212"/>
        <v>1.0146555064451572E-2</v>
      </c>
      <c r="AZ117" s="67">
        <f t="shared" si="213"/>
        <v>1.7638911238326907E-3</v>
      </c>
      <c r="BA117" s="21">
        <f t="shared" si="214"/>
        <v>0</v>
      </c>
      <c r="BB117" s="66">
        <v>1504</v>
      </c>
      <c r="BC117" s="15">
        <f t="shared" si="215"/>
        <v>1314.7295007324296</v>
      </c>
      <c r="BD117" s="19">
        <f t="shared" si="216"/>
        <v>-189.27049926757036</v>
      </c>
      <c r="BE117" s="53">
        <f t="shared" si="217"/>
        <v>0</v>
      </c>
      <c r="BF117" s="61">
        <f t="shared" si="218"/>
        <v>0</v>
      </c>
      <c r="BG117" s="62">
        <f t="shared" si="219"/>
        <v>0</v>
      </c>
      <c r="BH117" s="63">
        <f t="shared" si="220"/>
        <v>168.1086710399421</v>
      </c>
      <c r="BI117" s="46">
        <f t="shared" si="221"/>
        <v>0</v>
      </c>
      <c r="BJ117" s="64">
        <f t="shared" si="222"/>
        <v>1.1439615519102055</v>
      </c>
      <c r="BK117" s="66">
        <v>0</v>
      </c>
      <c r="BL117" s="66">
        <v>3510</v>
      </c>
      <c r="BM117" s="66">
        <v>0</v>
      </c>
      <c r="BN117" s="10">
        <f t="shared" si="223"/>
        <v>3510</v>
      </c>
      <c r="BO117" s="15">
        <f t="shared" si="224"/>
        <v>1800.1206270944824</v>
      </c>
      <c r="BP117" s="9">
        <f t="shared" si="225"/>
        <v>-1709.8793729055176</v>
      </c>
      <c r="BQ117" s="53">
        <f t="shared" si="226"/>
        <v>0</v>
      </c>
      <c r="BR117" s="7">
        <f t="shared" si="227"/>
        <v>0</v>
      </c>
      <c r="BS117" s="62">
        <f t="shared" si="228"/>
        <v>0</v>
      </c>
      <c r="BT117" s="48">
        <f t="shared" si="229"/>
        <v>168.1086710399421</v>
      </c>
      <c r="BU117" s="46">
        <f t="shared" si="230"/>
        <v>0</v>
      </c>
      <c r="BV117" s="64">
        <f t="shared" si="231"/>
        <v>1.9498693294045408</v>
      </c>
      <c r="BW117" s="16">
        <f t="shared" si="232"/>
        <v>5014</v>
      </c>
      <c r="BX117" s="69">
        <f t="shared" si="233"/>
        <v>3132.5666502746876</v>
      </c>
      <c r="BY117" s="66">
        <v>0</v>
      </c>
      <c r="BZ117" s="15">
        <f t="shared" si="234"/>
        <v>17.716522447775546</v>
      </c>
      <c r="CA117" s="37">
        <f t="shared" si="235"/>
        <v>17.716522447775546</v>
      </c>
      <c r="CB117" s="54">
        <f t="shared" si="236"/>
        <v>17.716522447775546</v>
      </c>
      <c r="CC117" s="26">
        <f t="shared" si="237"/>
        <v>5.5191658715811739E-3</v>
      </c>
      <c r="CD117" s="47">
        <f t="shared" si="238"/>
        <v>17.716522447775546</v>
      </c>
      <c r="CE117" s="48">
        <f t="shared" si="239"/>
        <v>165.20627659474991</v>
      </c>
      <c r="CF117" s="65">
        <f t="shared" si="240"/>
        <v>0.10723879753814729</v>
      </c>
      <c r="CG117" t="s">
        <v>222</v>
      </c>
      <c r="CH117" s="66">
        <v>0</v>
      </c>
      <c r="CI117" s="15">
        <f t="shared" si="241"/>
        <v>16.409479125015523</v>
      </c>
      <c r="CJ117" s="37">
        <f t="shared" si="242"/>
        <v>16.409479125015523</v>
      </c>
      <c r="CK117" s="54">
        <f t="shared" si="243"/>
        <v>16.409479125015523</v>
      </c>
      <c r="CL117" s="26">
        <f t="shared" si="244"/>
        <v>2.5532097596103194E-3</v>
      </c>
      <c r="CM117" s="47">
        <f t="shared" si="245"/>
        <v>16.409479125015523</v>
      </c>
      <c r="CN117" s="48">
        <f t="shared" si="246"/>
        <v>165.20627659474991</v>
      </c>
      <c r="CO117" s="65">
        <f t="shared" si="247"/>
        <v>9.9327213609855053E-2</v>
      </c>
      <c r="CP117" s="70">
        <f t="shared" si="248"/>
        <v>0</v>
      </c>
      <c r="CQ117" s="1">
        <f t="shared" si="249"/>
        <v>5014</v>
      </c>
    </row>
    <row r="118" spans="1:95" x14ac:dyDescent="0.2">
      <c r="A118" s="31" t="s">
        <v>211</v>
      </c>
      <c r="B118">
        <v>1</v>
      </c>
      <c r="C118">
        <v>1</v>
      </c>
      <c r="D118">
        <v>0.62962962962962898</v>
      </c>
      <c r="E118">
        <v>0.37037037037037002</v>
      </c>
      <c r="F118">
        <v>0.95483193277310896</v>
      </c>
      <c r="G118">
        <v>0.95483193277310896</v>
      </c>
      <c r="H118">
        <v>0.46741573033707801</v>
      </c>
      <c r="I118">
        <v>0.30505617977527999</v>
      </c>
      <c r="J118">
        <v>0.37760833818058298</v>
      </c>
      <c r="K118">
        <v>0.60046023962974304</v>
      </c>
      <c r="L118">
        <v>0.30347098429408698</v>
      </c>
      <c r="M118">
        <v>0.87575923881066597</v>
      </c>
      <c r="N118" s="21">
        <v>0</v>
      </c>
      <c r="O118">
        <v>0.99984640027403104</v>
      </c>
      <c r="P118">
        <v>0.99865237011454699</v>
      </c>
      <c r="Q118">
        <v>1.00876082175438</v>
      </c>
      <c r="R118">
        <v>0.99450853837168396</v>
      </c>
      <c r="S118">
        <v>22.5</v>
      </c>
      <c r="T118" s="27">
        <f t="shared" si="188"/>
        <v>0.99865237011454699</v>
      </c>
      <c r="U118" s="27">
        <f t="shared" si="189"/>
        <v>1.00876082175438</v>
      </c>
      <c r="V118" s="39">
        <f t="shared" si="190"/>
        <v>22.469678327577306</v>
      </c>
      <c r="W118" s="38">
        <f t="shared" si="191"/>
        <v>22.697118489473549</v>
      </c>
      <c r="X118" s="44">
        <f t="shared" si="192"/>
        <v>0.92630822399608559</v>
      </c>
      <c r="Y118" s="44">
        <f t="shared" si="193"/>
        <v>0.61283342615693293</v>
      </c>
      <c r="Z118" s="22">
        <f t="shared" si="194"/>
        <v>1</v>
      </c>
      <c r="AA118" s="22">
        <f t="shared" si="195"/>
        <v>1</v>
      </c>
      <c r="AB118" s="22">
        <f t="shared" si="196"/>
        <v>1</v>
      </c>
      <c r="AC118" s="22">
        <v>1</v>
      </c>
      <c r="AD118" s="22">
        <v>1</v>
      </c>
      <c r="AE118" s="22">
        <v>1</v>
      </c>
      <c r="AF118" s="22">
        <f t="shared" si="197"/>
        <v>-0.10573411347504191</v>
      </c>
      <c r="AG118" s="22">
        <f t="shared" si="198"/>
        <v>0.97680415159684475</v>
      </c>
      <c r="AH118" s="22">
        <f t="shared" si="199"/>
        <v>0.30347098429408698</v>
      </c>
      <c r="AI118" s="22">
        <f t="shared" si="200"/>
        <v>1.4092050977691288</v>
      </c>
      <c r="AJ118" s="22">
        <f t="shared" si="201"/>
        <v>-2.6288582302280261</v>
      </c>
      <c r="AK118" s="22">
        <f t="shared" si="202"/>
        <v>1.3004365594014071</v>
      </c>
      <c r="AL118" s="22">
        <f t="shared" si="203"/>
        <v>0.87575923881066597</v>
      </c>
      <c r="AM118" s="22">
        <f t="shared" si="204"/>
        <v>4.504617469038692</v>
      </c>
      <c r="AN118" s="46">
        <v>0</v>
      </c>
      <c r="AO118" s="49">
        <v>0</v>
      </c>
      <c r="AP118" s="51">
        <v>0.5</v>
      </c>
      <c r="AQ118" s="50">
        <v>1</v>
      </c>
      <c r="AR118" s="17">
        <f t="shared" si="205"/>
        <v>0</v>
      </c>
      <c r="AS118" s="17">
        <f t="shared" si="206"/>
        <v>0</v>
      </c>
      <c r="AT118" s="17">
        <f t="shared" si="207"/>
        <v>205.8740798705559</v>
      </c>
      <c r="AU118" s="17">
        <f t="shared" si="208"/>
        <v>0</v>
      </c>
      <c r="AV118" s="17">
        <f t="shared" si="209"/>
        <v>0</v>
      </c>
      <c r="AW118" s="17">
        <f t="shared" si="210"/>
        <v>205.8740798705559</v>
      </c>
      <c r="AX118" s="14">
        <f t="shared" si="211"/>
        <v>0</v>
      </c>
      <c r="AY118" s="14">
        <f t="shared" si="212"/>
        <v>0</v>
      </c>
      <c r="AZ118" s="67">
        <f t="shared" si="213"/>
        <v>1.7295873056099732E-2</v>
      </c>
      <c r="BA118" s="21">
        <f t="shared" si="214"/>
        <v>0</v>
      </c>
      <c r="BB118" s="66">
        <v>0</v>
      </c>
      <c r="BC118" s="15">
        <f t="shared" si="215"/>
        <v>0</v>
      </c>
      <c r="BD118" s="19">
        <f t="shared" si="216"/>
        <v>0</v>
      </c>
      <c r="BE118" s="53">
        <f t="shared" si="217"/>
        <v>0</v>
      </c>
      <c r="BF118" s="61">
        <f t="shared" si="218"/>
        <v>0</v>
      </c>
      <c r="BG118" s="62">
        <f t="shared" si="219"/>
        <v>0</v>
      </c>
      <c r="BH118" s="63">
        <f t="shared" si="220"/>
        <v>22.697118489473549</v>
      </c>
      <c r="BI118" s="46">
        <f t="shared" si="221"/>
        <v>0</v>
      </c>
      <c r="BJ118" s="64" t="e">
        <f t="shared" si="222"/>
        <v>#DIV/0!</v>
      </c>
      <c r="BK118" s="66">
        <v>0</v>
      </c>
      <c r="BL118" s="66">
        <v>0</v>
      </c>
      <c r="BM118" s="66">
        <v>0</v>
      </c>
      <c r="BN118" s="10">
        <f t="shared" si="223"/>
        <v>0</v>
      </c>
      <c r="BO118" s="15">
        <f t="shared" si="224"/>
        <v>0</v>
      </c>
      <c r="BP118" s="9">
        <f t="shared" si="225"/>
        <v>0</v>
      </c>
      <c r="BQ118" s="53">
        <f t="shared" si="226"/>
        <v>0</v>
      </c>
      <c r="BR118" s="7">
        <f t="shared" si="227"/>
        <v>0</v>
      </c>
      <c r="BS118" s="62">
        <f t="shared" si="228"/>
        <v>0</v>
      </c>
      <c r="BT118" s="48">
        <f t="shared" si="229"/>
        <v>22.697118489473549</v>
      </c>
      <c r="BU118" s="46">
        <f t="shared" si="230"/>
        <v>0</v>
      </c>
      <c r="BV118" s="64" t="e">
        <f t="shared" si="231"/>
        <v>#DIV/0!</v>
      </c>
      <c r="BW118" s="16">
        <f t="shared" si="232"/>
        <v>90</v>
      </c>
      <c r="BX118" s="69">
        <f t="shared" si="233"/>
        <v>173.71974897546571</v>
      </c>
      <c r="BY118" s="66">
        <v>90</v>
      </c>
      <c r="BZ118" s="15">
        <f t="shared" si="234"/>
        <v>173.71974897546571</v>
      </c>
      <c r="CA118" s="37">
        <f t="shared" si="235"/>
        <v>83.719748975465706</v>
      </c>
      <c r="CB118" s="54">
        <f t="shared" si="236"/>
        <v>83.719748975465706</v>
      </c>
      <c r="CC118" s="26">
        <f t="shared" si="237"/>
        <v>2.6080918683945735E-2</v>
      </c>
      <c r="CD118" s="47">
        <f t="shared" si="238"/>
        <v>83.719748975465706</v>
      </c>
      <c r="CE118" s="48">
        <f t="shared" si="239"/>
        <v>22.469678327577306</v>
      </c>
      <c r="CF118" s="65">
        <f t="shared" si="240"/>
        <v>3.7258988649034399</v>
      </c>
      <c r="CG118" t="s">
        <v>222</v>
      </c>
      <c r="CH118" s="66">
        <v>0</v>
      </c>
      <c r="CI118" s="15">
        <f t="shared" si="241"/>
        <v>160.90350704089582</v>
      </c>
      <c r="CJ118" s="37">
        <f t="shared" si="242"/>
        <v>160.90350704089582</v>
      </c>
      <c r="CK118" s="54">
        <f t="shared" si="243"/>
        <v>160.90350704089582</v>
      </c>
      <c r="CL118" s="26">
        <f t="shared" si="244"/>
        <v>2.5035554230729083E-2</v>
      </c>
      <c r="CM118" s="47">
        <f t="shared" si="245"/>
        <v>160.90350704089582</v>
      </c>
      <c r="CN118" s="48">
        <f t="shared" si="246"/>
        <v>22.469678327577306</v>
      </c>
      <c r="CO118" s="65">
        <f t="shared" si="247"/>
        <v>7.1609172456829082</v>
      </c>
      <c r="CP118" s="70">
        <f t="shared" si="248"/>
        <v>0</v>
      </c>
      <c r="CQ118" s="1">
        <f t="shared" si="249"/>
        <v>180</v>
      </c>
    </row>
    <row r="119" spans="1:95" x14ac:dyDescent="0.2">
      <c r="A119" s="31" t="s">
        <v>128</v>
      </c>
      <c r="B119">
        <v>0</v>
      </c>
      <c r="C119">
        <v>0</v>
      </c>
      <c r="D119">
        <v>0.49770642201834803</v>
      </c>
      <c r="E119">
        <v>0.50229357798165097</v>
      </c>
      <c r="F119">
        <v>0.37555555555555498</v>
      </c>
      <c r="G119">
        <v>0.37555555555555498</v>
      </c>
      <c r="H119">
        <v>0.63190184049079701</v>
      </c>
      <c r="I119">
        <v>0.84049079754601197</v>
      </c>
      <c r="J119">
        <v>0.72877135089471201</v>
      </c>
      <c r="K119">
        <v>0.52315784382749697</v>
      </c>
      <c r="L119">
        <v>-0.31158120365966602</v>
      </c>
      <c r="M119">
        <v>-3.1215038726172502</v>
      </c>
      <c r="N119" s="21">
        <v>0</v>
      </c>
      <c r="O119">
        <v>0.99091001903684595</v>
      </c>
      <c r="P119">
        <v>0.97631231867873203</v>
      </c>
      <c r="Q119">
        <v>1.0229685332429901</v>
      </c>
      <c r="R119">
        <v>0.99547324565874595</v>
      </c>
      <c r="S119">
        <v>3.70000004768371</v>
      </c>
      <c r="T119" s="27">
        <f t="shared" si="188"/>
        <v>0.99547324565874595</v>
      </c>
      <c r="U119" s="27">
        <f t="shared" si="189"/>
        <v>1.0229685332429901</v>
      </c>
      <c r="V119" s="39">
        <f t="shared" si="190"/>
        <v>3.6832510564052177</v>
      </c>
      <c r="W119" s="38">
        <f t="shared" si="191"/>
        <v>3.7849836217779984</v>
      </c>
      <c r="X119" s="44">
        <f t="shared" si="192"/>
        <v>0.99447581042280653</v>
      </c>
      <c r="Y119" s="44">
        <f t="shared" si="193"/>
        <v>0.56759133798406802</v>
      </c>
      <c r="Z119" s="22">
        <f t="shared" si="194"/>
        <v>1</v>
      </c>
      <c r="AA119" s="22">
        <f t="shared" si="195"/>
        <v>1</v>
      </c>
      <c r="AB119" s="22">
        <f t="shared" si="196"/>
        <v>1</v>
      </c>
      <c r="AC119" s="22">
        <v>1</v>
      </c>
      <c r="AD119" s="22">
        <v>1</v>
      </c>
      <c r="AE119" s="22">
        <v>1</v>
      </c>
      <c r="AF119" s="22">
        <f t="shared" si="197"/>
        <v>-0.10573411347504191</v>
      </c>
      <c r="AG119" s="22">
        <f t="shared" si="198"/>
        <v>0.97680415159684475</v>
      </c>
      <c r="AH119" s="22">
        <f t="shared" si="199"/>
        <v>-0.10573411347504191</v>
      </c>
      <c r="AI119" s="22">
        <f t="shared" si="200"/>
        <v>1</v>
      </c>
      <c r="AJ119" s="22">
        <f t="shared" si="201"/>
        <v>-2.6288582302280261</v>
      </c>
      <c r="AK119" s="22">
        <f t="shared" si="202"/>
        <v>1.3004365594014071</v>
      </c>
      <c r="AL119" s="22">
        <f t="shared" si="203"/>
        <v>-2.6288582302280261</v>
      </c>
      <c r="AM119" s="22">
        <f t="shared" si="204"/>
        <v>1</v>
      </c>
      <c r="AN119" s="46">
        <v>1</v>
      </c>
      <c r="AO119" s="46">
        <v>1</v>
      </c>
      <c r="AP119" s="51">
        <v>1</v>
      </c>
      <c r="AQ119" s="21">
        <v>1</v>
      </c>
      <c r="AR119" s="17">
        <f t="shared" si="205"/>
        <v>1</v>
      </c>
      <c r="AS119" s="17">
        <f t="shared" si="206"/>
        <v>1</v>
      </c>
      <c r="AT119" s="17">
        <f t="shared" si="207"/>
        <v>1</v>
      </c>
      <c r="AU119" s="17">
        <f t="shared" si="208"/>
        <v>1</v>
      </c>
      <c r="AV119" s="17">
        <f t="shared" si="209"/>
        <v>1</v>
      </c>
      <c r="AW119" s="17">
        <f t="shared" si="210"/>
        <v>1</v>
      </c>
      <c r="AX119" s="14">
        <f t="shared" si="211"/>
        <v>1.2768430437159347E-3</v>
      </c>
      <c r="AY119" s="14">
        <f t="shared" si="212"/>
        <v>1.1750497629422138E-3</v>
      </c>
      <c r="AZ119" s="67">
        <f t="shared" si="213"/>
        <v>8.4011902163568032E-5</v>
      </c>
      <c r="BA119" s="21">
        <f t="shared" si="214"/>
        <v>0</v>
      </c>
      <c r="BB119" s="66">
        <v>181</v>
      </c>
      <c r="BC119" s="15">
        <f t="shared" si="215"/>
        <v>152.25587190486291</v>
      </c>
      <c r="BD119" s="19">
        <f t="shared" si="216"/>
        <v>-28.744128095137086</v>
      </c>
      <c r="BE119" s="53">
        <f t="shared" si="217"/>
        <v>0</v>
      </c>
      <c r="BF119" s="61">
        <f t="shared" si="218"/>
        <v>0</v>
      </c>
      <c r="BG119" s="62">
        <f t="shared" si="219"/>
        <v>0</v>
      </c>
      <c r="BH119" s="63">
        <f t="shared" si="220"/>
        <v>3.7849836217779984</v>
      </c>
      <c r="BI119" s="46">
        <f t="shared" si="221"/>
        <v>0</v>
      </c>
      <c r="BJ119" s="64">
        <f t="shared" si="222"/>
        <v>1.1887883057350843</v>
      </c>
      <c r="BK119" s="66">
        <v>48</v>
      </c>
      <c r="BL119" s="66">
        <v>281</v>
      </c>
      <c r="BM119" s="66">
        <v>7</v>
      </c>
      <c r="BN119" s="10">
        <f t="shared" si="223"/>
        <v>336</v>
      </c>
      <c r="BO119" s="15">
        <f t="shared" si="224"/>
        <v>208.46792854310402</v>
      </c>
      <c r="BP119" s="9">
        <f t="shared" si="225"/>
        <v>-127.53207145689598</v>
      </c>
      <c r="BQ119" s="53">
        <f t="shared" si="226"/>
        <v>0</v>
      </c>
      <c r="BR119" s="7">
        <f t="shared" si="227"/>
        <v>0</v>
      </c>
      <c r="BS119" s="62">
        <f t="shared" si="228"/>
        <v>0</v>
      </c>
      <c r="BT119" s="48">
        <f t="shared" si="229"/>
        <v>3.7849836217779984</v>
      </c>
      <c r="BU119" s="46">
        <f t="shared" si="230"/>
        <v>0</v>
      </c>
      <c r="BV119" s="64">
        <f t="shared" si="231"/>
        <v>1.6117587119906873</v>
      </c>
      <c r="BW119" s="16">
        <f t="shared" si="232"/>
        <v>517</v>
      </c>
      <c r="BX119" s="69">
        <f t="shared" si="233"/>
        <v>361.56761599329781</v>
      </c>
      <c r="BY119" s="66">
        <v>0</v>
      </c>
      <c r="BZ119" s="15">
        <f t="shared" si="234"/>
        <v>0.84381554533087733</v>
      </c>
      <c r="CA119" s="37">
        <f t="shared" si="235"/>
        <v>0.84381554533087733</v>
      </c>
      <c r="CB119" s="54">
        <f t="shared" si="236"/>
        <v>0.84381554533087733</v>
      </c>
      <c r="CC119" s="26">
        <f t="shared" si="237"/>
        <v>2.628708863959123E-4</v>
      </c>
      <c r="CD119" s="47">
        <f t="shared" si="238"/>
        <v>0.84381554533087744</v>
      </c>
      <c r="CE119" s="48">
        <f t="shared" si="239"/>
        <v>3.6832510564052177</v>
      </c>
      <c r="CF119" s="65">
        <f t="shared" si="240"/>
        <v>0.22909531074822395</v>
      </c>
      <c r="CG119" t="s">
        <v>222</v>
      </c>
      <c r="CH119" s="66">
        <v>0</v>
      </c>
      <c r="CI119" s="15">
        <f t="shared" si="241"/>
        <v>0.78156272582767339</v>
      </c>
      <c r="CJ119" s="37">
        <f t="shared" si="242"/>
        <v>0.78156272582767339</v>
      </c>
      <c r="CK119" s="54">
        <f t="shared" si="243"/>
        <v>0.78156272582767339</v>
      </c>
      <c r="CL119" s="26">
        <f t="shared" si="244"/>
        <v>1.216061499654074E-4</v>
      </c>
      <c r="CM119" s="47">
        <f t="shared" si="245"/>
        <v>0.78156272582767339</v>
      </c>
      <c r="CN119" s="48">
        <f t="shared" si="246"/>
        <v>3.6832510564052177</v>
      </c>
      <c r="CO119" s="65">
        <f t="shared" si="247"/>
        <v>0.21219371524200786</v>
      </c>
      <c r="CP119" s="70">
        <f t="shared" si="248"/>
        <v>0</v>
      </c>
      <c r="CQ119" s="1">
        <f t="shared" si="249"/>
        <v>517</v>
      </c>
    </row>
    <row r="120" spans="1:95" x14ac:dyDescent="0.2">
      <c r="A120" s="31" t="s">
        <v>226</v>
      </c>
      <c r="B120">
        <v>1</v>
      </c>
      <c r="C120">
        <v>1</v>
      </c>
      <c r="D120">
        <v>0.65561326408309994</v>
      </c>
      <c r="E120">
        <v>0.344386735916899</v>
      </c>
      <c r="F120">
        <v>0.693285657528804</v>
      </c>
      <c r="G120">
        <v>0.693285657528804</v>
      </c>
      <c r="H120">
        <v>0.89720016715419904</v>
      </c>
      <c r="I120">
        <v>0.70873380693689902</v>
      </c>
      <c r="J120">
        <v>0.797418390841105</v>
      </c>
      <c r="K120">
        <v>0.74353125920827001</v>
      </c>
      <c r="L120">
        <v>0.64144579840831795</v>
      </c>
      <c r="M120">
        <v>-1.97098720329168</v>
      </c>
      <c r="N120" s="21">
        <v>0</v>
      </c>
      <c r="O120">
        <v>1.002027855838</v>
      </c>
      <c r="P120">
        <v>0.99811422338491096</v>
      </c>
      <c r="Q120">
        <v>1.00488466651221</v>
      </c>
      <c r="R120">
        <v>1.00423710555009</v>
      </c>
      <c r="S120">
        <v>311.29998779296801</v>
      </c>
      <c r="T120" s="27">
        <f t="shared" si="188"/>
        <v>0.99811422338491096</v>
      </c>
      <c r="U120" s="27">
        <f t="shared" si="189"/>
        <v>1.00488466651221</v>
      </c>
      <c r="V120" s="39">
        <f t="shared" si="190"/>
        <v>310.71294555571052</v>
      </c>
      <c r="W120" s="38">
        <f t="shared" si="191"/>
        <v>312.82058441859169</v>
      </c>
      <c r="X120" s="44">
        <f t="shared" si="192"/>
        <v>0.91288191577208933</v>
      </c>
      <c r="Y120" s="44">
        <f t="shared" si="193"/>
        <v>0.74129545761159732</v>
      </c>
      <c r="Z120" s="22">
        <f t="shared" si="194"/>
        <v>1</v>
      </c>
      <c r="AA120" s="22">
        <f t="shared" si="195"/>
        <v>1</v>
      </c>
      <c r="AB120" s="22">
        <f t="shared" si="196"/>
        <v>1</v>
      </c>
      <c r="AC120" s="22">
        <v>1</v>
      </c>
      <c r="AD120" s="22">
        <v>1</v>
      </c>
      <c r="AE120" s="22">
        <v>1</v>
      </c>
      <c r="AF120" s="22">
        <f t="shared" si="197"/>
        <v>-0.10573411347504191</v>
      </c>
      <c r="AG120" s="22">
        <f t="shared" si="198"/>
        <v>0.97680415159684475</v>
      </c>
      <c r="AH120" s="22">
        <f t="shared" si="199"/>
        <v>0.64144579840831795</v>
      </c>
      <c r="AI120" s="22">
        <f t="shared" si="200"/>
        <v>1.74717991188336</v>
      </c>
      <c r="AJ120" s="22">
        <f t="shared" si="201"/>
        <v>-2.6288582302280261</v>
      </c>
      <c r="AK120" s="22">
        <f t="shared" si="202"/>
        <v>1.3004365594014071</v>
      </c>
      <c r="AL120" s="22">
        <f t="shared" si="203"/>
        <v>-1.97098720329168</v>
      </c>
      <c r="AM120" s="22">
        <f t="shared" si="204"/>
        <v>1.6578710269363461</v>
      </c>
      <c r="AN120" s="46">
        <v>1</v>
      </c>
      <c r="AO120" s="46">
        <v>0</v>
      </c>
      <c r="AP120" s="51">
        <v>1</v>
      </c>
      <c r="AQ120" s="21">
        <v>1</v>
      </c>
      <c r="AR120" s="17">
        <f t="shared" si="205"/>
        <v>9.318596588549795</v>
      </c>
      <c r="AS120" s="17">
        <f t="shared" si="206"/>
        <v>0</v>
      </c>
      <c r="AT120" s="17">
        <f t="shared" si="207"/>
        <v>7.5544520230472356</v>
      </c>
      <c r="AU120" s="17">
        <f t="shared" si="208"/>
        <v>9.318596588549795</v>
      </c>
      <c r="AV120" s="17">
        <f t="shared" si="209"/>
        <v>0</v>
      </c>
      <c r="AW120" s="17">
        <f t="shared" si="210"/>
        <v>7.5544520230472356</v>
      </c>
      <c r="AX120" s="14">
        <f t="shared" si="211"/>
        <v>1.1898385231284845E-2</v>
      </c>
      <c r="AY120" s="14">
        <f t="shared" si="212"/>
        <v>0</v>
      </c>
      <c r="AZ120" s="67">
        <f t="shared" si="213"/>
        <v>6.3466388425961295E-4</v>
      </c>
      <c r="BA120" s="21">
        <f t="shared" si="214"/>
        <v>0</v>
      </c>
      <c r="BB120" s="66">
        <v>1245</v>
      </c>
      <c r="BC120" s="15">
        <f t="shared" si="215"/>
        <v>1418.8110485193299</v>
      </c>
      <c r="BD120" s="19">
        <f t="shared" si="216"/>
        <v>173.81104851932992</v>
      </c>
      <c r="BE120" s="53">
        <f t="shared" si="217"/>
        <v>173.81104851932992</v>
      </c>
      <c r="BF120" s="61">
        <f t="shared" si="218"/>
        <v>8.6332867284186002E-3</v>
      </c>
      <c r="BG120" s="62">
        <f t="shared" si="219"/>
        <v>11.698103517007121</v>
      </c>
      <c r="BH120" s="63">
        <f t="shared" si="220"/>
        <v>310.71294555571052</v>
      </c>
      <c r="BI120" s="46">
        <f t="shared" si="221"/>
        <v>3.7649231177301117E-2</v>
      </c>
      <c r="BJ120" s="64">
        <f t="shared" si="222"/>
        <v>0.87749528120695208</v>
      </c>
      <c r="BK120" s="66">
        <v>0</v>
      </c>
      <c r="BL120" s="66">
        <v>0</v>
      </c>
      <c r="BM120" s="66">
        <v>0</v>
      </c>
      <c r="BN120" s="10">
        <f t="shared" si="223"/>
        <v>0</v>
      </c>
      <c r="BO120" s="15">
        <f t="shared" si="224"/>
        <v>0</v>
      </c>
      <c r="BP120" s="9">
        <f t="shared" si="225"/>
        <v>0</v>
      </c>
      <c r="BQ120" s="53">
        <f t="shared" si="226"/>
        <v>0</v>
      </c>
      <c r="BR120" s="7">
        <f t="shared" si="227"/>
        <v>0</v>
      </c>
      <c r="BS120" s="62">
        <f t="shared" si="228"/>
        <v>0</v>
      </c>
      <c r="BT120" s="48">
        <f t="shared" si="229"/>
        <v>312.82058441859169</v>
      </c>
      <c r="BU120" s="46">
        <f t="shared" si="230"/>
        <v>0</v>
      </c>
      <c r="BV120" s="64" t="e">
        <f t="shared" si="231"/>
        <v>#DIV/0!</v>
      </c>
      <c r="BW120" s="16">
        <f t="shared" si="232"/>
        <v>1245</v>
      </c>
      <c r="BX120" s="69">
        <f t="shared" si="233"/>
        <v>1425.1856125728334</v>
      </c>
      <c r="BY120" s="66">
        <v>0</v>
      </c>
      <c r="BZ120" s="15">
        <f t="shared" si="234"/>
        <v>6.3745640535035522</v>
      </c>
      <c r="CA120" s="37">
        <f t="shared" si="235"/>
        <v>6.3745640535035522</v>
      </c>
      <c r="CB120" s="54">
        <f t="shared" si="236"/>
        <v>6.3745640535035522</v>
      </c>
      <c r="CC120" s="26">
        <f t="shared" si="237"/>
        <v>1.9858454995338192E-3</v>
      </c>
      <c r="CD120" s="47">
        <f t="shared" si="238"/>
        <v>6.3745640535035513</v>
      </c>
      <c r="CE120" s="48">
        <f t="shared" si="239"/>
        <v>310.71294555571052</v>
      </c>
      <c r="CF120" s="65">
        <f t="shared" si="240"/>
        <v>2.0515926821467433E-2</v>
      </c>
      <c r="CG120" t="s">
        <v>222</v>
      </c>
      <c r="CH120" s="66">
        <v>0</v>
      </c>
      <c r="CI120" s="15">
        <f t="shared" si="241"/>
        <v>5.9042781152671795</v>
      </c>
      <c r="CJ120" s="37">
        <f t="shared" si="242"/>
        <v>5.9042781152671795</v>
      </c>
      <c r="CK120" s="54">
        <f t="shared" si="243"/>
        <v>5.9042781152671795</v>
      </c>
      <c r="CL120" s="26">
        <f t="shared" si="244"/>
        <v>9.1866782562115756E-4</v>
      </c>
      <c r="CM120" s="47">
        <f t="shared" si="245"/>
        <v>5.9042781152671795</v>
      </c>
      <c r="CN120" s="48">
        <f t="shared" si="246"/>
        <v>310.71294555571052</v>
      </c>
      <c r="CO120" s="65">
        <f t="shared" si="247"/>
        <v>1.9002356354053323E-2</v>
      </c>
      <c r="CP120" s="70">
        <f t="shared" si="248"/>
        <v>0</v>
      </c>
      <c r="CQ120" s="1">
        <f t="shared" si="249"/>
        <v>1245</v>
      </c>
    </row>
    <row r="121" spans="1:95" x14ac:dyDescent="0.2">
      <c r="A121" s="31" t="s">
        <v>215</v>
      </c>
      <c r="B121">
        <v>1</v>
      </c>
      <c r="C121">
        <v>1</v>
      </c>
      <c r="D121">
        <v>0.40191769876148598</v>
      </c>
      <c r="E121">
        <v>0.59808230123851303</v>
      </c>
      <c r="F121">
        <v>0.26332537788385002</v>
      </c>
      <c r="G121">
        <v>0.26332537788385002</v>
      </c>
      <c r="H121">
        <v>3.7609694943585403E-2</v>
      </c>
      <c r="I121">
        <v>0.382365231926452</v>
      </c>
      <c r="J121">
        <v>0.119919305075484</v>
      </c>
      <c r="K121">
        <v>0.17770142465543301</v>
      </c>
      <c r="L121">
        <v>0.71937071913152895</v>
      </c>
      <c r="M121">
        <v>0.47807641536849699</v>
      </c>
      <c r="N121" s="21">
        <v>0</v>
      </c>
      <c r="O121">
        <v>1.0472589416481299</v>
      </c>
      <c r="P121">
        <v>0.98382091130517701</v>
      </c>
      <c r="Q121">
        <v>1.03436556634826</v>
      </c>
      <c r="R121">
        <v>0.99827586366361998</v>
      </c>
      <c r="S121">
        <v>0.93730002641677801</v>
      </c>
      <c r="T121" s="27">
        <f t="shared" si="188"/>
        <v>0.98382091130517701</v>
      </c>
      <c r="U121" s="27">
        <f t="shared" si="189"/>
        <v>1.03436556634826</v>
      </c>
      <c r="V121" s="39">
        <f t="shared" si="190"/>
        <v>0.922135366155721</v>
      </c>
      <c r="W121" s="38">
        <f t="shared" si="191"/>
        <v>0.96951087266282965</v>
      </c>
      <c r="X121" s="44">
        <f t="shared" si="192"/>
        <v>1.0439719240297276</v>
      </c>
      <c r="Y121" s="44">
        <f t="shared" si="193"/>
        <v>0.23516630159002008</v>
      </c>
      <c r="Z121" s="22">
        <f t="shared" si="194"/>
        <v>1</v>
      </c>
      <c r="AA121" s="22">
        <f t="shared" si="195"/>
        <v>1</v>
      </c>
      <c r="AB121" s="22">
        <f t="shared" si="196"/>
        <v>1</v>
      </c>
      <c r="AC121" s="22">
        <v>1</v>
      </c>
      <c r="AD121" s="22">
        <v>1</v>
      </c>
      <c r="AE121" s="22">
        <v>1</v>
      </c>
      <c r="AF121" s="22">
        <f t="shared" si="197"/>
        <v>-0.10573411347504191</v>
      </c>
      <c r="AG121" s="22">
        <f t="shared" si="198"/>
        <v>0.97680415159684475</v>
      </c>
      <c r="AH121" s="22">
        <f t="shared" si="199"/>
        <v>0.71937071913152895</v>
      </c>
      <c r="AI121" s="22">
        <f t="shared" si="200"/>
        <v>1.8251048326065709</v>
      </c>
      <c r="AJ121" s="22">
        <f t="shared" si="201"/>
        <v>-2.6288582302280261</v>
      </c>
      <c r="AK121" s="22">
        <f t="shared" si="202"/>
        <v>1.3004365594014071</v>
      </c>
      <c r="AL121" s="22">
        <f t="shared" si="203"/>
        <v>0.47807641536849699</v>
      </c>
      <c r="AM121" s="22">
        <f t="shared" si="204"/>
        <v>4.1069346455965228</v>
      </c>
      <c r="AN121" s="46">
        <v>0</v>
      </c>
      <c r="AO121" s="49">
        <v>0</v>
      </c>
      <c r="AP121" s="51">
        <v>0.5</v>
      </c>
      <c r="AQ121" s="50">
        <v>1</v>
      </c>
      <c r="AR121" s="17">
        <f t="shared" si="205"/>
        <v>0</v>
      </c>
      <c r="AS121" s="17">
        <f t="shared" si="206"/>
        <v>0</v>
      </c>
      <c r="AT121" s="17">
        <f t="shared" si="207"/>
        <v>142.24636329790781</v>
      </c>
      <c r="AU121" s="17">
        <f t="shared" si="208"/>
        <v>0</v>
      </c>
      <c r="AV121" s="17">
        <f t="shared" si="209"/>
        <v>0</v>
      </c>
      <c r="AW121" s="17">
        <f t="shared" si="210"/>
        <v>142.24636329790781</v>
      </c>
      <c r="AX121" s="14">
        <f t="shared" si="211"/>
        <v>0</v>
      </c>
      <c r="AY121" s="14">
        <f t="shared" si="212"/>
        <v>0</v>
      </c>
      <c r="AZ121" s="67">
        <f t="shared" si="213"/>
        <v>1.1950387556507184E-2</v>
      </c>
      <c r="BA121" s="21">
        <f t="shared" si="214"/>
        <v>0</v>
      </c>
      <c r="BB121" s="66">
        <v>0</v>
      </c>
      <c r="BC121" s="15">
        <f t="shared" si="215"/>
        <v>0</v>
      </c>
      <c r="BD121" s="19">
        <f t="shared" si="216"/>
        <v>0</v>
      </c>
      <c r="BE121" s="53">
        <f t="shared" si="217"/>
        <v>0</v>
      </c>
      <c r="BF121" s="61">
        <f t="shared" si="218"/>
        <v>0</v>
      </c>
      <c r="BG121" s="62">
        <f t="shared" si="219"/>
        <v>0</v>
      </c>
      <c r="BH121" s="63">
        <f t="shared" si="220"/>
        <v>0.96951087266282965</v>
      </c>
      <c r="BI121" s="46">
        <f t="shared" si="221"/>
        <v>0</v>
      </c>
      <c r="BJ121" s="64" t="e">
        <f t="shared" si="222"/>
        <v>#DIV/0!</v>
      </c>
      <c r="BK121" s="66">
        <v>0</v>
      </c>
      <c r="BL121" s="66">
        <v>0</v>
      </c>
      <c r="BM121" s="66">
        <v>0</v>
      </c>
      <c r="BN121" s="10">
        <f t="shared" si="223"/>
        <v>0</v>
      </c>
      <c r="BO121" s="15">
        <f t="shared" si="224"/>
        <v>0</v>
      </c>
      <c r="BP121" s="9">
        <f t="shared" si="225"/>
        <v>0</v>
      </c>
      <c r="BQ121" s="53">
        <f t="shared" si="226"/>
        <v>0</v>
      </c>
      <c r="BR121" s="7">
        <f t="shared" si="227"/>
        <v>0</v>
      </c>
      <c r="BS121" s="62">
        <f t="shared" si="228"/>
        <v>0</v>
      </c>
      <c r="BT121" s="48">
        <f t="shared" si="229"/>
        <v>0.96951087266282965</v>
      </c>
      <c r="BU121" s="46">
        <f t="shared" si="230"/>
        <v>0</v>
      </c>
      <c r="BV121" s="64" t="e">
        <f t="shared" si="231"/>
        <v>#DIV/0!</v>
      </c>
      <c r="BW121" s="16">
        <f t="shared" si="232"/>
        <v>135</v>
      </c>
      <c r="BX121" s="69">
        <f t="shared" si="233"/>
        <v>120.02969261755815</v>
      </c>
      <c r="BY121" s="66">
        <v>135</v>
      </c>
      <c r="BZ121" s="15">
        <f t="shared" si="234"/>
        <v>120.02969261755815</v>
      </c>
      <c r="CA121" s="37">
        <f t="shared" si="235"/>
        <v>-14.970307382441845</v>
      </c>
      <c r="CB121" s="54">
        <f t="shared" si="236"/>
        <v>-14.970307382441845</v>
      </c>
      <c r="CC121" s="26">
        <f t="shared" si="237"/>
        <v>-4.6636471596392098E-3</v>
      </c>
      <c r="CD121" s="47">
        <f t="shared" si="238"/>
        <v>-14.970307382441844</v>
      </c>
      <c r="CE121" s="48">
        <f t="shared" si="239"/>
        <v>0.96951087266282965</v>
      </c>
      <c r="CF121" s="65">
        <f t="shared" si="240"/>
        <v>-15.441092827896652</v>
      </c>
      <c r="CG121" t="s">
        <v>222</v>
      </c>
      <c r="CH121" s="66">
        <v>0</v>
      </c>
      <c r="CI121" s="15">
        <f t="shared" si="241"/>
        <v>111.17445543818633</v>
      </c>
      <c r="CJ121" s="37">
        <f t="shared" si="242"/>
        <v>111.17445543818633</v>
      </c>
      <c r="CK121" s="54">
        <f t="shared" si="243"/>
        <v>111.17445543818633</v>
      </c>
      <c r="CL121" s="26">
        <f t="shared" si="244"/>
        <v>1.72980325872392E-2</v>
      </c>
      <c r="CM121" s="47">
        <f t="shared" si="245"/>
        <v>111.17445543818634</v>
      </c>
      <c r="CN121" s="48">
        <f t="shared" si="246"/>
        <v>0.96951087266282965</v>
      </c>
      <c r="CO121" s="65">
        <f t="shared" si="247"/>
        <v>114.67066391203835</v>
      </c>
      <c r="CP121" s="70">
        <f t="shared" si="248"/>
        <v>0</v>
      </c>
      <c r="CQ121" s="1">
        <f t="shared" si="249"/>
        <v>270</v>
      </c>
    </row>
    <row r="122" spans="1:95" x14ac:dyDescent="0.2">
      <c r="A122" s="31" t="s">
        <v>216</v>
      </c>
      <c r="B122">
        <v>1</v>
      </c>
      <c r="C122">
        <v>1</v>
      </c>
      <c r="D122">
        <v>0.54015181781861699</v>
      </c>
      <c r="E122">
        <v>0.45984818218138201</v>
      </c>
      <c r="F122">
        <v>0.63965037743345199</v>
      </c>
      <c r="G122">
        <v>0.63965037743345199</v>
      </c>
      <c r="H122">
        <v>0.46092770580860798</v>
      </c>
      <c r="I122">
        <v>0.25031341412452901</v>
      </c>
      <c r="J122">
        <v>0.339670999211795</v>
      </c>
      <c r="K122">
        <v>0.46612303402537703</v>
      </c>
      <c r="L122">
        <v>0.61113799612627795</v>
      </c>
      <c r="M122">
        <v>3.2891843203757702E-2</v>
      </c>
      <c r="N122" s="21">
        <v>0</v>
      </c>
      <c r="O122">
        <v>1.0012060921066901</v>
      </c>
      <c r="P122">
        <v>0.98599478334611701</v>
      </c>
      <c r="Q122">
        <v>1.0088092386770999</v>
      </c>
      <c r="R122">
        <v>0.98404024510927202</v>
      </c>
      <c r="S122">
        <v>2.5999999046325599</v>
      </c>
      <c r="T122" s="27">
        <f t="shared" si="188"/>
        <v>0.98599478334611701</v>
      </c>
      <c r="U122" s="27">
        <f t="shared" si="189"/>
        <v>1.0088092386770999</v>
      </c>
      <c r="V122" s="39">
        <f t="shared" si="190"/>
        <v>2.5635863426681058</v>
      </c>
      <c r="W122" s="38">
        <f t="shared" si="191"/>
        <v>2.6229039243529053</v>
      </c>
      <c r="X122" s="44">
        <f t="shared" si="192"/>
        <v>0.97254335260115643</v>
      </c>
      <c r="Y122" s="44">
        <f t="shared" si="193"/>
        <v>0.47664110369368995</v>
      </c>
      <c r="Z122" s="22">
        <f t="shared" si="194"/>
        <v>1</v>
      </c>
      <c r="AA122" s="22">
        <f t="shared" si="195"/>
        <v>1</v>
      </c>
      <c r="AB122" s="22">
        <f t="shared" si="196"/>
        <v>1</v>
      </c>
      <c r="AC122" s="22">
        <v>1</v>
      </c>
      <c r="AD122" s="22">
        <v>1</v>
      </c>
      <c r="AE122" s="22">
        <v>1</v>
      </c>
      <c r="AF122" s="22">
        <f t="shared" si="197"/>
        <v>-0.10573411347504191</v>
      </c>
      <c r="AG122" s="22">
        <f t="shared" si="198"/>
        <v>0.97680415159684475</v>
      </c>
      <c r="AH122" s="22">
        <f t="shared" si="199"/>
        <v>0.61113799612627795</v>
      </c>
      <c r="AI122" s="22">
        <f t="shared" si="200"/>
        <v>1.71687210960132</v>
      </c>
      <c r="AJ122" s="22">
        <f t="shared" si="201"/>
        <v>-2.6288582302280261</v>
      </c>
      <c r="AK122" s="22">
        <f t="shared" si="202"/>
        <v>1.3004365594014071</v>
      </c>
      <c r="AL122" s="22">
        <f t="shared" si="203"/>
        <v>3.2891843203757702E-2</v>
      </c>
      <c r="AM122" s="22">
        <f t="shared" si="204"/>
        <v>3.6617500734317838</v>
      </c>
      <c r="AN122" s="46">
        <v>0</v>
      </c>
      <c r="AO122" s="49">
        <v>0</v>
      </c>
      <c r="AP122" s="51">
        <v>0.5</v>
      </c>
      <c r="AQ122" s="50">
        <v>1</v>
      </c>
      <c r="AR122" s="17">
        <f t="shared" si="205"/>
        <v>0</v>
      </c>
      <c r="AS122" s="17">
        <f t="shared" si="206"/>
        <v>0</v>
      </c>
      <c r="AT122" s="17">
        <f t="shared" si="207"/>
        <v>89.892777638055648</v>
      </c>
      <c r="AU122" s="17">
        <f t="shared" si="208"/>
        <v>0</v>
      </c>
      <c r="AV122" s="17">
        <f t="shared" si="209"/>
        <v>0</v>
      </c>
      <c r="AW122" s="17">
        <f t="shared" si="210"/>
        <v>89.892777638055648</v>
      </c>
      <c r="AX122" s="14">
        <f t="shared" si="211"/>
        <v>0</v>
      </c>
      <c r="AY122" s="14">
        <f t="shared" si="212"/>
        <v>0</v>
      </c>
      <c r="AZ122" s="67">
        <f t="shared" si="213"/>
        <v>7.5520632401397071E-3</v>
      </c>
      <c r="BA122" s="21">
        <f t="shared" si="214"/>
        <v>0</v>
      </c>
      <c r="BB122" s="66">
        <v>0</v>
      </c>
      <c r="BC122" s="15">
        <f t="shared" si="215"/>
        <v>0</v>
      </c>
      <c r="BD122" s="19">
        <f t="shared" si="216"/>
        <v>0</v>
      </c>
      <c r="BE122" s="53">
        <f t="shared" si="217"/>
        <v>0</v>
      </c>
      <c r="BF122" s="61">
        <f t="shared" si="218"/>
        <v>0</v>
      </c>
      <c r="BG122" s="62">
        <f t="shared" si="219"/>
        <v>0</v>
      </c>
      <c r="BH122" s="63">
        <f t="shared" si="220"/>
        <v>2.6229039243529053</v>
      </c>
      <c r="BI122" s="46">
        <f t="shared" si="221"/>
        <v>0</v>
      </c>
      <c r="BJ122" s="64" t="e">
        <f t="shared" si="222"/>
        <v>#DIV/0!</v>
      </c>
      <c r="BK122" s="66">
        <v>0</v>
      </c>
      <c r="BL122" s="66">
        <v>0</v>
      </c>
      <c r="BM122" s="66">
        <v>0</v>
      </c>
      <c r="BN122" s="10">
        <f t="shared" si="223"/>
        <v>0</v>
      </c>
      <c r="BO122" s="15">
        <f t="shared" si="224"/>
        <v>0</v>
      </c>
      <c r="BP122" s="9">
        <f t="shared" si="225"/>
        <v>0</v>
      </c>
      <c r="BQ122" s="53">
        <f t="shared" si="226"/>
        <v>0</v>
      </c>
      <c r="BR122" s="7">
        <f t="shared" si="227"/>
        <v>0</v>
      </c>
      <c r="BS122" s="62">
        <f t="shared" si="228"/>
        <v>0</v>
      </c>
      <c r="BT122" s="48">
        <f t="shared" si="229"/>
        <v>2.6229039243529053</v>
      </c>
      <c r="BU122" s="46">
        <f t="shared" si="230"/>
        <v>0</v>
      </c>
      <c r="BV122" s="64" t="e">
        <f t="shared" si="231"/>
        <v>#DIV/0!</v>
      </c>
      <c r="BW122" s="16">
        <f t="shared" si="232"/>
        <v>23</v>
      </c>
      <c r="BX122" s="69">
        <f t="shared" si="233"/>
        <v>75.852923183963213</v>
      </c>
      <c r="BY122" s="66">
        <v>23</v>
      </c>
      <c r="BZ122" s="15">
        <f t="shared" si="234"/>
        <v>75.852923183963213</v>
      </c>
      <c r="CA122" s="37">
        <f t="shared" si="235"/>
        <v>52.852923183963213</v>
      </c>
      <c r="CB122" s="54">
        <f t="shared" si="236"/>
        <v>52.852923183963213</v>
      </c>
      <c r="CC122" s="26">
        <f t="shared" si="237"/>
        <v>1.6465085104038404E-2</v>
      </c>
      <c r="CD122" s="47">
        <f t="shared" si="238"/>
        <v>52.852923183963206</v>
      </c>
      <c r="CE122" s="48">
        <f t="shared" si="239"/>
        <v>2.5635863426681058</v>
      </c>
      <c r="CF122" s="65">
        <f t="shared" si="240"/>
        <v>20.616790745169684</v>
      </c>
      <c r="CG122" t="s">
        <v>222</v>
      </c>
      <c r="CH122" s="66">
        <v>0</v>
      </c>
      <c r="CI122" s="15">
        <f t="shared" si="241"/>
        <v>70.256844323019692</v>
      </c>
      <c r="CJ122" s="37">
        <f t="shared" si="242"/>
        <v>70.256844323019692</v>
      </c>
      <c r="CK122" s="54">
        <f t="shared" si="243"/>
        <v>70.256844323019692</v>
      </c>
      <c r="CL122" s="26">
        <f t="shared" si="244"/>
        <v>1.0931514598260415E-2</v>
      </c>
      <c r="CM122" s="47">
        <f t="shared" si="245"/>
        <v>70.256844323019692</v>
      </c>
      <c r="CN122" s="48">
        <f t="shared" si="246"/>
        <v>2.5635863426681058</v>
      </c>
      <c r="CO122" s="65">
        <f t="shared" si="247"/>
        <v>27.40568677312363</v>
      </c>
      <c r="CP122" s="70">
        <f t="shared" si="248"/>
        <v>0</v>
      </c>
      <c r="CQ122" s="1">
        <f t="shared" si="249"/>
        <v>46</v>
      </c>
    </row>
    <row r="123" spans="1:95" x14ac:dyDescent="0.2">
      <c r="A123" s="31" t="s">
        <v>127</v>
      </c>
      <c r="B123">
        <v>1</v>
      </c>
      <c r="C123">
        <v>1</v>
      </c>
      <c r="D123">
        <v>0.11524163568773201</v>
      </c>
      <c r="E123">
        <v>0.88475836431226695</v>
      </c>
      <c r="F123">
        <v>0.143115942028985</v>
      </c>
      <c r="G123">
        <v>0.143115942028985</v>
      </c>
      <c r="H123">
        <v>9.3457943925233603E-3</v>
      </c>
      <c r="I123">
        <v>0.170560747663551</v>
      </c>
      <c r="J123">
        <v>3.9925251146343599E-2</v>
      </c>
      <c r="K123">
        <v>7.5590607409603397E-2</v>
      </c>
      <c r="L123">
        <v>-0.118416262634644</v>
      </c>
      <c r="M123">
        <v>-2.43102694981016</v>
      </c>
      <c r="N123" s="21">
        <v>1</v>
      </c>
      <c r="O123">
        <v>0.98209298701193803</v>
      </c>
      <c r="P123">
        <v>0.943760441698557</v>
      </c>
      <c r="Q123">
        <v>1.01216400793947</v>
      </c>
      <c r="R123">
        <v>0.95576650918670103</v>
      </c>
      <c r="S123">
        <v>6.8600001335143999</v>
      </c>
      <c r="T123" s="27">
        <f t="shared" si="188"/>
        <v>0.943760441698557</v>
      </c>
      <c r="U123" s="27">
        <f t="shared" si="189"/>
        <v>1.01216400793947</v>
      </c>
      <c r="V123" s="39">
        <f t="shared" si="190"/>
        <v>6.8600001335143999</v>
      </c>
      <c r="W123" s="38">
        <f t="shared" si="191"/>
        <v>7.027905352503403</v>
      </c>
      <c r="X123" s="44">
        <f t="shared" si="192"/>
        <v>1.1921036717327842</v>
      </c>
      <c r="Y123" s="44">
        <f t="shared" si="193"/>
        <v>9.9556560051103346E-2</v>
      </c>
      <c r="Z123" s="22">
        <f t="shared" si="194"/>
        <v>1</v>
      </c>
      <c r="AA123" s="22">
        <f t="shared" si="195"/>
        <v>1.0989156402089331</v>
      </c>
      <c r="AB123" s="22">
        <f t="shared" si="196"/>
        <v>1.1978312804178661</v>
      </c>
      <c r="AC123" s="22">
        <v>1</v>
      </c>
      <c r="AD123" s="22">
        <v>1</v>
      </c>
      <c r="AE123" s="22">
        <v>1</v>
      </c>
      <c r="AF123" s="22">
        <f t="shared" si="197"/>
        <v>-0.10573411347504191</v>
      </c>
      <c r="AG123" s="22">
        <f t="shared" si="198"/>
        <v>0.97680415159684475</v>
      </c>
      <c r="AH123" s="22">
        <f t="shared" si="199"/>
        <v>-0.10573411347504191</v>
      </c>
      <c r="AI123" s="22">
        <f t="shared" si="200"/>
        <v>1</v>
      </c>
      <c r="AJ123" s="22">
        <f t="shared" si="201"/>
        <v>-2.6288582302280261</v>
      </c>
      <c r="AK123" s="22">
        <f t="shared" si="202"/>
        <v>1.3004365594014071</v>
      </c>
      <c r="AL123" s="22">
        <f t="shared" si="203"/>
        <v>-2.43102694981016</v>
      </c>
      <c r="AM123" s="22">
        <f t="shared" si="204"/>
        <v>1.1978312804178661</v>
      </c>
      <c r="AN123" s="46">
        <v>1</v>
      </c>
      <c r="AO123" s="46">
        <v>1</v>
      </c>
      <c r="AP123" s="51">
        <v>1</v>
      </c>
      <c r="AQ123" s="21">
        <v>1</v>
      </c>
      <c r="AR123" s="17">
        <f t="shared" si="205"/>
        <v>1.1978312804178661</v>
      </c>
      <c r="AS123" s="17">
        <f t="shared" si="206"/>
        <v>1</v>
      </c>
      <c r="AT123" s="17">
        <f t="shared" si="207"/>
        <v>2.2622831203118547</v>
      </c>
      <c r="AU123" s="17">
        <f t="shared" si="208"/>
        <v>1.1978312804178661</v>
      </c>
      <c r="AV123" s="17">
        <f t="shared" si="209"/>
        <v>1</v>
      </c>
      <c r="AW123" s="17">
        <f t="shared" si="210"/>
        <v>2.2622831203118547</v>
      </c>
      <c r="AX123" s="14">
        <f t="shared" si="211"/>
        <v>1.5294425379469034E-3</v>
      </c>
      <c r="AY123" s="14">
        <f t="shared" si="212"/>
        <v>1.1750497629422138E-3</v>
      </c>
      <c r="AZ123" s="67">
        <f t="shared" si="213"/>
        <v>1.9005870816993093E-4</v>
      </c>
      <c r="BA123" s="21">
        <f t="shared" si="214"/>
        <v>1</v>
      </c>
      <c r="BB123" s="66">
        <v>1681</v>
      </c>
      <c r="BC123" s="15">
        <f t="shared" si="215"/>
        <v>182.37684599494054</v>
      </c>
      <c r="BD123" s="19">
        <f t="shared" si="216"/>
        <v>-1498.6231540050594</v>
      </c>
      <c r="BE123" s="53">
        <f t="shared" si="217"/>
        <v>0</v>
      </c>
      <c r="BF123" s="61">
        <f t="shared" si="218"/>
        <v>0</v>
      </c>
      <c r="BG123" s="62">
        <f t="shared" si="219"/>
        <v>0</v>
      </c>
      <c r="BH123" s="63">
        <f t="shared" si="220"/>
        <v>7.027905352503403</v>
      </c>
      <c r="BI123" s="46">
        <f t="shared" si="221"/>
        <v>0</v>
      </c>
      <c r="BJ123" s="64">
        <f t="shared" si="222"/>
        <v>9.2171788081401189</v>
      </c>
      <c r="BK123" s="66">
        <v>117</v>
      </c>
      <c r="BL123" s="66">
        <v>412</v>
      </c>
      <c r="BM123" s="66">
        <v>62</v>
      </c>
      <c r="BN123" s="10">
        <f t="shared" si="223"/>
        <v>591</v>
      </c>
      <c r="BO123" s="15">
        <f t="shared" si="224"/>
        <v>208.46792854310402</v>
      </c>
      <c r="BP123" s="9">
        <f t="shared" si="225"/>
        <v>-382.53207145689601</v>
      </c>
      <c r="BQ123" s="53">
        <f t="shared" si="226"/>
        <v>0</v>
      </c>
      <c r="BR123" s="7">
        <f t="shared" si="227"/>
        <v>0</v>
      </c>
      <c r="BS123" s="62">
        <f t="shared" si="228"/>
        <v>0</v>
      </c>
      <c r="BT123" s="48">
        <f t="shared" si="229"/>
        <v>7.027905352503403</v>
      </c>
      <c r="BU123" s="46">
        <f t="shared" si="230"/>
        <v>0</v>
      </c>
      <c r="BV123" s="64">
        <f t="shared" si="231"/>
        <v>2.8349684487693341</v>
      </c>
      <c r="BW123" s="16">
        <f t="shared" si="232"/>
        <v>2272</v>
      </c>
      <c r="BX123" s="69">
        <f t="shared" si="233"/>
        <v>392.75372420290336</v>
      </c>
      <c r="BY123" s="66">
        <v>0</v>
      </c>
      <c r="BZ123" s="15">
        <f t="shared" si="234"/>
        <v>1.9089496648587863</v>
      </c>
      <c r="CA123" s="37">
        <f t="shared" si="235"/>
        <v>1.9089496648587863</v>
      </c>
      <c r="CB123" s="54">
        <f t="shared" si="236"/>
        <v>1.9089496648587863</v>
      </c>
      <c r="CC123" s="26">
        <f t="shared" si="237"/>
        <v>5.9468836911488743E-4</v>
      </c>
      <c r="CD123" s="47">
        <f t="shared" si="238"/>
        <v>1.9089496648587863</v>
      </c>
      <c r="CE123" s="48">
        <f t="shared" si="239"/>
        <v>6.8600001335143999</v>
      </c>
      <c r="CF123" s="65">
        <f t="shared" si="240"/>
        <v>0.27827254048183603</v>
      </c>
      <c r="CG123" t="s">
        <v>222</v>
      </c>
      <c r="CH123" s="66">
        <v>19</v>
      </c>
      <c r="CI123" s="15">
        <f t="shared" si="241"/>
        <v>1.7681161621048673</v>
      </c>
      <c r="CJ123" s="37">
        <f t="shared" si="242"/>
        <v>-17.231883837895133</v>
      </c>
      <c r="CK123" s="54">
        <f t="shared" si="243"/>
        <v>-17.231883837895133</v>
      </c>
      <c r="CL123" s="26">
        <f t="shared" si="244"/>
        <v>-2.6811706609452517E-3</v>
      </c>
      <c r="CM123" s="47">
        <f t="shared" si="245"/>
        <v>-17.231883837895133</v>
      </c>
      <c r="CN123" s="48">
        <f t="shared" si="246"/>
        <v>6.8600001335143999</v>
      </c>
      <c r="CO123" s="65">
        <f t="shared" si="247"/>
        <v>-2.5119363706290754</v>
      </c>
      <c r="CP123" s="70">
        <f t="shared" si="248"/>
        <v>1</v>
      </c>
      <c r="CQ123" s="1">
        <f t="shared" si="249"/>
        <v>2272</v>
      </c>
    </row>
    <row r="124" spans="1:95" x14ac:dyDescent="0.2">
      <c r="A124" s="31" t="s">
        <v>179</v>
      </c>
      <c r="B124">
        <v>1</v>
      </c>
      <c r="C124">
        <v>1</v>
      </c>
      <c r="D124">
        <v>0.30315888731730301</v>
      </c>
      <c r="E124">
        <v>0.696841112682696</v>
      </c>
      <c r="F124">
        <v>0.35456674473067901</v>
      </c>
      <c r="G124">
        <v>0.35456674473067901</v>
      </c>
      <c r="H124">
        <v>0.16011934361014399</v>
      </c>
      <c r="I124">
        <v>0.60865241173545503</v>
      </c>
      <c r="J124">
        <v>0.31218107670679202</v>
      </c>
      <c r="K124">
        <v>0.332699606453698</v>
      </c>
      <c r="L124">
        <v>0.67976586275772999</v>
      </c>
      <c r="M124">
        <v>-2.0002653118523099</v>
      </c>
      <c r="N124" s="21">
        <v>0</v>
      </c>
      <c r="O124">
        <v>0.99973860731911401</v>
      </c>
      <c r="P124">
        <v>0.99967393406502802</v>
      </c>
      <c r="Q124">
        <v>1.0022196458889701</v>
      </c>
      <c r="R124">
        <v>1.0005750679382901</v>
      </c>
      <c r="S124">
        <v>76.309997558593693</v>
      </c>
      <c r="T124" s="27">
        <f t="shared" si="188"/>
        <v>0.99967393406502802</v>
      </c>
      <c r="U124" s="27">
        <f t="shared" si="189"/>
        <v>1.0022196458889701</v>
      </c>
      <c r="V124" s="39">
        <f t="shared" si="190"/>
        <v>76.285115467892041</v>
      </c>
      <c r="W124" s="38">
        <f t="shared" si="191"/>
        <v>76.47937873096194</v>
      </c>
      <c r="X124" s="44">
        <f t="shared" si="192"/>
        <v>1.0950027467061914</v>
      </c>
      <c r="Y124" s="44">
        <f t="shared" si="193"/>
        <v>0.3465635450406786</v>
      </c>
      <c r="Z124" s="22">
        <f t="shared" si="194"/>
        <v>1</v>
      </c>
      <c r="AA124" s="22">
        <f t="shared" si="195"/>
        <v>1</v>
      </c>
      <c r="AB124" s="22">
        <f t="shared" si="196"/>
        <v>1</v>
      </c>
      <c r="AC124" s="22">
        <v>1</v>
      </c>
      <c r="AD124" s="22">
        <v>1</v>
      </c>
      <c r="AE124" s="22">
        <v>1</v>
      </c>
      <c r="AF124" s="22">
        <f t="shared" si="197"/>
        <v>-0.10573411347504191</v>
      </c>
      <c r="AG124" s="22">
        <f t="shared" si="198"/>
        <v>0.97680415159684475</v>
      </c>
      <c r="AH124" s="22">
        <f t="shared" si="199"/>
        <v>0.67976586275772999</v>
      </c>
      <c r="AI124" s="22">
        <f t="shared" si="200"/>
        <v>1.7854999762327719</v>
      </c>
      <c r="AJ124" s="22">
        <f t="shared" si="201"/>
        <v>-2.6288582302280261</v>
      </c>
      <c r="AK124" s="22">
        <f t="shared" si="202"/>
        <v>1.3004365594014071</v>
      </c>
      <c r="AL124" s="22">
        <f t="shared" si="203"/>
        <v>-2.0002653118523099</v>
      </c>
      <c r="AM124" s="22">
        <f t="shared" si="204"/>
        <v>1.6285929183757162</v>
      </c>
      <c r="AN124" s="46">
        <v>1</v>
      </c>
      <c r="AO124" s="46">
        <v>1</v>
      </c>
      <c r="AP124" s="51">
        <v>1</v>
      </c>
      <c r="AQ124" s="21">
        <v>1</v>
      </c>
      <c r="AR124" s="17">
        <f t="shared" si="205"/>
        <v>10.163408812954541</v>
      </c>
      <c r="AS124" s="17">
        <f t="shared" si="206"/>
        <v>10.163408812954541</v>
      </c>
      <c r="AT124" s="17">
        <f t="shared" si="207"/>
        <v>7.0347742957859491</v>
      </c>
      <c r="AU124" s="17">
        <f t="shared" si="208"/>
        <v>10.163408812954541</v>
      </c>
      <c r="AV124" s="17">
        <f t="shared" si="209"/>
        <v>10.163408812954541</v>
      </c>
      <c r="AW124" s="17">
        <f t="shared" si="210"/>
        <v>7.0347742957859491</v>
      </c>
      <c r="AX124" s="14">
        <f t="shared" si="211"/>
        <v>1.2977077843262231E-2</v>
      </c>
      <c r="AY124" s="14">
        <f t="shared" si="212"/>
        <v>1.1942511116347041E-2</v>
      </c>
      <c r="AZ124" s="67">
        <f t="shared" si="213"/>
        <v>5.9100476988035229E-4</v>
      </c>
      <c r="BA124" s="21">
        <f t="shared" si="214"/>
        <v>0</v>
      </c>
      <c r="BB124" s="66">
        <v>2137</v>
      </c>
      <c r="BC124" s="15">
        <f t="shared" si="215"/>
        <v>1547.4386703419614</v>
      </c>
      <c r="BD124" s="19">
        <f t="shared" si="216"/>
        <v>-589.56132965803863</v>
      </c>
      <c r="BE124" s="53">
        <f t="shared" si="217"/>
        <v>0</v>
      </c>
      <c r="BF124" s="61">
        <f t="shared" si="218"/>
        <v>0</v>
      </c>
      <c r="BG124" s="62">
        <f t="shared" si="219"/>
        <v>0</v>
      </c>
      <c r="BH124" s="63">
        <f t="shared" si="220"/>
        <v>76.47937873096194</v>
      </c>
      <c r="BI124" s="46">
        <f t="shared" si="221"/>
        <v>0</v>
      </c>
      <c r="BJ124" s="64">
        <f t="shared" si="222"/>
        <v>1.3809917258483364</v>
      </c>
      <c r="BK124" s="66">
        <v>1908</v>
      </c>
      <c r="BL124" s="66">
        <v>2747</v>
      </c>
      <c r="BM124" s="66">
        <v>0</v>
      </c>
      <c r="BN124" s="10">
        <f t="shared" si="223"/>
        <v>4655</v>
      </c>
      <c r="BO124" s="15">
        <f t="shared" si="224"/>
        <v>2118.7447821733613</v>
      </c>
      <c r="BP124" s="9">
        <f t="shared" si="225"/>
        <v>-2536.2552178266387</v>
      </c>
      <c r="BQ124" s="53">
        <f t="shared" si="226"/>
        <v>0</v>
      </c>
      <c r="BR124" s="7">
        <f t="shared" si="227"/>
        <v>0</v>
      </c>
      <c r="BS124" s="62">
        <f t="shared" si="228"/>
        <v>0</v>
      </c>
      <c r="BT124" s="48">
        <f t="shared" si="229"/>
        <v>76.47937873096194</v>
      </c>
      <c r="BU124" s="46">
        <f t="shared" si="230"/>
        <v>0</v>
      </c>
      <c r="BV124" s="64">
        <f t="shared" si="231"/>
        <v>2.1970555581616606</v>
      </c>
      <c r="BW124" s="16">
        <f t="shared" si="232"/>
        <v>6792</v>
      </c>
      <c r="BX124" s="69">
        <f t="shared" si="233"/>
        <v>3672.1195044240008</v>
      </c>
      <c r="BY124" s="66">
        <v>0</v>
      </c>
      <c r="BZ124" s="15">
        <f t="shared" si="234"/>
        <v>5.9360519086782588</v>
      </c>
      <c r="CA124" s="37">
        <f t="shared" si="235"/>
        <v>5.9360519086782588</v>
      </c>
      <c r="CB124" s="54">
        <f t="shared" si="236"/>
        <v>5.9360519086782588</v>
      </c>
      <c r="CC124" s="26">
        <f t="shared" si="237"/>
        <v>1.8492373547284318E-3</v>
      </c>
      <c r="CD124" s="47">
        <f t="shared" si="238"/>
        <v>5.9360519086782588</v>
      </c>
      <c r="CE124" s="48">
        <f t="shared" si="239"/>
        <v>76.285115467892041</v>
      </c>
      <c r="CF124" s="65">
        <f t="shared" si="240"/>
        <v>7.7814025347798133E-2</v>
      </c>
      <c r="CG124" t="s">
        <v>222</v>
      </c>
      <c r="CH124" s="66">
        <v>0</v>
      </c>
      <c r="CI124" s="15">
        <f t="shared" si="241"/>
        <v>5.4981173741969176</v>
      </c>
      <c r="CJ124" s="37">
        <f t="shared" si="242"/>
        <v>5.4981173741969176</v>
      </c>
      <c r="CK124" s="54">
        <f t="shared" si="243"/>
        <v>5.4981173741969176</v>
      </c>
      <c r="CL124" s="26">
        <f t="shared" si="244"/>
        <v>8.5547181798613934E-4</v>
      </c>
      <c r="CM124" s="47">
        <f t="shared" si="245"/>
        <v>5.4981173741969176</v>
      </c>
      <c r="CN124" s="48">
        <f t="shared" si="246"/>
        <v>76.285115467892041</v>
      </c>
      <c r="CO124" s="65">
        <f t="shared" si="247"/>
        <v>7.2073265413238358E-2</v>
      </c>
      <c r="CP124" s="70">
        <f t="shared" si="248"/>
        <v>0</v>
      </c>
      <c r="CQ124" s="1">
        <f t="shared" si="249"/>
        <v>6792</v>
      </c>
    </row>
    <row r="125" spans="1:95" x14ac:dyDescent="0.2">
      <c r="A125" s="31" t="s">
        <v>180</v>
      </c>
      <c r="B125">
        <v>1</v>
      </c>
      <c r="C125">
        <v>1</v>
      </c>
      <c r="D125">
        <v>0.42792281498297302</v>
      </c>
      <c r="E125">
        <v>0.57207718501702598</v>
      </c>
      <c r="F125">
        <v>0.44692737430167501</v>
      </c>
      <c r="G125">
        <v>0.44692737430167501</v>
      </c>
      <c r="H125">
        <v>0.35149156939040199</v>
      </c>
      <c r="I125">
        <v>0.32684824902723703</v>
      </c>
      <c r="J125">
        <v>0.33894601930556501</v>
      </c>
      <c r="K125">
        <v>0.38920978204336198</v>
      </c>
      <c r="L125">
        <v>0.427259667664177</v>
      </c>
      <c r="M125">
        <v>0.77691088172830303</v>
      </c>
      <c r="N125" s="21">
        <v>0</v>
      </c>
      <c r="O125">
        <v>1.0208333179151901</v>
      </c>
      <c r="P125">
        <v>0.98607539344683703</v>
      </c>
      <c r="Q125">
        <v>0.997383380354538</v>
      </c>
      <c r="R125">
        <v>0.97397279452442898</v>
      </c>
      <c r="S125">
        <v>78.389999389648395</v>
      </c>
      <c r="T125" s="27">
        <f t="shared" si="188"/>
        <v>0.98607539344683703</v>
      </c>
      <c r="U125" s="27">
        <f t="shared" si="189"/>
        <v>0.997383380354538</v>
      </c>
      <c r="V125" s="39">
        <f t="shared" si="190"/>
        <v>77.298449490444852</v>
      </c>
      <c r="W125" s="38">
        <f t="shared" si="191"/>
        <v>78.184882577237687</v>
      </c>
      <c r="X125" s="44">
        <f t="shared" si="192"/>
        <v>1.0305345157096653</v>
      </c>
      <c r="Y125" s="44">
        <f t="shared" si="193"/>
        <v>0.38975331190755558</v>
      </c>
      <c r="Z125" s="22">
        <f t="shared" si="194"/>
        <v>1</v>
      </c>
      <c r="AA125" s="22">
        <f t="shared" si="195"/>
        <v>1</v>
      </c>
      <c r="AB125" s="22">
        <f t="shared" si="196"/>
        <v>1</v>
      </c>
      <c r="AC125" s="22">
        <v>1</v>
      </c>
      <c r="AD125" s="22">
        <v>1</v>
      </c>
      <c r="AE125" s="22">
        <v>1</v>
      </c>
      <c r="AF125" s="22">
        <f t="shared" si="197"/>
        <v>-0.10573411347504191</v>
      </c>
      <c r="AG125" s="22">
        <f t="shared" si="198"/>
        <v>0.97680415159684475</v>
      </c>
      <c r="AH125" s="22">
        <f t="shared" si="199"/>
        <v>0.427259667664177</v>
      </c>
      <c r="AI125" s="22">
        <f t="shared" si="200"/>
        <v>1.5329937811392189</v>
      </c>
      <c r="AJ125" s="22">
        <f t="shared" si="201"/>
        <v>-2.6288582302280261</v>
      </c>
      <c r="AK125" s="22">
        <f t="shared" si="202"/>
        <v>1.3004365594014071</v>
      </c>
      <c r="AL125" s="22">
        <f t="shared" si="203"/>
        <v>0.77691088172830303</v>
      </c>
      <c r="AM125" s="22">
        <f t="shared" si="204"/>
        <v>4.4057691119563289</v>
      </c>
      <c r="AN125" s="46">
        <v>1</v>
      </c>
      <c r="AO125" s="46">
        <v>0</v>
      </c>
      <c r="AP125" s="51">
        <v>1</v>
      </c>
      <c r="AQ125" s="21">
        <v>2</v>
      </c>
      <c r="AR125" s="17">
        <f t="shared" si="205"/>
        <v>5.5228286900447676</v>
      </c>
      <c r="AS125" s="17">
        <f t="shared" si="206"/>
        <v>0</v>
      </c>
      <c r="AT125" s="17">
        <f t="shared" si="207"/>
        <v>753.55842725000866</v>
      </c>
      <c r="AU125" s="17">
        <f t="shared" si="208"/>
        <v>5.5228286900447676</v>
      </c>
      <c r="AV125" s="17">
        <f t="shared" si="209"/>
        <v>0</v>
      </c>
      <c r="AW125" s="17">
        <f t="shared" si="210"/>
        <v>602.69684554391745</v>
      </c>
      <c r="AX125" s="14">
        <f t="shared" si="211"/>
        <v>7.0517853945184488E-3</v>
      </c>
      <c r="AY125" s="14">
        <f t="shared" si="212"/>
        <v>0</v>
      </c>
      <c r="AZ125" s="67">
        <f t="shared" si="213"/>
        <v>5.0633708422126666E-2</v>
      </c>
      <c r="BA125" s="21">
        <f t="shared" si="214"/>
        <v>0</v>
      </c>
      <c r="BB125" s="66">
        <v>784</v>
      </c>
      <c r="BC125" s="15">
        <f t="shared" si="215"/>
        <v>840.88309758395792</v>
      </c>
      <c r="BD125" s="19">
        <f t="shared" si="216"/>
        <v>56.88309758395792</v>
      </c>
      <c r="BE125" s="53">
        <f t="shared" si="217"/>
        <v>56.88309758395792</v>
      </c>
      <c r="BF125" s="61">
        <f t="shared" si="218"/>
        <v>2.8254135489454175E-3</v>
      </c>
      <c r="BG125" s="62">
        <f t="shared" si="219"/>
        <v>3.8284353588210136</v>
      </c>
      <c r="BH125" s="63">
        <f t="shared" si="220"/>
        <v>77.298449490444852</v>
      </c>
      <c r="BI125" s="46">
        <f t="shared" si="221"/>
        <v>4.9527970923844478E-2</v>
      </c>
      <c r="BJ125" s="64">
        <f t="shared" si="222"/>
        <v>0.93235314427487537</v>
      </c>
      <c r="BK125" s="66">
        <v>0</v>
      </c>
      <c r="BL125" s="66">
        <v>0</v>
      </c>
      <c r="BM125" s="66">
        <v>0</v>
      </c>
      <c r="BN125" s="10">
        <f t="shared" si="223"/>
        <v>0</v>
      </c>
      <c r="BO125" s="15">
        <f t="shared" si="224"/>
        <v>0</v>
      </c>
      <c r="BP125" s="9">
        <f t="shared" si="225"/>
        <v>0</v>
      </c>
      <c r="BQ125" s="53">
        <f t="shared" si="226"/>
        <v>0</v>
      </c>
      <c r="BR125" s="7">
        <f t="shared" si="227"/>
        <v>0</v>
      </c>
      <c r="BS125" s="62">
        <f t="shared" si="228"/>
        <v>0</v>
      </c>
      <c r="BT125" s="48">
        <f t="shared" si="229"/>
        <v>78.184882577237687</v>
      </c>
      <c r="BU125" s="46">
        <f t="shared" si="230"/>
        <v>0</v>
      </c>
      <c r="BV125" s="64" t="e">
        <f t="shared" si="231"/>
        <v>#DIV/0!</v>
      </c>
      <c r="BW125" s="16">
        <f t="shared" si="232"/>
        <v>1097</v>
      </c>
      <c r="BX125" s="69">
        <f t="shared" si="233"/>
        <v>1349.4480649757982</v>
      </c>
      <c r="BY125" s="66">
        <v>313</v>
      </c>
      <c r="BZ125" s="15">
        <f t="shared" si="234"/>
        <v>508.56496739184024</v>
      </c>
      <c r="CA125" s="37">
        <f t="shared" si="235"/>
        <v>195.56496739184024</v>
      </c>
      <c r="CB125" s="54">
        <f t="shared" si="236"/>
        <v>195.56496739184024</v>
      </c>
      <c r="CC125" s="26">
        <f t="shared" si="237"/>
        <v>6.0923665854155915E-2</v>
      </c>
      <c r="CD125" s="47">
        <f t="shared" si="238"/>
        <v>195.56496739184024</v>
      </c>
      <c r="CE125" s="48">
        <f t="shared" si="239"/>
        <v>77.298449490444852</v>
      </c>
      <c r="CF125" s="65">
        <f t="shared" si="240"/>
        <v>2.5299985792860533</v>
      </c>
      <c r="CG125" t="s">
        <v>222</v>
      </c>
      <c r="CH125" s="66">
        <v>0</v>
      </c>
      <c r="CI125" s="15">
        <f t="shared" si="241"/>
        <v>471.0453894510444</v>
      </c>
      <c r="CJ125" s="37">
        <f t="shared" si="242"/>
        <v>471.0453894510444</v>
      </c>
      <c r="CK125" s="54">
        <f t="shared" si="243"/>
        <v>471.0453894510444</v>
      </c>
      <c r="CL125" s="26">
        <f t="shared" si="244"/>
        <v>7.3291642982891619E-2</v>
      </c>
      <c r="CM125" s="47">
        <f t="shared" si="245"/>
        <v>471.04538945104446</v>
      </c>
      <c r="CN125" s="48">
        <f t="shared" si="246"/>
        <v>77.298449490444852</v>
      </c>
      <c r="CO125" s="65">
        <f t="shared" si="247"/>
        <v>6.0938530145972996</v>
      </c>
      <c r="CP125" s="70">
        <f t="shared" si="248"/>
        <v>0</v>
      </c>
      <c r="CQ125" s="1">
        <f t="shared" si="249"/>
        <v>1410</v>
      </c>
    </row>
    <row r="126" spans="1:95" x14ac:dyDescent="0.2">
      <c r="A126" s="31" t="s">
        <v>212</v>
      </c>
      <c r="B126">
        <v>1</v>
      </c>
      <c r="C126">
        <v>1</v>
      </c>
      <c r="D126">
        <v>0.94286855773072298</v>
      </c>
      <c r="E126">
        <v>5.7131442269276897E-2</v>
      </c>
      <c r="F126">
        <v>0.87802940007945895</v>
      </c>
      <c r="G126">
        <v>0.87802940007945895</v>
      </c>
      <c r="H126">
        <v>0.868783953196824</v>
      </c>
      <c r="I126">
        <v>0.77684914333472599</v>
      </c>
      <c r="J126">
        <v>0.821531539129149</v>
      </c>
      <c r="K126">
        <v>0.849310805564089</v>
      </c>
      <c r="L126">
        <v>0.84843258993134196</v>
      </c>
      <c r="M126">
        <v>1.4266521300775701</v>
      </c>
      <c r="N126" s="21">
        <v>0</v>
      </c>
      <c r="O126">
        <v>1.0172342948358699</v>
      </c>
      <c r="P126">
        <v>0.99313034783241405</v>
      </c>
      <c r="Q126">
        <v>1.0068893000188699</v>
      </c>
      <c r="R126">
        <v>0.99653891943595196</v>
      </c>
      <c r="S126">
        <v>12.079999923706</v>
      </c>
      <c r="T126" s="27">
        <f t="shared" si="188"/>
        <v>0.99313034783241405</v>
      </c>
      <c r="U126" s="27">
        <f t="shared" si="189"/>
        <v>1.0068893000188699</v>
      </c>
      <c r="V126" s="39">
        <f t="shared" si="190"/>
        <v>11.997014526045675</v>
      </c>
      <c r="W126" s="38">
        <f t="shared" si="191"/>
        <v>12.163222667408336</v>
      </c>
      <c r="X126" s="44">
        <f t="shared" si="192"/>
        <v>0.76445086705202314</v>
      </c>
      <c r="Y126" s="44">
        <f t="shared" si="193"/>
        <v>0.85934325701634695</v>
      </c>
      <c r="Z126" s="22">
        <f t="shared" si="194"/>
        <v>1</v>
      </c>
      <c r="AA126" s="22">
        <f t="shared" si="195"/>
        <v>1</v>
      </c>
      <c r="AB126" s="22">
        <f t="shared" si="196"/>
        <v>1</v>
      </c>
      <c r="AC126" s="22">
        <v>1</v>
      </c>
      <c r="AD126" s="22">
        <v>1</v>
      </c>
      <c r="AE126" s="22">
        <v>1</v>
      </c>
      <c r="AF126" s="22">
        <f t="shared" si="197"/>
        <v>-0.10573411347504191</v>
      </c>
      <c r="AG126" s="22">
        <f t="shared" si="198"/>
        <v>0.97680415159684475</v>
      </c>
      <c r="AH126" s="22">
        <f t="shared" si="199"/>
        <v>0.84843258993134196</v>
      </c>
      <c r="AI126" s="22">
        <f t="shared" si="200"/>
        <v>1.9541667034063839</v>
      </c>
      <c r="AJ126" s="22">
        <f t="shared" si="201"/>
        <v>-2.6288582302280261</v>
      </c>
      <c r="AK126" s="22">
        <f t="shared" si="202"/>
        <v>1.3004365594014071</v>
      </c>
      <c r="AL126" s="22">
        <f t="shared" si="203"/>
        <v>1.3004365594014071</v>
      </c>
      <c r="AM126" s="22">
        <f t="shared" si="204"/>
        <v>4.9292947896294335</v>
      </c>
      <c r="AN126" s="46">
        <v>0</v>
      </c>
      <c r="AO126" s="46">
        <v>0</v>
      </c>
      <c r="AP126" s="51">
        <v>0.5</v>
      </c>
      <c r="AQ126" s="21">
        <v>1</v>
      </c>
      <c r="AR126" s="17">
        <f t="shared" si="205"/>
        <v>0</v>
      </c>
      <c r="AS126" s="17">
        <f t="shared" si="206"/>
        <v>0</v>
      </c>
      <c r="AT126" s="17">
        <f t="shared" si="207"/>
        <v>295.19511719770139</v>
      </c>
      <c r="AU126" s="17">
        <f t="shared" si="208"/>
        <v>0</v>
      </c>
      <c r="AV126" s="17">
        <f t="shared" si="209"/>
        <v>0</v>
      </c>
      <c r="AW126" s="17">
        <f t="shared" si="210"/>
        <v>295.19511719770139</v>
      </c>
      <c r="AX126" s="14">
        <f t="shared" si="211"/>
        <v>0</v>
      </c>
      <c r="AY126" s="14">
        <f t="shared" si="212"/>
        <v>0</v>
      </c>
      <c r="AZ126" s="67">
        <f t="shared" si="213"/>
        <v>2.4799903305176289E-2</v>
      </c>
      <c r="BA126" s="21">
        <f t="shared" si="214"/>
        <v>0</v>
      </c>
      <c r="BB126" s="66">
        <v>0</v>
      </c>
      <c r="BC126" s="15">
        <f t="shared" si="215"/>
        <v>0</v>
      </c>
      <c r="BD126" s="19">
        <f t="shared" si="216"/>
        <v>0</v>
      </c>
      <c r="BE126" s="53">
        <f t="shared" si="217"/>
        <v>0</v>
      </c>
      <c r="BF126" s="61">
        <f t="shared" si="218"/>
        <v>0</v>
      </c>
      <c r="BG126" s="62">
        <f t="shared" si="219"/>
        <v>0</v>
      </c>
      <c r="BH126" s="63">
        <f t="shared" si="220"/>
        <v>12.163222667408336</v>
      </c>
      <c r="BI126" s="46">
        <f t="shared" si="221"/>
        <v>0</v>
      </c>
      <c r="BJ126" s="64" t="e">
        <f t="shared" si="222"/>
        <v>#DIV/0!</v>
      </c>
      <c r="BK126" s="66">
        <v>0</v>
      </c>
      <c r="BL126" s="66">
        <v>0</v>
      </c>
      <c r="BM126" s="66">
        <v>0</v>
      </c>
      <c r="BN126" s="10">
        <f t="shared" si="223"/>
        <v>0</v>
      </c>
      <c r="BO126" s="15">
        <f t="shared" si="224"/>
        <v>0</v>
      </c>
      <c r="BP126" s="9">
        <f t="shared" si="225"/>
        <v>0</v>
      </c>
      <c r="BQ126" s="53">
        <f t="shared" si="226"/>
        <v>0</v>
      </c>
      <c r="BR126" s="7">
        <f t="shared" si="227"/>
        <v>0</v>
      </c>
      <c r="BS126" s="62">
        <f t="shared" si="228"/>
        <v>0</v>
      </c>
      <c r="BT126" s="48">
        <f t="shared" si="229"/>
        <v>12.163222667408336</v>
      </c>
      <c r="BU126" s="46">
        <f t="shared" si="230"/>
        <v>0</v>
      </c>
      <c r="BV126" s="64" t="e">
        <f t="shared" si="231"/>
        <v>#DIV/0!</v>
      </c>
      <c r="BW126" s="16">
        <f t="shared" si="232"/>
        <v>266</v>
      </c>
      <c r="BX126" s="69">
        <f t="shared" si="233"/>
        <v>249.09022879719063</v>
      </c>
      <c r="BY126" s="66">
        <v>266</v>
      </c>
      <c r="BZ126" s="15">
        <f t="shared" si="234"/>
        <v>249.09022879719063</v>
      </c>
      <c r="CA126" s="37">
        <f t="shared" si="235"/>
        <v>-16.909771202809367</v>
      </c>
      <c r="CB126" s="54">
        <f t="shared" si="236"/>
        <v>-16.909771202809367</v>
      </c>
      <c r="CC126" s="26">
        <f t="shared" si="237"/>
        <v>-5.267841496202302E-3</v>
      </c>
      <c r="CD126" s="47">
        <f t="shared" si="238"/>
        <v>-16.909771202809367</v>
      </c>
      <c r="CE126" s="48">
        <f t="shared" si="239"/>
        <v>12.163222667408336</v>
      </c>
      <c r="CF126" s="65">
        <f t="shared" si="240"/>
        <v>-1.390237740867766</v>
      </c>
      <c r="CG126" t="s">
        <v>222</v>
      </c>
      <c r="CH126" s="66">
        <v>0</v>
      </c>
      <c r="CI126" s="15">
        <f t="shared" si="241"/>
        <v>230.71350044805502</v>
      </c>
      <c r="CJ126" s="37">
        <f t="shared" si="242"/>
        <v>230.71350044805502</v>
      </c>
      <c r="CK126" s="54">
        <f t="shared" si="243"/>
        <v>230.71350044805502</v>
      </c>
      <c r="CL126" s="26">
        <f t="shared" si="244"/>
        <v>3.5897541690999693E-2</v>
      </c>
      <c r="CM126" s="47">
        <f t="shared" si="245"/>
        <v>230.71350044805502</v>
      </c>
      <c r="CN126" s="48">
        <f t="shared" si="246"/>
        <v>12.163222667408336</v>
      </c>
      <c r="CO126" s="65">
        <f t="shared" si="247"/>
        <v>18.968122738249107</v>
      </c>
      <c r="CP126" s="70">
        <f t="shared" si="248"/>
        <v>0</v>
      </c>
      <c r="CQ126" s="1">
        <f t="shared" si="249"/>
        <v>532</v>
      </c>
    </row>
    <row r="127" spans="1:95" ht="17" thickBot="1" x14ac:dyDescent="0.25">
      <c r="A127" s="4" t="s">
        <v>11</v>
      </c>
      <c r="B127" s="13">
        <f>AVERAGE(B2:B126)</f>
        <v>0.50806451612903225</v>
      </c>
      <c r="C127" s="13">
        <f>AVERAGE(C2:C126)</f>
        <v>0.5161290322580645</v>
      </c>
      <c r="D127" s="6">
        <f>SUM(D2:D126)</f>
        <v>47.683136453511324</v>
      </c>
      <c r="E127" s="6">
        <f>SUM(E3:E126)</f>
        <v>75.463088077051879</v>
      </c>
      <c r="F127" s="4"/>
      <c r="G127" s="4"/>
      <c r="H127" s="4"/>
      <c r="I127" s="4"/>
      <c r="J127" s="4"/>
      <c r="K127" s="4"/>
      <c r="L127" s="4">
        <f>MIN(L2:L126)</f>
        <v>-0.73052638173943096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23">
        <f>SUM(X2:X126)</f>
        <v>130.56587726194493</v>
      </c>
      <c r="Y127" s="23"/>
      <c r="Z127" s="13"/>
      <c r="AA127" s="13"/>
      <c r="AB127" s="13"/>
      <c r="AC127" s="13"/>
      <c r="AD127" s="13"/>
      <c r="AE127" s="13"/>
      <c r="AF127" s="13"/>
      <c r="AG127" s="13"/>
      <c r="AH127" s="23">
        <f>MIN(AH2:AH126)</f>
        <v>-0.10573411347504191</v>
      </c>
      <c r="AI127" s="13"/>
      <c r="AJ127" s="13"/>
      <c r="AK127" s="13"/>
      <c r="AL127" s="23">
        <f>MIN(AL2:AL126)</f>
        <v>-2.6288582302280261</v>
      </c>
      <c r="AM127" s="13"/>
      <c r="AN127" s="13"/>
      <c r="AO127" s="13"/>
      <c r="AP127" s="13"/>
      <c r="AQ127" s="13"/>
      <c r="AR127" s="18">
        <f t="shared" ref="AR127:AZ127" si="250">SUM(AR2:AR126)</f>
        <v>828.13557014779212</v>
      </c>
      <c r="AS127" s="18">
        <f t="shared" si="250"/>
        <v>1876.0013814025212</v>
      </c>
      <c r="AT127" s="18">
        <f t="shared" si="250"/>
        <v>12053.936910878348</v>
      </c>
      <c r="AU127" s="18">
        <f t="shared" si="250"/>
        <v>783.18161728770383</v>
      </c>
      <c r="AV127" s="18">
        <f t="shared" si="250"/>
        <v>851.02778753479708</v>
      </c>
      <c r="AW127" s="18">
        <f t="shared" si="250"/>
        <v>11903.075329172258</v>
      </c>
      <c r="AX127" s="4">
        <f t="shared" si="250"/>
        <v>0.99999999999999967</v>
      </c>
      <c r="AY127" s="4">
        <f t="shared" si="250"/>
        <v>0.99999999999999989</v>
      </c>
      <c r="AZ127" s="4">
        <f t="shared" si="250"/>
        <v>0.99999999999999989</v>
      </c>
      <c r="BA127" s="7"/>
      <c r="BB127" s="9">
        <f>SUM(BB2:BB126)</f>
        <v>117889</v>
      </c>
      <c r="BC127" s="9">
        <f>SUM(BC2:BC126)</f>
        <v>119244.00000000001</v>
      </c>
      <c r="BD127" s="55">
        <f>SUM(BD2:BD126)</f>
        <v>1354.9999999999905</v>
      </c>
      <c r="BE127" s="9">
        <f>SUM(BE2:BE126)</f>
        <v>20132.662563747341</v>
      </c>
      <c r="BF127" s="9"/>
      <c r="BG127" s="9">
        <f>SUM(BG2:BG126)</f>
        <v>1354.9999999999907</v>
      </c>
      <c r="BH127" s="9"/>
      <c r="BI127" s="9"/>
      <c r="BJ127" s="9"/>
      <c r="BK127" s="9">
        <f t="shared" ref="BK127:BS127" si="251">SUM(BK2:BK126)</f>
        <v>32039</v>
      </c>
      <c r="BL127" s="9">
        <f t="shared" si="251"/>
        <v>138792</v>
      </c>
      <c r="BM127" s="9">
        <f t="shared" si="251"/>
        <v>1744</v>
      </c>
      <c r="BN127" s="9">
        <f t="shared" si="251"/>
        <v>172575</v>
      </c>
      <c r="BO127" s="9">
        <f t="shared" si="251"/>
        <v>177412.00000000006</v>
      </c>
      <c r="BP127" s="55">
        <f t="shared" si="251"/>
        <v>4836.9999999999955</v>
      </c>
      <c r="BQ127" s="9">
        <f t="shared" si="251"/>
        <v>63477.163064233886</v>
      </c>
      <c r="BR127" s="9">
        <f t="shared" si="251"/>
        <v>1</v>
      </c>
      <c r="BS127" s="9">
        <f t="shared" si="251"/>
        <v>4836.9999999999945</v>
      </c>
      <c r="BT127" s="9"/>
      <c r="BU127" s="9"/>
      <c r="BV127" s="9"/>
      <c r="BW127" s="6">
        <f t="shared" ref="BW127:CD127" si="252">SUM(BW2:BW126)</f>
        <v>297298</v>
      </c>
      <c r="BX127" s="6">
        <f t="shared" si="252"/>
        <v>306699.99999999994</v>
      </c>
      <c r="BY127" s="9">
        <f t="shared" si="252"/>
        <v>6834</v>
      </c>
      <c r="BZ127" s="9">
        <f t="shared" si="252"/>
        <v>10043.999999999995</v>
      </c>
      <c r="CA127" s="55">
        <f t="shared" si="252"/>
        <v>3209.9999999999959</v>
      </c>
      <c r="CB127" s="9">
        <f t="shared" si="252"/>
        <v>3209.9999999999959</v>
      </c>
      <c r="CC127" s="9">
        <f t="shared" si="252"/>
        <v>1.0000000000000007</v>
      </c>
      <c r="CD127" s="9">
        <f t="shared" si="252"/>
        <v>3209.9999999999959</v>
      </c>
      <c r="CE127" s="9"/>
      <c r="CF127" s="9"/>
      <c r="CH127" s="9">
        <f t="shared" ref="CH127:CM127" si="253">SUM(CH2:CH126)</f>
        <v>2876</v>
      </c>
      <c r="CI127" s="9">
        <f t="shared" si="253"/>
        <v>9302.9999999999927</v>
      </c>
      <c r="CJ127" s="55">
        <f t="shared" si="253"/>
        <v>6427</v>
      </c>
      <c r="CK127" s="9">
        <f t="shared" si="253"/>
        <v>6427</v>
      </c>
      <c r="CL127" s="9">
        <f t="shared" si="253"/>
        <v>0.99999999999999967</v>
      </c>
      <c r="CM127" s="9">
        <f t="shared" si="253"/>
        <v>6427</v>
      </c>
      <c r="CN127" s="9"/>
      <c r="CO127" s="9"/>
    </row>
    <row r="128" spans="1:95" x14ac:dyDescent="0.2">
      <c r="A128" s="11" t="s">
        <v>18</v>
      </c>
      <c r="B128" s="8"/>
      <c r="C128" s="8"/>
      <c r="D128" s="1"/>
      <c r="E128" s="1">
        <f>MEDIAN(E2:E126)</f>
        <v>0.662745098039215</v>
      </c>
      <c r="L128">
        <f>PERCENTILE(L2:L126, 0.99)</f>
        <v>1.1006659165447252</v>
      </c>
      <c r="AN128" s="3" t="s">
        <v>137</v>
      </c>
      <c r="AO128" s="3" t="s">
        <v>138</v>
      </c>
      <c r="AP128" s="3" t="s">
        <v>140</v>
      </c>
      <c r="BB128" s="2" t="s">
        <v>96</v>
      </c>
      <c r="BY128">
        <f>BY127/BZ127</f>
        <v>0.68040621266427759</v>
      </c>
      <c r="CD128" s="1"/>
      <c r="CG128" t="s">
        <v>264</v>
      </c>
      <c r="CH128" s="66">
        <v>6427</v>
      </c>
    </row>
    <row r="129" spans="1:93" x14ac:dyDescent="0.2">
      <c r="A129" s="12" t="s">
        <v>17</v>
      </c>
      <c r="B129" s="8"/>
      <c r="C129" s="8"/>
      <c r="D129" s="7"/>
      <c r="E129" s="7"/>
      <c r="F129" s="7"/>
      <c r="G129" s="7"/>
      <c r="H129" s="7"/>
      <c r="I129" s="34"/>
      <c r="J129" s="7"/>
      <c r="K129" s="7"/>
      <c r="N129" t="s">
        <v>73</v>
      </c>
      <c r="T129" s="7"/>
      <c r="U129" s="7"/>
      <c r="V129" s="7"/>
      <c r="Y129" s="7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 t="s">
        <v>139</v>
      </c>
      <c r="AP129" s="8" t="s">
        <v>141</v>
      </c>
      <c r="AQ129" s="8"/>
      <c r="AR129" s="8"/>
      <c r="AS129" s="17"/>
      <c r="AT129" s="17"/>
      <c r="AU129" s="17"/>
      <c r="AV129" s="17"/>
      <c r="AW129" s="17"/>
      <c r="AX129" s="17"/>
      <c r="AY129" s="7"/>
      <c r="AZ129" s="7"/>
      <c r="BA129" s="7"/>
      <c r="BB129" s="52" t="s">
        <v>97</v>
      </c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CF129" s="7"/>
      <c r="CG129" t="s">
        <v>241</v>
      </c>
      <c r="CH129" s="72">
        <f>CH127+CH128</f>
        <v>9303</v>
      </c>
      <c r="CO129" s="7"/>
    </row>
    <row r="130" spans="1:93" x14ac:dyDescent="0.2">
      <c r="A130" t="s">
        <v>23</v>
      </c>
      <c r="B130" s="3"/>
      <c r="C130" s="2" t="s">
        <v>24</v>
      </c>
      <c r="H130" s="7" t="s">
        <v>36</v>
      </c>
      <c r="I130">
        <v>0.99</v>
      </c>
      <c r="K130">
        <v>0.01</v>
      </c>
      <c r="N130" s="45">
        <v>1</v>
      </c>
      <c r="AP130" s="3" t="s">
        <v>142</v>
      </c>
      <c r="AZ130" s="7"/>
      <c r="BB130" s="2" t="s">
        <v>98</v>
      </c>
      <c r="BD130" s="7"/>
      <c r="BJ130" s="7"/>
      <c r="BN130" t="s">
        <v>50</v>
      </c>
      <c r="BV130" s="7"/>
      <c r="BX130" s="7"/>
      <c r="CF130" s="7"/>
      <c r="CG130" t="s">
        <v>242</v>
      </c>
      <c r="CH130">
        <f>CH129*$N$130</f>
        <v>9303</v>
      </c>
      <c r="CO130" s="7"/>
    </row>
    <row r="131" spans="1:93" x14ac:dyDescent="0.2">
      <c r="A131" s="5" t="s">
        <v>7</v>
      </c>
      <c r="B131" s="3"/>
      <c r="C131" t="s">
        <v>9</v>
      </c>
      <c r="D131" t="s">
        <v>12</v>
      </c>
      <c r="F131" t="s">
        <v>20</v>
      </c>
      <c r="H131" t="s">
        <v>38</v>
      </c>
      <c r="I131">
        <v>0.99</v>
      </c>
      <c r="J131" t="s">
        <v>39</v>
      </c>
      <c r="K131">
        <v>0.01</v>
      </c>
      <c r="BB131" s="2" t="s">
        <v>100</v>
      </c>
      <c r="BN131" t="s">
        <v>51</v>
      </c>
      <c r="CG131" t="s">
        <v>243</v>
      </c>
      <c r="CH131" t="s">
        <v>246</v>
      </c>
    </row>
    <row r="132" spans="1:93" x14ac:dyDescent="0.2">
      <c r="A132" s="5" t="s">
        <v>1</v>
      </c>
      <c r="B132" s="3"/>
      <c r="C132" s="3">
        <v>177412</v>
      </c>
      <c r="D132" s="1">
        <f>C132*$N$130</f>
        <v>177412</v>
      </c>
      <c r="F132">
        <f>D132/C132</f>
        <v>1</v>
      </c>
      <c r="H132" t="s">
        <v>40</v>
      </c>
      <c r="I132">
        <v>0.99</v>
      </c>
      <c r="J132" t="s">
        <v>41</v>
      </c>
      <c r="K132">
        <v>0.01</v>
      </c>
      <c r="BB132" s="2" t="s">
        <v>101</v>
      </c>
      <c r="BN132" t="s">
        <v>61</v>
      </c>
      <c r="BO132" t="s">
        <v>77</v>
      </c>
    </row>
    <row r="133" spans="1:93" x14ac:dyDescent="0.2">
      <c r="A133" s="5" t="s">
        <v>8</v>
      </c>
      <c r="B133" s="3"/>
      <c r="C133" s="3">
        <v>119244</v>
      </c>
      <c r="D133" s="1">
        <f>C133*$N$130</f>
        <v>119244</v>
      </c>
      <c r="F133">
        <f>D133/C133</f>
        <v>1</v>
      </c>
      <c r="H133" t="s">
        <v>42</v>
      </c>
      <c r="I133">
        <v>0.98</v>
      </c>
      <c r="J133" t="s">
        <v>37</v>
      </c>
      <c r="K133">
        <v>0.02</v>
      </c>
      <c r="BN133" s="35" t="s">
        <v>62</v>
      </c>
      <c r="BO133" t="s">
        <v>78</v>
      </c>
    </row>
    <row r="134" spans="1:93" x14ac:dyDescent="0.2">
      <c r="A134" s="5" t="s">
        <v>58</v>
      </c>
      <c r="B134" s="3"/>
      <c r="C134">
        <v>15994</v>
      </c>
      <c r="D134" s="1">
        <f>C134*$N$130</f>
        <v>15994</v>
      </c>
      <c r="F134">
        <f>D134/C134</f>
        <v>1</v>
      </c>
      <c r="H134" t="s">
        <v>43</v>
      </c>
      <c r="I134">
        <v>0.99</v>
      </c>
      <c r="J134" t="s">
        <v>37</v>
      </c>
      <c r="K134">
        <v>0.01</v>
      </c>
      <c r="BN134" t="s">
        <v>59</v>
      </c>
      <c r="BO134" t="s">
        <v>74</v>
      </c>
    </row>
    <row r="135" spans="1:93" x14ac:dyDescent="0.2">
      <c r="A135" s="5" t="s">
        <v>83</v>
      </c>
      <c r="B135" s="3"/>
      <c r="C135">
        <v>10044</v>
      </c>
      <c r="D135" s="1">
        <f>C135*$N$130</f>
        <v>10044</v>
      </c>
      <c r="F135">
        <f>D135/C135</f>
        <v>1</v>
      </c>
      <c r="H135" t="s">
        <v>44</v>
      </c>
      <c r="I135">
        <v>0.99</v>
      </c>
      <c r="J135" t="s">
        <v>37</v>
      </c>
      <c r="K135">
        <v>0.01</v>
      </c>
      <c r="BN135">
        <v>0</v>
      </c>
      <c r="BO135" s="36"/>
    </row>
    <row r="136" spans="1:93" x14ac:dyDescent="0.2">
      <c r="A136" s="5" t="s">
        <v>9</v>
      </c>
      <c r="B136" s="3"/>
      <c r="C136">
        <f>SUM(C132:C134)</f>
        <v>312650</v>
      </c>
      <c r="D136">
        <f>SUM(D132:D134)</f>
        <v>312650</v>
      </c>
      <c r="F136">
        <f>D136/C136</f>
        <v>1</v>
      </c>
      <c r="BN136" s="36" t="s">
        <v>60</v>
      </c>
      <c r="BO136" t="s">
        <v>75</v>
      </c>
    </row>
    <row r="137" spans="1:93" x14ac:dyDescent="0.2">
      <c r="A137" s="3"/>
      <c r="B137" s="3"/>
      <c r="BN137" s="36" t="s">
        <v>64</v>
      </c>
      <c r="BO137" t="s">
        <v>79</v>
      </c>
    </row>
    <row r="138" spans="1:93" x14ac:dyDescent="0.2">
      <c r="BN138" s="36" t="s">
        <v>63</v>
      </c>
      <c r="BO138" t="s">
        <v>76</v>
      </c>
    </row>
  </sheetData>
  <sortState xmlns:xlrd2="http://schemas.microsoft.com/office/spreadsheetml/2017/richdata2" ref="A2:CQ126">
    <sortCondition ref="A2:A126"/>
    <sortCondition ref="CD2:CD126"/>
    <sortCondition descending="1" ref="N2:N126"/>
    <sortCondition ref="BV2:BV126"/>
    <sortCondition ref="BJ2:BJ126"/>
    <sortCondition ref="CM2:CM126"/>
  </sortState>
  <conditionalFormatting sqref="G2:G126">
    <cfRule type="cellIs" dxfId="33" priority="304" operator="lessThanOrEqual">
      <formula>0.01</formula>
    </cfRule>
    <cfRule type="cellIs" dxfId="32" priority="305" operator="greaterThanOrEqual">
      <formula>0.99</formula>
    </cfRule>
  </conditionalFormatting>
  <conditionalFormatting sqref="B2:C126">
    <cfRule type="expression" dxfId="31" priority="222">
      <formula>$C2 &lt;&gt; $B2</formula>
    </cfRule>
  </conditionalFormatting>
  <conditionalFormatting sqref="P129:P130 Q130:R130 O2:P126">
    <cfRule type="cellIs" dxfId="30" priority="201" operator="greaterThan">
      <formula>0</formula>
    </cfRule>
  </conditionalFormatting>
  <conditionalFormatting sqref="Q2:R126">
    <cfRule type="cellIs" dxfId="29" priority="200" operator="greaterThan">
      <formula>0</formula>
    </cfRule>
  </conditionalFormatting>
  <conditionalFormatting sqref="AQ13:AQ14 AQ44 AQ27 AQ2:AQ5 AQ86:AQ87 AQ56:AQ57 AQ29:AQ31 AQ48 AQ33 AQ68 AQ50:AQ52 AQ90:AQ92 AQ123:AQ126 AQ20 AQ25 AQ70 AQ40 AQ94:AQ103 AQ7:AQ9 AQ106:AQ118 AQ59:AQ61 AQ16:AQ18 AQ35:AQ38 AQ75 AQ63 AQ78:AQ83">
    <cfRule type="cellIs" dxfId="28" priority="27" operator="greaterThan">
      <formula>1</formula>
    </cfRule>
  </conditionalFormatting>
  <conditionalFormatting sqref="BA2:BA126 CF2:CF126 CO2:CP126">
    <cfRule type="cellIs" dxfId="27" priority="186" operator="greaterThan">
      <formula>0</formula>
    </cfRule>
    <cfRule type="cellIs" dxfId="26" priority="187" operator="lessThan">
      <formula>0</formula>
    </cfRule>
  </conditionalFormatting>
  <conditionalFormatting sqref="AP2:AP126">
    <cfRule type="cellIs" dxfId="25" priority="26" operator="between">
      <formula>0.01</formula>
      <formula>0.99</formula>
    </cfRule>
  </conditionalFormatting>
  <conditionalFormatting sqref="BD2:BD126">
    <cfRule type="colorScale" priority="25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6 BI2:BI126 BU2:BU126">
    <cfRule type="cellIs" dxfId="24" priority="23" operator="lessThan">
      <formula>0</formula>
    </cfRule>
    <cfRule type="cellIs" dxfId="23" priority="24" operator="greaterThan">
      <formula>0</formula>
    </cfRule>
  </conditionalFormatting>
  <conditionalFormatting sqref="BJ2:BJ126">
    <cfRule type="cellIs" dxfId="22" priority="19" operator="lessThanOrEqual">
      <formula>0.3333</formula>
    </cfRule>
  </conditionalFormatting>
  <conditionalFormatting sqref="BJ2:BJ126 BV2:BV126">
    <cfRule type="cellIs" dxfId="21" priority="18" operator="greaterThanOrEqual">
      <formula>2</formula>
    </cfRule>
  </conditionalFormatting>
  <conditionalFormatting sqref="AQ120">
    <cfRule type="cellIs" dxfId="20" priority="11" operator="greaterThan">
      <formula>1</formula>
    </cfRule>
  </conditionalFormatting>
  <conditionalFormatting sqref="AQ11">
    <cfRule type="cellIs" dxfId="19" priority="10" operator="greaterThan">
      <formula>1</formula>
    </cfRule>
  </conditionalFormatting>
  <conditionalFormatting sqref="AQ6">
    <cfRule type="cellIs" dxfId="18" priority="1" operator="greaterThan">
      <formula>1</formula>
    </cfRule>
  </conditionalFormatting>
  <conditionalFormatting sqref="D2:D126">
    <cfRule type="cellIs" dxfId="17" priority="16668" operator="greaterThanOrEqual">
      <formula>$I$135</formula>
    </cfRule>
    <cfRule type="cellIs" dxfId="16" priority="16669" operator="lessThanOrEqual">
      <formula>$K$135</formula>
    </cfRule>
  </conditionalFormatting>
  <conditionalFormatting sqref="K2:K126">
    <cfRule type="cellIs" dxfId="15" priority="16737" operator="greaterThanOrEqual">
      <formula>$I$134</formula>
    </cfRule>
    <cfRule type="cellIs" dxfId="14" priority="16738" operator="lessThanOrEqual">
      <formula>$K$134</formula>
    </cfRule>
  </conditionalFormatting>
  <conditionalFormatting sqref="CA2:CA126">
    <cfRule type="colorScale" priority="1674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6">
    <cfRule type="cellIs" dxfId="13" priority="16743" operator="lessThanOrEqual">
      <formula>$K$132</formula>
    </cfRule>
  </conditionalFormatting>
  <conditionalFormatting sqref="I2:I126">
    <cfRule type="cellIs" dxfId="12" priority="16745" operator="greaterThanOrEqual">
      <formula>$I$132</formula>
    </cfRule>
  </conditionalFormatting>
  <conditionalFormatting sqref="F2:F126">
    <cfRule type="cellIs" dxfId="11" priority="16747" operator="greaterThanOrEqual">
      <formula>$I$130</formula>
    </cfRule>
    <cfRule type="cellIs" dxfId="10" priority="16748" operator="lessThanOrEqual">
      <formula>$K$130</formula>
    </cfRule>
  </conditionalFormatting>
  <conditionalFormatting sqref="J2:J126">
    <cfRule type="cellIs" dxfId="9" priority="16751" operator="lessThanOrEqual">
      <formula>$K$133</formula>
    </cfRule>
    <cfRule type="cellIs" dxfId="8" priority="16752" operator="greaterThanOrEqual">
      <formula>$I$133</formula>
    </cfRule>
  </conditionalFormatting>
  <conditionalFormatting sqref="BP2:BP126">
    <cfRule type="colorScale" priority="1675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6">
    <cfRule type="colorScale" priority="16757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2022-11-23T22:26:47Z</dcterms:modified>
</cp:coreProperties>
</file>