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8_{A6F4BBD0-C1E7-CE4C-A1BA-8E9B2A7B927D}" xr6:coauthVersionLast="47" xr6:coauthVersionMax="47" xr10:uidLastSave="{00000000-0000-0000-0000-000000000000}"/>
  <bookViews>
    <workbookView xWindow="0" yWindow="500" windowWidth="51200" windowHeight="24700" tabRatio="500" xr2:uid="{00000000-000D-0000-FFFF-FFFF00000000}"/>
  </bookViews>
  <sheets>
    <sheet name="new" sheetId="12" r:id="rId1"/>
    <sheet name="Sheet1" sheetId="13" r:id="rId2"/>
  </sheets>
  <definedNames>
    <definedName name="_xlnm._FilterDatabase" localSheetId="0" hidden="1">new!$A$1:$DV$163</definedName>
    <definedName name="_xlchart.v1.0" hidden="1">new!$N$2:$N$163</definedName>
    <definedName name="_xlchart.v1.1" hidden="1">new!$N$2:$N$163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166" i="12" l="1"/>
  <c r="M59" i="12"/>
  <c r="N59" i="12" s="1"/>
  <c r="M130" i="12"/>
  <c r="N130" i="12" s="1"/>
  <c r="C174" i="12"/>
  <c r="M26" i="12"/>
  <c r="N26" i="12" s="1"/>
  <c r="M127" i="12"/>
  <c r="N127" i="12" s="1"/>
  <c r="M134" i="12"/>
  <c r="N134" i="12" s="1"/>
  <c r="M133" i="12"/>
  <c r="N133" i="12" s="1"/>
  <c r="M132" i="12"/>
  <c r="N132" i="12" s="1"/>
  <c r="M40" i="12"/>
  <c r="N40" i="12" s="1"/>
  <c r="M71" i="12"/>
  <c r="N71" i="12" s="1"/>
  <c r="M31" i="12"/>
  <c r="N31" i="12" s="1"/>
  <c r="M8" i="12"/>
  <c r="N8" i="12" s="1"/>
  <c r="M53" i="12"/>
  <c r="N53" i="12" s="1"/>
  <c r="M75" i="12"/>
  <c r="N75" i="12" s="1"/>
  <c r="M57" i="12"/>
  <c r="N57" i="12" s="1"/>
  <c r="M144" i="12"/>
  <c r="N144" i="12" s="1"/>
  <c r="M22" i="12"/>
  <c r="N22" i="12" s="1"/>
  <c r="M147" i="12"/>
  <c r="N147" i="12" s="1"/>
  <c r="M151" i="12"/>
  <c r="N151" i="12" s="1"/>
  <c r="M158" i="12"/>
  <c r="N158" i="12" s="1"/>
  <c r="M102" i="12"/>
  <c r="N102" i="12" s="1"/>
  <c r="M128" i="12"/>
  <c r="N128" i="12" s="1"/>
  <c r="M20" i="12"/>
  <c r="N20" i="12" s="1"/>
  <c r="M3" i="12"/>
  <c r="N3" i="12" s="1"/>
  <c r="M4" i="12"/>
  <c r="N4" i="12" s="1"/>
  <c r="M39" i="12"/>
  <c r="N39" i="12" s="1"/>
  <c r="M6" i="12"/>
  <c r="N6" i="12" s="1"/>
  <c r="M115" i="12"/>
  <c r="N115" i="12" s="1"/>
  <c r="M88" i="12"/>
  <c r="N88" i="12" s="1"/>
  <c r="M161" i="12"/>
  <c r="N161" i="12" s="1"/>
  <c r="M23" i="12"/>
  <c r="N23" i="12" s="1"/>
  <c r="M13" i="12"/>
  <c r="N13" i="12" s="1"/>
  <c r="M98" i="12"/>
  <c r="N98" i="12" s="1"/>
  <c r="M29" i="12"/>
  <c r="N29" i="12" s="1"/>
  <c r="M85" i="12"/>
  <c r="N85" i="12" s="1"/>
  <c r="M27" i="12"/>
  <c r="N27" i="12" s="1"/>
  <c r="M45" i="12"/>
  <c r="N45" i="12" s="1"/>
  <c r="M82" i="12"/>
  <c r="N82" i="12" s="1"/>
  <c r="M35" i="12"/>
  <c r="N35" i="12" s="1"/>
  <c r="M99" i="12"/>
  <c r="N99" i="12" s="1"/>
  <c r="M160" i="12"/>
  <c r="N160" i="12" s="1"/>
  <c r="M62" i="12"/>
  <c r="N62" i="12" s="1"/>
  <c r="M111" i="12"/>
  <c r="N111" i="12" s="1"/>
  <c r="M44" i="12"/>
  <c r="N44" i="12" s="1"/>
  <c r="M139" i="12"/>
  <c r="N139" i="12" s="1"/>
  <c r="M143" i="12"/>
  <c r="N143" i="12" s="1"/>
  <c r="M63" i="12"/>
  <c r="N63" i="12" s="1"/>
  <c r="M125" i="12"/>
  <c r="N125" i="12" s="1"/>
  <c r="M81" i="12"/>
  <c r="N81" i="12" s="1"/>
  <c r="M60" i="12"/>
  <c r="N60" i="12" s="1"/>
  <c r="M100" i="12"/>
  <c r="N100" i="12" s="1"/>
  <c r="M126" i="12"/>
  <c r="N126" i="12" s="1"/>
  <c r="M64" i="12"/>
  <c r="N64" i="12" s="1"/>
  <c r="M123" i="12"/>
  <c r="N123" i="12" s="1"/>
  <c r="M103" i="12"/>
  <c r="N103" i="12" s="1"/>
  <c r="M94" i="12"/>
  <c r="N94" i="12" s="1"/>
  <c r="M56" i="12"/>
  <c r="N56" i="12" s="1"/>
  <c r="M84" i="12"/>
  <c r="N84" i="12" s="1"/>
  <c r="M51" i="12"/>
  <c r="N51" i="12" s="1"/>
  <c r="M157" i="12"/>
  <c r="N157" i="12" s="1"/>
  <c r="M129" i="12"/>
  <c r="N129" i="12" s="1"/>
  <c r="M153" i="12"/>
  <c r="N153" i="12" s="1"/>
  <c r="M137" i="12"/>
  <c r="N137" i="12" s="1"/>
  <c r="M163" i="12"/>
  <c r="N163" i="12" s="1"/>
  <c r="M104" i="12"/>
  <c r="N104" i="12" s="1"/>
  <c r="M28" i="12"/>
  <c r="N28" i="12" s="1"/>
  <c r="M9" i="12"/>
  <c r="N9" i="12" s="1"/>
  <c r="M43" i="12"/>
  <c r="N43" i="12" s="1"/>
  <c r="M16" i="12"/>
  <c r="N16" i="12" s="1"/>
  <c r="M21" i="12"/>
  <c r="N21" i="12" s="1"/>
  <c r="M14" i="12"/>
  <c r="N14" i="12" s="1"/>
  <c r="M96" i="12"/>
  <c r="N96" i="12" s="1"/>
  <c r="M78" i="12"/>
  <c r="N78" i="12" s="1"/>
  <c r="M142" i="12"/>
  <c r="N142" i="12" s="1"/>
  <c r="M107" i="12"/>
  <c r="N107" i="12" s="1"/>
  <c r="M30" i="12"/>
  <c r="N30" i="12" s="1"/>
  <c r="M156" i="12"/>
  <c r="N156" i="12" s="1"/>
  <c r="M15" i="12"/>
  <c r="N15" i="12" s="1"/>
  <c r="M109" i="12"/>
  <c r="N109" i="12" s="1"/>
  <c r="M18" i="12"/>
  <c r="N18" i="12" s="1"/>
  <c r="M162" i="12"/>
  <c r="N162" i="12" s="1"/>
  <c r="M36" i="12"/>
  <c r="N36" i="12" s="1"/>
  <c r="M155" i="12"/>
  <c r="N155" i="12" s="1"/>
  <c r="M55" i="12"/>
  <c r="N55" i="12" s="1"/>
  <c r="M93" i="12"/>
  <c r="N93" i="12" s="1"/>
  <c r="M79" i="12"/>
  <c r="N79" i="12" s="1"/>
  <c r="M136" i="12"/>
  <c r="N136" i="12" s="1"/>
  <c r="M54" i="12"/>
  <c r="N54" i="12" s="1"/>
  <c r="M91" i="12"/>
  <c r="N91" i="12" s="1"/>
  <c r="M37" i="12"/>
  <c r="N37" i="12" s="1"/>
  <c r="M114" i="12"/>
  <c r="N114" i="12" s="1"/>
  <c r="M83" i="12"/>
  <c r="N83" i="12" s="1"/>
  <c r="M150" i="12"/>
  <c r="N150" i="12" s="1"/>
  <c r="M11" i="12"/>
  <c r="N11" i="12" s="1"/>
  <c r="M113" i="12"/>
  <c r="N113" i="12" s="1"/>
  <c r="M119" i="12"/>
  <c r="N119" i="12" s="1"/>
  <c r="M105" i="12"/>
  <c r="N105" i="12" s="1"/>
  <c r="M95" i="12"/>
  <c r="N95" i="12" s="1"/>
  <c r="M120" i="12"/>
  <c r="N120" i="12" s="1"/>
  <c r="M138" i="12"/>
  <c r="N138" i="12" s="1"/>
  <c r="M10" i="12"/>
  <c r="N10" i="12" s="1"/>
  <c r="M159" i="12"/>
  <c r="N159" i="12" s="1"/>
  <c r="M73" i="12"/>
  <c r="N73" i="12" s="1"/>
  <c r="M101" i="12"/>
  <c r="N101" i="12" s="1"/>
  <c r="M112" i="12"/>
  <c r="N112" i="12" s="1"/>
  <c r="M152" i="12"/>
  <c r="N152" i="12" s="1"/>
  <c r="M46" i="12"/>
  <c r="N46" i="12" s="1"/>
  <c r="M92" i="12"/>
  <c r="N92" i="12" s="1"/>
  <c r="M50" i="12"/>
  <c r="N50" i="12" s="1"/>
  <c r="M2" i="12"/>
  <c r="N2" i="12" s="1"/>
  <c r="M47" i="12"/>
  <c r="N47" i="12" s="1"/>
  <c r="M24" i="12"/>
  <c r="N24" i="12" s="1"/>
  <c r="M25" i="12"/>
  <c r="N25" i="12" s="1"/>
  <c r="M116" i="12"/>
  <c r="N116" i="12" s="1"/>
  <c r="M145" i="12"/>
  <c r="N145" i="12" s="1"/>
  <c r="M58" i="12"/>
  <c r="N58" i="12" s="1"/>
  <c r="M135" i="12"/>
  <c r="N135" i="12" s="1"/>
  <c r="M141" i="12"/>
  <c r="N141" i="12" s="1"/>
  <c r="M117" i="12"/>
  <c r="N117" i="12" s="1"/>
  <c r="M67" i="12"/>
  <c r="N67" i="12" s="1"/>
  <c r="M5" i="12"/>
  <c r="N5" i="12" s="1"/>
  <c r="M38" i="12"/>
  <c r="N38" i="12" s="1"/>
  <c r="M97" i="12"/>
  <c r="N97" i="12" s="1"/>
  <c r="M52" i="12"/>
  <c r="N52" i="12" s="1"/>
  <c r="M66" i="12"/>
  <c r="N66" i="12" s="1"/>
  <c r="M77" i="12"/>
  <c r="N77" i="12" s="1"/>
  <c r="M7" i="12"/>
  <c r="N7" i="12" s="1"/>
  <c r="M34" i="12"/>
  <c r="N34" i="12" s="1"/>
  <c r="M68" i="12"/>
  <c r="N68" i="12" s="1"/>
  <c r="M80" i="12"/>
  <c r="N80" i="12" s="1"/>
  <c r="M122" i="12"/>
  <c r="N122" i="12" s="1"/>
  <c r="M118" i="12"/>
  <c r="N118" i="12" s="1"/>
  <c r="M70" i="12"/>
  <c r="N70" i="12" s="1"/>
  <c r="M146" i="12"/>
  <c r="N146" i="12" s="1"/>
  <c r="M42" i="12"/>
  <c r="N42" i="12" s="1"/>
  <c r="M89" i="12"/>
  <c r="N89" i="12" s="1"/>
  <c r="M76" i="12"/>
  <c r="N76" i="12" s="1"/>
  <c r="M121" i="12"/>
  <c r="N121" i="12" s="1"/>
  <c r="M149" i="12"/>
  <c r="N149" i="12" s="1"/>
  <c r="M61" i="12"/>
  <c r="N61" i="12" s="1"/>
  <c r="M33" i="12"/>
  <c r="N33" i="12" s="1"/>
  <c r="M41" i="12"/>
  <c r="N41" i="12" s="1"/>
  <c r="M86" i="12"/>
  <c r="N86" i="12" s="1"/>
  <c r="M74" i="12"/>
  <c r="N74" i="12" s="1"/>
  <c r="M90" i="12"/>
  <c r="N90" i="12" s="1"/>
  <c r="M140" i="12"/>
  <c r="N140" i="12" s="1"/>
  <c r="M148" i="12"/>
  <c r="N148" i="12" s="1"/>
  <c r="M17" i="12"/>
  <c r="N17" i="12" s="1"/>
  <c r="M69" i="12"/>
  <c r="N69" i="12" s="1"/>
  <c r="M131" i="12"/>
  <c r="N131" i="12" s="1"/>
  <c r="M106" i="12"/>
  <c r="N106" i="12" s="1"/>
  <c r="M87" i="12"/>
  <c r="N87" i="12" s="1"/>
  <c r="M65" i="12"/>
  <c r="N65" i="12" s="1"/>
  <c r="M32" i="12"/>
  <c r="N32" i="12" s="1"/>
  <c r="M72" i="12"/>
  <c r="N72" i="12" s="1"/>
  <c r="M108" i="12"/>
  <c r="N108" i="12" s="1"/>
  <c r="M124" i="12"/>
  <c r="N124" i="12" s="1"/>
  <c r="M12" i="12"/>
  <c r="N12" i="12" s="1"/>
  <c r="M19" i="12"/>
  <c r="N19" i="12" s="1"/>
  <c r="M49" i="12"/>
  <c r="N49" i="12" s="1"/>
  <c r="M110" i="12"/>
  <c r="N110" i="12" s="1"/>
  <c r="M48" i="12"/>
  <c r="N48" i="12" s="1"/>
  <c r="M154" i="12"/>
  <c r="N154" i="12" s="1"/>
  <c r="DA26" i="12"/>
  <c r="DA127" i="12"/>
  <c r="DA134" i="12"/>
  <c r="DA133" i="12"/>
  <c r="DA154" i="12"/>
  <c r="DA132" i="12"/>
  <c r="DA40" i="12"/>
  <c r="DA71" i="12"/>
  <c r="DA31" i="12"/>
  <c r="DA8" i="12"/>
  <c r="DA53" i="12"/>
  <c r="DA75" i="12"/>
  <c r="DA57" i="12"/>
  <c r="DA144" i="12"/>
  <c r="DA22" i="12"/>
  <c r="DA147" i="12"/>
  <c r="DA151" i="12"/>
  <c r="DA158" i="12"/>
  <c r="DA102" i="12"/>
  <c r="DA128" i="12"/>
  <c r="DA20" i="12"/>
  <c r="DA3" i="12"/>
  <c r="DA4" i="12"/>
  <c r="DA39" i="12"/>
  <c r="DA6" i="12"/>
  <c r="DA115" i="12"/>
  <c r="DA88" i="12"/>
  <c r="DA161" i="12"/>
  <c r="DA23" i="12"/>
  <c r="DA13" i="12"/>
  <c r="DA98" i="12"/>
  <c r="DA29" i="12"/>
  <c r="DA85" i="12"/>
  <c r="DA27" i="12"/>
  <c r="DA45" i="12"/>
  <c r="DA82" i="12"/>
  <c r="DA35" i="12"/>
  <c r="DA99" i="12"/>
  <c r="DA160" i="12"/>
  <c r="DA62" i="12"/>
  <c r="DA111" i="12"/>
  <c r="DA44" i="12"/>
  <c r="DA139" i="12"/>
  <c r="DA143" i="12"/>
  <c r="DA63" i="12"/>
  <c r="DA125" i="12"/>
  <c r="DA81" i="12"/>
  <c r="DA60" i="12"/>
  <c r="DA100" i="12"/>
  <c r="DA126" i="12"/>
  <c r="DA64" i="12"/>
  <c r="DA123" i="12"/>
  <c r="DA103" i="12"/>
  <c r="DA94" i="12"/>
  <c r="DA56" i="12"/>
  <c r="DA84" i="12"/>
  <c r="DA51" i="12"/>
  <c r="DA157" i="12"/>
  <c r="DA129" i="12"/>
  <c r="DA153" i="12"/>
  <c r="DA137" i="12"/>
  <c r="DA163" i="12"/>
  <c r="DA104" i="12"/>
  <c r="DA28" i="12"/>
  <c r="DA9" i="12"/>
  <c r="DA43" i="12"/>
  <c r="DA16" i="12"/>
  <c r="DA21" i="12"/>
  <c r="DA14" i="12"/>
  <c r="DA96" i="12"/>
  <c r="DA78" i="12"/>
  <c r="DA142" i="12"/>
  <c r="DA107" i="12"/>
  <c r="DA30" i="12"/>
  <c r="DA156" i="12"/>
  <c r="DA15" i="12"/>
  <c r="DA109" i="12"/>
  <c r="DA18" i="12"/>
  <c r="DA162" i="12"/>
  <c r="DA36" i="12"/>
  <c r="DA155" i="12"/>
  <c r="DA55" i="12"/>
  <c r="DA93" i="12"/>
  <c r="DA79" i="12"/>
  <c r="DA136" i="12"/>
  <c r="DA54" i="12"/>
  <c r="DA91" i="12"/>
  <c r="DA37" i="12"/>
  <c r="DA114" i="12"/>
  <c r="DA83" i="12"/>
  <c r="DA150" i="12"/>
  <c r="DA11" i="12"/>
  <c r="DA113" i="12"/>
  <c r="DA119" i="12"/>
  <c r="DA105" i="12"/>
  <c r="DA95" i="12"/>
  <c r="DA120" i="12"/>
  <c r="DA138" i="12"/>
  <c r="DA10" i="12"/>
  <c r="DA159" i="12"/>
  <c r="DA73" i="12"/>
  <c r="DA101" i="12"/>
  <c r="DA112" i="12"/>
  <c r="DA152" i="12"/>
  <c r="DA46" i="12"/>
  <c r="DA92" i="12"/>
  <c r="DA50" i="12"/>
  <c r="DA2" i="12"/>
  <c r="DA47" i="12"/>
  <c r="DA24" i="12"/>
  <c r="DA25" i="12"/>
  <c r="DA116" i="12"/>
  <c r="DA145" i="12"/>
  <c r="DA58" i="12"/>
  <c r="DA135" i="12"/>
  <c r="DA141" i="12"/>
  <c r="DA117" i="12"/>
  <c r="DA67" i="12"/>
  <c r="DA5" i="12"/>
  <c r="DA38" i="12"/>
  <c r="DA97" i="12"/>
  <c r="DA52" i="12"/>
  <c r="DA66" i="12"/>
  <c r="DA77" i="12"/>
  <c r="DA7" i="12"/>
  <c r="DA34" i="12"/>
  <c r="DA68" i="12"/>
  <c r="DA80" i="12"/>
  <c r="DA122" i="12"/>
  <c r="DA118" i="12"/>
  <c r="DA70" i="12"/>
  <c r="DA146" i="12"/>
  <c r="DA42" i="12"/>
  <c r="DA89" i="12"/>
  <c r="DA76" i="12"/>
  <c r="DA121" i="12"/>
  <c r="DA149" i="12"/>
  <c r="DA61" i="12"/>
  <c r="DA33" i="12"/>
  <c r="DA41" i="12"/>
  <c r="DA86" i="12"/>
  <c r="DA74" i="12"/>
  <c r="DA90" i="12"/>
  <c r="DA140" i="12"/>
  <c r="DA148" i="12"/>
  <c r="DA17" i="12"/>
  <c r="DA69" i="12"/>
  <c r="DA131" i="12"/>
  <c r="DA106" i="12"/>
  <c r="DA87" i="12"/>
  <c r="DA65" i="12"/>
  <c r="DA32" i="12"/>
  <c r="DA72" i="12"/>
  <c r="DA108" i="12"/>
  <c r="DA124" i="12"/>
  <c r="DA12" i="12"/>
  <c r="DA19" i="12"/>
  <c r="DA130" i="12"/>
  <c r="DA49" i="12"/>
  <c r="DA110" i="12"/>
  <c r="DA59" i="12"/>
  <c r="DA48" i="12"/>
  <c r="CZ26" i="12"/>
  <c r="CZ127" i="12"/>
  <c r="CZ134" i="12"/>
  <c r="CZ133" i="12"/>
  <c r="CZ154" i="12"/>
  <c r="CZ132" i="12"/>
  <c r="CZ40" i="12"/>
  <c r="CZ71" i="12"/>
  <c r="CZ31" i="12"/>
  <c r="CZ8" i="12"/>
  <c r="CZ53" i="12"/>
  <c r="CZ75" i="12"/>
  <c r="CZ57" i="12"/>
  <c r="CZ144" i="12"/>
  <c r="CZ22" i="12"/>
  <c r="CZ147" i="12"/>
  <c r="CZ151" i="12"/>
  <c r="CZ158" i="12"/>
  <c r="CZ102" i="12"/>
  <c r="CZ128" i="12"/>
  <c r="CZ20" i="12"/>
  <c r="CZ3" i="12"/>
  <c r="CZ4" i="12"/>
  <c r="CZ39" i="12"/>
  <c r="CZ6" i="12"/>
  <c r="CZ115" i="12"/>
  <c r="CZ88" i="12"/>
  <c r="CZ161" i="12"/>
  <c r="CZ23" i="12"/>
  <c r="CZ13" i="12"/>
  <c r="CZ98" i="12"/>
  <c r="CZ29" i="12"/>
  <c r="CZ85" i="12"/>
  <c r="CZ27" i="12"/>
  <c r="CZ45" i="12"/>
  <c r="CZ82" i="12"/>
  <c r="CZ35" i="12"/>
  <c r="CZ99" i="12"/>
  <c r="CZ160" i="12"/>
  <c r="CZ62" i="12"/>
  <c r="CZ111" i="12"/>
  <c r="CZ44" i="12"/>
  <c r="CZ139" i="12"/>
  <c r="CZ143" i="12"/>
  <c r="CZ63" i="12"/>
  <c r="CZ125" i="12"/>
  <c r="CZ81" i="12"/>
  <c r="CZ60" i="12"/>
  <c r="CZ100" i="12"/>
  <c r="CZ126" i="12"/>
  <c r="CZ64" i="12"/>
  <c r="CZ123" i="12"/>
  <c r="CZ103" i="12"/>
  <c r="CZ94" i="12"/>
  <c r="CZ56" i="12"/>
  <c r="CZ84" i="12"/>
  <c r="CZ51" i="12"/>
  <c r="CZ157" i="12"/>
  <c r="CZ129" i="12"/>
  <c r="CZ153" i="12"/>
  <c r="CZ137" i="12"/>
  <c r="CZ163" i="12"/>
  <c r="CZ104" i="12"/>
  <c r="CZ28" i="12"/>
  <c r="CZ9" i="12"/>
  <c r="CZ43" i="12"/>
  <c r="CZ16" i="12"/>
  <c r="CZ21" i="12"/>
  <c r="CZ14" i="12"/>
  <c r="CZ96" i="12"/>
  <c r="CZ78" i="12"/>
  <c r="CZ142" i="12"/>
  <c r="CZ107" i="12"/>
  <c r="CZ30" i="12"/>
  <c r="CZ156" i="12"/>
  <c r="CZ15" i="12"/>
  <c r="CZ109" i="12"/>
  <c r="CZ18" i="12"/>
  <c r="CZ162" i="12"/>
  <c r="CZ36" i="12"/>
  <c r="CZ155" i="12"/>
  <c r="CZ55" i="12"/>
  <c r="CZ93" i="12"/>
  <c r="CZ79" i="12"/>
  <c r="CZ136" i="12"/>
  <c r="CZ54" i="12"/>
  <c r="CZ91" i="12"/>
  <c r="CZ37" i="12"/>
  <c r="CZ114" i="12"/>
  <c r="CZ83" i="12"/>
  <c r="CZ150" i="12"/>
  <c r="CZ11" i="12"/>
  <c r="CZ113" i="12"/>
  <c r="CZ119" i="12"/>
  <c r="CZ105" i="12"/>
  <c r="CZ95" i="12"/>
  <c r="CZ120" i="12"/>
  <c r="CZ138" i="12"/>
  <c r="CZ10" i="12"/>
  <c r="CZ159" i="12"/>
  <c r="CZ73" i="12"/>
  <c r="CZ101" i="12"/>
  <c r="CZ112" i="12"/>
  <c r="CZ152" i="12"/>
  <c r="CZ46" i="12"/>
  <c r="CZ92" i="12"/>
  <c r="CZ50" i="12"/>
  <c r="CZ2" i="12"/>
  <c r="CZ47" i="12"/>
  <c r="CZ24" i="12"/>
  <c r="CZ25" i="12"/>
  <c r="CZ116" i="12"/>
  <c r="CZ145" i="12"/>
  <c r="CZ58" i="12"/>
  <c r="CZ135" i="12"/>
  <c r="CZ141" i="12"/>
  <c r="CZ117" i="12"/>
  <c r="CZ67" i="12"/>
  <c r="CZ5" i="12"/>
  <c r="CZ38" i="12"/>
  <c r="CZ97" i="12"/>
  <c r="CZ52" i="12"/>
  <c r="CZ66" i="12"/>
  <c r="CZ77" i="12"/>
  <c r="CZ7" i="12"/>
  <c r="CZ34" i="12"/>
  <c r="CZ68" i="12"/>
  <c r="CZ80" i="12"/>
  <c r="CZ122" i="12"/>
  <c r="CZ118" i="12"/>
  <c r="CZ70" i="12"/>
  <c r="CZ146" i="12"/>
  <c r="CZ42" i="12"/>
  <c r="CZ89" i="12"/>
  <c r="CZ76" i="12"/>
  <c r="CZ121" i="12"/>
  <c r="CZ149" i="12"/>
  <c r="CZ61" i="12"/>
  <c r="CZ33" i="12"/>
  <c r="CZ41" i="12"/>
  <c r="CZ86" i="12"/>
  <c r="CZ74" i="12"/>
  <c r="CZ90" i="12"/>
  <c r="CZ140" i="12"/>
  <c r="CZ148" i="12"/>
  <c r="CZ17" i="12"/>
  <c r="CZ69" i="12"/>
  <c r="CZ131" i="12"/>
  <c r="CZ106" i="12"/>
  <c r="CZ87" i="12"/>
  <c r="CZ65" i="12"/>
  <c r="CZ32" i="12"/>
  <c r="CZ72" i="12"/>
  <c r="CZ108" i="12"/>
  <c r="CZ124" i="12"/>
  <c r="CZ12" i="12"/>
  <c r="CZ19" i="12"/>
  <c r="CZ130" i="12"/>
  <c r="CZ49" i="12"/>
  <c r="CZ110" i="12"/>
  <c r="CZ59" i="12"/>
  <c r="CZ48" i="12"/>
  <c r="CY26" i="12"/>
  <c r="CY127" i="12"/>
  <c r="CY134" i="12"/>
  <c r="CY133" i="12"/>
  <c r="CY154" i="12"/>
  <c r="CY132" i="12"/>
  <c r="CY40" i="12"/>
  <c r="CY71" i="12"/>
  <c r="CY31" i="12"/>
  <c r="CY8" i="12"/>
  <c r="CY53" i="12"/>
  <c r="CY75" i="12"/>
  <c r="CY57" i="12"/>
  <c r="CY144" i="12"/>
  <c r="CY22" i="12"/>
  <c r="CY147" i="12"/>
  <c r="CY151" i="12"/>
  <c r="CY158" i="12"/>
  <c r="CY102" i="12"/>
  <c r="CY128" i="12"/>
  <c r="CY20" i="12"/>
  <c r="CY3" i="12"/>
  <c r="CY4" i="12"/>
  <c r="CY39" i="12"/>
  <c r="CY6" i="12"/>
  <c r="CY115" i="12"/>
  <c r="CY88" i="12"/>
  <c r="CY161" i="12"/>
  <c r="CY23" i="12"/>
  <c r="CY13" i="12"/>
  <c r="CY98" i="12"/>
  <c r="CY29" i="12"/>
  <c r="CY85" i="12"/>
  <c r="CY27" i="12"/>
  <c r="CY45" i="12"/>
  <c r="CY82" i="12"/>
  <c r="CY35" i="12"/>
  <c r="CY99" i="12"/>
  <c r="CY160" i="12"/>
  <c r="CY62" i="12"/>
  <c r="CY111" i="12"/>
  <c r="CY44" i="12"/>
  <c r="CY139" i="12"/>
  <c r="CY143" i="12"/>
  <c r="CY63" i="12"/>
  <c r="CY125" i="12"/>
  <c r="CY81" i="12"/>
  <c r="CY60" i="12"/>
  <c r="CY100" i="12"/>
  <c r="CY126" i="12"/>
  <c r="CY64" i="12"/>
  <c r="CY123" i="12"/>
  <c r="CY103" i="12"/>
  <c r="CY94" i="12"/>
  <c r="CY56" i="12"/>
  <c r="CY84" i="12"/>
  <c r="CY51" i="12"/>
  <c r="CY157" i="12"/>
  <c r="CY129" i="12"/>
  <c r="CY153" i="12"/>
  <c r="CY137" i="12"/>
  <c r="CY163" i="12"/>
  <c r="CY104" i="12"/>
  <c r="CY28" i="12"/>
  <c r="CY9" i="12"/>
  <c r="CY43" i="12"/>
  <c r="CY16" i="12"/>
  <c r="CY21" i="12"/>
  <c r="CY14" i="12"/>
  <c r="CY96" i="12"/>
  <c r="CY78" i="12"/>
  <c r="CY142" i="12"/>
  <c r="CY107" i="12"/>
  <c r="CY30" i="12"/>
  <c r="CY156" i="12"/>
  <c r="CY15" i="12"/>
  <c r="CY109" i="12"/>
  <c r="CY18" i="12"/>
  <c r="CY162" i="12"/>
  <c r="CY36" i="12"/>
  <c r="CY155" i="12"/>
  <c r="CY55" i="12"/>
  <c r="CY93" i="12"/>
  <c r="CY79" i="12"/>
  <c r="CY136" i="12"/>
  <c r="CY54" i="12"/>
  <c r="CY91" i="12"/>
  <c r="CY37" i="12"/>
  <c r="CY114" i="12"/>
  <c r="CY83" i="12"/>
  <c r="CY150" i="12"/>
  <c r="CY11" i="12"/>
  <c r="CY113" i="12"/>
  <c r="CY119" i="12"/>
  <c r="CY105" i="12"/>
  <c r="CY95" i="12"/>
  <c r="CY120" i="12"/>
  <c r="CY138" i="12"/>
  <c r="CY10" i="12"/>
  <c r="CY159" i="12"/>
  <c r="CY73" i="12"/>
  <c r="CY101" i="12"/>
  <c r="CY112" i="12"/>
  <c r="CY152" i="12"/>
  <c r="CY46" i="12"/>
  <c r="CY92" i="12"/>
  <c r="CY50" i="12"/>
  <c r="CY2" i="12"/>
  <c r="CY47" i="12"/>
  <c r="CY24" i="12"/>
  <c r="CY25" i="12"/>
  <c r="CY116" i="12"/>
  <c r="CY145" i="12"/>
  <c r="CY58" i="12"/>
  <c r="CY135" i="12"/>
  <c r="CY141" i="12"/>
  <c r="CY117" i="12"/>
  <c r="CY67" i="12"/>
  <c r="CY5" i="12"/>
  <c r="CY38" i="12"/>
  <c r="CY97" i="12"/>
  <c r="CY52" i="12"/>
  <c r="CY66" i="12"/>
  <c r="CY77" i="12"/>
  <c r="CY7" i="12"/>
  <c r="CY34" i="12"/>
  <c r="CY68" i="12"/>
  <c r="CY80" i="12"/>
  <c r="CY122" i="12"/>
  <c r="CY118" i="12"/>
  <c r="CY70" i="12"/>
  <c r="CY146" i="12"/>
  <c r="CY42" i="12"/>
  <c r="CY89" i="12"/>
  <c r="CY76" i="12"/>
  <c r="CY121" i="12"/>
  <c r="CY149" i="12"/>
  <c r="CY61" i="12"/>
  <c r="CY33" i="12"/>
  <c r="CY41" i="12"/>
  <c r="CY86" i="12"/>
  <c r="CY74" i="12"/>
  <c r="CY90" i="12"/>
  <c r="CY140" i="12"/>
  <c r="CY148" i="12"/>
  <c r="CY17" i="12"/>
  <c r="CY69" i="12"/>
  <c r="CY131" i="12"/>
  <c r="CY106" i="12"/>
  <c r="CY87" i="12"/>
  <c r="CY65" i="12"/>
  <c r="CY32" i="12"/>
  <c r="CY72" i="12"/>
  <c r="CY108" i="12"/>
  <c r="CY124" i="12"/>
  <c r="CY12" i="12"/>
  <c r="CY19" i="12"/>
  <c r="CY130" i="12"/>
  <c r="CY49" i="12"/>
  <c r="CY110" i="12"/>
  <c r="CY59" i="12"/>
  <c r="CY48" i="12"/>
  <c r="CX26" i="12"/>
  <c r="CX127" i="12"/>
  <c r="CX134" i="12"/>
  <c r="CX133" i="12"/>
  <c r="CX154" i="12"/>
  <c r="CX132" i="12"/>
  <c r="CX40" i="12"/>
  <c r="CX71" i="12"/>
  <c r="CX31" i="12"/>
  <c r="CX8" i="12"/>
  <c r="CX53" i="12"/>
  <c r="CX75" i="12"/>
  <c r="CX57" i="12"/>
  <c r="CX144" i="12"/>
  <c r="CX22" i="12"/>
  <c r="CX147" i="12"/>
  <c r="CX151" i="12"/>
  <c r="CX158" i="12"/>
  <c r="CX102" i="12"/>
  <c r="CX128" i="12"/>
  <c r="CX20" i="12"/>
  <c r="CX3" i="12"/>
  <c r="CX4" i="12"/>
  <c r="CX39" i="12"/>
  <c r="CX6" i="12"/>
  <c r="CX115" i="12"/>
  <c r="CX88" i="12"/>
  <c r="CX161" i="12"/>
  <c r="CX23" i="12"/>
  <c r="CX13" i="12"/>
  <c r="CX98" i="12"/>
  <c r="CX29" i="12"/>
  <c r="CX85" i="12"/>
  <c r="CX27" i="12"/>
  <c r="CX45" i="12"/>
  <c r="CX82" i="12"/>
  <c r="CX35" i="12"/>
  <c r="CX99" i="12"/>
  <c r="CX160" i="12"/>
  <c r="CX62" i="12"/>
  <c r="CX111" i="12"/>
  <c r="CX44" i="12"/>
  <c r="CX139" i="12"/>
  <c r="CX143" i="12"/>
  <c r="CX63" i="12"/>
  <c r="CX125" i="12"/>
  <c r="CX81" i="12"/>
  <c r="CX60" i="12"/>
  <c r="CX100" i="12"/>
  <c r="CX126" i="12"/>
  <c r="CX64" i="12"/>
  <c r="CX123" i="12"/>
  <c r="CX103" i="12"/>
  <c r="CX94" i="12"/>
  <c r="CX56" i="12"/>
  <c r="CX84" i="12"/>
  <c r="CX51" i="12"/>
  <c r="CX157" i="12"/>
  <c r="CX129" i="12"/>
  <c r="CX153" i="12"/>
  <c r="CX137" i="12"/>
  <c r="CX163" i="12"/>
  <c r="CX104" i="12"/>
  <c r="CX28" i="12"/>
  <c r="CX9" i="12"/>
  <c r="CX43" i="12"/>
  <c r="CX16" i="12"/>
  <c r="CX21" i="12"/>
  <c r="CX14" i="12"/>
  <c r="CX96" i="12"/>
  <c r="CX78" i="12"/>
  <c r="CX142" i="12"/>
  <c r="CX107" i="12"/>
  <c r="CX30" i="12"/>
  <c r="CX156" i="12"/>
  <c r="CX15" i="12"/>
  <c r="CX109" i="12"/>
  <c r="CX18" i="12"/>
  <c r="CX162" i="12"/>
  <c r="CX36" i="12"/>
  <c r="CX155" i="12"/>
  <c r="CX55" i="12"/>
  <c r="CX93" i="12"/>
  <c r="CX79" i="12"/>
  <c r="CX136" i="12"/>
  <c r="CX54" i="12"/>
  <c r="CX91" i="12"/>
  <c r="CX37" i="12"/>
  <c r="CX114" i="12"/>
  <c r="CX83" i="12"/>
  <c r="CX150" i="12"/>
  <c r="CX11" i="12"/>
  <c r="CX113" i="12"/>
  <c r="CX119" i="12"/>
  <c r="CX105" i="12"/>
  <c r="CX95" i="12"/>
  <c r="CX120" i="12"/>
  <c r="CX138" i="12"/>
  <c r="CX10" i="12"/>
  <c r="CX159" i="12"/>
  <c r="CX73" i="12"/>
  <c r="CX101" i="12"/>
  <c r="CX112" i="12"/>
  <c r="CX152" i="12"/>
  <c r="CX46" i="12"/>
  <c r="CX92" i="12"/>
  <c r="CX50" i="12"/>
  <c r="CX2" i="12"/>
  <c r="CX47" i="12"/>
  <c r="CX24" i="12"/>
  <c r="CX25" i="12"/>
  <c r="CX116" i="12"/>
  <c r="CX145" i="12"/>
  <c r="CX58" i="12"/>
  <c r="CX135" i="12"/>
  <c r="CX141" i="12"/>
  <c r="CX117" i="12"/>
  <c r="CX67" i="12"/>
  <c r="CX5" i="12"/>
  <c r="CX38" i="12"/>
  <c r="CX97" i="12"/>
  <c r="CX52" i="12"/>
  <c r="CX66" i="12"/>
  <c r="CX77" i="12"/>
  <c r="CX7" i="12"/>
  <c r="CX34" i="12"/>
  <c r="CX68" i="12"/>
  <c r="CX80" i="12"/>
  <c r="CX122" i="12"/>
  <c r="CX118" i="12"/>
  <c r="CX70" i="12"/>
  <c r="CX146" i="12"/>
  <c r="CX42" i="12"/>
  <c r="CX89" i="12"/>
  <c r="CX76" i="12"/>
  <c r="CX121" i="12"/>
  <c r="CX149" i="12"/>
  <c r="CX61" i="12"/>
  <c r="CX33" i="12"/>
  <c r="CX41" i="12"/>
  <c r="CX86" i="12"/>
  <c r="CX74" i="12"/>
  <c r="CX90" i="12"/>
  <c r="CX140" i="12"/>
  <c r="CX148" i="12"/>
  <c r="CX17" i="12"/>
  <c r="CX69" i="12"/>
  <c r="CX131" i="12"/>
  <c r="CX106" i="12"/>
  <c r="CX87" i="12"/>
  <c r="CX65" i="12"/>
  <c r="CX32" i="12"/>
  <c r="CX72" i="12"/>
  <c r="CX108" i="12"/>
  <c r="CX124" i="12"/>
  <c r="CX12" i="12"/>
  <c r="CX19" i="12"/>
  <c r="CX130" i="12"/>
  <c r="CX49" i="12"/>
  <c r="CX110" i="12"/>
  <c r="CX59" i="12"/>
  <c r="CX48" i="12"/>
  <c r="CN26" i="12"/>
  <c r="CN127" i="12"/>
  <c r="CN134" i="12"/>
  <c r="CN133" i="12"/>
  <c r="CN154" i="12"/>
  <c r="CN132" i="12"/>
  <c r="CN40" i="12"/>
  <c r="CN71" i="12"/>
  <c r="CN31" i="12"/>
  <c r="CN8" i="12"/>
  <c r="CN53" i="12"/>
  <c r="CN75" i="12"/>
  <c r="CN57" i="12"/>
  <c r="CN144" i="12"/>
  <c r="CN22" i="12"/>
  <c r="CN147" i="12"/>
  <c r="CN151" i="12"/>
  <c r="CN158" i="12"/>
  <c r="CN102" i="12"/>
  <c r="CN128" i="12"/>
  <c r="CN20" i="12"/>
  <c r="CN3" i="12"/>
  <c r="CN4" i="12"/>
  <c r="CN39" i="12"/>
  <c r="CN6" i="12"/>
  <c r="CN115" i="12"/>
  <c r="CN88" i="12"/>
  <c r="CN161" i="12"/>
  <c r="CN23" i="12"/>
  <c r="CN13" i="12"/>
  <c r="CN98" i="12"/>
  <c r="CN29" i="12"/>
  <c r="CN85" i="12"/>
  <c r="CN27" i="12"/>
  <c r="CN45" i="12"/>
  <c r="CN82" i="12"/>
  <c r="CN35" i="12"/>
  <c r="CN99" i="12"/>
  <c r="CN160" i="12"/>
  <c r="CN62" i="12"/>
  <c r="CN111" i="12"/>
  <c r="CN44" i="12"/>
  <c r="CN139" i="12"/>
  <c r="CN143" i="12"/>
  <c r="CN63" i="12"/>
  <c r="CN125" i="12"/>
  <c r="CN81" i="12"/>
  <c r="CN60" i="12"/>
  <c r="CN100" i="12"/>
  <c r="CN126" i="12"/>
  <c r="CN64" i="12"/>
  <c r="CN123" i="12"/>
  <c r="CN103" i="12"/>
  <c r="CN94" i="12"/>
  <c r="CN56" i="12"/>
  <c r="CN84" i="12"/>
  <c r="CN51" i="12"/>
  <c r="CN157" i="12"/>
  <c r="CN129" i="12"/>
  <c r="CN153" i="12"/>
  <c r="CN137" i="12"/>
  <c r="CN163" i="12"/>
  <c r="CN104" i="12"/>
  <c r="CN28" i="12"/>
  <c r="CN9" i="12"/>
  <c r="CN43" i="12"/>
  <c r="CN16" i="12"/>
  <c r="CN21" i="12"/>
  <c r="CN14" i="12"/>
  <c r="CN96" i="12"/>
  <c r="CN78" i="12"/>
  <c r="CN142" i="12"/>
  <c r="CN107" i="12"/>
  <c r="CN30" i="12"/>
  <c r="CN156" i="12"/>
  <c r="CN15" i="12"/>
  <c r="CN109" i="12"/>
  <c r="CN18" i="12"/>
  <c r="CN162" i="12"/>
  <c r="CN36" i="12"/>
  <c r="CN155" i="12"/>
  <c r="CN55" i="12"/>
  <c r="CN93" i="12"/>
  <c r="CN79" i="12"/>
  <c r="CN136" i="12"/>
  <c r="CN54" i="12"/>
  <c r="CN91" i="12"/>
  <c r="CN37" i="12"/>
  <c r="CN114" i="12"/>
  <c r="CN83" i="12"/>
  <c r="CN150" i="12"/>
  <c r="CN11" i="12"/>
  <c r="CN113" i="12"/>
  <c r="CN119" i="12"/>
  <c r="CN105" i="12"/>
  <c r="CN95" i="12"/>
  <c r="CN120" i="12"/>
  <c r="CN138" i="12"/>
  <c r="CN10" i="12"/>
  <c r="CN159" i="12"/>
  <c r="CN73" i="12"/>
  <c r="CN101" i="12"/>
  <c r="CN112" i="12"/>
  <c r="CN152" i="12"/>
  <c r="CN46" i="12"/>
  <c r="CN92" i="12"/>
  <c r="CN50" i="12"/>
  <c r="CN2" i="12"/>
  <c r="CN47" i="12"/>
  <c r="CN24" i="12"/>
  <c r="CN25" i="12"/>
  <c r="CN116" i="12"/>
  <c r="CN145" i="12"/>
  <c r="CN58" i="12"/>
  <c r="CN135" i="12"/>
  <c r="CN141" i="12"/>
  <c r="CN117" i="12"/>
  <c r="CN67" i="12"/>
  <c r="CN5" i="12"/>
  <c r="CN38" i="12"/>
  <c r="CN97" i="12"/>
  <c r="CN52" i="12"/>
  <c r="CN66" i="12"/>
  <c r="CN77" i="12"/>
  <c r="CN7" i="12"/>
  <c r="CN34" i="12"/>
  <c r="CN68" i="12"/>
  <c r="CN80" i="12"/>
  <c r="CN122" i="12"/>
  <c r="CN118" i="12"/>
  <c r="CN70" i="12"/>
  <c r="CN146" i="12"/>
  <c r="CN42" i="12"/>
  <c r="CN89" i="12"/>
  <c r="CN76" i="12"/>
  <c r="CN121" i="12"/>
  <c r="CN149" i="12"/>
  <c r="CN61" i="12"/>
  <c r="CN33" i="12"/>
  <c r="CN41" i="12"/>
  <c r="CN86" i="12"/>
  <c r="CN74" i="12"/>
  <c r="CN90" i="12"/>
  <c r="CN140" i="12"/>
  <c r="CN148" i="12"/>
  <c r="CN17" i="12"/>
  <c r="CN69" i="12"/>
  <c r="CN131" i="12"/>
  <c r="CN106" i="12"/>
  <c r="CN87" i="12"/>
  <c r="CN65" i="12"/>
  <c r="CN32" i="12"/>
  <c r="CN72" i="12"/>
  <c r="CN108" i="12"/>
  <c r="CN124" i="12"/>
  <c r="CN12" i="12"/>
  <c r="CN19" i="12"/>
  <c r="CN130" i="12"/>
  <c r="CN49" i="12"/>
  <c r="CN110" i="12"/>
  <c r="CN59" i="12"/>
  <c r="CN48" i="12"/>
  <c r="CM26" i="12"/>
  <c r="CM127" i="12"/>
  <c r="CM134" i="12"/>
  <c r="CM133" i="12"/>
  <c r="CM154" i="12"/>
  <c r="CM132" i="12"/>
  <c r="CM40" i="12"/>
  <c r="CM71" i="12"/>
  <c r="CM31" i="12"/>
  <c r="CM8" i="12"/>
  <c r="CM53" i="12"/>
  <c r="CM75" i="12"/>
  <c r="CM57" i="12"/>
  <c r="CM144" i="12"/>
  <c r="CM22" i="12"/>
  <c r="CM147" i="12"/>
  <c r="CM151" i="12"/>
  <c r="CM158" i="12"/>
  <c r="CM102" i="12"/>
  <c r="CM128" i="12"/>
  <c r="CM20" i="12"/>
  <c r="CM3" i="12"/>
  <c r="CM4" i="12"/>
  <c r="CM39" i="12"/>
  <c r="CM6" i="12"/>
  <c r="CM115" i="12"/>
  <c r="CM88" i="12"/>
  <c r="CM161" i="12"/>
  <c r="CM23" i="12"/>
  <c r="CM13" i="12"/>
  <c r="CM98" i="12"/>
  <c r="CM29" i="12"/>
  <c r="CM85" i="12"/>
  <c r="CM27" i="12"/>
  <c r="CM45" i="12"/>
  <c r="CM82" i="12"/>
  <c r="CM35" i="12"/>
  <c r="CM99" i="12"/>
  <c r="CM160" i="12"/>
  <c r="CM62" i="12"/>
  <c r="CM111" i="12"/>
  <c r="CM44" i="12"/>
  <c r="CM139" i="12"/>
  <c r="CM143" i="12"/>
  <c r="CM63" i="12"/>
  <c r="CM125" i="12"/>
  <c r="CM81" i="12"/>
  <c r="CM60" i="12"/>
  <c r="CM100" i="12"/>
  <c r="CM126" i="12"/>
  <c r="CM64" i="12"/>
  <c r="CM123" i="12"/>
  <c r="CM103" i="12"/>
  <c r="CM94" i="12"/>
  <c r="CM56" i="12"/>
  <c r="CM84" i="12"/>
  <c r="CM51" i="12"/>
  <c r="CM157" i="12"/>
  <c r="CM129" i="12"/>
  <c r="CM153" i="12"/>
  <c r="CM137" i="12"/>
  <c r="CM163" i="12"/>
  <c r="CM104" i="12"/>
  <c r="CM28" i="12"/>
  <c r="CM9" i="12"/>
  <c r="CM43" i="12"/>
  <c r="CM16" i="12"/>
  <c r="CM21" i="12"/>
  <c r="CM14" i="12"/>
  <c r="CM96" i="12"/>
  <c r="CM78" i="12"/>
  <c r="CM142" i="12"/>
  <c r="CM107" i="12"/>
  <c r="CM30" i="12"/>
  <c r="CM156" i="12"/>
  <c r="CM15" i="12"/>
  <c r="CM109" i="12"/>
  <c r="CM18" i="12"/>
  <c r="CM162" i="12"/>
  <c r="CM36" i="12"/>
  <c r="CM155" i="12"/>
  <c r="CM55" i="12"/>
  <c r="CM93" i="12"/>
  <c r="CM79" i="12"/>
  <c r="CM136" i="12"/>
  <c r="CM54" i="12"/>
  <c r="CM91" i="12"/>
  <c r="CM37" i="12"/>
  <c r="CM114" i="12"/>
  <c r="CM83" i="12"/>
  <c r="CM150" i="12"/>
  <c r="CM11" i="12"/>
  <c r="CM113" i="12"/>
  <c r="CM119" i="12"/>
  <c r="CM105" i="12"/>
  <c r="CM95" i="12"/>
  <c r="CM120" i="12"/>
  <c r="CM138" i="12"/>
  <c r="CM10" i="12"/>
  <c r="CM159" i="12"/>
  <c r="CM73" i="12"/>
  <c r="CM101" i="12"/>
  <c r="CM112" i="12"/>
  <c r="CM152" i="12"/>
  <c r="CM46" i="12"/>
  <c r="CM92" i="12"/>
  <c r="CM50" i="12"/>
  <c r="CM2" i="12"/>
  <c r="CM47" i="12"/>
  <c r="CM24" i="12"/>
  <c r="CM25" i="12"/>
  <c r="CM116" i="12"/>
  <c r="CM145" i="12"/>
  <c r="CM58" i="12"/>
  <c r="CM135" i="12"/>
  <c r="CM141" i="12"/>
  <c r="CM117" i="12"/>
  <c r="CM67" i="12"/>
  <c r="CM5" i="12"/>
  <c r="CM38" i="12"/>
  <c r="CM97" i="12"/>
  <c r="CM52" i="12"/>
  <c r="CM66" i="12"/>
  <c r="CM77" i="12"/>
  <c r="CM7" i="12"/>
  <c r="CM34" i="12"/>
  <c r="CM68" i="12"/>
  <c r="CM80" i="12"/>
  <c r="CM122" i="12"/>
  <c r="CM118" i="12"/>
  <c r="CM70" i="12"/>
  <c r="CM146" i="12"/>
  <c r="CM42" i="12"/>
  <c r="CM89" i="12"/>
  <c r="CM76" i="12"/>
  <c r="CM121" i="12"/>
  <c r="CM149" i="12"/>
  <c r="CM61" i="12"/>
  <c r="CM33" i="12"/>
  <c r="CM41" i="12"/>
  <c r="CM86" i="12"/>
  <c r="CM74" i="12"/>
  <c r="CM90" i="12"/>
  <c r="CM140" i="12"/>
  <c r="CM148" i="12"/>
  <c r="CM17" i="12"/>
  <c r="CM69" i="12"/>
  <c r="CM131" i="12"/>
  <c r="CM106" i="12"/>
  <c r="CM87" i="12"/>
  <c r="CM65" i="12"/>
  <c r="CM32" i="12"/>
  <c r="CM72" i="12"/>
  <c r="CM108" i="12"/>
  <c r="CM124" i="12"/>
  <c r="CM12" i="12"/>
  <c r="CM19" i="12"/>
  <c r="CM130" i="12"/>
  <c r="CM49" i="12"/>
  <c r="CM110" i="12"/>
  <c r="CM59" i="12"/>
  <c r="CM48" i="12"/>
  <c r="CL26" i="12"/>
  <c r="CL127" i="12"/>
  <c r="CL134" i="12"/>
  <c r="CL133" i="12"/>
  <c r="CL154" i="12"/>
  <c r="CL132" i="12"/>
  <c r="CL40" i="12"/>
  <c r="CL71" i="12"/>
  <c r="CL31" i="12"/>
  <c r="CL8" i="12"/>
  <c r="CL53" i="12"/>
  <c r="CL75" i="12"/>
  <c r="CL57" i="12"/>
  <c r="CL144" i="12"/>
  <c r="CL22" i="12"/>
  <c r="CL147" i="12"/>
  <c r="CL151" i="12"/>
  <c r="CL158" i="12"/>
  <c r="CL102" i="12"/>
  <c r="CL128" i="12"/>
  <c r="CL20" i="12"/>
  <c r="CL3" i="12"/>
  <c r="CL4" i="12"/>
  <c r="CL39" i="12"/>
  <c r="CL6" i="12"/>
  <c r="CL115" i="12"/>
  <c r="CL88" i="12"/>
  <c r="CL161" i="12"/>
  <c r="CL23" i="12"/>
  <c r="CL13" i="12"/>
  <c r="CL98" i="12"/>
  <c r="CL29" i="12"/>
  <c r="CL85" i="12"/>
  <c r="CL27" i="12"/>
  <c r="CL45" i="12"/>
  <c r="CL82" i="12"/>
  <c r="CL35" i="12"/>
  <c r="CL99" i="12"/>
  <c r="CL160" i="12"/>
  <c r="CL62" i="12"/>
  <c r="CL111" i="12"/>
  <c r="CL44" i="12"/>
  <c r="CL139" i="12"/>
  <c r="CL143" i="12"/>
  <c r="CL63" i="12"/>
  <c r="CL125" i="12"/>
  <c r="CL81" i="12"/>
  <c r="CL60" i="12"/>
  <c r="CL100" i="12"/>
  <c r="CL126" i="12"/>
  <c r="CL64" i="12"/>
  <c r="CL123" i="12"/>
  <c r="CL103" i="12"/>
  <c r="CL94" i="12"/>
  <c r="CL56" i="12"/>
  <c r="CL84" i="12"/>
  <c r="CL51" i="12"/>
  <c r="CL157" i="12"/>
  <c r="CL129" i="12"/>
  <c r="CL153" i="12"/>
  <c r="CL137" i="12"/>
  <c r="CL163" i="12"/>
  <c r="CL104" i="12"/>
  <c r="CL28" i="12"/>
  <c r="CL9" i="12"/>
  <c r="CL43" i="12"/>
  <c r="CL16" i="12"/>
  <c r="CL21" i="12"/>
  <c r="CL14" i="12"/>
  <c r="CL96" i="12"/>
  <c r="CL78" i="12"/>
  <c r="CL142" i="12"/>
  <c r="CL107" i="12"/>
  <c r="CL30" i="12"/>
  <c r="CL156" i="12"/>
  <c r="CL15" i="12"/>
  <c r="CL109" i="12"/>
  <c r="CL18" i="12"/>
  <c r="CL162" i="12"/>
  <c r="CL36" i="12"/>
  <c r="CL155" i="12"/>
  <c r="CL55" i="12"/>
  <c r="CL93" i="12"/>
  <c r="CL79" i="12"/>
  <c r="CL136" i="12"/>
  <c r="CL54" i="12"/>
  <c r="CL91" i="12"/>
  <c r="CL37" i="12"/>
  <c r="CL114" i="12"/>
  <c r="CL83" i="12"/>
  <c r="CL150" i="12"/>
  <c r="CL11" i="12"/>
  <c r="CL113" i="12"/>
  <c r="CL119" i="12"/>
  <c r="CL105" i="12"/>
  <c r="CL95" i="12"/>
  <c r="CL120" i="12"/>
  <c r="CL138" i="12"/>
  <c r="CL10" i="12"/>
  <c r="CL159" i="12"/>
  <c r="CL73" i="12"/>
  <c r="CL101" i="12"/>
  <c r="CL112" i="12"/>
  <c r="CL152" i="12"/>
  <c r="CL46" i="12"/>
  <c r="CL92" i="12"/>
  <c r="CL50" i="12"/>
  <c r="CL2" i="12"/>
  <c r="CL47" i="12"/>
  <c r="CL24" i="12"/>
  <c r="CL25" i="12"/>
  <c r="CL116" i="12"/>
  <c r="CL145" i="12"/>
  <c r="CL58" i="12"/>
  <c r="CL135" i="12"/>
  <c r="CL141" i="12"/>
  <c r="CL117" i="12"/>
  <c r="CL67" i="12"/>
  <c r="CL5" i="12"/>
  <c r="CL38" i="12"/>
  <c r="CL97" i="12"/>
  <c r="CL52" i="12"/>
  <c r="CL66" i="12"/>
  <c r="CL77" i="12"/>
  <c r="CL7" i="12"/>
  <c r="CL34" i="12"/>
  <c r="CL68" i="12"/>
  <c r="CL80" i="12"/>
  <c r="CL122" i="12"/>
  <c r="CL118" i="12"/>
  <c r="CL70" i="12"/>
  <c r="CL146" i="12"/>
  <c r="CL42" i="12"/>
  <c r="CL89" i="12"/>
  <c r="CL76" i="12"/>
  <c r="CL121" i="12"/>
  <c r="CL149" i="12"/>
  <c r="CL61" i="12"/>
  <c r="CL33" i="12"/>
  <c r="CL41" i="12"/>
  <c r="CL86" i="12"/>
  <c r="CL74" i="12"/>
  <c r="CL90" i="12"/>
  <c r="CL140" i="12"/>
  <c r="CL148" i="12"/>
  <c r="CL17" i="12"/>
  <c r="CL69" i="12"/>
  <c r="CL131" i="12"/>
  <c r="CL106" i="12"/>
  <c r="CL87" i="12"/>
  <c r="CL65" i="12"/>
  <c r="CL32" i="12"/>
  <c r="CL72" i="12"/>
  <c r="CL108" i="12"/>
  <c r="CL124" i="12"/>
  <c r="CL12" i="12"/>
  <c r="CL19" i="12"/>
  <c r="CL130" i="12"/>
  <c r="CL49" i="12"/>
  <c r="CL110" i="12"/>
  <c r="CL59" i="12"/>
  <c r="CL48" i="12"/>
  <c r="CK26" i="12"/>
  <c r="CK127" i="12"/>
  <c r="CK134" i="12"/>
  <c r="CK133" i="12"/>
  <c r="CK154" i="12"/>
  <c r="CK132" i="12"/>
  <c r="CK40" i="12"/>
  <c r="CK71" i="12"/>
  <c r="CK31" i="12"/>
  <c r="CK8" i="12"/>
  <c r="CK53" i="12"/>
  <c r="CK75" i="12"/>
  <c r="CK57" i="12"/>
  <c r="CK144" i="12"/>
  <c r="CK22" i="12"/>
  <c r="CK147" i="12"/>
  <c r="CK151" i="12"/>
  <c r="CK158" i="12"/>
  <c r="CK102" i="12"/>
  <c r="CK128" i="12"/>
  <c r="CK20" i="12"/>
  <c r="CK3" i="12"/>
  <c r="CK4" i="12"/>
  <c r="CK39" i="12"/>
  <c r="CK6" i="12"/>
  <c r="CK115" i="12"/>
  <c r="CK88" i="12"/>
  <c r="CK161" i="12"/>
  <c r="CK23" i="12"/>
  <c r="CK13" i="12"/>
  <c r="CK98" i="12"/>
  <c r="CK29" i="12"/>
  <c r="CK85" i="12"/>
  <c r="CK27" i="12"/>
  <c r="CK45" i="12"/>
  <c r="CK82" i="12"/>
  <c r="CK35" i="12"/>
  <c r="CK99" i="12"/>
  <c r="CK160" i="12"/>
  <c r="CK62" i="12"/>
  <c r="CK111" i="12"/>
  <c r="CK44" i="12"/>
  <c r="CK139" i="12"/>
  <c r="CK143" i="12"/>
  <c r="CK63" i="12"/>
  <c r="CK125" i="12"/>
  <c r="CK81" i="12"/>
  <c r="CK60" i="12"/>
  <c r="CK100" i="12"/>
  <c r="CK126" i="12"/>
  <c r="CK64" i="12"/>
  <c r="CK123" i="12"/>
  <c r="CK103" i="12"/>
  <c r="CK94" i="12"/>
  <c r="CK56" i="12"/>
  <c r="CK84" i="12"/>
  <c r="CK51" i="12"/>
  <c r="CK157" i="12"/>
  <c r="CK129" i="12"/>
  <c r="CK153" i="12"/>
  <c r="CK137" i="12"/>
  <c r="CK163" i="12"/>
  <c r="CK104" i="12"/>
  <c r="CK28" i="12"/>
  <c r="CK9" i="12"/>
  <c r="CK43" i="12"/>
  <c r="CK16" i="12"/>
  <c r="CK21" i="12"/>
  <c r="CK14" i="12"/>
  <c r="CK96" i="12"/>
  <c r="CK78" i="12"/>
  <c r="CK142" i="12"/>
  <c r="CK107" i="12"/>
  <c r="CK30" i="12"/>
  <c r="CK156" i="12"/>
  <c r="CK15" i="12"/>
  <c r="CK109" i="12"/>
  <c r="CK18" i="12"/>
  <c r="CK162" i="12"/>
  <c r="CK36" i="12"/>
  <c r="CK155" i="12"/>
  <c r="CK55" i="12"/>
  <c r="CK93" i="12"/>
  <c r="CK79" i="12"/>
  <c r="CK136" i="12"/>
  <c r="CK54" i="12"/>
  <c r="CK91" i="12"/>
  <c r="CK37" i="12"/>
  <c r="CK114" i="12"/>
  <c r="CK83" i="12"/>
  <c r="CK150" i="12"/>
  <c r="CK11" i="12"/>
  <c r="CK113" i="12"/>
  <c r="CK119" i="12"/>
  <c r="CK105" i="12"/>
  <c r="CK95" i="12"/>
  <c r="CK120" i="12"/>
  <c r="CK138" i="12"/>
  <c r="CK10" i="12"/>
  <c r="CK159" i="12"/>
  <c r="CK73" i="12"/>
  <c r="CK101" i="12"/>
  <c r="CK112" i="12"/>
  <c r="CK152" i="12"/>
  <c r="CK46" i="12"/>
  <c r="CK92" i="12"/>
  <c r="CK50" i="12"/>
  <c r="CK2" i="12"/>
  <c r="CK47" i="12"/>
  <c r="CK24" i="12"/>
  <c r="CK25" i="12"/>
  <c r="CK116" i="12"/>
  <c r="CK145" i="12"/>
  <c r="CK58" i="12"/>
  <c r="CK135" i="12"/>
  <c r="CK141" i="12"/>
  <c r="CK117" i="12"/>
  <c r="CK67" i="12"/>
  <c r="CK5" i="12"/>
  <c r="CK38" i="12"/>
  <c r="CK97" i="12"/>
  <c r="CK52" i="12"/>
  <c r="CK66" i="12"/>
  <c r="CK77" i="12"/>
  <c r="CK7" i="12"/>
  <c r="CK34" i="12"/>
  <c r="CK68" i="12"/>
  <c r="CK80" i="12"/>
  <c r="CK122" i="12"/>
  <c r="CK118" i="12"/>
  <c r="CK70" i="12"/>
  <c r="CK146" i="12"/>
  <c r="CK42" i="12"/>
  <c r="CK89" i="12"/>
  <c r="CK76" i="12"/>
  <c r="CK121" i="12"/>
  <c r="CK149" i="12"/>
  <c r="CK61" i="12"/>
  <c r="CK33" i="12"/>
  <c r="CK41" i="12"/>
  <c r="CK86" i="12"/>
  <c r="CK74" i="12"/>
  <c r="CK90" i="12"/>
  <c r="CK140" i="12"/>
  <c r="CK148" i="12"/>
  <c r="CK17" i="12"/>
  <c r="CK69" i="12"/>
  <c r="CK131" i="12"/>
  <c r="CK106" i="12"/>
  <c r="CK87" i="12"/>
  <c r="CK65" i="12"/>
  <c r="CK32" i="12"/>
  <c r="CK72" i="12"/>
  <c r="CK108" i="12"/>
  <c r="CK124" i="12"/>
  <c r="CK12" i="12"/>
  <c r="CK19" i="12"/>
  <c r="CK130" i="12"/>
  <c r="CK49" i="12"/>
  <c r="CK110" i="12"/>
  <c r="CK59" i="12"/>
  <c r="CK48" i="12"/>
  <c r="BZ48" i="12"/>
  <c r="BX26" i="12"/>
  <c r="BX127" i="12"/>
  <c r="BX134" i="12"/>
  <c r="BX133" i="12"/>
  <c r="BX154" i="12"/>
  <c r="BX132" i="12"/>
  <c r="BX40" i="12"/>
  <c r="BX71" i="12"/>
  <c r="BX31" i="12"/>
  <c r="BX8" i="12"/>
  <c r="BX53" i="12"/>
  <c r="BX75" i="12"/>
  <c r="BX57" i="12"/>
  <c r="BX144" i="12"/>
  <c r="BX22" i="12"/>
  <c r="BX147" i="12"/>
  <c r="BX151" i="12"/>
  <c r="BX158" i="12"/>
  <c r="BX102" i="12"/>
  <c r="BX128" i="12"/>
  <c r="BX20" i="12"/>
  <c r="BX3" i="12"/>
  <c r="BX4" i="12"/>
  <c r="BX39" i="12"/>
  <c r="BX6" i="12"/>
  <c r="BX115" i="12"/>
  <c r="BX88" i="12"/>
  <c r="BX161" i="12"/>
  <c r="BX23" i="12"/>
  <c r="BX13" i="12"/>
  <c r="BX98" i="12"/>
  <c r="BX29" i="12"/>
  <c r="BX85" i="12"/>
  <c r="BX27" i="12"/>
  <c r="BX45" i="12"/>
  <c r="BX82" i="12"/>
  <c r="BX35" i="12"/>
  <c r="BX99" i="12"/>
  <c r="BX160" i="12"/>
  <c r="BX62" i="12"/>
  <c r="BX111" i="12"/>
  <c r="BX44" i="12"/>
  <c r="BX139" i="12"/>
  <c r="BX143" i="12"/>
  <c r="BX63" i="12"/>
  <c r="BX125" i="12"/>
  <c r="BX81" i="12"/>
  <c r="BX60" i="12"/>
  <c r="BX100" i="12"/>
  <c r="BX126" i="12"/>
  <c r="BX64" i="12"/>
  <c r="BX123" i="12"/>
  <c r="BX103" i="12"/>
  <c r="BX94" i="12"/>
  <c r="BX56" i="12"/>
  <c r="BX84" i="12"/>
  <c r="BX51" i="12"/>
  <c r="BX157" i="12"/>
  <c r="BX129" i="12"/>
  <c r="BX153" i="12"/>
  <c r="BX137" i="12"/>
  <c r="BX163" i="12"/>
  <c r="BX104" i="12"/>
  <c r="BX28" i="12"/>
  <c r="BX9" i="12"/>
  <c r="BX43" i="12"/>
  <c r="BX16" i="12"/>
  <c r="BX21" i="12"/>
  <c r="BX14" i="12"/>
  <c r="BX96" i="12"/>
  <c r="BX78" i="12"/>
  <c r="BX142" i="12"/>
  <c r="BX107" i="12"/>
  <c r="BX30" i="12"/>
  <c r="BX156" i="12"/>
  <c r="BX15" i="12"/>
  <c r="BX109" i="12"/>
  <c r="BX18" i="12"/>
  <c r="BX162" i="12"/>
  <c r="BX36" i="12"/>
  <c r="BX155" i="12"/>
  <c r="BX55" i="12"/>
  <c r="BX93" i="12"/>
  <c r="BX79" i="12"/>
  <c r="BX136" i="12"/>
  <c r="BX54" i="12"/>
  <c r="BX91" i="12"/>
  <c r="BX37" i="12"/>
  <c r="BX114" i="12"/>
  <c r="BX83" i="12"/>
  <c r="BX150" i="12"/>
  <c r="BX11" i="12"/>
  <c r="BX113" i="12"/>
  <c r="BX119" i="12"/>
  <c r="BX105" i="12"/>
  <c r="BX95" i="12"/>
  <c r="BX120" i="12"/>
  <c r="BX138" i="12"/>
  <c r="BX10" i="12"/>
  <c r="BX159" i="12"/>
  <c r="BX73" i="12"/>
  <c r="BX101" i="12"/>
  <c r="BX112" i="12"/>
  <c r="BX152" i="12"/>
  <c r="BX46" i="12"/>
  <c r="BX92" i="12"/>
  <c r="BX50" i="12"/>
  <c r="BX2" i="12"/>
  <c r="BX47" i="12"/>
  <c r="BX24" i="12"/>
  <c r="BX25" i="12"/>
  <c r="BX116" i="12"/>
  <c r="BX145" i="12"/>
  <c r="BX58" i="12"/>
  <c r="BX135" i="12"/>
  <c r="BX141" i="12"/>
  <c r="BX117" i="12"/>
  <c r="BX67" i="12"/>
  <c r="BX5" i="12"/>
  <c r="BX38" i="12"/>
  <c r="BX97" i="12"/>
  <c r="BX52" i="12"/>
  <c r="BX66" i="12"/>
  <c r="BX77" i="12"/>
  <c r="BX7" i="12"/>
  <c r="BX34" i="12"/>
  <c r="BX68" i="12"/>
  <c r="BX80" i="12"/>
  <c r="BX122" i="12"/>
  <c r="BX118" i="12"/>
  <c r="BX70" i="12"/>
  <c r="BX146" i="12"/>
  <c r="BX42" i="12"/>
  <c r="BX89" i="12"/>
  <c r="BX76" i="12"/>
  <c r="BX121" i="12"/>
  <c r="BX149" i="12"/>
  <c r="BX61" i="12"/>
  <c r="BX33" i="12"/>
  <c r="BX41" i="12"/>
  <c r="BX86" i="12"/>
  <c r="BX74" i="12"/>
  <c r="BX90" i="12"/>
  <c r="BX140" i="12"/>
  <c r="BX148" i="12"/>
  <c r="BX17" i="12"/>
  <c r="BX69" i="12"/>
  <c r="BX131" i="12"/>
  <c r="BX106" i="12"/>
  <c r="BX87" i="12"/>
  <c r="BX65" i="12"/>
  <c r="BX32" i="12"/>
  <c r="BX72" i="12"/>
  <c r="BX108" i="12"/>
  <c r="BX124" i="12"/>
  <c r="BX12" i="12"/>
  <c r="BX19" i="12"/>
  <c r="BX130" i="12"/>
  <c r="BX49" i="12"/>
  <c r="BX110" i="12"/>
  <c r="BX59" i="12"/>
  <c r="BX48" i="12"/>
  <c r="BW26" i="12"/>
  <c r="BW127" i="12"/>
  <c r="BW134" i="12"/>
  <c r="BW133" i="12"/>
  <c r="BW154" i="12"/>
  <c r="BW132" i="12"/>
  <c r="BW40" i="12"/>
  <c r="BW71" i="12"/>
  <c r="BW31" i="12"/>
  <c r="BW8" i="12"/>
  <c r="BW53" i="12"/>
  <c r="BW75" i="12"/>
  <c r="BW57" i="12"/>
  <c r="BW144" i="12"/>
  <c r="BW22" i="12"/>
  <c r="BW147" i="12"/>
  <c r="BW151" i="12"/>
  <c r="BW158" i="12"/>
  <c r="BW102" i="12"/>
  <c r="BW128" i="12"/>
  <c r="BW20" i="12"/>
  <c r="BW3" i="12"/>
  <c r="BW4" i="12"/>
  <c r="BW39" i="12"/>
  <c r="BW6" i="12"/>
  <c r="BW115" i="12"/>
  <c r="BW88" i="12"/>
  <c r="BW161" i="12"/>
  <c r="BW23" i="12"/>
  <c r="BW13" i="12"/>
  <c r="BW98" i="12"/>
  <c r="BW29" i="12"/>
  <c r="BW85" i="12"/>
  <c r="BW27" i="12"/>
  <c r="BW45" i="12"/>
  <c r="BW82" i="12"/>
  <c r="BW35" i="12"/>
  <c r="BW99" i="12"/>
  <c r="BW160" i="12"/>
  <c r="BW62" i="12"/>
  <c r="BW111" i="12"/>
  <c r="BW44" i="12"/>
  <c r="BW139" i="12"/>
  <c r="BW143" i="12"/>
  <c r="BW63" i="12"/>
  <c r="BW125" i="12"/>
  <c r="BW81" i="12"/>
  <c r="BW60" i="12"/>
  <c r="BW100" i="12"/>
  <c r="BW126" i="12"/>
  <c r="BW64" i="12"/>
  <c r="BW123" i="12"/>
  <c r="BW103" i="12"/>
  <c r="BW94" i="12"/>
  <c r="BW56" i="12"/>
  <c r="BW84" i="12"/>
  <c r="BW51" i="12"/>
  <c r="BW157" i="12"/>
  <c r="BW129" i="12"/>
  <c r="BW153" i="12"/>
  <c r="BW137" i="12"/>
  <c r="BW163" i="12"/>
  <c r="BW104" i="12"/>
  <c r="BW28" i="12"/>
  <c r="BW9" i="12"/>
  <c r="BW43" i="12"/>
  <c r="BW16" i="12"/>
  <c r="BW21" i="12"/>
  <c r="BW14" i="12"/>
  <c r="BW96" i="12"/>
  <c r="BW78" i="12"/>
  <c r="BW142" i="12"/>
  <c r="BW107" i="12"/>
  <c r="BW30" i="12"/>
  <c r="BW156" i="12"/>
  <c r="BW15" i="12"/>
  <c r="BW109" i="12"/>
  <c r="BW18" i="12"/>
  <c r="BW162" i="12"/>
  <c r="BW36" i="12"/>
  <c r="BW155" i="12"/>
  <c r="BW55" i="12"/>
  <c r="BW93" i="12"/>
  <c r="BW79" i="12"/>
  <c r="BW136" i="12"/>
  <c r="BW54" i="12"/>
  <c r="BW91" i="12"/>
  <c r="BW37" i="12"/>
  <c r="BW114" i="12"/>
  <c r="BW83" i="12"/>
  <c r="BW150" i="12"/>
  <c r="BW11" i="12"/>
  <c r="BW113" i="12"/>
  <c r="BW119" i="12"/>
  <c r="BW105" i="12"/>
  <c r="BW95" i="12"/>
  <c r="BW120" i="12"/>
  <c r="BW138" i="12"/>
  <c r="BW10" i="12"/>
  <c r="BW159" i="12"/>
  <c r="BW73" i="12"/>
  <c r="BW101" i="12"/>
  <c r="BW112" i="12"/>
  <c r="BW152" i="12"/>
  <c r="BW46" i="12"/>
  <c r="BW92" i="12"/>
  <c r="BW50" i="12"/>
  <c r="BW2" i="12"/>
  <c r="BW47" i="12"/>
  <c r="BW24" i="12"/>
  <c r="BW25" i="12"/>
  <c r="BW116" i="12"/>
  <c r="BW145" i="12"/>
  <c r="BW58" i="12"/>
  <c r="BW135" i="12"/>
  <c r="BW141" i="12"/>
  <c r="BW117" i="12"/>
  <c r="BW67" i="12"/>
  <c r="BW5" i="12"/>
  <c r="BW38" i="12"/>
  <c r="BW97" i="12"/>
  <c r="BW52" i="12"/>
  <c r="BW66" i="12"/>
  <c r="BW77" i="12"/>
  <c r="BW7" i="12"/>
  <c r="BW34" i="12"/>
  <c r="BW68" i="12"/>
  <c r="BW80" i="12"/>
  <c r="BW122" i="12"/>
  <c r="BW118" i="12"/>
  <c r="BW70" i="12"/>
  <c r="BW146" i="12"/>
  <c r="BW42" i="12"/>
  <c r="BW89" i="12"/>
  <c r="BW76" i="12"/>
  <c r="BW121" i="12"/>
  <c r="BW149" i="12"/>
  <c r="BW61" i="12"/>
  <c r="BW33" i="12"/>
  <c r="BW41" i="12"/>
  <c r="BW86" i="12"/>
  <c r="BW74" i="12"/>
  <c r="BW90" i="12"/>
  <c r="BW140" i="12"/>
  <c r="BW148" i="12"/>
  <c r="BW17" i="12"/>
  <c r="BW69" i="12"/>
  <c r="BW131" i="12"/>
  <c r="BW106" i="12"/>
  <c r="BW87" i="12"/>
  <c r="BW65" i="12"/>
  <c r="BW32" i="12"/>
  <c r="BW72" i="12"/>
  <c r="BW108" i="12"/>
  <c r="BW124" i="12"/>
  <c r="BW12" i="12"/>
  <c r="BW19" i="12"/>
  <c r="BW130" i="12"/>
  <c r="BW49" i="12"/>
  <c r="BW110" i="12"/>
  <c r="BW59" i="12"/>
  <c r="BW48" i="12"/>
  <c r="BZ26" i="12"/>
  <c r="BZ127" i="12"/>
  <c r="BZ134" i="12"/>
  <c r="BZ154" i="12"/>
  <c r="BZ132" i="12"/>
  <c r="BZ40" i="12"/>
  <c r="BZ71" i="12"/>
  <c r="BZ31" i="12"/>
  <c r="BZ8" i="12"/>
  <c r="BZ53" i="12"/>
  <c r="BZ75" i="12"/>
  <c r="BZ57" i="12"/>
  <c r="BZ144" i="12"/>
  <c r="BZ22" i="12"/>
  <c r="BZ147" i="12"/>
  <c r="BZ151" i="12"/>
  <c r="BZ158" i="12"/>
  <c r="BZ102" i="12"/>
  <c r="BZ128" i="12"/>
  <c r="BZ20" i="12"/>
  <c r="BZ3" i="12"/>
  <c r="BZ4" i="12"/>
  <c r="BZ39" i="12"/>
  <c r="BZ6" i="12"/>
  <c r="BZ115" i="12"/>
  <c r="BZ88" i="12"/>
  <c r="BZ161" i="12"/>
  <c r="BZ23" i="12"/>
  <c r="BZ13" i="12"/>
  <c r="BZ98" i="12"/>
  <c r="BZ29" i="12"/>
  <c r="BZ85" i="12"/>
  <c r="BZ27" i="12"/>
  <c r="BZ45" i="12"/>
  <c r="BZ82" i="12"/>
  <c r="BZ35" i="12"/>
  <c r="BZ99" i="12"/>
  <c r="BZ160" i="12"/>
  <c r="BZ62" i="12"/>
  <c r="BZ111" i="12"/>
  <c r="BZ44" i="12"/>
  <c r="BZ139" i="12"/>
  <c r="BZ143" i="12"/>
  <c r="BZ63" i="12"/>
  <c r="BZ125" i="12"/>
  <c r="BZ81" i="12"/>
  <c r="BZ60" i="12"/>
  <c r="BZ100" i="12"/>
  <c r="BZ126" i="12"/>
  <c r="BZ64" i="12"/>
  <c r="BZ123" i="12"/>
  <c r="BZ103" i="12"/>
  <c r="BZ94" i="12"/>
  <c r="BZ56" i="12"/>
  <c r="BZ84" i="12"/>
  <c r="BZ51" i="12"/>
  <c r="BZ157" i="12"/>
  <c r="BZ129" i="12"/>
  <c r="BZ153" i="12"/>
  <c r="BZ137" i="12"/>
  <c r="BZ163" i="12"/>
  <c r="BZ104" i="12"/>
  <c r="BZ28" i="12"/>
  <c r="BZ9" i="12"/>
  <c r="BZ43" i="12"/>
  <c r="BZ16" i="12"/>
  <c r="BZ21" i="12"/>
  <c r="BZ14" i="12"/>
  <c r="BZ96" i="12"/>
  <c r="BZ78" i="12"/>
  <c r="BZ142" i="12"/>
  <c r="BZ107" i="12"/>
  <c r="BZ30" i="12"/>
  <c r="BZ156" i="12"/>
  <c r="BZ15" i="12"/>
  <c r="BZ109" i="12"/>
  <c r="BZ18" i="12"/>
  <c r="BZ162" i="12"/>
  <c r="BZ36" i="12"/>
  <c r="BZ155" i="12"/>
  <c r="BZ55" i="12"/>
  <c r="BZ93" i="12"/>
  <c r="BZ79" i="12"/>
  <c r="BZ136" i="12"/>
  <c r="BZ54" i="12"/>
  <c r="BZ91" i="12"/>
  <c r="BZ37" i="12"/>
  <c r="BZ114" i="12"/>
  <c r="BZ83" i="12"/>
  <c r="BZ150" i="12"/>
  <c r="BZ11" i="12"/>
  <c r="BZ113" i="12"/>
  <c r="BZ119" i="12"/>
  <c r="BZ105" i="12"/>
  <c r="BZ95" i="12"/>
  <c r="BZ120" i="12"/>
  <c r="BZ138" i="12"/>
  <c r="BZ10" i="12"/>
  <c r="BZ159" i="12"/>
  <c r="BZ73" i="12"/>
  <c r="BZ101" i="12"/>
  <c r="BZ112" i="12"/>
  <c r="BZ152" i="12"/>
  <c r="BZ46" i="12"/>
  <c r="BZ92" i="12"/>
  <c r="BZ50" i="12"/>
  <c r="BZ2" i="12"/>
  <c r="BZ47" i="12"/>
  <c r="BZ24" i="12"/>
  <c r="BZ25" i="12"/>
  <c r="BZ116" i="12"/>
  <c r="BZ145" i="12"/>
  <c r="BZ58" i="12"/>
  <c r="BZ135" i="12"/>
  <c r="BZ141" i="12"/>
  <c r="BZ117" i="12"/>
  <c r="BZ67" i="12"/>
  <c r="BZ5" i="12"/>
  <c r="BZ38" i="12"/>
  <c r="BZ97" i="12"/>
  <c r="BZ52" i="12"/>
  <c r="BZ66" i="12"/>
  <c r="BZ77" i="12"/>
  <c r="BZ7" i="12"/>
  <c r="BZ34" i="12"/>
  <c r="BZ68" i="12"/>
  <c r="BZ80" i="12"/>
  <c r="BZ122" i="12"/>
  <c r="BZ118" i="12"/>
  <c r="BZ70" i="12"/>
  <c r="BZ146" i="12"/>
  <c r="BZ42" i="12"/>
  <c r="BZ89" i="12"/>
  <c r="BZ76" i="12"/>
  <c r="BZ121" i="12"/>
  <c r="BZ149" i="12"/>
  <c r="BZ61" i="12"/>
  <c r="BZ33" i="12"/>
  <c r="BZ41" i="12"/>
  <c r="BZ86" i="12"/>
  <c r="BZ74" i="12"/>
  <c r="BZ90" i="12"/>
  <c r="BZ140" i="12"/>
  <c r="BZ148" i="12"/>
  <c r="BZ17" i="12"/>
  <c r="BZ69" i="12"/>
  <c r="BZ131" i="12"/>
  <c r="BZ106" i="12"/>
  <c r="BZ87" i="12"/>
  <c r="BZ65" i="12"/>
  <c r="BZ32" i="12"/>
  <c r="BZ72" i="12"/>
  <c r="BZ108" i="12"/>
  <c r="BZ124" i="12"/>
  <c r="BZ12" i="12"/>
  <c r="BZ19" i="12"/>
  <c r="BZ130" i="12"/>
  <c r="BZ49" i="12"/>
  <c r="BZ110" i="12"/>
  <c r="BZ59" i="12"/>
  <c r="BZ133" i="12"/>
  <c r="BY26" i="12"/>
  <c r="BY127" i="12"/>
  <c r="BY134" i="12"/>
  <c r="BY154" i="12"/>
  <c r="BY132" i="12"/>
  <c r="BY40" i="12"/>
  <c r="BY71" i="12"/>
  <c r="BY31" i="12"/>
  <c r="BY8" i="12"/>
  <c r="BY53" i="12"/>
  <c r="BY75" i="12"/>
  <c r="BY57" i="12"/>
  <c r="BY144" i="12"/>
  <c r="BY22" i="12"/>
  <c r="BY147" i="12"/>
  <c r="BY151" i="12"/>
  <c r="BY158" i="12"/>
  <c r="BY102" i="12"/>
  <c r="BY128" i="12"/>
  <c r="BY20" i="12"/>
  <c r="BY3" i="12"/>
  <c r="BY4" i="12"/>
  <c r="BY39" i="12"/>
  <c r="BY6" i="12"/>
  <c r="BY115" i="12"/>
  <c r="BY88" i="12"/>
  <c r="BY161" i="12"/>
  <c r="BY23" i="12"/>
  <c r="BY13" i="12"/>
  <c r="BY98" i="12"/>
  <c r="BY29" i="12"/>
  <c r="BY85" i="12"/>
  <c r="BY27" i="12"/>
  <c r="BY45" i="12"/>
  <c r="BY82" i="12"/>
  <c r="BY35" i="12"/>
  <c r="BY99" i="12"/>
  <c r="BY160" i="12"/>
  <c r="BY62" i="12"/>
  <c r="BY111" i="12"/>
  <c r="BY44" i="12"/>
  <c r="BY139" i="12"/>
  <c r="BY143" i="12"/>
  <c r="BY63" i="12"/>
  <c r="BY125" i="12"/>
  <c r="BY81" i="12"/>
  <c r="BY60" i="12"/>
  <c r="BY100" i="12"/>
  <c r="BY126" i="12"/>
  <c r="BY64" i="12"/>
  <c r="BY123" i="12"/>
  <c r="BY103" i="12"/>
  <c r="BY94" i="12"/>
  <c r="BY56" i="12"/>
  <c r="BY84" i="12"/>
  <c r="BY51" i="12"/>
  <c r="BY157" i="12"/>
  <c r="BY129" i="12"/>
  <c r="BY153" i="12"/>
  <c r="BY137" i="12"/>
  <c r="BY163" i="12"/>
  <c r="BY104" i="12"/>
  <c r="BY28" i="12"/>
  <c r="BY9" i="12"/>
  <c r="BY43" i="12"/>
  <c r="BY16" i="12"/>
  <c r="BY21" i="12"/>
  <c r="BY14" i="12"/>
  <c r="BY96" i="12"/>
  <c r="BY78" i="12"/>
  <c r="BY142" i="12"/>
  <c r="BY107" i="12"/>
  <c r="BY30" i="12"/>
  <c r="BY156" i="12"/>
  <c r="BY15" i="12"/>
  <c r="BY109" i="12"/>
  <c r="BY18" i="12"/>
  <c r="BY162" i="12"/>
  <c r="BY36" i="12"/>
  <c r="BY155" i="12"/>
  <c r="BY55" i="12"/>
  <c r="BY93" i="12"/>
  <c r="BY79" i="12"/>
  <c r="BY136" i="12"/>
  <c r="BY54" i="12"/>
  <c r="BY91" i="12"/>
  <c r="BY37" i="12"/>
  <c r="BY114" i="12"/>
  <c r="BY83" i="12"/>
  <c r="BY150" i="12"/>
  <c r="BY11" i="12"/>
  <c r="BY113" i="12"/>
  <c r="BY119" i="12"/>
  <c r="BY105" i="12"/>
  <c r="BY95" i="12"/>
  <c r="BY120" i="12"/>
  <c r="BY138" i="12"/>
  <c r="BY10" i="12"/>
  <c r="BY159" i="12"/>
  <c r="BY73" i="12"/>
  <c r="BY101" i="12"/>
  <c r="BY112" i="12"/>
  <c r="BY152" i="12"/>
  <c r="BY46" i="12"/>
  <c r="BY92" i="12"/>
  <c r="BY50" i="12"/>
  <c r="BY2" i="12"/>
  <c r="BY47" i="12"/>
  <c r="BY24" i="12"/>
  <c r="BY25" i="12"/>
  <c r="BY116" i="12"/>
  <c r="BY145" i="12"/>
  <c r="BY58" i="12"/>
  <c r="BY135" i="12"/>
  <c r="BY141" i="12"/>
  <c r="BY117" i="12"/>
  <c r="BY67" i="12"/>
  <c r="BY5" i="12"/>
  <c r="BY38" i="12"/>
  <c r="BY97" i="12"/>
  <c r="BY52" i="12"/>
  <c r="BY66" i="12"/>
  <c r="BY77" i="12"/>
  <c r="BY7" i="12"/>
  <c r="BY34" i="12"/>
  <c r="BY68" i="12"/>
  <c r="BY80" i="12"/>
  <c r="BY122" i="12"/>
  <c r="BY118" i="12"/>
  <c r="BY70" i="12"/>
  <c r="BY146" i="12"/>
  <c r="BY42" i="12"/>
  <c r="BY89" i="12"/>
  <c r="BY76" i="12"/>
  <c r="BY121" i="12"/>
  <c r="BY149" i="12"/>
  <c r="BY61" i="12"/>
  <c r="BY33" i="12"/>
  <c r="BY41" i="12"/>
  <c r="BY86" i="12"/>
  <c r="BY74" i="12"/>
  <c r="BY90" i="12"/>
  <c r="BY140" i="12"/>
  <c r="BY148" i="12"/>
  <c r="BY17" i="12"/>
  <c r="BY69" i="12"/>
  <c r="BY131" i="12"/>
  <c r="BY106" i="12"/>
  <c r="BY87" i="12"/>
  <c r="BY65" i="12"/>
  <c r="BY32" i="12"/>
  <c r="BY72" i="12"/>
  <c r="BY108" i="12"/>
  <c r="BY124" i="12"/>
  <c r="BY12" i="12"/>
  <c r="BY19" i="12"/>
  <c r="BY130" i="12"/>
  <c r="BY49" i="12"/>
  <c r="BY110" i="12"/>
  <c r="BY59" i="12"/>
  <c r="BY48" i="12"/>
  <c r="BY133" i="12"/>
  <c r="AS2" i="12"/>
  <c r="AS3" i="12"/>
  <c r="AS4" i="12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74" i="12"/>
  <c r="AS75" i="12"/>
  <c r="AS76" i="12"/>
  <c r="AS77" i="12"/>
  <c r="AS78" i="12"/>
  <c r="AS79" i="12"/>
  <c r="AS80" i="12"/>
  <c r="AS81" i="12"/>
  <c r="AS82" i="12"/>
  <c r="AS83" i="12"/>
  <c r="AS84" i="12"/>
  <c r="AS85" i="12"/>
  <c r="AS86" i="12"/>
  <c r="AS87" i="12"/>
  <c r="AS88" i="12"/>
  <c r="AS89" i="12"/>
  <c r="AS90" i="12"/>
  <c r="AS91" i="12"/>
  <c r="AS92" i="12"/>
  <c r="AS93" i="12"/>
  <c r="AS94" i="12"/>
  <c r="AS95" i="12"/>
  <c r="AS96" i="12"/>
  <c r="AS97" i="12"/>
  <c r="AS98" i="12"/>
  <c r="AS99" i="12"/>
  <c r="AS100" i="12"/>
  <c r="AS101" i="12"/>
  <c r="AS102" i="12"/>
  <c r="AS103" i="12"/>
  <c r="AS104" i="12"/>
  <c r="AS105" i="12"/>
  <c r="AS106" i="12"/>
  <c r="AS107" i="12"/>
  <c r="AS108" i="12"/>
  <c r="AS109" i="12"/>
  <c r="AS110" i="12"/>
  <c r="AS111" i="12"/>
  <c r="AS112" i="12"/>
  <c r="AS113" i="12"/>
  <c r="AS114" i="12"/>
  <c r="AS115" i="12"/>
  <c r="AS116" i="12"/>
  <c r="AS117" i="12"/>
  <c r="AS118" i="12"/>
  <c r="AS119" i="12"/>
  <c r="AS120" i="12"/>
  <c r="AS121" i="12"/>
  <c r="AS122" i="12"/>
  <c r="AS123" i="12"/>
  <c r="AS124" i="12"/>
  <c r="AS125" i="12"/>
  <c r="AS126" i="12"/>
  <c r="AS127" i="12"/>
  <c r="AS128" i="12"/>
  <c r="AS129" i="12"/>
  <c r="AS130" i="12"/>
  <c r="AS131" i="12"/>
  <c r="AS132" i="12"/>
  <c r="AS133" i="12"/>
  <c r="AS134" i="12"/>
  <c r="AS135" i="12"/>
  <c r="AS136" i="12"/>
  <c r="AS137" i="12"/>
  <c r="AS138" i="12"/>
  <c r="AS139" i="12"/>
  <c r="AS140" i="12"/>
  <c r="AS141" i="12"/>
  <c r="AS142" i="12"/>
  <c r="AS143" i="12"/>
  <c r="AS144" i="12"/>
  <c r="AS145" i="12"/>
  <c r="AS146" i="12"/>
  <c r="AS147" i="12"/>
  <c r="AS148" i="12"/>
  <c r="AS149" i="12"/>
  <c r="AS150" i="12"/>
  <c r="AS151" i="12"/>
  <c r="AS152" i="12"/>
  <c r="AS153" i="12"/>
  <c r="AS154" i="12"/>
  <c r="AS155" i="12"/>
  <c r="AS156" i="12"/>
  <c r="AS157" i="12"/>
  <c r="AS158" i="12"/>
  <c r="AS159" i="12"/>
  <c r="AS160" i="12"/>
  <c r="AS161" i="12"/>
  <c r="AS162" i="12"/>
  <c r="AS163" i="12"/>
  <c r="DO163" i="12"/>
  <c r="DL163" i="12"/>
  <c r="CG163" i="12"/>
  <c r="CR163" i="12" s="1"/>
  <c r="DM163" i="12" s="1"/>
  <c r="BR163" i="12"/>
  <c r="DO162" i="12"/>
  <c r="DL162" i="12"/>
  <c r="CG162" i="12"/>
  <c r="BR162" i="12"/>
  <c r="DO161" i="12"/>
  <c r="DL161" i="12"/>
  <c r="CG161" i="12"/>
  <c r="CR161" i="12" s="1"/>
  <c r="DM161" i="12" s="1"/>
  <c r="BR161" i="12"/>
  <c r="DO160" i="12"/>
  <c r="DL160" i="12"/>
  <c r="CG160" i="12"/>
  <c r="CR160" i="12" s="1"/>
  <c r="DM160" i="12" s="1"/>
  <c r="BR160" i="12"/>
  <c r="DO159" i="12"/>
  <c r="DL159" i="12"/>
  <c r="CG159" i="12"/>
  <c r="BR159" i="12"/>
  <c r="DO158" i="12"/>
  <c r="DL158" i="12"/>
  <c r="CG158" i="12"/>
  <c r="CR158" i="12" s="1"/>
  <c r="DM158" i="12" s="1"/>
  <c r="BR158" i="12"/>
  <c r="DO157" i="12"/>
  <c r="DL157" i="12"/>
  <c r="CG157" i="12"/>
  <c r="CR157" i="12" s="1"/>
  <c r="DM157" i="12" s="1"/>
  <c r="BR157" i="12"/>
  <c r="DO156" i="12"/>
  <c r="DL156" i="12"/>
  <c r="CG156" i="12"/>
  <c r="BR156" i="12"/>
  <c r="DO155" i="12"/>
  <c r="DL155" i="12"/>
  <c r="CG155" i="12"/>
  <c r="CR155" i="12" s="1"/>
  <c r="DM155" i="12" s="1"/>
  <c r="BR155" i="12"/>
  <c r="DO154" i="12"/>
  <c r="DL154" i="12"/>
  <c r="CG154" i="12"/>
  <c r="CR154" i="12" s="1"/>
  <c r="DM154" i="12" s="1"/>
  <c r="BR154" i="12"/>
  <c r="DO153" i="12"/>
  <c r="DL153" i="12"/>
  <c r="CG153" i="12"/>
  <c r="CR153" i="12" s="1"/>
  <c r="DM153" i="12" s="1"/>
  <c r="BR153" i="12"/>
  <c r="DO152" i="12"/>
  <c r="DL152" i="12"/>
  <c r="CG152" i="12"/>
  <c r="BR152" i="12"/>
  <c r="DO151" i="12"/>
  <c r="DL151" i="12"/>
  <c r="CG151" i="12"/>
  <c r="CR151" i="12" s="1"/>
  <c r="DM151" i="12" s="1"/>
  <c r="BR151" i="12"/>
  <c r="DO150" i="12"/>
  <c r="DL150" i="12"/>
  <c r="CG150" i="12"/>
  <c r="CR150" i="12" s="1"/>
  <c r="DM150" i="12" s="1"/>
  <c r="BR150" i="12"/>
  <c r="DO149" i="12"/>
  <c r="DL149" i="12"/>
  <c r="CG149" i="12"/>
  <c r="CR149" i="12" s="1"/>
  <c r="DM149" i="12" s="1"/>
  <c r="BR149" i="12"/>
  <c r="DO148" i="12"/>
  <c r="DL148" i="12"/>
  <c r="CG148" i="12"/>
  <c r="BR148" i="12"/>
  <c r="DO147" i="12"/>
  <c r="DL147" i="12"/>
  <c r="CG147" i="12"/>
  <c r="CR147" i="12" s="1"/>
  <c r="DM147" i="12" s="1"/>
  <c r="BR147" i="12"/>
  <c r="DO146" i="12"/>
  <c r="DL146" i="12"/>
  <c r="CG146" i="12"/>
  <c r="BR146" i="12"/>
  <c r="DO145" i="12"/>
  <c r="DL145" i="12"/>
  <c r="CG145" i="12"/>
  <c r="CR145" i="12" s="1"/>
  <c r="DM145" i="12" s="1"/>
  <c r="BR145" i="12"/>
  <c r="DO144" i="12"/>
  <c r="DL144" i="12"/>
  <c r="CG144" i="12"/>
  <c r="CR144" i="12" s="1"/>
  <c r="DM144" i="12" s="1"/>
  <c r="BR144" i="12"/>
  <c r="DO143" i="12"/>
  <c r="DL143" i="12"/>
  <c r="CG143" i="12"/>
  <c r="CR143" i="12" s="1"/>
  <c r="DM143" i="12" s="1"/>
  <c r="BR143" i="12"/>
  <c r="DO142" i="12"/>
  <c r="DL142" i="12"/>
  <c r="CG142" i="12"/>
  <c r="CR142" i="12" s="1"/>
  <c r="DM142" i="12" s="1"/>
  <c r="BR142" i="12"/>
  <c r="DO141" i="12"/>
  <c r="DL141" i="12"/>
  <c r="CG141" i="12"/>
  <c r="BR141" i="12"/>
  <c r="DO140" i="12"/>
  <c r="DL140" i="12"/>
  <c r="CG140" i="12"/>
  <c r="BR140" i="12"/>
  <c r="DO139" i="12"/>
  <c r="DL139" i="12"/>
  <c r="CG139" i="12"/>
  <c r="CR139" i="12" s="1"/>
  <c r="DM139" i="12" s="1"/>
  <c r="BR139" i="12"/>
  <c r="DO138" i="12"/>
  <c r="DL138" i="12"/>
  <c r="CG138" i="12"/>
  <c r="BR138" i="12"/>
  <c r="DO137" i="12"/>
  <c r="DL137" i="12"/>
  <c r="CG137" i="12"/>
  <c r="BR137" i="12"/>
  <c r="DO136" i="12"/>
  <c r="DL136" i="12"/>
  <c r="CG136" i="12"/>
  <c r="BR136" i="12"/>
  <c r="DO135" i="12"/>
  <c r="DL135" i="12"/>
  <c r="CG135" i="12"/>
  <c r="CR135" i="12" s="1"/>
  <c r="DM135" i="12" s="1"/>
  <c r="BR135" i="12"/>
  <c r="DO134" i="12"/>
  <c r="DL134" i="12"/>
  <c r="CG134" i="12"/>
  <c r="CR134" i="12" s="1"/>
  <c r="DM134" i="12" s="1"/>
  <c r="BR134" i="12"/>
  <c r="DO133" i="12"/>
  <c r="DL133" i="12"/>
  <c r="CG133" i="12"/>
  <c r="CR133" i="12" s="1"/>
  <c r="DM133" i="12" s="1"/>
  <c r="BR133" i="12"/>
  <c r="DO132" i="12"/>
  <c r="DL132" i="12"/>
  <c r="CG132" i="12"/>
  <c r="CR132" i="12" s="1"/>
  <c r="DM132" i="12" s="1"/>
  <c r="BR132" i="12"/>
  <c r="DO131" i="12"/>
  <c r="DL131" i="12"/>
  <c r="CG131" i="12"/>
  <c r="CR131" i="12" s="1"/>
  <c r="DM131" i="12" s="1"/>
  <c r="BR131" i="12"/>
  <c r="DO130" i="12"/>
  <c r="DL130" i="12"/>
  <c r="CG130" i="12"/>
  <c r="CR130" i="12" s="1"/>
  <c r="DM130" i="12" s="1"/>
  <c r="BR130" i="12"/>
  <c r="DO129" i="12"/>
  <c r="DL129" i="12"/>
  <c r="CG129" i="12"/>
  <c r="BR129" i="12"/>
  <c r="DO128" i="12"/>
  <c r="DL128" i="12"/>
  <c r="CG128" i="12"/>
  <c r="CR128" i="12" s="1"/>
  <c r="DM128" i="12" s="1"/>
  <c r="BR128" i="12"/>
  <c r="DO127" i="12"/>
  <c r="DL127" i="12"/>
  <c r="CG127" i="12"/>
  <c r="CR127" i="12" s="1"/>
  <c r="DM127" i="12" s="1"/>
  <c r="BR127" i="12"/>
  <c r="DO126" i="12"/>
  <c r="DL126" i="12"/>
  <c r="CG126" i="12"/>
  <c r="CR126" i="12" s="1"/>
  <c r="DM126" i="12" s="1"/>
  <c r="BR126" i="12"/>
  <c r="DO125" i="12"/>
  <c r="DL125" i="12"/>
  <c r="CG125" i="12"/>
  <c r="CR125" i="12" s="1"/>
  <c r="DM125" i="12" s="1"/>
  <c r="BR125" i="12"/>
  <c r="DO124" i="12"/>
  <c r="DL124" i="12"/>
  <c r="CG124" i="12"/>
  <c r="CR124" i="12" s="1"/>
  <c r="DM124" i="12" s="1"/>
  <c r="BR124" i="12"/>
  <c r="DO123" i="12"/>
  <c r="DL123" i="12"/>
  <c r="CG123" i="12"/>
  <c r="CR123" i="12" s="1"/>
  <c r="DM123" i="12" s="1"/>
  <c r="BR123" i="12"/>
  <c r="DO122" i="12"/>
  <c r="DL122" i="12"/>
  <c r="CG122" i="12"/>
  <c r="CR122" i="12" s="1"/>
  <c r="DM122" i="12" s="1"/>
  <c r="BR122" i="12"/>
  <c r="DO121" i="12"/>
  <c r="DL121" i="12"/>
  <c r="CG121" i="12"/>
  <c r="CR121" i="12" s="1"/>
  <c r="DM121" i="12" s="1"/>
  <c r="BR121" i="12"/>
  <c r="DO120" i="12"/>
  <c r="DL120" i="12"/>
  <c r="CG120" i="12"/>
  <c r="CR120" i="12" s="1"/>
  <c r="DM120" i="12" s="1"/>
  <c r="BR120" i="12"/>
  <c r="DO119" i="12"/>
  <c r="DL119" i="12"/>
  <c r="CG119" i="12"/>
  <c r="CR119" i="12" s="1"/>
  <c r="DM119" i="12" s="1"/>
  <c r="BR119" i="12"/>
  <c r="DO118" i="12"/>
  <c r="DL118" i="12"/>
  <c r="CG118" i="12"/>
  <c r="BR118" i="12"/>
  <c r="DO117" i="12"/>
  <c r="DL117" i="12"/>
  <c r="CG117" i="12"/>
  <c r="CR117" i="12" s="1"/>
  <c r="DM117" i="12" s="1"/>
  <c r="BR117" i="12"/>
  <c r="DO116" i="12"/>
  <c r="DL116" i="12"/>
  <c r="CG116" i="12"/>
  <c r="CR116" i="12" s="1"/>
  <c r="DM116" i="12" s="1"/>
  <c r="BR116" i="12"/>
  <c r="DO115" i="12"/>
  <c r="DL115" i="12"/>
  <c r="CG115" i="12"/>
  <c r="CR115" i="12" s="1"/>
  <c r="DM115" i="12" s="1"/>
  <c r="BR115" i="12"/>
  <c r="DO114" i="12"/>
  <c r="DL114" i="12"/>
  <c r="CG114" i="12"/>
  <c r="BR114" i="12"/>
  <c r="DO113" i="12"/>
  <c r="DL113" i="12"/>
  <c r="CG113" i="12"/>
  <c r="CR113" i="12" s="1"/>
  <c r="DM113" i="12" s="1"/>
  <c r="BR113" i="12"/>
  <c r="DO112" i="12"/>
  <c r="DL112" i="12"/>
  <c r="CG112" i="12"/>
  <c r="BR112" i="12"/>
  <c r="DO111" i="12"/>
  <c r="DL111" i="12"/>
  <c r="CG111" i="12"/>
  <c r="BR111" i="12"/>
  <c r="DO110" i="12"/>
  <c r="DL110" i="12"/>
  <c r="CG110" i="12"/>
  <c r="CR110" i="12" s="1"/>
  <c r="DM110" i="12" s="1"/>
  <c r="BR110" i="12"/>
  <c r="DO109" i="12"/>
  <c r="DL109" i="12"/>
  <c r="CG109" i="12"/>
  <c r="CR109" i="12" s="1"/>
  <c r="DM109" i="12" s="1"/>
  <c r="BR109" i="12"/>
  <c r="DO108" i="12"/>
  <c r="DL108" i="12"/>
  <c r="CG108" i="12"/>
  <c r="CR108" i="12" s="1"/>
  <c r="DM108" i="12" s="1"/>
  <c r="BR108" i="12"/>
  <c r="DO107" i="12"/>
  <c r="DL107" i="12"/>
  <c r="CG107" i="12"/>
  <c r="CR107" i="12" s="1"/>
  <c r="DM107" i="12" s="1"/>
  <c r="BR107" i="12"/>
  <c r="DO106" i="12"/>
  <c r="DL106" i="12"/>
  <c r="CG106" i="12"/>
  <c r="CR106" i="12" s="1"/>
  <c r="DM106" i="12" s="1"/>
  <c r="BR106" i="12"/>
  <c r="DO105" i="12"/>
  <c r="DL105" i="12"/>
  <c r="CG105" i="12"/>
  <c r="CR105" i="12" s="1"/>
  <c r="DM105" i="12" s="1"/>
  <c r="BR105" i="12"/>
  <c r="DO104" i="12"/>
  <c r="DL104" i="12"/>
  <c r="CG104" i="12"/>
  <c r="BR104" i="12"/>
  <c r="DO103" i="12"/>
  <c r="DL103" i="12"/>
  <c r="CG103" i="12"/>
  <c r="CR103" i="12" s="1"/>
  <c r="DM103" i="12" s="1"/>
  <c r="BR103" i="12"/>
  <c r="DO102" i="12"/>
  <c r="DL102" i="12"/>
  <c r="CG102" i="12"/>
  <c r="CR102" i="12" s="1"/>
  <c r="DM102" i="12" s="1"/>
  <c r="BR102" i="12"/>
  <c r="DO101" i="12"/>
  <c r="DL101" i="12"/>
  <c r="CG101" i="12"/>
  <c r="CR101" i="12" s="1"/>
  <c r="DM101" i="12" s="1"/>
  <c r="BR101" i="12"/>
  <c r="DO100" i="12"/>
  <c r="DL100" i="12"/>
  <c r="CG100" i="12"/>
  <c r="CR100" i="12" s="1"/>
  <c r="DM100" i="12" s="1"/>
  <c r="BR100" i="12"/>
  <c r="DO99" i="12"/>
  <c r="DL99" i="12"/>
  <c r="CG99" i="12"/>
  <c r="CR99" i="12" s="1"/>
  <c r="DM99" i="12" s="1"/>
  <c r="BR99" i="12"/>
  <c r="DO98" i="12"/>
  <c r="DL98" i="12"/>
  <c r="CG98" i="12"/>
  <c r="CR98" i="12" s="1"/>
  <c r="DM98" i="12" s="1"/>
  <c r="BR98" i="12"/>
  <c r="DO97" i="12"/>
  <c r="DL97" i="12"/>
  <c r="CG97" i="12"/>
  <c r="CR97" i="12" s="1"/>
  <c r="DM97" i="12" s="1"/>
  <c r="BR97" i="12"/>
  <c r="DO96" i="12"/>
  <c r="DL96" i="12"/>
  <c r="CG96" i="12"/>
  <c r="CR96" i="12" s="1"/>
  <c r="DM96" i="12" s="1"/>
  <c r="BR96" i="12"/>
  <c r="DO95" i="12"/>
  <c r="DL95" i="12"/>
  <c r="CG95" i="12"/>
  <c r="CR95" i="12" s="1"/>
  <c r="DM95" i="12" s="1"/>
  <c r="BR95" i="12"/>
  <c r="DO94" i="12"/>
  <c r="DL94" i="12"/>
  <c r="CG94" i="12"/>
  <c r="CR94" i="12" s="1"/>
  <c r="DM94" i="12" s="1"/>
  <c r="BR94" i="12"/>
  <c r="DO93" i="12"/>
  <c r="DL93" i="12"/>
  <c r="CG93" i="12"/>
  <c r="CR93" i="12" s="1"/>
  <c r="DM93" i="12" s="1"/>
  <c r="BR93" i="12"/>
  <c r="DO92" i="12"/>
  <c r="DL92" i="12"/>
  <c r="CG92" i="12"/>
  <c r="CR92" i="12" s="1"/>
  <c r="DM92" i="12" s="1"/>
  <c r="BR92" i="12"/>
  <c r="DO91" i="12"/>
  <c r="DL91" i="12"/>
  <c r="CG91" i="12"/>
  <c r="CR91" i="12" s="1"/>
  <c r="DM91" i="12" s="1"/>
  <c r="BR91" i="12"/>
  <c r="DO90" i="12"/>
  <c r="DL90" i="12"/>
  <c r="CG90" i="12"/>
  <c r="CR90" i="12" s="1"/>
  <c r="DM90" i="12" s="1"/>
  <c r="BR90" i="12"/>
  <c r="DO89" i="12"/>
  <c r="DL89" i="12"/>
  <c r="CG89" i="12"/>
  <c r="BR89" i="12"/>
  <c r="DO88" i="12"/>
  <c r="DL88" i="12"/>
  <c r="CG88" i="12"/>
  <c r="CR88" i="12" s="1"/>
  <c r="DM88" i="12" s="1"/>
  <c r="BR88" i="12"/>
  <c r="DO87" i="12"/>
  <c r="DL87" i="12"/>
  <c r="CG87" i="12"/>
  <c r="CR87" i="12" s="1"/>
  <c r="DM87" i="12" s="1"/>
  <c r="BR87" i="12"/>
  <c r="DO86" i="12"/>
  <c r="DL86" i="12"/>
  <c r="CG86" i="12"/>
  <c r="CR86" i="12" s="1"/>
  <c r="DM86" i="12" s="1"/>
  <c r="BR86" i="12"/>
  <c r="DO85" i="12"/>
  <c r="DL85" i="12"/>
  <c r="CG85" i="12"/>
  <c r="CR85" i="12" s="1"/>
  <c r="DM85" i="12" s="1"/>
  <c r="BR85" i="12"/>
  <c r="DO84" i="12"/>
  <c r="DL84" i="12"/>
  <c r="CG84" i="12"/>
  <c r="CR84" i="12" s="1"/>
  <c r="DM84" i="12" s="1"/>
  <c r="BR84" i="12"/>
  <c r="DO83" i="12"/>
  <c r="DL83" i="12"/>
  <c r="CG83" i="12"/>
  <c r="CR83" i="12" s="1"/>
  <c r="DM83" i="12" s="1"/>
  <c r="BR83" i="12"/>
  <c r="DO82" i="12"/>
  <c r="DL82" i="12"/>
  <c r="CG82" i="12"/>
  <c r="CR82" i="12" s="1"/>
  <c r="DM82" i="12" s="1"/>
  <c r="BR82" i="12"/>
  <c r="DO81" i="12"/>
  <c r="DL81" i="12"/>
  <c r="CG81" i="12"/>
  <c r="CR81" i="12" s="1"/>
  <c r="DM81" i="12" s="1"/>
  <c r="BR81" i="12"/>
  <c r="DO80" i="12"/>
  <c r="DL80" i="12"/>
  <c r="CG80" i="12"/>
  <c r="BR80" i="12"/>
  <c r="DO79" i="12"/>
  <c r="DL79" i="12"/>
  <c r="CG79" i="12"/>
  <c r="CR79" i="12" s="1"/>
  <c r="DM79" i="12" s="1"/>
  <c r="BR79" i="12"/>
  <c r="DO78" i="12"/>
  <c r="DL78" i="12"/>
  <c r="CG78" i="12"/>
  <c r="BR78" i="12"/>
  <c r="DO77" i="12"/>
  <c r="DL77" i="12"/>
  <c r="CG77" i="12"/>
  <c r="CR77" i="12" s="1"/>
  <c r="DM77" i="12" s="1"/>
  <c r="BR77" i="12"/>
  <c r="DO76" i="12"/>
  <c r="DL76" i="12"/>
  <c r="CG76" i="12"/>
  <c r="BR76" i="12"/>
  <c r="DO75" i="12"/>
  <c r="DL75" i="12"/>
  <c r="CG75" i="12"/>
  <c r="CR75" i="12" s="1"/>
  <c r="DM75" i="12" s="1"/>
  <c r="BR75" i="12"/>
  <c r="DO74" i="12"/>
  <c r="DL74" i="12"/>
  <c r="CG74" i="12"/>
  <c r="BR74" i="12"/>
  <c r="DO73" i="12"/>
  <c r="DL73" i="12"/>
  <c r="CG73" i="12"/>
  <c r="CR73" i="12" s="1"/>
  <c r="DM73" i="12" s="1"/>
  <c r="BR73" i="12"/>
  <c r="DO72" i="12"/>
  <c r="DL72" i="12"/>
  <c r="CG72" i="12"/>
  <c r="CR72" i="12" s="1"/>
  <c r="DM72" i="12" s="1"/>
  <c r="BR72" i="12"/>
  <c r="DO71" i="12"/>
  <c r="DL71" i="12"/>
  <c r="CG71" i="12"/>
  <c r="CR71" i="12" s="1"/>
  <c r="DM71" i="12" s="1"/>
  <c r="BR71" i="12"/>
  <c r="DO70" i="12"/>
  <c r="DL70" i="12"/>
  <c r="CG70" i="12"/>
  <c r="CR70" i="12" s="1"/>
  <c r="DM70" i="12" s="1"/>
  <c r="BR70" i="12"/>
  <c r="DO69" i="12"/>
  <c r="DL69" i="12"/>
  <c r="CG69" i="12"/>
  <c r="CR69" i="12" s="1"/>
  <c r="DM69" i="12" s="1"/>
  <c r="BR69" i="12"/>
  <c r="DO68" i="12"/>
  <c r="DL68" i="12"/>
  <c r="CG68" i="12"/>
  <c r="BR68" i="12"/>
  <c r="DO67" i="12"/>
  <c r="DL67" i="12"/>
  <c r="CG67" i="12"/>
  <c r="CR67" i="12" s="1"/>
  <c r="DM67" i="12" s="1"/>
  <c r="BR67" i="12"/>
  <c r="DO66" i="12"/>
  <c r="DL66" i="12"/>
  <c r="CG66" i="12"/>
  <c r="CR66" i="12" s="1"/>
  <c r="DM66" i="12" s="1"/>
  <c r="BR66" i="12"/>
  <c r="DO65" i="12"/>
  <c r="DL65" i="12"/>
  <c r="CG65" i="12"/>
  <c r="BR65" i="12"/>
  <c r="DO64" i="12"/>
  <c r="DL64" i="12"/>
  <c r="CG64" i="12"/>
  <c r="BR64" i="12"/>
  <c r="DO63" i="12"/>
  <c r="DL63" i="12"/>
  <c r="CG63" i="12"/>
  <c r="CR63" i="12" s="1"/>
  <c r="DM63" i="12" s="1"/>
  <c r="BR63" i="12"/>
  <c r="DO62" i="12"/>
  <c r="DL62" i="12"/>
  <c r="CG62" i="12"/>
  <c r="CR62" i="12" s="1"/>
  <c r="DM62" i="12" s="1"/>
  <c r="BR62" i="12"/>
  <c r="DO61" i="12"/>
  <c r="DL61" i="12"/>
  <c r="CG61" i="12"/>
  <c r="CR61" i="12" s="1"/>
  <c r="DM61" i="12" s="1"/>
  <c r="BR61" i="12"/>
  <c r="DO60" i="12"/>
  <c r="DL60" i="12"/>
  <c r="CG60" i="12"/>
  <c r="CR60" i="12" s="1"/>
  <c r="DM60" i="12" s="1"/>
  <c r="BR60" i="12"/>
  <c r="DO59" i="12"/>
  <c r="DL59" i="12"/>
  <c r="CG59" i="12"/>
  <c r="BR59" i="12"/>
  <c r="DO58" i="12"/>
  <c r="DL58" i="12"/>
  <c r="CG58" i="12"/>
  <c r="CR58" i="12" s="1"/>
  <c r="DM58" i="12" s="1"/>
  <c r="BR58" i="12"/>
  <c r="DO57" i="12"/>
  <c r="DL57" i="12"/>
  <c r="CG57" i="12"/>
  <c r="CR57" i="12" s="1"/>
  <c r="DM57" i="12" s="1"/>
  <c r="BR57" i="12"/>
  <c r="DO56" i="12"/>
  <c r="DL56" i="12"/>
  <c r="CG56" i="12"/>
  <c r="CR56" i="12" s="1"/>
  <c r="DM56" i="12" s="1"/>
  <c r="BR56" i="12"/>
  <c r="DO55" i="12"/>
  <c r="DL55" i="12"/>
  <c r="CG55" i="12"/>
  <c r="CR55" i="12" s="1"/>
  <c r="DM55" i="12" s="1"/>
  <c r="BR55" i="12"/>
  <c r="DO54" i="12"/>
  <c r="DL54" i="12"/>
  <c r="CG54" i="12"/>
  <c r="BR54" i="12"/>
  <c r="DO53" i="12"/>
  <c r="DL53" i="12"/>
  <c r="CG53" i="12"/>
  <c r="CR53" i="12" s="1"/>
  <c r="DM53" i="12" s="1"/>
  <c r="BR53" i="12"/>
  <c r="DO52" i="12"/>
  <c r="DL52" i="12"/>
  <c r="CG52" i="12"/>
  <c r="CR52" i="12" s="1"/>
  <c r="DM52" i="12" s="1"/>
  <c r="BR52" i="12"/>
  <c r="DO51" i="12"/>
  <c r="DL51" i="12"/>
  <c r="CG51" i="12"/>
  <c r="CR51" i="12" s="1"/>
  <c r="DM51" i="12" s="1"/>
  <c r="BR51" i="12"/>
  <c r="DO50" i="12"/>
  <c r="DL50" i="12"/>
  <c r="CG50" i="12"/>
  <c r="CR50" i="12" s="1"/>
  <c r="DM50" i="12" s="1"/>
  <c r="BR50" i="12"/>
  <c r="DO49" i="12"/>
  <c r="DL49" i="12"/>
  <c r="CG49" i="12"/>
  <c r="BR49" i="12"/>
  <c r="DO48" i="12"/>
  <c r="DL48" i="12"/>
  <c r="CG48" i="12"/>
  <c r="CR48" i="12" s="1"/>
  <c r="DM48" i="12" s="1"/>
  <c r="BR48" i="12"/>
  <c r="DO47" i="12"/>
  <c r="DL47" i="12"/>
  <c r="CG47" i="12"/>
  <c r="CR47" i="12" s="1"/>
  <c r="DM47" i="12" s="1"/>
  <c r="BR47" i="12"/>
  <c r="DO46" i="12"/>
  <c r="DL46" i="12"/>
  <c r="CG46" i="12"/>
  <c r="BR46" i="12"/>
  <c r="DO45" i="12"/>
  <c r="DL45" i="12"/>
  <c r="CG45" i="12"/>
  <c r="CR45" i="12" s="1"/>
  <c r="DM45" i="12" s="1"/>
  <c r="BR45" i="12"/>
  <c r="DO44" i="12"/>
  <c r="DL44" i="12"/>
  <c r="CG44" i="12"/>
  <c r="CR44" i="12" s="1"/>
  <c r="DM44" i="12" s="1"/>
  <c r="BR44" i="12"/>
  <c r="DO43" i="12"/>
  <c r="DL43" i="12"/>
  <c r="CG43" i="12"/>
  <c r="BR43" i="12"/>
  <c r="DO42" i="12"/>
  <c r="DL42" i="12"/>
  <c r="CG42" i="12"/>
  <c r="CR42" i="12" s="1"/>
  <c r="DM42" i="12" s="1"/>
  <c r="BR42" i="12"/>
  <c r="DO41" i="12"/>
  <c r="DL41" i="12"/>
  <c r="CG41" i="12"/>
  <c r="CR41" i="12" s="1"/>
  <c r="DM41" i="12" s="1"/>
  <c r="BR41" i="12"/>
  <c r="DO40" i="12"/>
  <c r="DL40" i="12"/>
  <c r="CG40" i="12"/>
  <c r="CR40" i="12" s="1"/>
  <c r="DM40" i="12" s="1"/>
  <c r="BR40" i="12"/>
  <c r="DO39" i="12"/>
  <c r="DL39" i="12"/>
  <c r="CG39" i="12"/>
  <c r="CR39" i="12" s="1"/>
  <c r="DM39" i="12" s="1"/>
  <c r="BR39" i="12"/>
  <c r="DO38" i="12"/>
  <c r="DL38" i="12"/>
  <c r="CG38" i="12"/>
  <c r="BR38" i="12"/>
  <c r="DO37" i="12"/>
  <c r="DL37" i="12"/>
  <c r="CG37" i="12"/>
  <c r="CR37" i="12" s="1"/>
  <c r="DM37" i="12" s="1"/>
  <c r="BR37" i="12"/>
  <c r="DO36" i="12"/>
  <c r="DL36" i="12"/>
  <c r="CG36" i="12"/>
  <c r="CR36" i="12" s="1"/>
  <c r="DM36" i="12" s="1"/>
  <c r="BR36" i="12"/>
  <c r="DO35" i="12"/>
  <c r="DL35" i="12"/>
  <c r="CG35" i="12"/>
  <c r="CR35" i="12" s="1"/>
  <c r="DM35" i="12" s="1"/>
  <c r="BR35" i="12"/>
  <c r="DO34" i="12"/>
  <c r="DL34" i="12"/>
  <c r="CG34" i="12"/>
  <c r="CR34" i="12" s="1"/>
  <c r="DM34" i="12" s="1"/>
  <c r="BR34" i="12"/>
  <c r="DO33" i="12"/>
  <c r="DL33" i="12"/>
  <c r="CG33" i="12"/>
  <c r="CR33" i="12" s="1"/>
  <c r="DM33" i="12" s="1"/>
  <c r="BR33" i="12"/>
  <c r="DO32" i="12"/>
  <c r="DL32" i="12"/>
  <c r="CG32" i="12"/>
  <c r="CR32" i="12" s="1"/>
  <c r="DM32" i="12" s="1"/>
  <c r="BR32" i="12"/>
  <c r="DO31" i="12"/>
  <c r="DL31" i="12"/>
  <c r="CG31" i="12"/>
  <c r="CR31" i="12" s="1"/>
  <c r="DM31" i="12" s="1"/>
  <c r="BR31" i="12"/>
  <c r="DO30" i="12"/>
  <c r="DL30" i="12"/>
  <c r="CG30" i="12"/>
  <c r="CR30" i="12" s="1"/>
  <c r="DM30" i="12" s="1"/>
  <c r="BR30" i="12"/>
  <c r="DO29" i="12"/>
  <c r="DL29" i="12"/>
  <c r="CG29" i="12"/>
  <c r="CR29" i="12" s="1"/>
  <c r="DM29" i="12" s="1"/>
  <c r="BR29" i="12"/>
  <c r="DO28" i="12"/>
  <c r="DL28" i="12"/>
  <c r="CG28" i="12"/>
  <c r="CR28" i="12" s="1"/>
  <c r="DM28" i="12" s="1"/>
  <c r="BR28" i="12"/>
  <c r="DO27" i="12"/>
  <c r="DL27" i="12"/>
  <c r="CG27" i="12"/>
  <c r="CR27" i="12" s="1"/>
  <c r="DM27" i="12" s="1"/>
  <c r="BR27" i="12"/>
  <c r="DO26" i="12"/>
  <c r="DL26" i="12"/>
  <c r="CG26" i="12"/>
  <c r="CR26" i="12" s="1"/>
  <c r="DM26" i="12" s="1"/>
  <c r="BR26" i="12"/>
  <c r="DO25" i="12"/>
  <c r="DL25" i="12"/>
  <c r="CG25" i="12"/>
  <c r="CR25" i="12" s="1"/>
  <c r="DM25" i="12" s="1"/>
  <c r="BR25" i="12"/>
  <c r="DO24" i="12"/>
  <c r="DL24" i="12"/>
  <c r="CG24" i="12"/>
  <c r="BR24" i="12"/>
  <c r="DO23" i="12"/>
  <c r="DL23" i="12"/>
  <c r="CG23" i="12"/>
  <c r="BR23" i="12"/>
  <c r="DO22" i="12"/>
  <c r="DL22" i="12"/>
  <c r="CG22" i="12"/>
  <c r="CR22" i="12" s="1"/>
  <c r="DM22" i="12" s="1"/>
  <c r="BR22" i="12"/>
  <c r="DO21" i="12"/>
  <c r="DL21" i="12"/>
  <c r="CG21" i="12"/>
  <c r="CR21" i="12" s="1"/>
  <c r="DM21" i="12" s="1"/>
  <c r="BR21" i="12"/>
  <c r="DO20" i="12"/>
  <c r="DL20" i="12"/>
  <c r="CG20" i="12"/>
  <c r="CR20" i="12" s="1"/>
  <c r="DM20" i="12" s="1"/>
  <c r="BR20" i="12"/>
  <c r="DO19" i="12"/>
  <c r="DL19" i="12"/>
  <c r="CG19" i="12"/>
  <c r="CR19" i="12" s="1"/>
  <c r="DM19" i="12" s="1"/>
  <c r="BR19" i="12"/>
  <c r="DO18" i="12"/>
  <c r="DL18" i="12"/>
  <c r="CG18" i="12"/>
  <c r="CR18" i="12" s="1"/>
  <c r="DM18" i="12" s="1"/>
  <c r="BR18" i="12"/>
  <c r="DO17" i="12"/>
  <c r="DL17" i="12"/>
  <c r="CG17" i="12"/>
  <c r="CR17" i="12" s="1"/>
  <c r="DM17" i="12" s="1"/>
  <c r="BR17" i="12"/>
  <c r="DO16" i="12"/>
  <c r="DL16" i="12"/>
  <c r="CG16" i="12"/>
  <c r="CR16" i="12" s="1"/>
  <c r="DM16" i="12" s="1"/>
  <c r="BR16" i="12"/>
  <c r="DO15" i="12"/>
  <c r="DL15" i="12"/>
  <c r="CG15" i="12"/>
  <c r="CR15" i="12" s="1"/>
  <c r="DM15" i="12" s="1"/>
  <c r="BR15" i="12"/>
  <c r="DO14" i="12"/>
  <c r="DL14" i="12"/>
  <c r="CG14" i="12"/>
  <c r="CR14" i="12" s="1"/>
  <c r="DM14" i="12" s="1"/>
  <c r="BR14" i="12"/>
  <c r="DO13" i="12"/>
  <c r="DL13" i="12"/>
  <c r="CG13" i="12"/>
  <c r="CR13" i="12" s="1"/>
  <c r="DM13" i="12" s="1"/>
  <c r="BR13" i="12"/>
  <c r="DO12" i="12"/>
  <c r="DL12" i="12"/>
  <c r="CG12" i="12"/>
  <c r="CR12" i="12" s="1"/>
  <c r="DM12" i="12" s="1"/>
  <c r="BR12" i="12"/>
  <c r="DO11" i="12"/>
  <c r="DL11" i="12"/>
  <c r="CG11" i="12"/>
  <c r="CR11" i="12" s="1"/>
  <c r="DM11" i="12" s="1"/>
  <c r="BR11" i="12"/>
  <c r="DO10" i="12"/>
  <c r="DL10" i="12"/>
  <c r="CG10" i="12"/>
  <c r="CR10" i="12" s="1"/>
  <c r="DM10" i="12" s="1"/>
  <c r="BR10" i="12"/>
  <c r="DO9" i="12"/>
  <c r="DL9" i="12"/>
  <c r="CG9" i="12"/>
  <c r="CR9" i="12" s="1"/>
  <c r="DM9" i="12" s="1"/>
  <c r="BR9" i="12"/>
  <c r="DO8" i="12"/>
  <c r="DL8" i="12"/>
  <c r="CG8" i="12"/>
  <c r="BR8" i="12"/>
  <c r="DO7" i="12"/>
  <c r="DL7" i="12"/>
  <c r="CG7" i="12"/>
  <c r="BR7" i="12"/>
  <c r="DO6" i="12"/>
  <c r="DL6" i="12"/>
  <c r="CG6" i="12"/>
  <c r="CR6" i="12" s="1"/>
  <c r="DM6" i="12" s="1"/>
  <c r="BR6" i="12"/>
  <c r="DO5" i="12"/>
  <c r="DL5" i="12"/>
  <c r="CG5" i="12"/>
  <c r="CR5" i="12" s="1"/>
  <c r="DM5" i="12" s="1"/>
  <c r="BR5" i="12"/>
  <c r="DO4" i="12"/>
  <c r="DL4" i="12"/>
  <c r="CG4" i="12"/>
  <c r="CR4" i="12" s="1"/>
  <c r="DM4" i="12" s="1"/>
  <c r="BR4" i="12"/>
  <c r="DO3" i="12"/>
  <c r="DL3" i="12"/>
  <c r="CG3" i="12"/>
  <c r="CR3" i="12" s="1"/>
  <c r="DM3" i="12" s="1"/>
  <c r="BR3" i="12"/>
  <c r="BB163" i="12"/>
  <c r="BA163" i="12"/>
  <c r="AX163" i="12"/>
  <c r="AW163" i="12"/>
  <c r="BB162" i="12"/>
  <c r="BA162" i="12"/>
  <c r="AX162" i="12"/>
  <c r="AW162" i="12"/>
  <c r="BB161" i="12"/>
  <c r="BA161" i="12"/>
  <c r="AX161" i="12"/>
  <c r="AW161" i="12"/>
  <c r="BB160" i="12"/>
  <c r="BA160" i="12"/>
  <c r="AX160" i="12"/>
  <c r="AW160" i="12"/>
  <c r="BB159" i="12"/>
  <c r="BA159" i="12"/>
  <c r="AX159" i="12"/>
  <c r="AW159" i="12"/>
  <c r="BB158" i="12"/>
  <c r="BA158" i="12"/>
  <c r="AX158" i="12"/>
  <c r="AW158" i="12"/>
  <c r="BB157" i="12"/>
  <c r="BA157" i="12"/>
  <c r="AX157" i="12"/>
  <c r="AW157" i="12"/>
  <c r="BB156" i="12"/>
  <c r="BA156" i="12"/>
  <c r="AX156" i="12"/>
  <c r="AW156" i="12"/>
  <c r="BB155" i="12"/>
  <c r="BA155" i="12"/>
  <c r="AX155" i="12"/>
  <c r="AW155" i="12"/>
  <c r="BB154" i="12"/>
  <c r="BA154" i="12"/>
  <c r="AX154" i="12"/>
  <c r="AW154" i="12"/>
  <c r="BB153" i="12"/>
  <c r="BA153" i="12"/>
  <c r="AX153" i="12"/>
  <c r="AW153" i="12"/>
  <c r="BB152" i="12"/>
  <c r="BA152" i="12"/>
  <c r="AX152" i="12"/>
  <c r="AW152" i="12"/>
  <c r="BB151" i="12"/>
  <c r="BA151" i="12"/>
  <c r="AX151" i="12"/>
  <c r="AW151" i="12"/>
  <c r="BB150" i="12"/>
  <c r="BA150" i="12"/>
  <c r="AX150" i="12"/>
  <c r="AW150" i="12"/>
  <c r="BB149" i="12"/>
  <c r="BA149" i="12"/>
  <c r="AX149" i="12"/>
  <c r="AW149" i="12"/>
  <c r="BB148" i="12"/>
  <c r="BA148" i="12"/>
  <c r="AX148" i="12"/>
  <c r="AW148" i="12"/>
  <c r="BB147" i="12"/>
  <c r="BA147" i="12"/>
  <c r="AX147" i="12"/>
  <c r="AW147" i="12"/>
  <c r="BB146" i="12"/>
  <c r="BA146" i="12"/>
  <c r="AX146" i="12"/>
  <c r="AW146" i="12"/>
  <c r="BB145" i="12"/>
  <c r="BA145" i="12"/>
  <c r="AX145" i="12"/>
  <c r="AW145" i="12"/>
  <c r="BB144" i="12"/>
  <c r="BA144" i="12"/>
  <c r="AX144" i="12"/>
  <c r="AW144" i="12"/>
  <c r="BB143" i="12"/>
  <c r="BA143" i="12"/>
  <c r="AX143" i="12"/>
  <c r="AW143" i="12"/>
  <c r="BB142" i="12"/>
  <c r="BA142" i="12"/>
  <c r="AX142" i="12"/>
  <c r="AW142" i="12"/>
  <c r="BB141" i="12"/>
  <c r="BA141" i="12"/>
  <c r="AX141" i="12"/>
  <c r="AW141" i="12"/>
  <c r="BB140" i="12"/>
  <c r="BA140" i="12"/>
  <c r="AX140" i="12"/>
  <c r="AW140" i="12"/>
  <c r="BB139" i="12"/>
  <c r="BA139" i="12"/>
  <c r="AX139" i="12"/>
  <c r="AW139" i="12"/>
  <c r="BB138" i="12"/>
  <c r="BA138" i="12"/>
  <c r="AX138" i="12"/>
  <c r="AW138" i="12"/>
  <c r="BB137" i="12"/>
  <c r="BA137" i="12"/>
  <c r="AX137" i="12"/>
  <c r="AW137" i="12"/>
  <c r="BB136" i="12"/>
  <c r="BA136" i="12"/>
  <c r="AX136" i="12"/>
  <c r="AW136" i="12"/>
  <c r="BB135" i="12"/>
  <c r="BA135" i="12"/>
  <c r="AX135" i="12"/>
  <c r="AW135" i="12"/>
  <c r="BB134" i="12"/>
  <c r="BA134" i="12"/>
  <c r="AX134" i="12"/>
  <c r="AW134" i="12"/>
  <c r="BB133" i="12"/>
  <c r="BA133" i="12"/>
  <c r="AX133" i="12"/>
  <c r="AW133" i="12"/>
  <c r="BB132" i="12"/>
  <c r="BA132" i="12"/>
  <c r="AX132" i="12"/>
  <c r="AW132" i="12"/>
  <c r="BB131" i="12"/>
  <c r="BA131" i="12"/>
  <c r="AX131" i="12"/>
  <c r="AW131" i="12"/>
  <c r="BB130" i="12"/>
  <c r="BA130" i="12"/>
  <c r="AX130" i="12"/>
  <c r="AW130" i="12"/>
  <c r="BB129" i="12"/>
  <c r="BA129" i="12"/>
  <c r="AX129" i="12"/>
  <c r="AW129" i="12"/>
  <c r="BB128" i="12"/>
  <c r="BA128" i="12"/>
  <c r="AX128" i="12"/>
  <c r="AW128" i="12"/>
  <c r="BB127" i="12"/>
  <c r="BA127" i="12"/>
  <c r="AX127" i="12"/>
  <c r="AW127" i="12"/>
  <c r="BB126" i="12"/>
  <c r="BA126" i="12"/>
  <c r="AX126" i="12"/>
  <c r="AW126" i="12"/>
  <c r="BB125" i="12"/>
  <c r="BA125" i="12"/>
  <c r="AX125" i="12"/>
  <c r="AW125" i="12"/>
  <c r="BB124" i="12"/>
  <c r="BA124" i="12"/>
  <c r="AX124" i="12"/>
  <c r="AW124" i="12"/>
  <c r="BB123" i="12"/>
  <c r="BA123" i="12"/>
  <c r="AX123" i="12"/>
  <c r="AW123" i="12"/>
  <c r="BB122" i="12"/>
  <c r="BA122" i="12"/>
  <c r="AX122" i="12"/>
  <c r="AW122" i="12"/>
  <c r="BB121" i="12"/>
  <c r="BA121" i="12"/>
  <c r="AX121" i="12"/>
  <c r="AW121" i="12"/>
  <c r="BB120" i="12"/>
  <c r="BA120" i="12"/>
  <c r="AX120" i="12"/>
  <c r="AW120" i="12"/>
  <c r="BB119" i="12"/>
  <c r="BA119" i="12"/>
  <c r="AX119" i="12"/>
  <c r="AW119" i="12"/>
  <c r="BB118" i="12"/>
  <c r="BA118" i="12"/>
  <c r="AX118" i="12"/>
  <c r="AW118" i="12"/>
  <c r="BB117" i="12"/>
  <c r="BA117" i="12"/>
  <c r="AX117" i="12"/>
  <c r="AW117" i="12"/>
  <c r="BB116" i="12"/>
  <c r="BA116" i="12"/>
  <c r="AX116" i="12"/>
  <c r="AW116" i="12"/>
  <c r="BB115" i="12"/>
  <c r="BA115" i="12"/>
  <c r="AX115" i="12"/>
  <c r="AW115" i="12"/>
  <c r="BB114" i="12"/>
  <c r="BA114" i="12"/>
  <c r="AX114" i="12"/>
  <c r="AW114" i="12"/>
  <c r="BB113" i="12"/>
  <c r="BA113" i="12"/>
  <c r="AX113" i="12"/>
  <c r="AW113" i="12"/>
  <c r="BB112" i="12"/>
  <c r="BA112" i="12"/>
  <c r="AX112" i="12"/>
  <c r="AW112" i="12"/>
  <c r="BB111" i="12"/>
  <c r="BA111" i="12"/>
  <c r="AX111" i="12"/>
  <c r="AW111" i="12"/>
  <c r="BB110" i="12"/>
  <c r="BA110" i="12"/>
  <c r="AX110" i="12"/>
  <c r="AW110" i="12"/>
  <c r="BB109" i="12"/>
  <c r="BA109" i="12"/>
  <c r="AX109" i="12"/>
  <c r="AW109" i="12"/>
  <c r="BB108" i="12"/>
  <c r="BA108" i="12"/>
  <c r="AX108" i="12"/>
  <c r="AW108" i="12"/>
  <c r="BB107" i="12"/>
  <c r="BA107" i="12"/>
  <c r="AX107" i="12"/>
  <c r="AW107" i="12"/>
  <c r="BB106" i="12"/>
  <c r="BA106" i="12"/>
  <c r="AX106" i="12"/>
  <c r="AW106" i="12"/>
  <c r="BB105" i="12"/>
  <c r="BA105" i="12"/>
  <c r="AX105" i="12"/>
  <c r="AW105" i="12"/>
  <c r="BB104" i="12"/>
  <c r="BA104" i="12"/>
  <c r="AX104" i="12"/>
  <c r="AW104" i="12"/>
  <c r="BB103" i="12"/>
  <c r="BA103" i="12"/>
  <c r="AX103" i="12"/>
  <c r="AW103" i="12"/>
  <c r="BB102" i="12"/>
  <c r="BA102" i="12"/>
  <c r="AX102" i="12"/>
  <c r="AW102" i="12"/>
  <c r="BB101" i="12"/>
  <c r="BA101" i="12"/>
  <c r="AX101" i="12"/>
  <c r="AW101" i="12"/>
  <c r="BB100" i="12"/>
  <c r="BA100" i="12"/>
  <c r="AX100" i="12"/>
  <c r="AW100" i="12"/>
  <c r="BB99" i="12"/>
  <c r="BA99" i="12"/>
  <c r="AX99" i="12"/>
  <c r="AW99" i="12"/>
  <c r="BB98" i="12"/>
  <c r="BA98" i="12"/>
  <c r="AX98" i="12"/>
  <c r="AW98" i="12"/>
  <c r="BB97" i="12"/>
  <c r="BA97" i="12"/>
  <c r="AX97" i="12"/>
  <c r="AW97" i="12"/>
  <c r="BB96" i="12"/>
  <c r="BA96" i="12"/>
  <c r="AX96" i="12"/>
  <c r="AW96" i="12"/>
  <c r="BB95" i="12"/>
  <c r="BA95" i="12"/>
  <c r="AX95" i="12"/>
  <c r="AW95" i="12"/>
  <c r="BB94" i="12"/>
  <c r="BA94" i="12"/>
  <c r="AX94" i="12"/>
  <c r="AW94" i="12"/>
  <c r="BB93" i="12"/>
  <c r="BA93" i="12"/>
  <c r="AX93" i="12"/>
  <c r="AW93" i="12"/>
  <c r="BB92" i="12"/>
  <c r="BA92" i="12"/>
  <c r="AX92" i="12"/>
  <c r="AW92" i="12"/>
  <c r="BB91" i="12"/>
  <c r="BA91" i="12"/>
  <c r="AX91" i="12"/>
  <c r="AW91" i="12"/>
  <c r="BB90" i="12"/>
  <c r="BA90" i="12"/>
  <c r="AX90" i="12"/>
  <c r="AW90" i="12"/>
  <c r="BB89" i="12"/>
  <c r="BA89" i="12"/>
  <c r="AX89" i="12"/>
  <c r="AW89" i="12"/>
  <c r="BB88" i="12"/>
  <c r="BA88" i="12"/>
  <c r="AX88" i="12"/>
  <c r="AW88" i="12"/>
  <c r="BB87" i="12"/>
  <c r="BA87" i="12"/>
  <c r="AX87" i="12"/>
  <c r="AW87" i="12"/>
  <c r="BB86" i="12"/>
  <c r="BA86" i="12"/>
  <c r="AX86" i="12"/>
  <c r="AW86" i="12"/>
  <c r="BB85" i="12"/>
  <c r="BA85" i="12"/>
  <c r="AX85" i="12"/>
  <c r="AW85" i="12"/>
  <c r="BB84" i="12"/>
  <c r="BA84" i="12"/>
  <c r="AX84" i="12"/>
  <c r="AW84" i="12"/>
  <c r="BB83" i="12"/>
  <c r="BA83" i="12"/>
  <c r="AX83" i="12"/>
  <c r="AW83" i="12"/>
  <c r="BB82" i="12"/>
  <c r="BA82" i="12"/>
  <c r="AX82" i="12"/>
  <c r="AW82" i="12"/>
  <c r="BB81" i="12"/>
  <c r="BA81" i="12"/>
  <c r="AX81" i="12"/>
  <c r="AW81" i="12"/>
  <c r="BB80" i="12"/>
  <c r="BA80" i="12"/>
  <c r="AX80" i="12"/>
  <c r="AW80" i="12"/>
  <c r="BB79" i="12"/>
  <c r="BA79" i="12"/>
  <c r="AX79" i="12"/>
  <c r="AW79" i="12"/>
  <c r="BB78" i="12"/>
  <c r="BA78" i="12"/>
  <c r="AX78" i="12"/>
  <c r="AW78" i="12"/>
  <c r="BB77" i="12"/>
  <c r="BA77" i="12"/>
  <c r="AX77" i="12"/>
  <c r="AW77" i="12"/>
  <c r="BB76" i="12"/>
  <c r="BA76" i="12"/>
  <c r="AX76" i="12"/>
  <c r="AW76" i="12"/>
  <c r="BB75" i="12"/>
  <c r="BA75" i="12"/>
  <c r="AX75" i="12"/>
  <c r="AW75" i="12"/>
  <c r="BB74" i="12"/>
  <c r="BA74" i="12"/>
  <c r="AX74" i="12"/>
  <c r="AW74" i="12"/>
  <c r="BB73" i="12"/>
  <c r="BA73" i="12"/>
  <c r="AX73" i="12"/>
  <c r="AW73" i="12"/>
  <c r="BB72" i="12"/>
  <c r="BA72" i="12"/>
  <c r="AX72" i="12"/>
  <c r="AW72" i="12"/>
  <c r="BB71" i="12"/>
  <c r="BA71" i="12"/>
  <c r="AX71" i="12"/>
  <c r="AW71" i="12"/>
  <c r="BB70" i="12"/>
  <c r="BA70" i="12"/>
  <c r="AX70" i="12"/>
  <c r="AW70" i="12"/>
  <c r="BB69" i="12"/>
  <c r="BA69" i="12"/>
  <c r="AX69" i="12"/>
  <c r="AW69" i="12"/>
  <c r="BB68" i="12"/>
  <c r="BA68" i="12"/>
  <c r="AX68" i="12"/>
  <c r="AW68" i="12"/>
  <c r="BB67" i="12"/>
  <c r="BA67" i="12"/>
  <c r="AX67" i="12"/>
  <c r="AW67" i="12"/>
  <c r="BB66" i="12"/>
  <c r="BA66" i="12"/>
  <c r="AX66" i="12"/>
  <c r="AW66" i="12"/>
  <c r="BB65" i="12"/>
  <c r="BA65" i="12"/>
  <c r="AX65" i="12"/>
  <c r="AW65" i="12"/>
  <c r="BB64" i="12"/>
  <c r="BA64" i="12"/>
  <c r="AX64" i="12"/>
  <c r="AW64" i="12"/>
  <c r="BB63" i="12"/>
  <c r="BA63" i="12"/>
  <c r="AX63" i="12"/>
  <c r="AW63" i="12"/>
  <c r="BB62" i="12"/>
  <c r="BA62" i="12"/>
  <c r="AX62" i="12"/>
  <c r="AW62" i="12"/>
  <c r="BB61" i="12"/>
  <c r="BA61" i="12"/>
  <c r="AX61" i="12"/>
  <c r="AW61" i="12"/>
  <c r="BB60" i="12"/>
  <c r="BA60" i="12"/>
  <c r="AX60" i="12"/>
  <c r="AW60" i="12"/>
  <c r="BB59" i="12"/>
  <c r="BA59" i="12"/>
  <c r="AX59" i="12"/>
  <c r="AW59" i="12"/>
  <c r="BB58" i="12"/>
  <c r="BA58" i="12"/>
  <c r="AX58" i="12"/>
  <c r="AW58" i="12"/>
  <c r="BB57" i="12"/>
  <c r="BA57" i="12"/>
  <c r="AX57" i="12"/>
  <c r="AW57" i="12"/>
  <c r="BB56" i="12"/>
  <c r="BA56" i="12"/>
  <c r="AX56" i="12"/>
  <c r="AW56" i="12"/>
  <c r="BB55" i="12"/>
  <c r="BA55" i="12"/>
  <c r="AX55" i="12"/>
  <c r="AW55" i="12"/>
  <c r="BB54" i="12"/>
  <c r="BA54" i="12"/>
  <c r="AX54" i="12"/>
  <c r="AW54" i="12"/>
  <c r="BB53" i="12"/>
  <c r="BA53" i="12"/>
  <c r="AX53" i="12"/>
  <c r="AW53" i="12"/>
  <c r="BB52" i="12"/>
  <c r="BA52" i="12"/>
  <c r="AX52" i="12"/>
  <c r="AW52" i="12"/>
  <c r="BB51" i="12"/>
  <c r="BA51" i="12"/>
  <c r="AX51" i="12"/>
  <c r="AW51" i="12"/>
  <c r="BB50" i="12"/>
  <c r="BA50" i="12"/>
  <c r="AX50" i="12"/>
  <c r="AW50" i="12"/>
  <c r="BB49" i="12"/>
  <c r="BA49" i="12"/>
  <c r="AX49" i="12"/>
  <c r="AW49" i="12"/>
  <c r="BB48" i="12"/>
  <c r="BA48" i="12"/>
  <c r="AX48" i="12"/>
  <c r="AW48" i="12"/>
  <c r="BB47" i="12"/>
  <c r="BA47" i="12"/>
  <c r="AX47" i="12"/>
  <c r="AW47" i="12"/>
  <c r="BB46" i="12"/>
  <c r="BA46" i="12"/>
  <c r="AX46" i="12"/>
  <c r="AW46" i="12"/>
  <c r="BB45" i="12"/>
  <c r="BA45" i="12"/>
  <c r="AX45" i="12"/>
  <c r="AW45" i="12"/>
  <c r="BB44" i="12"/>
  <c r="BA44" i="12"/>
  <c r="AX44" i="12"/>
  <c r="AW44" i="12"/>
  <c r="BB43" i="12"/>
  <c r="BA43" i="12"/>
  <c r="AX43" i="12"/>
  <c r="AW43" i="12"/>
  <c r="BB42" i="12"/>
  <c r="BA42" i="12"/>
  <c r="AX42" i="12"/>
  <c r="AW42" i="12"/>
  <c r="BB41" i="12"/>
  <c r="BA41" i="12"/>
  <c r="AX41" i="12"/>
  <c r="AW41" i="12"/>
  <c r="BB40" i="12"/>
  <c r="BA40" i="12"/>
  <c r="AX40" i="12"/>
  <c r="AW40" i="12"/>
  <c r="BB39" i="12"/>
  <c r="BA39" i="12"/>
  <c r="AX39" i="12"/>
  <c r="AW39" i="12"/>
  <c r="BB38" i="12"/>
  <c r="BA38" i="12"/>
  <c r="AX38" i="12"/>
  <c r="AW38" i="12"/>
  <c r="BB37" i="12"/>
  <c r="BA37" i="12"/>
  <c r="AX37" i="12"/>
  <c r="AW37" i="12"/>
  <c r="BB36" i="12"/>
  <c r="BA36" i="12"/>
  <c r="AX36" i="12"/>
  <c r="AW36" i="12"/>
  <c r="BB35" i="12"/>
  <c r="BA35" i="12"/>
  <c r="AX35" i="12"/>
  <c r="AW35" i="12"/>
  <c r="BB34" i="12"/>
  <c r="BA34" i="12"/>
  <c r="AX34" i="12"/>
  <c r="AW34" i="12"/>
  <c r="BB33" i="12"/>
  <c r="BA33" i="12"/>
  <c r="AX33" i="12"/>
  <c r="AW33" i="12"/>
  <c r="BB32" i="12"/>
  <c r="BA32" i="12"/>
  <c r="AX32" i="12"/>
  <c r="AW32" i="12"/>
  <c r="BB31" i="12"/>
  <c r="BA31" i="12"/>
  <c r="AX31" i="12"/>
  <c r="AW31" i="12"/>
  <c r="BB30" i="12"/>
  <c r="BA30" i="12"/>
  <c r="AX30" i="12"/>
  <c r="AW30" i="12"/>
  <c r="BB29" i="12"/>
  <c r="BA29" i="12"/>
  <c r="AX29" i="12"/>
  <c r="AW29" i="12"/>
  <c r="BB28" i="12"/>
  <c r="BA28" i="12"/>
  <c r="AX28" i="12"/>
  <c r="AW28" i="12"/>
  <c r="BB27" i="12"/>
  <c r="BA27" i="12"/>
  <c r="AX27" i="12"/>
  <c r="AW27" i="12"/>
  <c r="BB26" i="12"/>
  <c r="BA26" i="12"/>
  <c r="AX26" i="12"/>
  <c r="AW26" i="12"/>
  <c r="BB25" i="12"/>
  <c r="BA25" i="12"/>
  <c r="AX25" i="12"/>
  <c r="AW25" i="12"/>
  <c r="BB24" i="12"/>
  <c r="BA24" i="12"/>
  <c r="AX24" i="12"/>
  <c r="AW24" i="12"/>
  <c r="BB23" i="12"/>
  <c r="BA23" i="12"/>
  <c r="AX23" i="12"/>
  <c r="AW23" i="12"/>
  <c r="BB22" i="12"/>
  <c r="BA22" i="12"/>
  <c r="AX22" i="12"/>
  <c r="AW22" i="12"/>
  <c r="BB21" i="12"/>
  <c r="BA21" i="12"/>
  <c r="AX21" i="12"/>
  <c r="AW21" i="12"/>
  <c r="BB20" i="12"/>
  <c r="BA20" i="12"/>
  <c r="AX20" i="12"/>
  <c r="AW20" i="12"/>
  <c r="BB19" i="12"/>
  <c r="BA19" i="12"/>
  <c r="AX19" i="12"/>
  <c r="AW19" i="12"/>
  <c r="BB18" i="12"/>
  <c r="BA18" i="12"/>
  <c r="AX18" i="12"/>
  <c r="AW18" i="12"/>
  <c r="BB17" i="12"/>
  <c r="BA17" i="12"/>
  <c r="AX17" i="12"/>
  <c r="AW17" i="12"/>
  <c r="BB16" i="12"/>
  <c r="BA16" i="12"/>
  <c r="AX16" i="12"/>
  <c r="AW16" i="12"/>
  <c r="BB15" i="12"/>
  <c r="BA15" i="12"/>
  <c r="AX15" i="12"/>
  <c r="AW15" i="12"/>
  <c r="BB14" i="12"/>
  <c r="BA14" i="12"/>
  <c r="AX14" i="12"/>
  <c r="AW14" i="12"/>
  <c r="BB13" i="12"/>
  <c r="BA13" i="12"/>
  <c r="AX13" i="12"/>
  <c r="AW13" i="12"/>
  <c r="BB12" i="12"/>
  <c r="BA12" i="12"/>
  <c r="AX12" i="12"/>
  <c r="AW12" i="12"/>
  <c r="BB11" i="12"/>
  <c r="BA11" i="12"/>
  <c r="AX11" i="12"/>
  <c r="AW11" i="12"/>
  <c r="BB10" i="12"/>
  <c r="BA10" i="12"/>
  <c r="AX10" i="12"/>
  <c r="AW10" i="12"/>
  <c r="BB9" i="12"/>
  <c r="BA9" i="12"/>
  <c r="AX9" i="12"/>
  <c r="AW9" i="12"/>
  <c r="BB8" i="12"/>
  <c r="BA8" i="12"/>
  <c r="AX8" i="12"/>
  <c r="AW8" i="12"/>
  <c r="BB7" i="12"/>
  <c r="BA7" i="12"/>
  <c r="AX7" i="12"/>
  <c r="AW7" i="12"/>
  <c r="BB6" i="12"/>
  <c r="BA6" i="12"/>
  <c r="AX6" i="12"/>
  <c r="AW6" i="12"/>
  <c r="BB5" i="12"/>
  <c r="BA5" i="12"/>
  <c r="AX5" i="12"/>
  <c r="AW5" i="12"/>
  <c r="BB4" i="12"/>
  <c r="BA4" i="12"/>
  <c r="AX4" i="12"/>
  <c r="AW4" i="12"/>
  <c r="BB3" i="12"/>
  <c r="BA3" i="12"/>
  <c r="AX3" i="12"/>
  <c r="AW3" i="12"/>
  <c r="B164" i="12"/>
  <c r="C164" i="12"/>
  <c r="DS166" i="12" s="1"/>
  <c r="D164" i="12"/>
  <c r="E164" i="12"/>
  <c r="DN48" i="12" s="1"/>
  <c r="K164" i="12"/>
  <c r="E165" i="12"/>
  <c r="DO2" i="12"/>
  <c r="DL2" i="12"/>
  <c r="BS164" i="12"/>
  <c r="CF167" i="12"/>
  <c r="C173" i="12"/>
  <c r="D172" i="12"/>
  <c r="D171" i="12"/>
  <c r="F171" i="12" s="1"/>
  <c r="D170" i="12"/>
  <c r="D169" i="12"/>
  <c r="K165" i="12"/>
  <c r="DD164" i="12"/>
  <c r="DD166" i="12" s="1"/>
  <c r="DD167" i="12" s="1"/>
  <c r="CG2" i="12"/>
  <c r="CR2" i="12" s="1"/>
  <c r="DM2" i="12" s="1"/>
  <c r="BR2" i="12"/>
  <c r="BB2" i="12"/>
  <c r="BA2" i="12"/>
  <c r="AX2" i="12"/>
  <c r="AW2" i="12"/>
  <c r="BC93" i="12" l="1"/>
  <c r="BC95" i="12"/>
  <c r="AY98" i="12"/>
  <c r="BC122" i="12"/>
  <c r="AY113" i="12"/>
  <c r="AY115" i="12"/>
  <c r="AY94" i="12"/>
  <c r="AY95" i="12"/>
  <c r="AY97" i="12"/>
  <c r="AY99" i="12"/>
  <c r="AY116" i="12"/>
  <c r="BC40" i="12"/>
  <c r="BC77" i="12"/>
  <c r="AY134" i="12"/>
  <c r="AY135" i="12"/>
  <c r="AY136" i="12"/>
  <c r="AY140" i="12"/>
  <c r="AY141" i="12"/>
  <c r="BC74" i="12"/>
  <c r="AY4" i="12"/>
  <c r="AY5" i="12"/>
  <c r="AY6" i="12"/>
  <c r="AY7" i="12"/>
  <c r="AY12" i="12"/>
  <c r="AY17" i="12"/>
  <c r="AY18" i="12"/>
  <c r="AY19" i="12"/>
  <c r="AY22" i="12"/>
  <c r="AY23" i="12"/>
  <c r="AY24" i="12"/>
  <c r="AY27" i="12"/>
  <c r="AY50" i="12"/>
  <c r="AY66" i="12"/>
  <c r="AY67" i="12"/>
  <c r="AY80" i="12"/>
  <c r="BC109" i="12"/>
  <c r="BC112" i="12"/>
  <c r="BC113" i="12"/>
  <c r="BC114" i="12"/>
  <c r="BC115" i="12"/>
  <c r="AY120" i="12"/>
  <c r="AY121" i="12"/>
  <c r="BC66" i="12"/>
  <c r="BC80" i="12"/>
  <c r="AY91" i="12"/>
  <c r="AY92" i="12"/>
  <c r="AY105" i="12"/>
  <c r="AY148" i="12"/>
  <c r="AY154" i="12"/>
  <c r="AY162" i="12"/>
  <c r="BC3" i="12"/>
  <c r="BC4" i="12"/>
  <c r="BC9" i="12"/>
  <c r="BC13" i="12"/>
  <c r="BC18" i="12"/>
  <c r="BC19" i="12"/>
  <c r="BC27" i="12"/>
  <c r="BC29" i="12"/>
  <c r="BC32" i="12"/>
  <c r="AY34" i="12"/>
  <c r="AY35" i="12"/>
  <c r="BC130" i="12"/>
  <c r="BC133" i="12"/>
  <c r="BC135" i="12"/>
  <c r="BC139" i="12"/>
  <c r="BC141" i="12"/>
  <c r="BC143" i="12"/>
  <c r="BC146" i="12"/>
  <c r="BC155" i="12"/>
  <c r="BC156" i="12"/>
  <c r="BC157" i="12"/>
  <c r="BC159" i="12"/>
  <c r="BC42" i="12"/>
  <c r="BC43" i="12"/>
  <c r="BC44" i="12"/>
  <c r="BC49" i="12"/>
  <c r="BC50" i="12"/>
  <c r="BC52" i="12"/>
  <c r="BC53" i="12"/>
  <c r="AY58" i="12"/>
  <c r="AY65" i="12"/>
  <c r="BC84" i="12"/>
  <c r="AY86" i="12"/>
  <c r="AY108" i="12"/>
  <c r="BC125" i="12"/>
  <c r="AY145" i="12"/>
  <c r="AY153" i="12"/>
  <c r="BC7" i="12"/>
  <c r="BC58" i="12"/>
  <c r="BC61" i="12"/>
  <c r="BC70" i="12"/>
  <c r="BC92" i="12"/>
  <c r="AY137" i="12"/>
  <c r="AY138" i="12"/>
  <c r="BC110" i="12"/>
  <c r="BC5" i="12"/>
  <c r="BC71" i="12"/>
  <c r="BC35" i="12"/>
  <c r="AY41" i="12"/>
  <c r="AY42" i="12"/>
  <c r="AY43" i="12"/>
  <c r="BC78" i="12"/>
  <c r="AY81" i="12"/>
  <c r="AY100" i="12"/>
  <c r="BC117" i="12"/>
  <c r="BC20" i="12"/>
  <c r="AY56" i="12"/>
  <c r="BC81" i="12"/>
  <c r="AY82" i="12"/>
  <c r="AY85" i="12"/>
  <c r="BC101" i="12"/>
  <c r="BC104" i="12"/>
  <c r="AY107" i="12"/>
  <c r="AY126" i="12"/>
  <c r="AY127" i="12"/>
  <c r="DN10" i="12"/>
  <c r="DN25" i="12"/>
  <c r="BC11" i="12"/>
  <c r="AY14" i="12"/>
  <c r="AY15" i="12"/>
  <c r="AY16" i="12"/>
  <c r="BC28" i="12"/>
  <c r="AY30" i="12"/>
  <c r="AY31" i="12"/>
  <c r="BC60" i="12"/>
  <c r="AY69" i="12"/>
  <c r="AY78" i="12"/>
  <c r="BC86" i="12"/>
  <c r="BC88" i="12"/>
  <c r="BC89" i="12"/>
  <c r="BC100" i="12"/>
  <c r="BC111" i="12"/>
  <c r="AY124" i="12"/>
  <c r="BC136" i="12"/>
  <c r="BC138" i="12"/>
  <c r="AY146" i="12"/>
  <c r="DN29" i="12"/>
  <c r="DN36" i="12"/>
  <c r="DN44" i="12"/>
  <c r="BC12" i="12"/>
  <c r="AY32" i="12"/>
  <c r="BC47" i="12"/>
  <c r="BC48" i="12"/>
  <c r="AY49" i="12"/>
  <c r="BC62" i="12"/>
  <c r="BC68" i="12"/>
  <c r="BC69" i="12"/>
  <c r="AY72" i="12"/>
  <c r="AY73" i="12"/>
  <c r="BC79" i="12"/>
  <c r="BC90" i="12"/>
  <c r="BC103" i="12"/>
  <c r="AY117" i="12"/>
  <c r="BC124" i="12"/>
  <c r="AY129" i="12"/>
  <c r="BC147" i="12"/>
  <c r="BC148" i="12"/>
  <c r="BC149" i="12"/>
  <c r="BC151" i="12"/>
  <c r="DN33" i="12"/>
  <c r="DN52" i="12"/>
  <c r="AY33" i="12"/>
  <c r="BC21" i="12"/>
  <c r="BC22" i="12"/>
  <c r="BC23" i="12"/>
  <c r="AY25" i="12"/>
  <c r="AY38" i="12"/>
  <c r="AY39" i="12"/>
  <c r="AY40" i="12"/>
  <c r="AY57" i="12"/>
  <c r="BC73" i="12"/>
  <c r="AY74" i="12"/>
  <c r="BC119" i="12"/>
  <c r="BC126" i="12"/>
  <c r="BC127" i="12"/>
  <c r="AY130" i="12"/>
  <c r="AY131" i="12"/>
  <c r="AY132" i="12"/>
  <c r="AY156" i="12"/>
  <c r="DN74" i="12"/>
  <c r="DN17" i="12"/>
  <c r="BC31" i="12"/>
  <c r="AY8" i="12"/>
  <c r="AY11" i="12"/>
  <c r="BC26" i="12"/>
  <c r="AY28" i="12"/>
  <c r="BC36" i="12"/>
  <c r="BC38" i="12"/>
  <c r="BC39" i="12"/>
  <c r="BC41" i="12"/>
  <c r="BC55" i="12"/>
  <c r="BC57" i="12"/>
  <c r="AY60" i="12"/>
  <c r="AY75" i="12"/>
  <c r="AY76" i="12"/>
  <c r="AY77" i="12"/>
  <c r="BC85" i="12"/>
  <c r="AY89" i="12"/>
  <c r="BC98" i="12"/>
  <c r="BC108" i="12"/>
  <c r="AY110" i="12"/>
  <c r="AY111" i="12"/>
  <c r="BC132" i="12"/>
  <c r="BC163" i="12"/>
  <c r="DN21" i="12"/>
  <c r="AY54" i="12"/>
  <c r="BC102" i="12"/>
  <c r="AY114" i="12"/>
  <c r="BC118" i="12"/>
  <c r="DN9" i="12"/>
  <c r="DN41" i="12"/>
  <c r="DN49" i="12"/>
  <c r="AY36" i="12"/>
  <c r="AY90" i="12"/>
  <c r="BC128" i="12"/>
  <c r="DN8" i="12"/>
  <c r="DN16" i="12"/>
  <c r="DN20" i="12"/>
  <c r="DN24" i="12"/>
  <c r="DN28" i="12"/>
  <c r="DN38" i="12"/>
  <c r="DN46" i="12"/>
  <c r="AY59" i="12"/>
  <c r="BC63" i="12"/>
  <c r="BC8" i="12"/>
  <c r="AY9" i="12"/>
  <c r="BC17" i="12"/>
  <c r="BC54" i="12"/>
  <c r="AY61" i="12"/>
  <c r="BC65" i="12"/>
  <c r="AY70" i="12"/>
  <c r="BC82" i="12"/>
  <c r="AY83" i="12"/>
  <c r="AY84" i="12"/>
  <c r="AY87" i="12"/>
  <c r="AY88" i="12"/>
  <c r="AY96" i="12"/>
  <c r="AY112" i="12"/>
  <c r="BC120" i="12"/>
  <c r="BC134" i="12"/>
  <c r="BC140" i="12"/>
  <c r="AY142" i="12"/>
  <c r="AY143" i="12"/>
  <c r="AY144" i="12"/>
  <c r="AY157" i="12"/>
  <c r="AY158" i="12"/>
  <c r="AY159" i="12"/>
  <c r="AY160" i="12"/>
  <c r="AY161" i="12"/>
  <c r="DN7" i="12"/>
  <c r="DN32" i="12"/>
  <c r="DN35" i="12"/>
  <c r="DN43" i="12"/>
  <c r="DN51" i="12"/>
  <c r="DN76" i="12"/>
  <c r="DN6" i="12"/>
  <c r="DN14" i="12"/>
  <c r="DN15" i="12"/>
  <c r="DN19" i="12"/>
  <c r="DN23" i="12"/>
  <c r="DN27" i="12"/>
  <c r="DN31" i="12"/>
  <c r="DN40" i="12"/>
  <c r="BC46" i="12"/>
  <c r="DN100" i="12"/>
  <c r="DN99" i="12"/>
  <c r="DN160" i="12"/>
  <c r="DN152" i="12"/>
  <c r="DN149" i="12"/>
  <c r="DN141" i="12"/>
  <c r="DN117" i="12"/>
  <c r="DN109" i="12"/>
  <c r="DN88" i="12"/>
  <c r="DN80" i="12"/>
  <c r="DN70" i="12"/>
  <c r="DN69" i="12"/>
  <c r="DN68" i="12"/>
  <c r="DN67" i="12"/>
  <c r="DN66" i="12"/>
  <c r="DN65" i="12"/>
  <c r="DN64" i="12"/>
  <c r="DN63" i="12"/>
  <c r="DN62" i="12"/>
  <c r="DN163" i="12"/>
  <c r="DN155" i="12"/>
  <c r="DN144" i="12"/>
  <c r="DN136" i="12"/>
  <c r="DN132" i="12"/>
  <c r="DN128" i="12"/>
  <c r="DN124" i="12"/>
  <c r="DN118" i="12"/>
  <c r="DN110" i="12"/>
  <c r="DN102" i="12"/>
  <c r="DN89" i="12"/>
  <c r="DN81" i="12"/>
  <c r="DN72" i="12"/>
  <c r="DN71" i="12"/>
  <c r="DN61" i="12"/>
  <c r="DN60" i="12"/>
  <c r="DN59" i="12"/>
  <c r="DN58" i="12"/>
  <c r="DN57" i="12"/>
  <c r="DN56" i="12"/>
  <c r="DN55" i="12"/>
  <c r="DN158" i="12"/>
  <c r="DN150" i="12"/>
  <c r="DN147" i="12"/>
  <c r="DN139" i="12"/>
  <c r="DN119" i="12"/>
  <c r="DN111" i="12"/>
  <c r="DN103" i="12"/>
  <c r="DN101" i="12"/>
  <c r="DN98" i="12"/>
  <c r="DN97" i="12"/>
  <c r="DN96" i="12"/>
  <c r="DN95" i="12"/>
  <c r="DN94" i="12"/>
  <c r="DN93" i="12"/>
  <c r="DN92" i="12"/>
  <c r="DN91" i="12"/>
  <c r="DN90" i="12"/>
  <c r="DN82" i="12"/>
  <c r="DN73" i="12"/>
  <c r="DN54" i="12"/>
  <c r="DN53" i="12"/>
  <c r="DN161" i="12"/>
  <c r="DN153" i="12"/>
  <c r="DN142" i="12"/>
  <c r="DN133" i="12"/>
  <c r="DN129" i="12"/>
  <c r="DN125" i="12"/>
  <c r="DN121" i="12"/>
  <c r="DN120" i="12"/>
  <c r="DN112" i="12"/>
  <c r="DN104" i="12"/>
  <c r="DN83" i="12"/>
  <c r="DN156" i="12"/>
  <c r="DN145" i="12"/>
  <c r="DN137" i="12"/>
  <c r="DN113" i="12"/>
  <c r="DN105" i="12"/>
  <c r="DN159" i="12"/>
  <c r="DN151" i="12"/>
  <c r="DN148" i="12"/>
  <c r="DN140" i="12"/>
  <c r="DN134" i="12"/>
  <c r="DN130" i="12"/>
  <c r="DN126" i="12"/>
  <c r="DN122" i="12"/>
  <c r="DN114" i="12"/>
  <c r="DN106" i="12"/>
  <c r="DN85" i="12"/>
  <c r="DN77" i="12"/>
  <c r="DN162" i="12"/>
  <c r="DN154" i="12"/>
  <c r="DN143" i="12"/>
  <c r="DN135" i="12"/>
  <c r="DN115" i="12"/>
  <c r="DN107" i="12"/>
  <c r="DN86" i="12"/>
  <c r="DN78" i="12"/>
  <c r="DN157" i="12"/>
  <c r="DN146" i="12"/>
  <c r="DN138" i="12"/>
  <c r="DN131" i="12"/>
  <c r="DN127" i="12"/>
  <c r="DN123" i="12"/>
  <c r="DN116" i="12"/>
  <c r="DN108" i="12"/>
  <c r="DN87" i="12"/>
  <c r="DN79" i="12"/>
  <c r="BC24" i="12"/>
  <c r="BC37" i="12"/>
  <c r="AY44" i="12"/>
  <c r="BC94" i="12"/>
  <c r="AY106" i="12"/>
  <c r="AY122" i="12"/>
  <c r="DN5" i="12"/>
  <c r="DN13" i="12"/>
  <c r="DN37" i="12"/>
  <c r="DN45" i="12"/>
  <c r="AY3" i="12"/>
  <c r="BC16" i="12"/>
  <c r="BC14" i="12"/>
  <c r="BC15" i="12"/>
  <c r="AY20" i="12"/>
  <c r="BC34" i="12"/>
  <c r="AY45" i="12"/>
  <c r="AY46" i="12"/>
  <c r="AY47" i="12"/>
  <c r="AY48" i="12"/>
  <c r="AY51" i="12"/>
  <c r="AY53" i="12"/>
  <c r="AY62" i="12"/>
  <c r="BC76" i="12"/>
  <c r="BC87" i="12"/>
  <c r="BC91" i="12"/>
  <c r="BC96" i="12"/>
  <c r="AY102" i="12"/>
  <c r="BC106" i="12"/>
  <c r="BC116" i="12"/>
  <c r="AY118" i="12"/>
  <c r="BC131" i="12"/>
  <c r="BC137" i="12"/>
  <c r="BC145" i="12"/>
  <c r="DN4" i="12"/>
  <c r="DN12" i="12"/>
  <c r="DN18" i="12"/>
  <c r="DN22" i="12"/>
  <c r="DN26" i="12"/>
  <c r="DN30" i="12"/>
  <c r="DN34" i="12"/>
  <c r="DN42" i="12"/>
  <c r="DN50" i="12"/>
  <c r="DN75" i="12"/>
  <c r="DN84" i="12"/>
  <c r="BC45" i="12"/>
  <c r="BC6" i="12"/>
  <c r="BC25" i="12"/>
  <c r="BC30" i="12"/>
  <c r="AY64" i="12"/>
  <c r="AY68" i="12"/>
  <c r="AY104" i="12"/>
  <c r="AY123" i="12"/>
  <c r="AY128" i="12"/>
  <c r="AY133" i="12"/>
  <c r="AY139" i="12"/>
  <c r="AY147" i="12"/>
  <c r="AY149" i="12"/>
  <c r="AY150" i="12"/>
  <c r="AY151" i="12"/>
  <c r="AY152" i="12"/>
  <c r="DN3" i="12"/>
  <c r="DN11" i="12"/>
  <c r="DN39" i="12"/>
  <c r="DN47" i="12"/>
  <c r="BC154" i="12"/>
  <c r="BC162" i="12"/>
  <c r="BC142" i="12"/>
  <c r="BC144" i="12"/>
  <c r="BC150" i="12"/>
  <c r="BC152" i="12"/>
  <c r="BC158" i="12"/>
  <c r="BC160" i="12"/>
  <c r="BC153" i="12"/>
  <c r="BC161" i="12"/>
  <c r="AY155" i="12"/>
  <c r="AY163" i="12"/>
  <c r="CR43" i="12"/>
  <c r="DM43" i="12" s="1"/>
  <c r="CR74" i="12"/>
  <c r="DM74" i="12" s="1"/>
  <c r="CR64" i="12"/>
  <c r="DM64" i="12" s="1"/>
  <c r="CR38" i="12"/>
  <c r="DM38" i="12" s="1"/>
  <c r="CR65" i="12"/>
  <c r="DM65" i="12" s="1"/>
  <c r="CR46" i="12"/>
  <c r="DM46" i="12" s="1"/>
  <c r="CR7" i="12"/>
  <c r="DM7" i="12" s="1"/>
  <c r="CR23" i="12"/>
  <c r="DM23" i="12" s="1"/>
  <c r="CR49" i="12"/>
  <c r="DM49" i="12" s="1"/>
  <c r="CR8" i="12"/>
  <c r="DM8" i="12" s="1"/>
  <c r="CR24" i="12"/>
  <c r="DM24" i="12" s="1"/>
  <c r="CR68" i="12"/>
  <c r="DM68" i="12" s="1"/>
  <c r="CR76" i="12"/>
  <c r="DM76" i="12" s="1"/>
  <c r="CR80" i="12"/>
  <c r="DM80" i="12" s="1"/>
  <c r="CR59" i="12"/>
  <c r="DM59" i="12" s="1"/>
  <c r="CR89" i="12"/>
  <c r="DM89" i="12" s="1"/>
  <c r="CR54" i="12"/>
  <c r="DM54" i="12" s="1"/>
  <c r="CR111" i="12"/>
  <c r="DM111" i="12" s="1"/>
  <c r="CR78" i="12"/>
  <c r="DM78" i="12" s="1"/>
  <c r="CR104" i="12"/>
  <c r="DM104" i="12" s="1"/>
  <c r="CR114" i="12"/>
  <c r="DM114" i="12" s="1"/>
  <c r="CR118" i="12"/>
  <c r="DM118" i="12" s="1"/>
  <c r="CR112" i="12"/>
  <c r="DM112" i="12" s="1"/>
  <c r="CR129" i="12"/>
  <c r="DM129" i="12" s="1"/>
  <c r="CR137" i="12"/>
  <c r="DM137" i="12" s="1"/>
  <c r="CR138" i="12"/>
  <c r="DM138" i="12" s="1"/>
  <c r="CR146" i="12"/>
  <c r="DM146" i="12" s="1"/>
  <c r="CR141" i="12"/>
  <c r="DM141" i="12" s="1"/>
  <c r="CR148" i="12"/>
  <c r="DM148" i="12" s="1"/>
  <c r="CR136" i="12"/>
  <c r="DM136" i="12" s="1"/>
  <c r="CR140" i="12"/>
  <c r="DM140" i="12" s="1"/>
  <c r="CR152" i="12"/>
  <c r="DM152" i="12" s="1"/>
  <c r="CR162" i="12"/>
  <c r="DM162" i="12" s="1"/>
  <c r="CR159" i="12"/>
  <c r="DM159" i="12" s="1"/>
  <c r="CR156" i="12"/>
  <c r="DM156" i="12" s="1"/>
  <c r="BC10" i="12"/>
  <c r="BC33" i="12"/>
  <c r="AY37" i="12"/>
  <c r="AY21" i="12"/>
  <c r="AY10" i="12"/>
  <c r="AY13" i="12"/>
  <c r="AY26" i="12"/>
  <c r="AY29" i="12"/>
  <c r="AY55" i="12"/>
  <c r="BC59" i="12"/>
  <c r="AY63" i="12"/>
  <c r="BC67" i="12"/>
  <c r="AY71" i="12"/>
  <c r="BC75" i="12"/>
  <c r="AY79" i="12"/>
  <c r="BC51" i="12"/>
  <c r="AY52" i="12"/>
  <c r="BC56" i="12"/>
  <c r="BC64" i="12"/>
  <c r="BC72" i="12"/>
  <c r="BC83" i="12"/>
  <c r="BC97" i="12"/>
  <c r="AY101" i="12"/>
  <c r="AY119" i="12"/>
  <c r="BC123" i="12"/>
  <c r="AY93" i="12"/>
  <c r="AY103" i="12"/>
  <c r="BC107" i="12"/>
  <c r="BC99" i="12"/>
  <c r="BC129" i="12"/>
  <c r="BC121" i="12"/>
  <c r="AY125" i="12"/>
  <c r="BC105" i="12"/>
  <c r="AY109" i="12"/>
  <c r="DO164" i="12"/>
  <c r="DP27" i="12" s="1"/>
  <c r="DN2" i="12"/>
  <c r="CT164" i="12"/>
  <c r="F172" i="12"/>
  <c r="F170" i="12"/>
  <c r="D173" i="12"/>
  <c r="F173" i="12" s="1"/>
  <c r="F169" i="12"/>
  <c r="BC2" i="12"/>
  <c r="AY2" i="12"/>
  <c r="AS164" i="12"/>
  <c r="CG164" i="12"/>
  <c r="DP137" i="12" l="1"/>
  <c r="DQ137" i="12" s="1"/>
  <c r="DP124" i="12"/>
  <c r="DQ124" i="12" s="1"/>
  <c r="DP84" i="12"/>
  <c r="DQ84" i="12" s="1"/>
  <c r="DP105" i="12"/>
  <c r="DQ105" i="12" s="1"/>
  <c r="DP70" i="12"/>
  <c r="DQ70" i="12" s="1"/>
  <c r="DP134" i="12"/>
  <c r="DQ134" i="12" s="1"/>
  <c r="DP143" i="12"/>
  <c r="DQ143" i="12" s="1"/>
  <c r="DP120" i="12"/>
  <c r="DQ120" i="12" s="1"/>
  <c r="DP53" i="12"/>
  <c r="DQ53" i="12" s="1"/>
  <c r="DP43" i="12"/>
  <c r="DP155" i="12"/>
  <c r="DQ155" i="12" s="1"/>
  <c r="DP94" i="12"/>
  <c r="DQ94" i="12" s="1"/>
  <c r="DP154" i="12"/>
  <c r="DQ154" i="12" s="1"/>
  <c r="DP37" i="12"/>
  <c r="DQ37" i="12" s="1"/>
  <c r="DQ27" i="12"/>
  <c r="DP64" i="12"/>
  <c r="DQ64" i="12" s="1"/>
  <c r="DP136" i="12"/>
  <c r="DQ136" i="12" s="1"/>
  <c r="DP132" i="12"/>
  <c r="DQ132" i="12" s="1"/>
  <c r="DP80" i="12"/>
  <c r="DQ80" i="12" s="1"/>
  <c r="DQ43" i="12"/>
  <c r="DP48" i="12"/>
  <c r="DQ48" i="12" s="1"/>
  <c r="DP11" i="12"/>
  <c r="DQ11" i="12" s="1"/>
  <c r="DP145" i="12"/>
  <c r="DQ145" i="12" s="1"/>
  <c r="DP7" i="12"/>
  <c r="DQ7" i="12" s="1"/>
  <c r="DP130" i="12"/>
  <c r="DQ130" i="12" s="1"/>
  <c r="DP158" i="12"/>
  <c r="DQ158" i="12" s="1"/>
  <c r="DP78" i="12"/>
  <c r="DQ78" i="12" s="1"/>
  <c r="DP13" i="12"/>
  <c r="DQ13" i="12" s="1"/>
  <c r="DP139" i="12"/>
  <c r="DQ139" i="12" s="1"/>
  <c r="DP89" i="12"/>
  <c r="DQ89" i="12" s="1"/>
  <c r="DP142" i="12"/>
  <c r="DQ142" i="12" s="1"/>
  <c r="DP156" i="12"/>
  <c r="DQ156" i="12" s="1"/>
  <c r="DP135" i="12"/>
  <c r="DQ135" i="12" s="1"/>
  <c r="DP153" i="12"/>
  <c r="DQ153" i="12" s="1"/>
  <c r="DP123" i="12"/>
  <c r="DQ123" i="12" s="1"/>
  <c r="DP97" i="12"/>
  <c r="DQ97" i="12" s="1"/>
  <c r="DP21" i="12"/>
  <c r="DQ21" i="12" s="1"/>
  <c r="DP68" i="12"/>
  <c r="DQ68" i="12" s="1"/>
  <c r="DP106" i="12"/>
  <c r="DQ106" i="12" s="1"/>
  <c r="DP114" i="12"/>
  <c r="DQ114" i="12" s="1"/>
  <c r="DP74" i="12"/>
  <c r="DQ74" i="12" s="1"/>
  <c r="DP59" i="12"/>
  <c r="DQ59" i="12" s="1"/>
  <c r="DP58" i="12"/>
  <c r="DQ58" i="12" s="1"/>
  <c r="DP22" i="12"/>
  <c r="DQ22" i="12" s="1"/>
  <c r="DP45" i="12"/>
  <c r="DQ45" i="12" s="1"/>
  <c r="DP10" i="12"/>
  <c r="DQ10" i="12" s="1"/>
  <c r="DP46" i="12"/>
  <c r="DQ46" i="12" s="1"/>
  <c r="DP30" i="12"/>
  <c r="DQ30" i="12" s="1"/>
  <c r="DP42" i="12"/>
  <c r="DQ42" i="12" s="1"/>
  <c r="DP18" i="12"/>
  <c r="DQ18" i="12" s="1"/>
  <c r="DP31" i="12"/>
  <c r="DQ31" i="12" s="1"/>
  <c r="DP44" i="12"/>
  <c r="DQ44" i="12" s="1"/>
  <c r="DP29" i="12"/>
  <c r="DQ29" i="12" s="1"/>
  <c r="DP28" i="12"/>
  <c r="DQ28" i="12" s="1"/>
  <c r="DP3" i="12"/>
  <c r="DQ3" i="12" s="1"/>
  <c r="DP54" i="12"/>
  <c r="DQ54" i="12" s="1"/>
  <c r="DP150" i="12"/>
  <c r="DQ150" i="12" s="1"/>
  <c r="DP129" i="12"/>
  <c r="DQ129" i="12" s="1"/>
  <c r="DP91" i="12"/>
  <c r="DQ91" i="12" s="1"/>
  <c r="DP126" i="12"/>
  <c r="DQ126" i="12" s="1"/>
  <c r="DP62" i="12"/>
  <c r="DQ62" i="12" s="1"/>
  <c r="DP69" i="12"/>
  <c r="DQ69" i="12" s="1"/>
  <c r="DP60" i="12"/>
  <c r="DQ60" i="12" s="1"/>
  <c r="DP38" i="12"/>
  <c r="DQ38" i="12" s="1"/>
  <c r="DP5" i="12"/>
  <c r="DQ5" i="12" s="1"/>
  <c r="DP36" i="12"/>
  <c r="DQ36" i="12" s="1"/>
  <c r="DP6" i="12"/>
  <c r="DQ6" i="12" s="1"/>
  <c r="DP26" i="12"/>
  <c r="DQ26" i="12" s="1"/>
  <c r="DP159" i="12"/>
  <c r="DQ159" i="12" s="1"/>
  <c r="DP157" i="12"/>
  <c r="DQ157" i="12" s="1"/>
  <c r="DP149" i="12"/>
  <c r="DQ149" i="12" s="1"/>
  <c r="DP152" i="12"/>
  <c r="DQ152" i="12" s="1"/>
  <c r="DP161" i="12"/>
  <c r="DQ161" i="12" s="1"/>
  <c r="DP160" i="12"/>
  <c r="DQ160" i="12" s="1"/>
  <c r="DP146" i="12"/>
  <c r="DQ146" i="12" s="1"/>
  <c r="DP140" i="12"/>
  <c r="DQ140" i="12" s="1"/>
  <c r="DP148" i="12"/>
  <c r="DQ148" i="12" s="1"/>
  <c r="DP147" i="12"/>
  <c r="DQ147" i="12" s="1"/>
  <c r="DP138" i="12"/>
  <c r="DQ138" i="12" s="1"/>
  <c r="DP131" i="12"/>
  <c r="DQ131" i="12" s="1"/>
  <c r="DP128" i="12"/>
  <c r="DQ128" i="12" s="1"/>
  <c r="DP141" i="12"/>
  <c r="DQ141" i="12" s="1"/>
  <c r="DP127" i="12"/>
  <c r="DQ127" i="12" s="1"/>
  <c r="DP133" i="12"/>
  <c r="DQ133" i="12" s="1"/>
  <c r="DP122" i="12"/>
  <c r="DQ122" i="12" s="1"/>
  <c r="DP107" i="12"/>
  <c r="DQ107" i="12" s="1"/>
  <c r="DP125" i="12"/>
  <c r="DQ125" i="12" s="1"/>
  <c r="DP118" i="12"/>
  <c r="DQ118" i="12" s="1"/>
  <c r="DP115" i="12"/>
  <c r="DQ115" i="12" s="1"/>
  <c r="DP112" i="12"/>
  <c r="DQ112" i="12" s="1"/>
  <c r="DP101" i="12"/>
  <c r="DQ101" i="12" s="1"/>
  <c r="DP92" i="12"/>
  <c r="DQ92" i="12" s="1"/>
  <c r="DP83" i="12"/>
  <c r="DQ83" i="12" s="1"/>
  <c r="DP100" i="12"/>
  <c r="DQ100" i="12" s="1"/>
  <c r="DP119" i="12"/>
  <c r="DQ119" i="12" s="1"/>
  <c r="DP109" i="12"/>
  <c r="DQ109" i="12" s="1"/>
  <c r="DP103" i="12"/>
  <c r="DQ103" i="12" s="1"/>
  <c r="DP85" i="12"/>
  <c r="DQ85" i="12" s="1"/>
  <c r="DP82" i="12"/>
  <c r="DQ82" i="12" s="1"/>
  <c r="DP81" i="12"/>
  <c r="DQ81" i="12" s="1"/>
  <c r="DP95" i="12"/>
  <c r="DQ95" i="12" s="1"/>
  <c r="DP79" i="12"/>
  <c r="DQ79" i="12" s="1"/>
  <c r="DP76" i="12"/>
  <c r="DQ76" i="12" s="1"/>
  <c r="DP51" i="12"/>
  <c r="DQ51" i="12" s="1"/>
  <c r="DP110" i="12"/>
  <c r="DQ110" i="12" s="1"/>
  <c r="DP87" i="12"/>
  <c r="DQ87" i="12" s="1"/>
  <c r="DP73" i="12"/>
  <c r="DQ73" i="12" s="1"/>
  <c r="DP57" i="12"/>
  <c r="DQ57" i="12" s="1"/>
  <c r="DP102" i="12"/>
  <c r="DQ102" i="12" s="1"/>
  <c r="DP65" i="12"/>
  <c r="DQ65" i="12" s="1"/>
  <c r="DP71" i="12"/>
  <c r="DQ71" i="12" s="1"/>
  <c r="DP56" i="12"/>
  <c r="DQ56" i="12" s="1"/>
  <c r="DP50" i="12"/>
  <c r="DQ50" i="12" s="1"/>
  <c r="DP34" i="12"/>
  <c r="DQ34" i="12" s="1"/>
  <c r="DP108" i="12"/>
  <c r="DQ108" i="12" s="1"/>
  <c r="DP41" i="12"/>
  <c r="DQ41" i="12" s="1"/>
  <c r="DP55" i="12"/>
  <c r="DQ55" i="12" s="1"/>
  <c r="DP49" i="12"/>
  <c r="DQ49" i="12" s="1"/>
  <c r="DP66" i="12"/>
  <c r="DQ66" i="12" s="1"/>
  <c r="DP63" i="12"/>
  <c r="DQ63" i="12" s="1"/>
  <c r="DP33" i="12"/>
  <c r="DQ33" i="12" s="1"/>
  <c r="DP32" i="12"/>
  <c r="DQ32" i="12" s="1"/>
  <c r="DP17" i="12"/>
  <c r="DQ17" i="12" s="1"/>
  <c r="DP16" i="12"/>
  <c r="DQ16" i="12" s="1"/>
  <c r="DP24" i="12"/>
  <c r="DQ24" i="12" s="1"/>
  <c r="DP9" i="12"/>
  <c r="DQ9" i="12" s="1"/>
  <c r="DP8" i="12"/>
  <c r="DQ8" i="12" s="1"/>
  <c r="DP25" i="12"/>
  <c r="DQ25" i="12" s="1"/>
  <c r="DP40" i="12"/>
  <c r="DQ40" i="12" s="1"/>
  <c r="DP47" i="12"/>
  <c r="DQ47" i="12" s="1"/>
  <c r="DP39" i="12"/>
  <c r="DQ39" i="12" s="1"/>
  <c r="DP20" i="12"/>
  <c r="DQ20" i="12" s="1"/>
  <c r="DP4" i="12"/>
  <c r="DQ4" i="12" s="1"/>
  <c r="DP98" i="12"/>
  <c r="DQ98" i="12" s="1"/>
  <c r="DP75" i="12"/>
  <c r="DQ75" i="12" s="1"/>
  <c r="DP61" i="12"/>
  <c r="DQ61" i="12" s="1"/>
  <c r="DP113" i="12"/>
  <c r="DQ113" i="12" s="1"/>
  <c r="DP23" i="12"/>
  <c r="DQ23" i="12" s="1"/>
  <c r="DP77" i="12"/>
  <c r="DQ77" i="12" s="1"/>
  <c r="DP15" i="12"/>
  <c r="DQ15" i="12" s="1"/>
  <c r="DP35" i="12"/>
  <c r="DQ35" i="12" s="1"/>
  <c r="DP151" i="12"/>
  <c r="DQ151" i="12" s="1"/>
  <c r="DP116" i="12"/>
  <c r="DQ116" i="12" s="1"/>
  <c r="DP104" i="12"/>
  <c r="DQ104" i="12" s="1"/>
  <c r="DP96" i="12"/>
  <c r="DQ96" i="12" s="1"/>
  <c r="DP163" i="12"/>
  <c r="DQ163" i="12" s="1"/>
  <c r="DP162" i="12"/>
  <c r="DQ162" i="12" s="1"/>
  <c r="DP111" i="12"/>
  <c r="DQ111" i="12" s="1"/>
  <c r="DP121" i="12"/>
  <c r="DQ121" i="12" s="1"/>
  <c r="DP93" i="12"/>
  <c r="DQ93" i="12" s="1"/>
  <c r="DP88" i="12"/>
  <c r="DQ88" i="12" s="1"/>
  <c r="DP90" i="12"/>
  <c r="DQ90" i="12" s="1"/>
  <c r="DP99" i="12"/>
  <c r="DQ99" i="12" s="1"/>
  <c r="DP144" i="12"/>
  <c r="DQ144" i="12" s="1"/>
  <c r="DP117" i="12"/>
  <c r="DQ117" i="12" s="1"/>
  <c r="DP86" i="12"/>
  <c r="DQ86" i="12" s="1"/>
  <c r="DP67" i="12"/>
  <c r="DQ67" i="12" s="1"/>
  <c r="DP52" i="12"/>
  <c r="DQ52" i="12" s="1"/>
  <c r="DP72" i="12"/>
  <c r="DQ72" i="12" s="1"/>
  <c r="DP14" i="12"/>
  <c r="DQ14" i="12" s="1"/>
  <c r="DP12" i="12"/>
  <c r="DQ12" i="12" s="1"/>
  <c r="DP19" i="12"/>
  <c r="DQ19" i="12" s="1"/>
  <c r="DN164" i="12"/>
  <c r="DP2" i="12"/>
  <c r="DQ2" i="12" s="1"/>
  <c r="AY164" i="12"/>
  <c r="AZ119" i="12" s="1"/>
  <c r="BC164" i="12"/>
  <c r="BD107" i="12" s="1"/>
  <c r="CR164" i="12"/>
  <c r="AT119" i="12" l="1"/>
  <c r="AV107" i="12"/>
  <c r="AZ26" i="12"/>
  <c r="AZ93" i="12"/>
  <c r="BD129" i="12"/>
  <c r="AZ63" i="12"/>
  <c r="AZ13" i="12"/>
  <c r="AZ125" i="12"/>
  <c r="AZ109" i="12"/>
  <c r="AZ55" i="12"/>
  <c r="BD64" i="12"/>
  <c r="AZ10" i="12"/>
  <c r="BD83" i="12"/>
  <c r="BD51" i="12"/>
  <c r="AZ71" i="12"/>
  <c r="BD33" i="12"/>
  <c r="AZ98" i="12"/>
  <c r="AZ91" i="12"/>
  <c r="AZ106" i="12"/>
  <c r="AZ107" i="12"/>
  <c r="AZ104" i="12"/>
  <c r="AZ117" i="12"/>
  <c r="AZ112" i="12"/>
  <c r="AZ81" i="12"/>
  <c r="AZ74" i="12"/>
  <c r="AZ73" i="12"/>
  <c r="AZ66" i="12"/>
  <c r="AZ65" i="12"/>
  <c r="AZ58" i="12"/>
  <c r="AZ57" i="12"/>
  <c r="AZ68" i="12"/>
  <c r="AZ60" i="12"/>
  <c r="AZ85" i="12"/>
  <c r="AZ50" i="12"/>
  <c r="AZ49" i="12"/>
  <c r="AZ31" i="12"/>
  <c r="AZ15" i="12"/>
  <c r="AZ35" i="12"/>
  <c r="AZ16" i="12"/>
  <c r="AZ8" i="12"/>
  <c r="AZ34" i="12"/>
  <c r="AZ19" i="12"/>
  <c r="AZ20" i="12"/>
  <c r="AZ23" i="12"/>
  <c r="AZ40" i="12"/>
  <c r="AZ12" i="12"/>
  <c r="AZ67" i="12"/>
  <c r="AZ39" i="12"/>
  <c r="AZ22" i="12"/>
  <c r="AZ25" i="12"/>
  <c r="AZ70" i="12"/>
  <c r="AZ122" i="12"/>
  <c r="AZ82" i="12"/>
  <c r="AZ47" i="12"/>
  <c r="AZ72" i="12"/>
  <c r="AZ88" i="12"/>
  <c r="AZ133" i="12"/>
  <c r="AZ95" i="12"/>
  <c r="AZ131" i="12"/>
  <c r="AZ162" i="12"/>
  <c r="AZ136" i="12"/>
  <c r="AZ157" i="12"/>
  <c r="AZ142" i="12"/>
  <c r="AZ135" i="12"/>
  <c r="AZ141" i="12"/>
  <c r="AZ143" i="12"/>
  <c r="AZ159" i="12"/>
  <c r="AZ120" i="12"/>
  <c r="AZ138" i="12"/>
  <c r="AZ97" i="12"/>
  <c r="AZ123" i="12"/>
  <c r="AZ92" i="12"/>
  <c r="AZ121" i="12"/>
  <c r="AZ137" i="12"/>
  <c r="AZ130" i="12"/>
  <c r="AZ27" i="12"/>
  <c r="AZ9" i="12"/>
  <c r="AZ77" i="12"/>
  <c r="AZ45" i="12"/>
  <c r="AZ78" i="12"/>
  <c r="AZ80" i="12"/>
  <c r="AZ83" i="12"/>
  <c r="AZ96" i="12"/>
  <c r="AZ132" i="12"/>
  <c r="AZ153" i="12"/>
  <c r="AZ124" i="12"/>
  <c r="AZ134" i="12"/>
  <c r="AZ163" i="12"/>
  <c r="AZ140" i="12"/>
  <c r="AZ158" i="12"/>
  <c r="AZ42" i="12"/>
  <c r="AZ86" i="12"/>
  <c r="AZ94" i="12"/>
  <c r="AZ160" i="12"/>
  <c r="AZ102" i="12"/>
  <c r="AZ111" i="12"/>
  <c r="AZ113" i="12"/>
  <c r="AZ148" i="12"/>
  <c r="AZ126" i="12"/>
  <c r="AZ87" i="12"/>
  <c r="AZ7" i="12"/>
  <c r="AZ3" i="12"/>
  <c r="AZ24" i="12"/>
  <c r="AZ75" i="12"/>
  <c r="AZ46" i="12"/>
  <c r="AZ17" i="12"/>
  <c r="AZ108" i="12"/>
  <c r="AZ84" i="12"/>
  <c r="AZ99" i="12"/>
  <c r="AZ59" i="12"/>
  <c r="AZ89" i="12"/>
  <c r="AZ116" i="12"/>
  <c r="AZ144" i="12"/>
  <c r="AZ146" i="12"/>
  <c r="AZ115" i="12"/>
  <c r="AZ156" i="12"/>
  <c r="AZ5" i="12"/>
  <c r="AZ18" i="12"/>
  <c r="AZ76" i="12"/>
  <c r="AZ14" i="12"/>
  <c r="AZ48" i="12"/>
  <c r="AZ6" i="12"/>
  <c r="AZ51" i="12"/>
  <c r="AZ28" i="12"/>
  <c r="AZ54" i="12"/>
  <c r="AZ43" i="12"/>
  <c r="AZ100" i="12"/>
  <c r="AZ110" i="12"/>
  <c r="AZ139" i="12"/>
  <c r="AZ36" i="12"/>
  <c r="AZ33" i="12"/>
  <c r="AZ30" i="12"/>
  <c r="AZ53" i="12"/>
  <c r="AZ41" i="12"/>
  <c r="AZ128" i="12"/>
  <c r="AZ114" i="12"/>
  <c r="AZ90" i="12"/>
  <c r="AZ145" i="12"/>
  <c r="AZ161" i="12"/>
  <c r="AZ147" i="12"/>
  <c r="AZ105" i="12"/>
  <c r="AZ149" i="12"/>
  <c r="AZ150" i="12"/>
  <c r="AZ62" i="12"/>
  <c r="AZ56" i="12"/>
  <c r="AZ154" i="12"/>
  <c r="AZ151" i="12"/>
  <c r="AZ155" i="12"/>
  <c r="AZ152" i="12"/>
  <c r="AZ11" i="12"/>
  <c r="AZ38" i="12"/>
  <c r="AZ32" i="12"/>
  <c r="AZ61" i="12"/>
  <c r="AZ127" i="12"/>
  <c r="AZ4" i="12"/>
  <c r="AZ44" i="12"/>
  <c r="AZ69" i="12"/>
  <c r="AZ118" i="12"/>
  <c r="AZ64" i="12"/>
  <c r="AZ129" i="12"/>
  <c r="AZ29" i="12"/>
  <c r="AZ101" i="12"/>
  <c r="BD97" i="12"/>
  <c r="AZ37" i="12"/>
  <c r="BD67" i="12"/>
  <c r="BD105" i="12"/>
  <c r="BD10" i="12"/>
  <c r="BD72" i="12"/>
  <c r="BD123" i="12"/>
  <c r="BD59" i="12"/>
  <c r="BD99" i="12"/>
  <c r="AZ79" i="12"/>
  <c r="BD127" i="12"/>
  <c r="BD94" i="12"/>
  <c r="BD92" i="12"/>
  <c r="BD110" i="12"/>
  <c r="BD100" i="12"/>
  <c r="BD118" i="12"/>
  <c r="BD113" i="12"/>
  <c r="BD108" i="12"/>
  <c r="BD85" i="12"/>
  <c r="BD77" i="12"/>
  <c r="BD69" i="12"/>
  <c r="BD61" i="12"/>
  <c r="BD52" i="12"/>
  <c r="BD80" i="12"/>
  <c r="BD28" i="12"/>
  <c r="BD19" i="12"/>
  <c r="BD11" i="12"/>
  <c r="BD31" i="12"/>
  <c r="BD20" i="12"/>
  <c r="BD4" i="12"/>
  <c r="BD27" i="12"/>
  <c r="BD8" i="12"/>
  <c r="BD55" i="12"/>
  <c r="BD57" i="12"/>
  <c r="BD73" i="12"/>
  <c r="BD76" i="12"/>
  <c r="BD79" i="12"/>
  <c r="BD119" i="12"/>
  <c r="BD143" i="12"/>
  <c r="BD152" i="12"/>
  <c r="BD117" i="12"/>
  <c r="BD135" i="12"/>
  <c r="BD140" i="12"/>
  <c r="BD156" i="12"/>
  <c r="BD139" i="12"/>
  <c r="BD46" i="12"/>
  <c r="BD120" i="12"/>
  <c r="BD142" i="12"/>
  <c r="BD101" i="12"/>
  <c r="BD162" i="12"/>
  <c r="BD148" i="12"/>
  <c r="BD116" i="12"/>
  <c r="BD114" i="12"/>
  <c r="BD149" i="12"/>
  <c r="BD153" i="12"/>
  <c r="BD150" i="12"/>
  <c r="BD133" i="12"/>
  <c r="BD38" i="12"/>
  <c r="BD30" i="12"/>
  <c r="BD74" i="12"/>
  <c r="BD13" i="12"/>
  <c r="BD71" i="12"/>
  <c r="BD41" i="12"/>
  <c r="BD42" i="12"/>
  <c r="BD78" i="12"/>
  <c r="BD87" i="12"/>
  <c r="BD50" i="12"/>
  <c r="BD103" i="12"/>
  <c r="BD128" i="12"/>
  <c r="BD151" i="12"/>
  <c r="BD137" i="12"/>
  <c r="BD104" i="12"/>
  <c r="BD163" i="12"/>
  <c r="BD35" i="12"/>
  <c r="BD96" i="12"/>
  <c r="BD158" i="12"/>
  <c r="BD138" i="12"/>
  <c r="BD147" i="12"/>
  <c r="BD89" i="12"/>
  <c r="BD160" i="12"/>
  <c r="BD124" i="12"/>
  <c r="BD125" i="12"/>
  <c r="BD131" i="12"/>
  <c r="BD161" i="12"/>
  <c r="BD134" i="12"/>
  <c r="BD3" i="12"/>
  <c r="BD40" i="12"/>
  <c r="BD81" i="12"/>
  <c r="BD45" i="12"/>
  <c r="BD53" i="12"/>
  <c r="BD82" i="12"/>
  <c r="BD95" i="12"/>
  <c r="BD88" i="12"/>
  <c r="BD98" i="12"/>
  <c r="BD90" i="12"/>
  <c r="BD159" i="12"/>
  <c r="BD141" i="12"/>
  <c r="BD157" i="12"/>
  <c r="BD109" i="12"/>
  <c r="BD91" i="12"/>
  <c r="BD146" i="12"/>
  <c r="BD93" i="12"/>
  <c r="BD34" i="12"/>
  <c r="BD84" i="12"/>
  <c r="BD102" i="12"/>
  <c r="BD58" i="12"/>
  <c r="BD154" i="12"/>
  <c r="BD126" i="12"/>
  <c r="BD144" i="12"/>
  <c r="BD155" i="12"/>
  <c r="BD112" i="12"/>
  <c r="BD7" i="12"/>
  <c r="BD9" i="12"/>
  <c r="BD12" i="12"/>
  <c r="BD16" i="12"/>
  <c r="BD22" i="12"/>
  <c r="BD25" i="12"/>
  <c r="BD26" i="12"/>
  <c r="BD44" i="12"/>
  <c r="BD36" i="12"/>
  <c r="BD63" i="12"/>
  <c r="BD24" i="12"/>
  <c r="BD23" i="12"/>
  <c r="BD32" i="12"/>
  <c r="BD29" i="12"/>
  <c r="BD47" i="12"/>
  <c r="BD62" i="12"/>
  <c r="BD54" i="12"/>
  <c r="BD111" i="12"/>
  <c r="BD106" i="12"/>
  <c r="BD132" i="12"/>
  <c r="BD115" i="12"/>
  <c r="BD145" i="12"/>
  <c r="BD122" i="12"/>
  <c r="BD14" i="12"/>
  <c r="BD6" i="12"/>
  <c r="BD43" i="12"/>
  <c r="BD39" i="12"/>
  <c r="BD48" i="12"/>
  <c r="BD17" i="12"/>
  <c r="BD60" i="12"/>
  <c r="BD136" i="12"/>
  <c r="BD15" i="12"/>
  <c r="BD5" i="12"/>
  <c r="BD49" i="12"/>
  <c r="BD70" i="12"/>
  <c r="BD66" i="12"/>
  <c r="BD37" i="12"/>
  <c r="BD18" i="12"/>
  <c r="BD21" i="12"/>
  <c r="BD65" i="12"/>
  <c r="BD86" i="12"/>
  <c r="BD68" i="12"/>
  <c r="BD130" i="12"/>
  <c r="BD75" i="12"/>
  <c r="AZ103" i="12"/>
  <c r="BD56" i="12"/>
  <c r="AZ21" i="12"/>
  <c r="BD121" i="12"/>
  <c r="AZ52" i="12"/>
  <c r="DQ164" i="12"/>
  <c r="DP164" i="12"/>
  <c r="AZ2" i="12"/>
  <c r="BD2" i="12"/>
  <c r="AT103" i="12" l="1"/>
  <c r="AT30" i="12"/>
  <c r="AT52" i="12"/>
  <c r="AT64" i="12"/>
  <c r="AT38" i="12"/>
  <c r="AT150" i="12"/>
  <c r="AT128" i="12"/>
  <c r="BJ128" i="12" s="1"/>
  <c r="AT100" i="12"/>
  <c r="BJ100" i="12" s="1"/>
  <c r="AT76" i="12"/>
  <c r="BJ76" i="12" s="1"/>
  <c r="AT89" i="12"/>
  <c r="AT24" i="12"/>
  <c r="AT102" i="12"/>
  <c r="AT134" i="12"/>
  <c r="BJ134" i="12" s="1"/>
  <c r="AT45" i="12"/>
  <c r="AT123" i="12"/>
  <c r="BJ123" i="12" s="1"/>
  <c r="AT142" i="12"/>
  <c r="BJ142" i="12" s="1"/>
  <c r="AT72" i="12"/>
  <c r="BJ72" i="12" s="1"/>
  <c r="AT67" i="12"/>
  <c r="AT16" i="12"/>
  <c r="AT68" i="12"/>
  <c r="AT112" i="12"/>
  <c r="AT71" i="12"/>
  <c r="BJ71" i="12" s="1"/>
  <c r="AT13" i="12"/>
  <c r="BJ13" i="12" s="1"/>
  <c r="AT118" i="12"/>
  <c r="BJ118" i="12" s="1"/>
  <c r="AT11" i="12"/>
  <c r="BJ11" i="12" s="1"/>
  <c r="AT149" i="12"/>
  <c r="AT41" i="12"/>
  <c r="AT43" i="12"/>
  <c r="BJ43" i="12" s="1"/>
  <c r="AT18" i="12"/>
  <c r="BJ18" i="12" s="1"/>
  <c r="AT59" i="12"/>
  <c r="AT3" i="12"/>
  <c r="BJ3" i="12" s="1"/>
  <c r="AT160" i="12"/>
  <c r="BJ160" i="12" s="1"/>
  <c r="AT124" i="12"/>
  <c r="BJ124" i="12" s="1"/>
  <c r="AT77" i="12"/>
  <c r="AT97" i="12"/>
  <c r="AT157" i="12"/>
  <c r="BJ157" i="12" s="1"/>
  <c r="AT47" i="12"/>
  <c r="BJ47" i="12" s="1"/>
  <c r="AT12" i="12"/>
  <c r="BJ12" i="12" s="1"/>
  <c r="AT35" i="12"/>
  <c r="BJ35" i="12" s="1"/>
  <c r="AT57" i="12"/>
  <c r="BJ57" i="12" s="1"/>
  <c r="AT117" i="12"/>
  <c r="AT63" i="12"/>
  <c r="AT152" i="12"/>
  <c r="AT54" i="12"/>
  <c r="AT5" i="12"/>
  <c r="BJ5" i="12" s="1"/>
  <c r="AT99" i="12"/>
  <c r="BJ99" i="12" s="1"/>
  <c r="AT7" i="12"/>
  <c r="BJ7" i="12" s="1"/>
  <c r="AT94" i="12"/>
  <c r="BJ94" i="12" s="1"/>
  <c r="AT153" i="12"/>
  <c r="AT9" i="12"/>
  <c r="BJ9" i="12" s="1"/>
  <c r="AT138" i="12"/>
  <c r="BJ138" i="12" s="1"/>
  <c r="AT136" i="12"/>
  <c r="BJ136" i="12" s="1"/>
  <c r="AT82" i="12"/>
  <c r="BJ82" i="12" s="1"/>
  <c r="AT40" i="12"/>
  <c r="BJ40" i="12" s="1"/>
  <c r="AT15" i="12"/>
  <c r="BJ15" i="12" s="1"/>
  <c r="AT58" i="12"/>
  <c r="BJ58" i="12" s="1"/>
  <c r="AT104" i="12"/>
  <c r="AT44" i="12"/>
  <c r="AT87" i="12"/>
  <c r="BJ87" i="12" s="1"/>
  <c r="AT86" i="12"/>
  <c r="BJ86" i="12" s="1"/>
  <c r="AT27" i="12"/>
  <c r="AT120" i="12"/>
  <c r="BJ120" i="12" s="1"/>
  <c r="AT162" i="12"/>
  <c r="BJ162" i="12" s="1"/>
  <c r="AT122" i="12"/>
  <c r="BJ122" i="12" s="1"/>
  <c r="AT23" i="12"/>
  <c r="BJ23" i="12" s="1"/>
  <c r="AT31" i="12"/>
  <c r="AT65" i="12"/>
  <c r="AT107" i="12"/>
  <c r="BJ107" i="12" s="1"/>
  <c r="BI107" i="12"/>
  <c r="AT10" i="12"/>
  <c r="BJ10" i="12" s="1"/>
  <c r="AT93" i="12"/>
  <c r="BJ93" i="12" s="1"/>
  <c r="AT53" i="12"/>
  <c r="BJ53" i="12" s="1"/>
  <c r="AT155" i="12"/>
  <c r="BJ155" i="12" s="1"/>
  <c r="AT147" i="12"/>
  <c r="AT84" i="12"/>
  <c r="BJ84" i="12" s="1"/>
  <c r="AT132" i="12"/>
  <c r="BJ132" i="12" s="1"/>
  <c r="AT4" i="12"/>
  <c r="BJ4" i="12" s="1"/>
  <c r="AT151" i="12"/>
  <c r="BJ151" i="12" s="1"/>
  <c r="AT161" i="12"/>
  <c r="BJ161" i="12" s="1"/>
  <c r="AT33" i="12"/>
  <c r="BJ33" i="12" s="1"/>
  <c r="AT51" i="12"/>
  <c r="AT115" i="12"/>
  <c r="AT108" i="12"/>
  <c r="BJ108" i="12" s="1"/>
  <c r="AT126" i="12"/>
  <c r="BJ126" i="12" s="1"/>
  <c r="AT42" i="12"/>
  <c r="BJ42" i="12" s="1"/>
  <c r="AT96" i="12"/>
  <c r="AT130" i="12"/>
  <c r="BJ130" i="12" s="1"/>
  <c r="AT159" i="12"/>
  <c r="BJ159" i="12" s="1"/>
  <c r="AT131" i="12"/>
  <c r="BJ131" i="12" s="1"/>
  <c r="AT70" i="12"/>
  <c r="BJ70" i="12" s="1"/>
  <c r="AT20" i="12"/>
  <c r="BJ20" i="12" s="1"/>
  <c r="AT49" i="12"/>
  <c r="BJ49" i="12" s="1"/>
  <c r="AT66" i="12"/>
  <c r="BJ66" i="12" s="1"/>
  <c r="AT106" i="12"/>
  <c r="BJ106" i="12" s="1"/>
  <c r="AT26" i="12"/>
  <c r="BJ26" i="12" s="1"/>
  <c r="AT69" i="12"/>
  <c r="BJ69" i="12" s="1"/>
  <c r="AT79" i="12"/>
  <c r="BJ79" i="12" s="1"/>
  <c r="AT156" i="12"/>
  <c r="BJ156" i="12" s="1"/>
  <c r="AT127" i="12"/>
  <c r="AT36" i="12"/>
  <c r="BJ36" i="12" s="1"/>
  <c r="AT146" i="12"/>
  <c r="BJ146" i="12" s="1"/>
  <c r="AT17" i="12"/>
  <c r="BJ17" i="12" s="1"/>
  <c r="AT158" i="12"/>
  <c r="BJ158" i="12" s="1"/>
  <c r="AT137" i="12"/>
  <c r="BJ137" i="12" s="1"/>
  <c r="AT95" i="12"/>
  <c r="BJ95" i="12" s="1"/>
  <c r="AT19" i="12"/>
  <c r="AT73" i="12"/>
  <c r="BJ73" i="12" s="1"/>
  <c r="AT91" i="12"/>
  <c r="BJ91" i="12" s="1"/>
  <c r="AT29" i="12"/>
  <c r="BJ29" i="12" s="1"/>
  <c r="AT61" i="12"/>
  <c r="BJ61" i="12" s="1"/>
  <c r="AT56" i="12"/>
  <c r="BJ56" i="12" s="1"/>
  <c r="AT90" i="12"/>
  <c r="BJ90" i="12" s="1"/>
  <c r="AT139" i="12"/>
  <c r="BJ139" i="12" s="1"/>
  <c r="AT48" i="12"/>
  <c r="AT144" i="12"/>
  <c r="AT46" i="12"/>
  <c r="BJ46" i="12" s="1"/>
  <c r="AT113" i="12"/>
  <c r="BJ113" i="12" s="1"/>
  <c r="AT140" i="12"/>
  <c r="BJ140" i="12" s="1"/>
  <c r="AT80" i="12"/>
  <c r="BJ80" i="12" s="1"/>
  <c r="AT121" i="12"/>
  <c r="BJ121" i="12" s="1"/>
  <c r="AT141" i="12"/>
  <c r="BJ141" i="12" s="1"/>
  <c r="AT133" i="12"/>
  <c r="BJ133" i="12" s="1"/>
  <c r="AT22" i="12"/>
  <c r="BJ22" i="12" s="1"/>
  <c r="AT34" i="12"/>
  <c r="BJ34" i="12" s="1"/>
  <c r="AT85" i="12"/>
  <c r="BJ85" i="12" s="1"/>
  <c r="AT74" i="12"/>
  <c r="BJ74" i="12" s="1"/>
  <c r="AT98" i="12"/>
  <c r="BJ98" i="12" s="1"/>
  <c r="AT109" i="12"/>
  <c r="BJ109" i="12" s="1"/>
  <c r="AT2" i="12"/>
  <c r="BJ2" i="12" s="1"/>
  <c r="AT105" i="12"/>
  <c r="BJ105" i="12" s="1"/>
  <c r="AT37" i="12"/>
  <c r="BJ37" i="12" s="1"/>
  <c r="AT28" i="12"/>
  <c r="BJ28" i="12" s="1"/>
  <c r="AT101" i="12"/>
  <c r="BJ101" i="12" s="1"/>
  <c r="AT154" i="12"/>
  <c r="BJ154" i="12" s="1"/>
  <c r="AT145" i="12"/>
  <c r="BJ145" i="12" s="1"/>
  <c r="AT6" i="12"/>
  <c r="BJ6" i="12" s="1"/>
  <c r="AT148" i="12"/>
  <c r="BJ148" i="12" s="1"/>
  <c r="AT83" i="12"/>
  <c r="BJ83" i="12" s="1"/>
  <c r="AT143" i="12"/>
  <c r="AT25" i="12"/>
  <c r="BJ25" i="12" s="1"/>
  <c r="AT50" i="12"/>
  <c r="BJ50" i="12" s="1"/>
  <c r="AT55" i="12"/>
  <c r="BJ55" i="12" s="1"/>
  <c r="AT21" i="12"/>
  <c r="BJ21" i="12" s="1"/>
  <c r="AT129" i="12"/>
  <c r="BJ129" i="12" s="1"/>
  <c r="AT32" i="12"/>
  <c r="BJ32" i="12" s="1"/>
  <c r="AT62" i="12"/>
  <c r="AT114" i="12"/>
  <c r="BJ114" i="12" s="1"/>
  <c r="AT110" i="12"/>
  <c r="BJ110" i="12" s="1"/>
  <c r="AT14" i="12"/>
  <c r="BJ14" i="12" s="1"/>
  <c r="AT116" i="12"/>
  <c r="AT75" i="12"/>
  <c r="BJ75" i="12" s="1"/>
  <c r="AT111" i="12"/>
  <c r="BJ111" i="12" s="1"/>
  <c r="AT163" i="12"/>
  <c r="BJ163" i="12" s="1"/>
  <c r="AT78" i="12"/>
  <c r="BJ78" i="12" s="1"/>
  <c r="AT92" i="12"/>
  <c r="BJ92" i="12" s="1"/>
  <c r="AT135" i="12"/>
  <c r="BJ135" i="12" s="1"/>
  <c r="AT88" i="12"/>
  <c r="BJ88" i="12" s="1"/>
  <c r="AT39" i="12"/>
  <c r="BJ39" i="12" s="1"/>
  <c r="AT8" i="12"/>
  <c r="BJ8" i="12" s="1"/>
  <c r="AT60" i="12"/>
  <c r="BJ60" i="12" s="1"/>
  <c r="AT81" i="12"/>
  <c r="BJ81" i="12" s="1"/>
  <c r="AT125" i="12"/>
  <c r="BJ125" i="12" s="1"/>
  <c r="AV26" i="12"/>
  <c r="BI26" i="12" s="1"/>
  <c r="AV98" i="12"/>
  <c r="BI98" i="12" s="1"/>
  <c r="AV147" i="12"/>
  <c r="BI147" i="12" s="1"/>
  <c r="BJ147" i="12"/>
  <c r="AV151" i="12"/>
  <c r="BI151" i="12" s="1"/>
  <c r="AV71" i="12"/>
  <c r="BI71" i="12" s="1"/>
  <c r="AV149" i="12"/>
  <c r="BI149" i="12" s="1"/>
  <c r="BJ149" i="12"/>
  <c r="AV46" i="12"/>
  <c r="BI46" i="12" s="1"/>
  <c r="AV119" i="12"/>
  <c r="BI119" i="12" s="1"/>
  <c r="BJ119" i="12"/>
  <c r="AV4" i="12"/>
  <c r="BI4" i="12" s="1"/>
  <c r="AV61" i="12"/>
  <c r="BI61" i="12" s="1"/>
  <c r="AV110" i="12"/>
  <c r="BI110" i="12" s="1"/>
  <c r="AV72" i="12"/>
  <c r="BI72" i="12" s="1"/>
  <c r="AV33" i="12"/>
  <c r="BI33" i="12" s="1"/>
  <c r="AV56" i="12"/>
  <c r="BI56" i="12" s="1"/>
  <c r="AV18" i="12"/>
  <c r="BI18" i="12" s="1"/>
  <c r="AV60" i="12"/>
  <c r="BI60" i="12" s="1"/>
  <c r="AV145" i="12"/>
  <c r="BI145" i="12" s="1"/>
  <c r="AV29" i="12"/>
  <c r="BI29" i="12" s="1"/>
  <c r="AV25" i="12"/>
  <c r="BI25" i="12" s="1"/>
  <c r="AV144" i="12"/>
  <c r="BI144" i="12" s="1"/>
  <c r="BJ144" i="12"/>
  <c r="AV146" i="12"/>
  <c r="BI146" i="12" s="1"/>
  <c r="AV88" i="12"/>
  <c r="BI88" i="12" s="1"/>
  <c r="AV134" i="12"/>
  <c r="BI134" i="12" s="1"/>
  <c r="AV138" i="12"/>
  <c r="BI138" i="12" s="1"/>
  <c r="AV128" i="12"/>
  <c r="BI128" i="12" s="1"/>
  <c r="AV13" i="12"/>
  <c r="BI13" i="12" s="1"/>
  <c r="AV114" i="12"/>
  <c r="BI114" i="12" s="1"/>
  <c r="AV139" i="12"/>
  <c r="BI139" i="12" s="1"/>
  <c r="AV79" i="12"/>
  <c r="BI79" i="12" s="1"/>
  <c r="AV20" i="12"/>
  <c r="BI20" i="12" s="1"/>
  <c r="AV69" i="12"/>
  <c r="BI69" i="12" s="1"/>
  <c r="AV92" i="12"/>
  <c r="BI92" i="12" s="1"/>
  <c r="AV10" i="12"/>
  <c r="BI10" i="12" s="1"/>
  <c r="AV51" i="12"/>
  <c r="BI51" i="12" s="1"/>
  <c r="BJ51" i="12"/>
  <c r="AV48" i="12"/>
  <c r="BI48" i="12" s="1"/>
  <c r="BJ48" i="12"/>
  <c r="AV83" i="12"/>
  <c r="BI83" i="12" s="1"/>
  <c r="AV129" i="12"/>
  <c r="BI129" i="12" s="1"/>
  <c r="AV157" i="12"/>
  <c r="BI157" i="12" s="1"/>
  <c r="AV21" i="12"/>
  <c r="BI21" i="12" s="1"/>
  <c r="AV155" i="12"/>
  <c r="BI155" i="12" s="1"/>
  <c r="AV32" i="12"/>
  <c r="BI32" i="12" s="1"/>
  <c r="AV95" i="12"/>
  <c r="BI95" i="12" s="1"/>
  <c r="AV103" i="12"/>
  <c r="BI103" i="12" s="1"/>
  <c r="BJ103" i="12"/>
  <c r="AV156" i="12"/>
  <c r="BI156" i="12" s="1"/>
  <c r="AV77" i="12"/>
  <c r="BI77" i="12" s="1"/>
  <c r="BJ77" i="12"/>
  <c r="AV75" i="12"/>
  <c r="BI75" i="12" s="1"/>
  <c r="AV16" i="12"/>
  <c r="BI16" i="12" s="1"/>
  <c r="BJ16" i="12"/>
  <c r="AV82" i="12"/>
  <c r="BI82" i="12" s="1"/>
  <c r="AV148" i="12"/>
  <c r="BI148" i="12" s="1"/>
  <c r="AV106" i="12"/>
  <c r="BI106" i="12" s="1"/>
  <c r="AV58" i="12"/>
  <c r="BI58" i="12" s="1"/>
  <c r="AV35" i="12"/>
  <c r="BI35" i="12" s="1"/>
  <c r="AV162" i="12"/>
  <c r="BI162" i="12" s="1"/>
  <c r="AV108" i="12"/>
  <c r="BI108" i="12" s="1"/>
  <c r="AV68" i="12"/>
  <c r="BI68" i="12" s="1"/>
  <c r="BJ68" i="12"/>
  <c r="AV43" i="12"/>
  <c r="BI43" i="12" s="1"/>
  <c r="AV111" i="12"/>
  <c r="BI111" i="12" s="1"/>
  <c r="AV63" i="12"/>
  <c r="BI63" i="12" s="1"/>
  <c r="BJ63" i="12"/>
  <c r="AV9" i="12"/>
  <c r="BI9" i="12" s="1"/>
  <c r="AV102" i="12"/>
  <c r="BI102" i="12" s="1"/>
  <c r="BJ102" i="12"/>
  <c r="AV141" i="12"/>
  <c r="BI141" i="12" s="1"/>
  <c r="AV45" i="12"/>
  <c r="BI45" i="12" s="1"/>
  <c r="BJ45" i="12"/>
  <c r="AV124" i="12"/>
  <c r="BI124" i="12" s="1"/>
  <c r="AV163" i="12"/>
  <c r="BI163" i="12" s="1"/>
  <c r="AV78" i="12"/>
  <c r="BI78" i="12" s="1"/>
  <c r="AV133" i="12"/>
  <c r="BI133" i="12" s="1"/>
  <c r="AV101" i="12"/>
  <c r="BI101" i="12" s="1"/>
  <c r="AV117" i="12"/>
  <c r="BI117" i="12" s="1"/>
  <c r="BJ117" i="12"/>
  <c r="AV55" i="12"/>
  <c r="BI55" i="12" s="1"/>
  <c r="AV28" i="12"/>
  <c r="BI28" i="12" s="1"/>
  <c r="AV113" i="12"/>
  <c r="BI113" i="12" s="1"/>
  <c r="AV99" i="12"/>
  <c r="BI99" i="12" s="1"/>
  <c r="AV97" i="12"/>
  <c r="BI97" i="12" s="1"/>
  <c r="BJ97" i="12"/>
  <c r="AV64" i="12"/>
  <c r="BI64" i="12" s="1"/>
  <c r="BJ64" i="12"/>
  <c r="AV136" i="12"/>
  <c r="BI136" i="12" s="1"/>
  <c r="AV47" i="12"/>
  <c r="BI47" i="12" s="1"/>
  <c r="AV93" i="12"/>
  <c r="BI93" i="12" s="1"/>
  <c r="AV2" i="12"/>
  <c r="BI2" i="12" s="1"/>
  <c r="AV17" i="12"/>
  <c r="BI17" i="12" s="1"/>
  <c r="AV22" i="12"/>
  <c r="BI22" i="12" s="1"/>
  <c r="AV91" i="12"/>
  <c r="BI91" i="12" s="1"/>
  <c r="AV158" i="12"/>
  <c r="BI158" i="12" s="1"/>
  <c r="AV74" i="12"/>
  <c r="BI74" i="12" s="1"/>
  <c r="AV76" i="12"/>
  <c r="BI76" i="12" s="1"/>
  <c r="AV94" i="12"/>
  <c r="BI94" i="12" s="1"/>
  <c r="AV132" i="12"/>
  <c r="BI132" i="12" s="1"/>
  <c r="AV154" i="12"/>
  <c r="BI154" i="12" s="1"/>
  <c r="AV131" i="12"/>
  <c r="BI131" i="12" s="1"/>
  <c r="AV50" i="12"/>
  <c r="BI50" i="12" s="1"/>
  <c r="AV140" i="12"/>
  <c r="BI140" i="12" s="1"/>
  <c r="AV85" i="12"/>
  <c r="BI85" i="12" s="1"/>
  <c r="AV130" i="12"/>
  <c r="BI130" i="12" s="1"/>
  <c r="AV39" i="12"/>
  <c r="BI39" i="12" s="1"/>
  <c r="AV24" i="12"/>
  <c r="BI24" i="12" s="1"/>
  <c r="BJ24" i="12"/>
  <c r="AV53" i="12"/>
  <c r="BI53" i="12" s="1"/>
  <c r="AV87" i="12"/>
  <c r="BI87" i="12" s="1"/>
  <c r="AV57" i="12"/>
  <c r="BI57" i="12" s="1"/>
  <c r="AV86" i="12"/>
  <c r="BI86" i="12" s="1"/>
  <c r="AV7" i="12"/>
  <c r="BI7" i="12" s="1"/>
  <c r="AV160" i="12"/>
  <c r="BI160" i="12" s="1"/>
  <c r="AV150" i="12"/>
  <c r="BI150" i="12" s="1"/>
  <c r="BJ150" i="12"/>
  <c r="AV152" i="12"/>
  <c r="BI152" i="12" s="1"/>
  <c r="BJ152" i="12"/>
  <c r="AV8" i="12"/>
  <c r="BI8" i="12" s="1"/>
  <c r="AV80" i="12"/>
  <c r="BI80" i="12" s="1"/>
  <c r="AV118" i="12"/>
  <c r="BI118" i="12" s="1"/>
  <c r="AV59" i="12"/>
  <c r="BI59" i="12" s="1"/>
  <c r="BJ59" i="12"/>
  <c r="AV122" i="12"/>
  <c r="BI122" i="12" s="1"/>
  <c r="AV3" i="12"/>
  <c r="BI3" i="12" s="1"/>
  <c r="AV37" i="12"/>
  <c r="BI37" i="12" s="1"/>
  <c r="AV115" i="12"/>
  <c r="BI115" i="12" s="1"/>
  <c r="BJ115" i="12"/>
  <c r="AV126" i="12"/>
  <c r="BI126" i="12" s="1"/>
  <c r="AV161" i="12"/>
  <c r="BI161" i="12" s="1"/>
  <c r="AV116" i="12"/>
  <c r="BI116" i="12" s="1"/>
  <c r="BJ116" i="12"/>
  <c r="AV31" i="12"/>
  <c r="BI31" i="12" s="1"/>
  <c r="BJ31" i="12"/>
  <c r="AV105" i="12"/>
  <c r="BI105" i="12" s="1"/>
  <c r="AV66" i="12"/>
  <c r="BI66" i="12" s="1"/>
  <c r="AV23" i="12"/>
  <c r="BI23" i="12" s="1"/>
  <c r="AV109" i="12"/>
  <c r="BI109" i="12" s="1"/>
  <c r="AV96" i="12"/>
  <c r="BI96" i="12" s="1"/>
  <c r="BJ96" i="12"/>
  <c r="AV30" i="12"/>
  <c r="BI30" i="12" s="1"/>
  <c r="BJ30" i="12"/>
  <c r="AV73" i="12"/>
  <c r="BI73" i="12" s="1"/>
  <c r="AV11" i="12"/>
  <c r="BI11" i="12" s="1"/>
  <c r="AV127" i="12"/>
  <c r="BI127" i="12" s="1"/>
  <c r="BJ127" i="12"/>
  <c r="AV67" i="12"/>
  <c r="BI67" i="12" s="1"/>
  <c r="BJ67" i="12"/>
  <c r="AV70" i="12"/>
  <c r="BI70" i="12" s="1"/>
  <c r="AV12" i="12"/>
  <c r="BI12" i="12" s="1"/>
  <c r="AV125" i="12"/>
  <c r="BI125" i="12" s="1"/>
  <c r="AV38" i="12"/>
  <c r="BI38" i="12" s="1"/>
  <c r="BJ38" i="12"/>
  <c r="AV135" i="12"/>
  <c r="BI135" i="12" s="1"/>
  <c r="AV19" i="12"/>
  <c r="BI19" i="12" s="1"/>
  <c r="BJ19" i="12"/>
  <c r="AV49" i="12"/>
  <c r="BI49" i="12" s="1"/>
  <c r="AV5" i="12"/>
  <c r="BI5" i="12" s="1"/>
  <c r="AV6" i="12"/>
  <c r="BI6" i="12" s="1"/>
  <c r="AV54" i="12"/>
  <c r="BI54" i="12" s="1"/>
  <c r="BJ54" i="12"/>
  <c r="AV36" i="12"/>
  <c r="BI36" i="12" s="1"/>
  <c r="AV84" i="12"/>
  <c r="BI84" i="12" s="1"/>
  <c r="AV159" i="12"/>
  <c r="BI159" i="12" s="1"/>
  <c r="AV81" i="12"/>
  <c r="BI81" i="12" s="1"/>
  <c r="AV104" i="12"/>
  <c r="BI104" i="12" s="1"/>
  <c r="BJ104" i="12"/>
  <c r="AV42" i="12"/>
  <c r="BI42" i="12" s="1"/>
  <c r="AV142" i="12"/>
  <c r="BI142" i="12" s="1"/>
  <c r="AV121" i="12"/>
  <c r="BI121" i="12" s="1"/>
  <c r="AV65" i="12"/>
  <c r="BI65" i="12" s="1"/>
  <c r="BJ65" i="12"/>
  <c r="AV15" i="12"/>
  <c r="BI15" i="12" s="1"/>
  <c r="AV14" i="12"/>
  <c r="BI14" i="12" s="1"/>
  <c r="AV62" i="12"/>
  <c r="BI62" i="12" s="1"/>
  <c r="BJ62" i="12"/>
  <c r="AV44" i="12"/>
  <c r="BI44" i="12" s="1"/>
  <c r="BJ44" i="12"/>
  <c r="AV112" i="12"/>
  <c r="BI112" i="12" s="1"/>
  <c r="BJ112" i="12"/>
  <c r="AV34" i="12"/>
  <c r="BI34" i="12" s="1"/>
  <c r="AV90" i="12"/>
  <c r="BI90" i="12" s="1"/>
  <c r="AV40" i="12"/>
  <c r="BI40" i="12" s="1"/>
  <c r="AV89" i="12"/>
  <c r="BI89" i="12" s="1"/>
  <c r="BJ89" i="12"/>
  <c r="AV137" i="12"/>
  <c r="BI137" i="12" s="1"/>
  <c r="AV41" i="12"/>
  <c r="BI41" i="12" s="1"/>
  <c r="BJ41" i="12"/>
  <c r="AV153" i="12"/>
  <c r="BI153" i="12" s="1"/>
  <c r="BJ153" i="12"/>
  <c r="AV120" i="12"/>
  <c r="BI120" i="12" s="1"/>
  <c r="AV143" i="12"/>
  <c r="BI143" i="12" s="1"/>
  <c r="BJ143" i="12"/>
  <c r="AV27" i="12"/>
  <c r="BI27" i="12" s="1"/>
  <c r="BJ27" i="12"/>
  <c r="AV52" i="12"/>
  <c r="BI52" i="12" s="1"/>
  <c r="BJ52" i="12"/>
  <c r="AV100" i="12"/>
  <c r="BI100" i="12" s="1"/>
  <c r="AV123" i="12"/>
  <c r="BI123" i="12" s="1"/>
  <c r="DR94" i="12"/>
  <c r="DS94" i="12" s="1"/>
  <c r="DR137" i="12"/>
  <c r="DS137" i="12" s="1"/>
  <c r="DR53" i="12"/>
  <c r="DS53" i="12" s="1"/>
  <c r="DR154" i="12"/>
  <c r="DS154" i="12" s="1"/>
  <c r="DR97" i="12"/>
  <c r="DS97" i="12" s="1"/>
  <c r="DR68" i="12"/>
  <c r="DS68" i="12" s="1"/>
  <c r="DR145" i="12"/>
  <c r="DS145" i="12" s="1"/>
  <c r="DR132" i="12"/>
  <c r="DS132" i="12" s="1"/>
  <c r="DR21" i="12"/>
  <c r="DS21" i="12" s="1"/>
  <c r="DR43" i="12"/>
  <c r="DS43" i="12" s="1"/>
  <c r="DR139" i="12"/>
  <c r="DS139" i="12" s="1"/>
  <c r="DR13" i="12"/>
  <c r="DS13" i="12" s="1"/>
  <c r="DR135" i="12"/>
  <c r="DS135" i="12" s="1"/>
  <c r="DR123" i="12"/>
  <c r="DS123" i="12" s="1"/>
  <c r="DR37" i="12"/>
  <c r="DS37" i="12" s="1"/>
  <c r="DR156" i="12"/>
  <c r="DS156" i="12" s="1"/>
  <c r="DR143" i="12"/>
  <c r="DS143" i="12" s="1"/>
  <c r="DR105" i="12"/>
  <c r="DS105" i="12" s="1"/>
  <c r="DR70" i="12"/>
  <c r="DS70" i="12" s="1"/>
  <c r="DR130" i="12"/>
  <c r="DS130" i="12" s="1"/>
  <c r="DR27" i="12"/>
  <c r="DS27" i="12" s="1"/>
  <c r="DR124" i="12"/>
  <c r="DS124" i="12" s="1"/>
  <c r="DR80" i="12"/>
  <c r="DS80" i="12" s="1"/>
  <c r="DR64" i="12"/>
  <c r="DS64" i="12" s="1"/>
  <c r="DR11" i="12"/>
  <c r="DS11" i="12" s="1"/>
  <c r="DR155" i="12"/>
  <c r="DS155" i="12" s="1"/>
  <c r="DR120" i="12"/>
  <c r="DS120" i="12" s="1"/>
  <c r="DR134" i="12"/>
  <c r="DS134" i="12" s="1"/>
  <c r="DR136" i="12"/>
  <c r="DS136" i="12" s="1"/>
  <c r="DR142" i="12"/>
  <c r="DS142" i="12" s="1"/>
  <c r="DR48" i="12"/>
  <c r="DS48" i="12" s="1"/>
  <c r="DR89" i="12"/>
  <c r="DS89" i="12" s="1"/>
  <c r="DR84" i="12"/>
  <c r="DS84" i="12" s="1"/>
  <c r="DR158" i="12"/>
  <c r="DS158" i="12" s="1"/>
  <c r="DR153" i="12"/>
  <c r="DS153" i="12" s="1"/>
  <c r="DR7" i="12"/>
  <c r="DS7" i="12" s="1"/>
  <c r="DR78" i="12"/>
  <c r="DS78" i="12" s="1"/>
  <c r="DR147" i="12"/>
  <c r="DS147" i="12" s="1"/>
  <c r="DR66" i="12"/>
  <c r="DS66" i="12" s="1"/>
  <c r="DR118" i="12"/>
  <c r="DS118" i="12" s="1"/>
  <c r="DR133" i="12"/>
  <c r="DS133" i="12" s="1"/>
  <c r="DR36" i="12"/>
  <c r="DS36" i="12" s="1"/>
  <c r="DR9" i="12"/>
  <c r="DS9" i="12" s="1"/>
  <c r="DR34" i="12"/>
  <c r="DS34" i="12" s="1"/>
  <c r="DR74" i="12"/>
  <c r="DS74" i="12" s="1"/>
  <c r="DR76" i="12"/>
  <c r="DS76" i="12" s="1"/>
  <c r="DR63" i="12"/>
  <c r="DS63" i="12" s="1"/>
  <c r="DR40" i="12"/>
  <c r="DS40" i="12" s="1"/>
  <c r="DR60" i="12"/>
  <c r="DS60" i="12" s="1"/>
  <c r="DR152" i="12"/>
  <c r="DS152" i="12" s="1"/>
  <c r="DR161" i="12"/>
  <c r="DS161" i="12" s="1"/>
  <c r="DR32" i="12"/>
  <c r="DS32" i="12" s="1"/>
  <c r="DR38" i="12"/>
  <c r="DS38" i="12" s="1"/>
  <c r="DR20" i="12"/>
  <c r="DS20" i="12" s="1"/>
  <c r="DR5" i="12"/>
  <c r="DS5" i="12" s="1"/>
  <c r="DR24" i="12"/>
  <c r="DS24" i="12" s="1"/>
  <c r="DR157" i="12"/>
  <c r="DS157" i="12" s="1"/>
  <c r="DR98" i="12"/>
  <c r="DS98" i="12" s="1"/>
  <c r="DR23" i="12"/>
  <c r="DS23" i="12" s="1"/>
  <c r="DR30" i="12"/>
  <c r="DS30" i="12" s="1"/>
  <c r="DR71" i="12"/>
  <c r="DS71" i="12" s="1"/>
  <c r="DR61" i="12"/>
  <c r="DS61" i="12" s="1"/>
  <c r="DR121" i="12"/>
  <c r="DS121" i="12" s="1"/>
  <c r="DR101" i="12"/>
  <c r="DS101" i="12" s="1"/>
  <c r="DR131" i="12"/>
  <c r="DS131" i="12" s="1"/>
  <c r="DR115" i="12"/>
  <c r="DS115" i="12" s="1"/>
  <c r="DR151" i="12"/>
  <c r="DS151" i="12" s="1"/>
  <c r="DR140" i="12"/>
  <c r="DS140" i="12" s="1"/>
  <c r="DR15" i="12"/>
  <c r="DS15" i="12" s="1"/>
  <c r="DR159" i="12"/>
  <c r="DS159" i="12" s="1"/>
  <c r="DR4" i="12"/>
  <c r="DS4" i="12" s="1"/>
  <c r="DR91" i="12"/>
  <c r="DS91" i="12" s="1"/>
  <c r="DR108" i="12"/>
  <c r="DS108" i="12" s="1"/>
  <c r="DR146" i="12"/>
  <c r="DS146" i="12" s="1"/>
  <c r="DR35" i="12"/>
  <c r="DS35" i="12" s="1"/>
  <c r="DR44" i="12"/>
  <c r="DS44" i="12" s="1"/>
  <c r="DR58" i="12"/>
  <c r="DS58" i="12" s="1"/>
  <c r="DR109" i="12"/>
  <c r="DS109" i="12" s="1"/>
  <c r="DR92" i="12"/>
  <c r="DS92" i="12" s="1"/>
  <c r="DR96" i="12"/>
  <c r="DS96" i="12" s="1"/>
  <c r="DR127" i="12"/>
  <c r="DS127" i="12" s="1"/>
  <c r="DR83" i="12"/>
  <c r="DS83" i="12" s="1"/>
  <c r="DR46" i="12"/>
  <c r="DS46" i="12" s="1"/>
  <c r="DR79" i="12"/>
  <c r="DS79" i="12" s="1"/>
  <c r="DR113" i="12"/>
  <c r="DS113" i="12" s="1"/>
  <c r="DR82" i="12"/>
  <c r="DS82" i="12" s="1"/>
  <c r="DR138" i="12"/>
  <c r="DS138" i="12" s="1"/>
  <c r="DR162" i="12"/>
  <c r="DS162" i="12" s="1"/>
  <c r="DR128" i="12"/>
  <c r="DS128" i="12" s="1"/>
  <c r="DR47" i="12"/>
  <c r="DS47" i="12" s="1"/>
  <c r="DR42" i="12"/>
  <c r="DS42" i="12" s="1"/>
  <c r="DR25" i="12"/>
  <c r="DS25" i="12" s="1"/>
  <c r="DR31" i="12"/>
  <c r="DS31" i="12" s="1"/>
  <c r="DR10" i="12"/>
  <c r="DS10" i="12" s="1"/>
  <c r="DR57" i="12"/>
  <c r="DS57" i="12" s="1"/>
  <c r="DR106" i="12"/>
  <c r="DS106" i="12" s="1"/>
  <c r="DR95" i="12"/>
  <c r="DS95" i="12" s="1"/>
  <c r="DR12" i="12"/>
  <c r="DS12" i="12" s="1"/>
  <c r="DR163" i="12"/>
  <c r="DS163" i="12" s="1"/>
  <c r="DR22" i="12"/>
  <c r="DS22" i="12" s="1"/>
  <c r="DR104" i="12"/>
  <c r="DS104" i="12" s="1"/>
  <c r="DR107" i="12"/>
  <c r="DS107" i="12" s="1"/>
  <c r="DR6" i="12"/>
  <c r="DS6" i="12" s="1"/>
  <c r="DR141" i="12"/>
  <c r="DS141" i="12" s="1"/>
  <c r="DR33" i="12"/>
  <c r="DS33" i="12" s="1"/>
  <c r="DR90" i="12"/>
  <c r="DS90" i="12" s="1"/>
  <c r="DR19" i="12"/>
  <c r="DS19" i="12" s="1"/>
  <c r="DR14" i="12"/>
  <c r="DS14" i="12" s="1"/>
  <c r="DR69" i="12"/>
  <c r="DS69" i="12" s="1"/>
  <c r="DR125" i="12"/>
  <c r="DS125" i="12" s="1"/>
  <c r="DR117" i="12"/>
  <c r="DS117" i="12" s="1"/>
  <c r="DR93" i="12"/>
  <c r="DS93" i="12" s="1"/>
  <c r="DR126" i="12"/>
  <c r="DS126" i="12" s="1"/>
  <c r="DR111" i="12"/>
  <c r="DS111" i="12" s="1"/>
  <c r="DR160" i="12"/>
  <c r="DS160" i="12" s="1"/>
  <c r="DR29" i="12"/>
  <c r="DS29" i="12" s="1"/>
  <c r="DR41" i="12"/>
  <c r="DS41" i="12" s="1"/>
  <c r="DR28" i="12"/>
  <c r="DS28" i="12" s="1"/>
  <c r="DR102" i="12"/>
  <c r="DS102" i="12" s="1"/>
  <c r="DR17" i="12"/>
  <c r="DS17" i="12" s="1"/>
  <c r="DR52" i="12"/>
  <c r="DS52" i="12" s="1"/>
  <c r="DR86" i="12"/>
  <c r="DS86" i="12" s="1"/>
  <c r="DR110" i="12"/>
  <c r="DS110" i="12" s="1"/>
  <c r="DR148" i="12"/>
  <c r="DS148" i="12" s="1"/>
  <c r="DR144" i="12"/>
  <c r="DS144" i="12" s="1"/>
  <c r="DR8" i="12"/>
  <c r="DS8" i="12" s="1"/>
  <c r="DR77" i="12"/>
  <c r="DS77" i="12" s="1"/>
  <c r="DR73" i="12"/>
  <c r="DS73" i="12" s="1"/>
  <c r="DR122" i="12"/>
  <c r="DS122" i="12" s="1"/>
  <c r="DR114" i="12"/>
  <c r="DS114" i="12" s="1"/>
  <c r="DR100" i="12"/>
  <c r="DS100" i="12" s="1"/>
  <c r="DR149" i="12"/>
  <c r="DS149" i="12" s="1"/>
  <c r="DR75" i="12"/>
  <c r="DS75" i="12" s="1"/>
  <c r="DR62" i="12"/>
  <c r="DS62" i="12" s="1"/>
  <c r="DR87" i="12"/>
  <c r="DS87" i="12" s="1"/>
  <c r="DR59" i="12"/>
  <c r="DS59" i="12" s="1"/>
  <c r="DR56" i="12"/>
  <c r="DS56" i="12" s="1"/>
  <c r="DR67" i="12"/>
  <c r="DS67" i="12" s="1"/>
  <c r="DR116" i="12"/>
  <c r="DS116" i="12" s="1"/>
  <c r="DR81" i="12"/>
  <c r="DS81" i="12" s="1"/>
  <c r="DR99" i="12"/>
  <c r="DS99" i="12" s="1"/>
  <c r="DR3" i="12"/>
  <c r="DS3" i="12" s="1"/>
  <c r="DR65" i="12"/>
  <c r="DS65" i="12" s="1"/>
  <c r="DR39" i="12"/>
  <c r="DS39" i="12" s="1"/>
  <c r="DR103" i="12"/>
  <c r="DS103" i="12" s="1"/>
  <c r="DR129" i="12"/>
  <c r="DS129" i="12" s="1"/>
  <c r="DR49" i="12"/>
  <c r="DS49" i="12" s="1"/>
  <c r="DR112" i="12"/>
  <c r="DS112" i="12" s="1"/>
  <c r="DR72" i="12"/>
  <c r="DS72" i="12" s="1"/>
  <c r="DR119" i="12"/>
  <c r="DS119" i="12" s="1"/>
  <c r="DR51" i="12"/>
  <c r="DS51" i="12" s="1"/>
  <c r="DR50" i="12"/>
  <c r="DS50" i="12" s="1"/>
  <c r="DR45" i="12"/>
  <c r="DS45" i="12" s="1"/>
  <c r="DR26" i="12"/>
  <c r="DS26" i="12" s="1"/>
  <c r="DR18" i="12"/>
  <c r="DS18" i="12" s="1"/>
  <c r="DR85" i="12"/>
  <c r="DS85" i="12" s="1"/>
  <c r="DR54" i="12"/>
  <c r="DS54" i="12" s="1"/>
  <c r="DR16" i="12"/>
  <c r="DS16" i="12" s="1"/>
  <c r="DR150" i="12"/>
  <c r="DS150" i="12" s="1"/>
  <c r="DR55" i="12"/>
  <c r="DS55" i="12" s="1"/>
  <c r="DR88" i="12"/>
  <c r="DS88" i="12" s="1"/>
  <c r="DR2" i="12"/>
  <c r="DS2" i="12" s="1"/>
  <c r="AU49" i="12" l="1"/>
  <c r="BK49" i="12" s="1"/>
  <c r="AU68" i="12"/>
  <c r="BK68" i="12" s="1"/>
  <c r="AU159" i="12"/>
  <c r="BK159" i="12" s="1"/>
  <c r="AU28" i="12"/>
  <c r="BK28" i="12" s="1"/>
  <c r="AU157" i="12"/>
  <c r="BK157" i="12" s="1"/>
  <c r="AU20" i="12"/>
  <c r="BK20" i="12" s="1"/>
  <c r="AU58" i="12"/>
  <c r="BK58" i="12" s="1"/>
  <c r="AU31" i="12"/>
  <c r="BK31" i="12" s="1"/>
  <c r="AU94" i="12"/>
  <c r="BK94" i="12" s="1"/>
  <c r="AU99" i="12"/>
  <c r="BK99" i="12" s="1"/>
  <c r="AU120" i="12"/>
  <c r="BK120" i="12" s="1"/>
  <c r="AU23" i="12"/>
  <c r="BK23" i="12" s="1"/>
  <c r="AU7" i="12"/>
  <c r="BK7" i="12" s="1"/>
  <c r="AU124" i="12"/>
  <c r="BK124" i="12" s="1"/>
  <c r="AU64" i="12"/>
  <c r="BK64" i="12" s="1"/>
  <c r="AU11" i="12"/>
  <c r="BK11" i="12" s="1"/>
  <c r="AU82" i="12"/>
  <c r="BK82" i="12" s="1"/>
  <c r="AU89" i="12"/>
  <c r="BK89" i="12" s="1"/>
  <c r="AU80" i="12"/>
  <c r="BK80" i="12" s="1"/>
  <c r="AU100" i="12"/>
  <c r="BK100" i="12" s="1"/>
  <c r="AU40" i="12"/>
  <c r="BK40" i="12" s="1"/>
  <c r="AU158" i="12"/>
  <c r="BK158" i="12" s="1"/>
  <c r="AU59" i="12"/>
  <c r="BK59" i="12" s="1"/>
  <c r="AU12" i="12"/>
  <c r="BK12" i="12" s="1"/>
  <c r="AU153" i="12"/>
  <c r="BK153" i="12" s="1"/>
  <c r="AU55" i="12"/>
  <c r="BK55" i="12" s="1"/>
  <c r="AU73" i="12"/>
  <c r="BK73" i="12" s="1"/>
  <c r="AU42" i="12"/>
  <c r="BK42" i="12" s="1"/>
  <c r="AU52" i="12"/>
  <c r="BK52" i="12" s="1"/>
  <c r="AU90" i="12"/>
  <c r="BK90" i="12" s="1"/>
  <c r="AU65" i="12"/>
  <c r="BK65" i="12" s="1"/>
  <c r="AU34" i="12"/>
  <c r="BK34" i="12" s="1"/>
  <c r="AU117" i="12"/>
  <c r="BK117" i="12" s="1"/>
  <c r="AU161" i="12"/>
  <c r="BK161" i="12" s="1"/>
  <c r="AU143" i="12"/>
  <c r="BK143" i="12" s="1"/>
  <c r="AU27" i="12"/>
  <c r="BK27" i="12" s="1"/>
  <c r="AU35" i="12"/>
  <c r="BK35" i="12" s="1"/>
  <c r="AU83" i="12"/>
  <c r="BK83" i="12" s="1"/>
  <c r="AU54" i="12"/>
  <c r="BK54" i="12" s="1"/>
  <c r="AU56" i="12"/>
  <c r="BK56" i="12" s="1"/>
  <c r="AU116" i="12"/>
  <c r="BK116" i="12" s="1"/>
  <c r="AU102" i="12"/>
  <c r="BK102" i="12" s="1"/>
  <c r="AU17" i="12"/>
  <c r="BK17" i="12" s="1"/>
  <c r="AU22" i="12"/>
  <c r="BK22" i="12" s="1"/>
  <c r="AU41" i="12"/>
  <c r="BK41" i="12" s="1"/>
  <c r="AU114" i="12"/>
  <c r="BK114" i="12" s="1"/>
  <c r="AU154" i="12"/>
  <c r="BK154" i="12" s="1"/>
  <c r="AU121" i="12"/>
  <c r="BK121" i="12" s="1"/>
  <c r="AU106" i="12"/>
  <c r="BK106" i="12" s="1"/>
  <c r="AU76" i="12"/>
  <c r="BK76" i="12" s="1"/>
  <c r="AU57" i="12"/>
  <c r="BK57" i="12" s="1"/>
  <c r="AU15" i="12"/>
  <c r="BK15" i="12" s="1"/>
  <c r="AU149" i="12"/>
  <c r="BK149" i="12" s="1"/>
  <c r="AU36" i="12"/>
  <c r="BK36" i="12" s="1"/>
  <c r="AU84" i="12"/>
  <c r="BK84" i="12" s="1"/>
  <c r="AU132" i="12"/>
  <c r="BK132" i="12" s="1"/>
  <c r="AU160" i="12"/>
  <c r="BK160" i="12" s="1"/>
  <c r="AU16" i="12"/>
  <c r="BK16" i="12" s="1"/>
  <c r="AU5" i="12"/>
  <c r="BK5" i="12" s="1"/>
  <c r="AU47" i="12"/>
  <c r="BK47" i="12" s="1"/>
  <c r="AU128" i="12"/>
  <c r="BK128" i="12" s="1"/>
  <c r="AU3" i="12"/>
  <c r="BK3" i="12" s="1"/>
  <c r="AU39" i="12"/>
  <c r="BK39" i="12" s="1"/>
  <c r="AU91" i="12"/>
  <c r="BK91" i="12" s="1"/>
  <c r="AU136" i="12"/>
  <c r="BK136" i="12" s="1"/>
  <c r="AU105" i="12"/>
  <c r="BK105" i="12" s="1"/>
  <c r="AU67" i="12"/>
  <c r="BK67" i="12" s="1"/>
  <c r="AU142" i="12"/>
  <c r="BK142" i="12" s="1"/>
  <c r="AU141" i="12"/>
  <c r="BK141" i="12" s="1"/>
  <c r="AU60" i="12"/>
  <c r="BK60" i="12" s="1"/>
  <c r="AU9" i="12"/>
  <c r="BK9" i="12" s="1"/>
  <c r="AU69" i="12"/>
  <c r="BK69" i="12" s="1"/>
  <c r="AU97" i="12"/>
  <c r="BK97" i="12" s="1"/>
  <c r="AU45" i="12"/>
  <c r="BK45" i="12" s="1"/>
  <c r="AU85" i="12"/>
  <c r="BK85" i="12" s="1"/>
  <c r="AU152" i="12"/>
  <c r="BK152" i="12" s="1"/>
  <c r="AU86" i="12"/>
  <c r="BK86" i="12" s="1"/>
  <c r="AU151" i="12"/>
  <c r="BK151" i="12" s="1"/>
  <c r="AU4" i="12"/>
  <c r="BK4" i="12" s="1"/>
  <c r="AU92" i="12"/>
  <c r="BK92" i="12" s="1"/>
  <c r="AU74" i="12"/>
  <c r="BK74" i="12" s="1"/>
  <c r="AU71" i="12"/>
  <c r="BK71" i="12" s="1"/>
  <c r="AU162" i="12"/>
  <c r="BK162" i="12" s="1"/>
  <c r="AU150" i="12"/>
  <c r="BK150" i="12" s="1"/>
  <c r="AU104" i="12"/>
  <c r="BK104" i="12" s="1"/>
  <c r="AU77" i="12"/>
  <c r="BK77" i="12" s="1"/>
  <c r="AU38" i="12"/>
  <c r="BK38" i="12" s="1"/>
  <c r="AU25" i="12"/>
  <c r="BK25" i="12" s="1"/>
  <c r="AU66" i="12"/>
  <c r="BK66" i="12" s="1"/>
  <c r="AU8" i="12"/>
  <c r="BK8" i="12" s="1"/>
  <c r="AU98" i="12"/>
  <c r="BK98" i="12" s="1"/>
  <c r="AU145" i="12"/>
  <c r="BK145" i="12" s="1"/>
  <c r="AU133" i="12"/>
  <c r="BK133" i="12" s="1"/>
  <c r="AU144" i="12"/>
  <c r="BK144" i="12" s="1"/>
  <c r="AU112" i="12"/>
  <c r="BK112" i="12" s="1"/>
  <c r="AU46" i="12"/>
  <c r="BK46" i="12" s="1"/>
  <c r="AU139" i="12"/>
  <c r="BK139" i="12" s="1"/>
  <c r="AU72" i="12"/>
  <c r="BK72" i="12" s="1"/>
  <c r="AU81" i="12"/>
  <c r="BK81" i="12" s="1"/>
  <c r="AU109" i="12"/>
  <c r="BK109" i="12" s="1"/>
  <c r="AU26" i="12"/>
  <c r="BK26" i="12" s="1"/>
  <c r="AU123" i="12"/>
  <c r="BK123" i="12" s="1"/>
  <c r="AU146" i="12"/>
  <c r="BK146" i="12" s="1"/>
  <c r="AU53" i="12"/>
  <c r="BK53" i="12" s="1"/>
  <c r="AU6" i="12"/>
  <c r="BK6" i="12" s="1"/>
  <c r="AU79" i="12"/>
  <c r="BK79" i="12" s="1"/>
  <c r="AU18" i="12"/>
  <c r="BK18" i="12" s="1"/>
  <c r="AU10" i="12"/>
  <c r="BK10" i="12" s="1"/>
  <c r="AU75" i="12"/>
  <c r="BK75" i="12" s="1"/>
  <c r="AU50" i="12"/>
  <c r="BK50" i="12" s="1"/>
  <c r="AU131" i="12"/>
  <c r="BK131" i="12" s="1"/>
  <c r="AU126" i="12"/>
  <c r="BK126" i="12" s="1"/>
  <c r="AU113" i="12"/>
  <c r="BK113" i="12" s="1"/>
  <c r="AU24" i="12"/>
  <c r="BK24" i="12" s="1"/>
  <c r="AU78" i="12"/>
  <c r="BK78" i="12" s="1"/>
  <c r="AU101" i="12"/>
  <c r="BK101" i="12" s="1"/>
  <c r="AU115" i="12"/>
  <c r="BK115" i="12" s="1"/>
  <c r="AU51" i="12"/>
  <c r="BK51" i="12" s="1"/>
  <c r="AU119" i="12"/>
  <c r="BK119" i="12" s="1"/>
  <c r="AU19" i="12"/>
  <c r="BK19" i="12" s="1"/>
  <c r="AU32" i="12"/>
  <c r="BK32" i="12" s="1"/>
  <c r="AU118" i="12"/>
  <c r="BK118" i="12" s="1"/>
  <c r="AU14" i="12"/>
  <c r="BK14" i="12" s="1"/>
  <c r="AU95" i="12"/>
  <c r="BK95" i="12" s="1"/>
  <c r="AU156" i="12"/>
  <c r="BK156" i="12" s="1"/>
  <c r="AU163" i="12"/>
  <c r="BK163" i="12" s="1"/>
  <c r="AU43" i="12"/>
  <c r="BK43" i="12" s="1"/>
  <c r="AU96" i="12"/>
  <c r="BK96" i="12" s="1"/>
  <c r="AU122" i="12"/>
  <c r="BK122" i="12" s="1"/>
  <c r="AU88" i="12"/>
  <c r="BK88" i="12" s="1"/>
  <c r="AU44" i="12"/>
  <c r="BK44" i="12" s="1"/>
  <c r="AU125" i="12"/>
  <c r="BK125" i="12" s="1"/>
  <c r="AU148" i="12"/>
  <c r="BK148" i="12" s="1"/>
  <c r="AU33" i="12"/>
  <c r="BK33" i="12" s="1"/>
  <c r="AU62" i="12"/>
  <c r="BK62" i="12" s="1"/>
  <c r="AU138" i="12"/>
  <c r="BK138" i="12" s="1"/>
  <c r="AU13" i="12"/>
  <c r="BK13" i="12" s="1"/>
  <c r="AU21" i="12"/>
  <c r="BK21" i="12" s="1"/>
  <c r="AU134" i="12"/>
  <c r="BK134" i="12" s="1"/>
  <c r="AU29" i="12"/>
  <c r="BK29" i="12" s="1"/>
  <c r="AU137" i="12"/>
  <c r="BK137" i="12" s="1"/>
  <c r="AU155" i="12"/>
  <c r="BK155" i="12" s="1"/>
  <c r="AU107" i="12"/>
  <c r="BK107" i="12" s="1"/>
  <c r="AU70" i="12"/>
  <c r="BK70" i="12" s="1"/>
  <c r="AU63" i="12"/>
  <c r="BK63" i="12" s="1"/>
  <c r="AU147" i="12"/>
  <c r="BK147" i="12" s="1"/>
  <c r="AU37" i="12"/>
  <c r="BK37" i="12" s="1"/>
  <c r="AU103" i="12"/>
  <c r="BK103" i="12" s="1"/>
  <c r="AU140" i="12"/>
  <c r="BK140" i="12" s="1"/>
  <c r="AU48" i="12"/>
  <c r="BK48" i="12" s="1"/>
  <c r="AU61" i="12"/>
  <c r="BK61" i="12" s="1"/>
  <c r="AU30" i="12"/>
  <c r="BK30" i="12" s="1"/>
  <c r="AU130" i="12"/>
  <c r="BK130" i="12" s="1"/>
  <c r="AU108" i="12"/>
  <c r="BK108" i="12" s="1"/>
  <c r="AU135" i="12"/>
  <c r="BK135" i="12" s="1"/>
  <c r="AU111" i="12"/>
  <c r="BK111" i="12" s="1"/>
  <c r="AU110" i="12"/>
  <c r="BK110" i="12" s="1"/>
  <c r="AU129" i="12"/>
  <c r="BK129" i="12" s="1"/>
  <c r="AU93" i="12"/>
  <c r="BK93" i="12" s="1"/>
  <c r="AU127" i="12"/>
  <c r="BK127" i="12" s="1"/>
  <c r="AU87" i="12"/>
  <c r="BK87" i="12" s="1"/>
  <c r="DV55" i="12"/>
  <c r="DU55" i="12"/>
  <c r="DU17" i="12"/>
  <c r="DV17" i="12"/>
  <c r="DU93" i="12"/>
  <c r="DV93" i="12"/>
  <c r="DV141" i="12"/>
  <c r="DU141" i="12"/>
  <c r="DV106" i="12"/>
  <c r="DU106" i="12"/>
  <c r="DU162" i="12"/>
  <c r="DV162" i="12"/>
  <c r="DV96" i="12"/>
  <c r="DU96" i="12"/>
  <c r="DV91" i="12"/>
  <c r="DU91" i="12"/>
  <c r="DU101" i="12"/>
  <c r="DV101" i="12"/>
  <c r="DV24" i="12"/>
  <c r="DU24" i="12"/>
  <c r="DU40" i="12"/>
  <c r="DV40" i="12"/>
  <c r="DV118" i="12"/>
  <c r="DU118" i="12"/>
  <c r="DU89" i="12"/>
  <c r="DV89" i="12"/>
  <c r="DV64" i="12"/>
  <c r="DU64" i="12"/>
  <c r="DV156" i="12"/>
  <c r="DU156" i="12"/>
  <c r="DV132" i="12"/>
  <c r="DU132" i="12"/>
  <c r="DV3" i="12"/>
  <c r="DU3" i="12"/>
  <c r="DV159" i="12"/>
  <c r="DU159" i="12"/>
  <c r="DV61" i="12"/>
  <c r="DU61" i="12"/>
  <c r="DV20" i="12"/>
  <c r="DU20" i="12"/>
  <c r="DV76" i="12"/>
  <c r="DU76" i="12"/>
  <c r="DU147" i="12"/>
  <c r="DV147" i="12"/>
  <c r="DV142" i="12"/>
  <c r="DU142" i="12"/>
  <c r="DU124" i="12"/>
  <c r="DV124" i="12"/>
  <c r="DU123" i="12"/>
  <c r="DV123" i="12"/>
  <c r="DU68" i="12"/>
  <c r="DV68" i="12"/>
  <c r="DU135" i="12"/>
  <c r="DV135" i="12"/>
  <c r="DU97" i="12"/>
  <c r="DV97" i="12"/>
  <c r="DV39" i="12"/>
  <c r="DU39" i="12"/>
  <c r="DU150" i="12"/>
  <c r="DV150" i="12"/>
  <c r="DV77" i="12"/>
  <c r="DU77" i="12"/>
  <c r="DV57" i="12"/>
  <c r="DU57" i="12"/>
  <c r="DV4" i="12"/>
  <c r="DU4" i="12"/>
  <c r="DU66" i="12"/>
  <c r="DV66" i="12"/>
  <c r="DU80" i="12"/>
  <c r="DV80" i="12"/>
  <c r="DV8" i="12"/>
  <c r="DU8" i="12"/>
  <c r="DU10" i="12"/>
  <c r="DV10" i="12"/>
  <c r="DV99" i="12"/>
  <c r="DU99" i="12"/>
  <c r="DV69" i="12"/>
  <c r="DU69" i="12"/>
  <c r="DV15" i="12"/>
  <c r="DU15" i="12"/>
  <c r="DU74" i="12"/>
  <c r="DV74" i="12"/>
  <c r="DV81" i="12"/>
  <c r="DU81" i="12"/>
  <c r="DV22" i="12"/>
  <c r="DU22" i="12"/>
  <c r="DV44" i="12"/>
  <c r="DU44" i="12"/>
  <c r="DV30" i="12"/>
  <c r="DU30" i="12"/>
  <c r="DV32" i="12"/>
  <c r="DU32" i="12"/>
  <c r="DU34" i="12"/>
  <c r="DV34" i="12"/>
  <c r="DV7" i="12"/>
  <c r="DU7" i="12"/>
  <c r="DU134" i="12"/>
  <c r="DV134" i="12"/>
  <c r="DV130" i="12"/>
  <c r="DU130" i="12"/>
  <c r="DV13" i="12"/>
  <c r="DU13" i="12"/>
  <c r="DV154" i="12"/>
  <c r="DU154" i="12"/>
  <c r="DV73" i="12"/>
  <c r="DU73" i="12"/>
  <c r="DV87" i="12"/>
  <c r="DU87" i="12"/>
  <c r="DV6" i="12"/>
  <c r="DU6" i="12"/>
  <c r="DV121" i="12"/>
  <c r="DU121" i="12"/>
  <c r="DU145" i="12"/>
  <c r="DV145" i="12"/>
  <c r="DV62" i="12"/>
  <c r="DU62" i="12"/>
  <c r="DV107" i="12"/>
  <c r="DU107" i="12"/>
  <c r="DU72" i="12"/>
  <c r="DV72" i="12"/>
  <c r="DV41" i="12"/>
  <c r="DU41" i="12"/>
  <c r="DU58" i="12"/>
  <c r="DV58" i="12"/>
  <c r="DV38" i="12"/>
  <c r="DU38" i="12"/>
  <c r="DV78" i="12"/>
  <c r="DU78" i="12"/>
  <c r="DU149" i="12"/>
  <c r="DV149" i="12"/>
  <c r="DU25" i="12"/>
  <c r="DV25" i="12"/>
  <c r="DU18" i="12"/>
  <c r="DV18" i="12"/>
  <c r="DV49" i="12"/>
  <c r="DU49" i="12"/>
  <c r="DU116" i="12"/>
  <c r="DV116" i="12"/>
  <c r="DV100" i="12"/>
  <c r="DU100" i="12"/>
  <c r="DU110" i="12"/>
  <c r="DV110" i="12"/>
  <c r="DV160" i="12"/>
  <c r="DU160" i="12"/>
  <c r="DV19" i="12"/>
  <c r="DU19" i="12"/>
  <c r="DV163" i="12"/>
  <c r="DU163" i="12"/>
  <c r="DU42" i="12"/>
  <c r="DV42" i="12"/>
  <c r="DV46" i="12"/>
  <c r="DU46" i="12"/>
  <c r="DV35" i="12"/>
  <c r="DU35" i="12"/>
  <c r="DV151" i="12"/>
  <c r="DU151" i="12"/>
  <c r="DV23" i="12"/>
  <c r="DU23" i="12"/>
  <c r="DU161" i="12"/>
  <c r="DV161" i="12"/>
  <c r="DU9" i="12"/>
  <c r="DV9" i="12"/>
  <c r="DU153" i="12"/>
  <c r="DV153" i="12"/>
  <c r="DU120" i="12"/>
  <c r="DV120" i="12"/>
  <c r="DV70" i="12"/>
  <c r="DU70" i="12"/>
  <c r="DU139" i="12"/>
  <c r="DV139" i="12"/>
  <c r="DV53" i="12"/>
  <c r="DU53" i="12"/>
  <c r="DU50" i="12"/>
  <c r="DV50" i="12"/>
  <c r="DV65" i="12"/>
  <c r="DU65" i="12"/>
  <c r="DU102" i="12"/>
  <c r="DV102" i="12"/>
  <c r="DV138" i="12"/>
  <c r="DU138" i="12"/>
  <c r="DU5" i="12"/>
  <c r="DV5" i="12"/>
  <c r="DV37" i="12"/>
  <c r="DU37" i="12"/>
  <c r="DV16" i="12"/>
  <c r="DU16" i="12"/>
  <c r="DV28" i="12"/>
  <c r="DU28" i="12"/>
  <c r="DU82" i="12"/>
  <c r="DV82" i="12"/>
  <c r="DV75" i="12"/>
  <c r="DU75" i="12"/>
  <c r="DU104" i="12"/>
  <c r="DV104" i="12"/>
  <c r="DV31" i="12"/>
  <c r="DU31" i="12"/>
  <c r="DV71" i="12"/>
  <c r="DU71" i="12"/>
  <c r="DV136" i="12"/>
  <c r="DU136" i="12"/>
  <c r="DU112" i="12"/>
  <c r="DV112" i="12"/>
  <c r="DV29" i="12"/>
  <c r="DU29" i="12"/>
  <c r="DV14" i="12"/>
  <c r="DU14" i="12"/>
  <c r="DV140" i="12"/>
  <c r="DU140" i="12"/>
  <c r="DU26" i="12"/>
  <c r="DV26" i="12"/>
  <c r="DU129" i="12"/>
  <c r="DV129" i="12"/>
  <c r="DU67" i="12"/>
  <c r="DV67" i="12"/>
  <c r="DV114" i="12"/>
  <c r="DU114" i="12"/>
  <c r="DV86" i="12"/>
  <c r="DU86" i="12"/>
  <c r="DV111" i="12"/>
  <c r="DU111" i="12"/>
  <c r="DV90" i="12"/>
  <c r="DU90" i="12"/>
  <c r="DV12" i="12"/>
  <c r="DU12" i="12"/>
  <c r="DV47" i="12"/>
  <c r="DU47" i="12"/>
  <c r="DV83" i="12"/>
  <c r="DU83" i="12"/>
  <c r="DV146" i="12"/>
  <c r="DU146" i="12"/>
  <c r="DV115" i="12"/>
  <c r="DU115" i="12"/>
  <c r="DV98" i="12"/>
  <c r="DU98" i="12"/>
  <c r="DV152" i="12"/>
  <c r="DU152" i="12"/>
  <c r="DV36" i="12"/>
  <c r="DU36" i="12"/>
  <c r="DU158" i="12"/>
  <c r="DV158" i="12"/>
  <c r="DV155" i="12"/>
  <c r="DU155" i="12"/>
  <c r="DU105" i="12"/>
  <c r="DV105" i="12"/>
  <c r="DV43" i="12"/>
  <c r="DU43" i="12"/>
  <c r="DV137" i="12"/>
  <c r="DU137" i="12"/>
  <c r="DV59" i="12"/>
  <c r="DU59" i="12"/>
  <c r="DU51" i="12"/>
  <c r="DV51" i="12"/>
  <c r="DV117" i="12"/>
  <c r="DU117" i="12"/>
  <c r="DV92" i="12"/>
  <c r="DU92" i="12"/>
  <c r="DV63" i="12"/>
  <c r="DU63" i="12"/>
  <c r="DV48" i="12"/>
  <c r="DU48" i="12"/>
  <c r="DU119" i="12"/>
  <c r="DV119" i="12"/>
  <c r="DV125" i="12"/>
  <c r="DU125" i="12"/>
  <c r="DV109" i="12"/>
  <c r="DU109" i="12"/>
  <c r="DV54" i="12"/>
  <c r="DU54" i="12"/>
  <c r="DV144" i="12"/>
  <c r="DU144" i="12"/>
  <c r="DV113" i="12"/>
  <c r="DU113" i="12"/>
  <c r="DV27" i="12"/>
  <c r="DU27" i="12"/>
  <c r="DV85" i="12"/>
  <c r="DU85" i="12"/>
  <c r="DV148" i="12"/>
  <c r="DU148" i="12"/>
  <c r="DV79" i="12"/>
  <c r="DU79" i="12"/>
  <c r="DU88" i="12"/>
  <c r="DV88" i="12"/>
  <c r="DV45" i="12"/>
  <c r="DU45" i="12"/>
  <c r="DV103" i="12"/>
  <c r="DU103" i="12"/>
  <c r="DV56" i="12"/>
  <c r="DU56" i="12"/>
  <c r="DV122" i="12"/>
  <c r="DU122" i="12"/>
  <c r="DV52" i="12"/>
  <c r="DU52" i="12"/>
  <c r="DV126" i="12"/>
  <c r="DU126" i="12"/>
  <c r="DU33" i="12"/>
  <c r="DV33" i="12"/>
  <c r="DV95" i="12"/>
  <c r="DU95" i="12"/>
  <c r="DU128" i="12"/>
  <c r="DV128" i="12"/>
  <c r="DV127" i="12"/>
  <c r="DU127" i="12"/>
  <c r="DV108" i="12"/>
  <c r="DU108" i="12"/>
  <c r="DU131" i="12"/>
  <c r="DV131" i="12"/>
  <c r="DV157" i="12"/>
  <c r="DU157" i="12"/>
  <c r="DV60" i="12"/>
  <c r="DU60" i="12"/>
  <c r="DV133" i="12"/>
  <c r="DU133" i="12"/>
  <c r="DV84" i="12"/>
  <c r="DU84" i="12"/>
  <c r="DV11" i="12"/>
  <c r="DU11" i="12"/>
  <c r="DV143" i="12"/>
  <c r="DU143" i="12"/>
  <c r="DU21" i="12"/>
  <c r="DV21" i="12"/>
  <c r="DV94" i="12"/>
  <c r="DU94" i="12"/>
  <c r="DU2" i="12"/>
  <c r="DV2" i="12"/>
  <c r="DR164" i="12"/>
  <c r="AU2" i="12"/>
  <c r="BK2" i="12" s="1"/>
  <c r="BI164" i="12" l="1"/>
  <c r="BJ164" i="12"/>
  <c r="BK164" i="12"/>
  <c r="BN162" i="12" l="1"/>
  <c r="BN154" i="12"/>
  <c r="BN159" i="12"/>
  <c r="BN156" i="12"/>
  <c r="BN157" i="12"/>
  <c r="BN153" i="12"/>
  <c r="BN143" i="12"/>
  <c r="BN148" i="12"/>
  <c r="BN163" i="12"/>
  <c r="BN145" i="12"/>
  <c r="BN161" i="12"/>
  <c r="BN155" i="12"/>
  <c r="BN151" i="12"/>
  <c r="BN150" i="12"/>
  <c r="BN140" i="12"/>
  <c r="BN160" i="12"/>
  <c r="BN152" i="12"/>
  <c r="BN139" i="12"/>
  <c r="BN149" i="12"/>
  <c r="BN135" i="12"/>
  <c r="BN138" i="12"/>
  <c r="BN132" i="12"/>
  <c r="BN124" i="12"/>
  <c r="BN116" i="12"/>
  <c r="BN141" i="12"/>
  <c r="BN136" i="12"/>
  <c r="BN129" i="12"/>
  <c r="BN147" i="12"/>
  <c r="BN158" i="12"/>
  <c r="BN133" i="12"/>
  <c r="BN142" i="12"/>
  <c r="BN146" i="12"/>
  <c r="BN127" i="12"/>
  <c r="BN118" i="12"/>
  <c r="BN114" i="12"/>
  <c r="BN106" i="12"/>
  <c r="BN122" i="12"/>
  <c r="BN121" i="12"/>
  <c r="BN128" i="12"/>
  <c r="BN120" i="12"/>
  <c r="BN131" i="12"/>
  <c r="BN125" i="12"/>
  <c r="BN123" i="12"/>
  <c r="BN117" i="12"/>
  <c r="BN137" i="12"/>
  <c r="BN112" i="12"/>
  <c r="BN102" i="12"/>
  <c r="BN103" i="12"/>
  <c r="BN97" i="12"/>
  <c r="BN126" i="12"/>
  <c r="BN119" i="12"/>
  <c r="BN104" i="12"/>
  <c r="BN86" i="12"/>
  <c r="BN78" i="12"/>
  <c r="BN70" i="12"/>
  <c r="BN62" i="12"/>
  <c r="BN54" i="12"/>
  <c r="BN134" i="12"/>
  <c r="BN130" i="12"/>
  <c r="BN113" i="12"/>
  <c r="BN105" i="12"/>
  <c r="BN101" i="12"/>
  <c r="BN100" i="12"/>
  <c r="BN99" i="12"/>
  <c r="BN98" i="12"/>
  <c r="BN91" i="12"/>
  <c r="BN83" i="12"/>
  <c r="BN108" i="12"/>
  <c r="BN88" i="12"/>
  <c r="BN80" i="12"/>
  <c r="BN144" i="12"/>
  <c r="BN93" i="12"/>
  <c r="BN90" i="12"/>
  <c r="BN84" i="12"/>
  <c r="BN95" i="12"/>
  <c r="BN81" i="12"/>
  <c r="BN111" i="12"/>
  <c r="BN92" i="12"/>
  <c r="BN68" i="12"/>
  <c r="BN82" i="12"/>
  <c r="BN96" i="12"/>
  <c r="BN94" i="12"/>
  <c r="BN79" i="12"/>
  <c r="BN85" i="12"/>
  <c r="BN76" i="12"/>
  <c r="BN75" i="12"/>
  <c r="BN59" i="12"/>
  <c r="BN46" i="12"/>
  <c r="BN38" i="12"/>
  <c r="BN115" i="12"/>
  <c r="BN87" i="12"/>
  <c r="BN74" i="12"/>
  <c r="BN65" i="12"/>
  <c r="BN51" i="12"/>
  <c r="BN89" i="12"/>
  <c r="BN73" i="12"/>
  <c r="BN66" i="12"/>
  <c r="BN63" i="12"/>
  <c r="BN56" i="12"/>
  <c r="BN109" i="12"/>
  <c r="BN110" i="12"/>
  <c r="BN107" i="12"/>
  <c r="BN77" i="12"/>
  <c r="BN67" i="12"/>
  <c r="BN64" i="12"/>
  <c r="BN61" i="12"/>
  <c r="BN58" i="12"/>
  <c r="BN43" i="12"/>
  <c r="BN29" i="12"/>
  <c r="BN21" i="12"/>
  <c r="BN13" i="12"/>
  <c r="BN5" i="12"/>
  <c r="BN71" i="12"/>
  <c r="BN69" i="12"/>
  <c r="BN57" i="12"/>
  <c r="BN50" i="12"/>
  <c r="BN49" i="12"/>
  <c r="BN34" i="12"/>
  <c r="BN26" i="12"/>
  <c r="BN18" i="12"/>
  <c r="BN10" i="12"/>
  <c r="BN72" i="12"/>
  <c r="BN47" i="12"/>
  <c r="BN40" i="12"/>
  <c r="BN37" i="12"/>
  <c r="BN31" i="12"/>
  <c r="BN23" i="12"/>
  <c r="BN15" i="12"/>
  <c r="BN7" i="12"/>
  <c r="BN52" i="12"/>
  <c r="BN48" i="12"/>
  <c r="BN45" i="12"/>
  <c r="BN30" i="12"/>
  <c r="BN22" i="12"/>
  <c r="BN14" i="12"/>
  <c r="BN6" i="12"/>
  <c r="BN60" i="12"/>
  <c r="BN53" i="12"/>
  <c r="BN33" i="12"/>
  <c r="BN17" i="12"/>
  <c r="BN39" i="12"/>
  <c r="BN35" i="12"/>
  <c r="BN19" i="12"/>
  <c r="BN4" i="12"/>
  <c r="BN55" i="12"/>
  <c r="BN28" i="12"/>
  <c r="BN12" i="12"/>
  <c r="BN44" i="12"/>
  <c r="BN24" i="12"/>
  <c r="BN8" i="12"/>
  <c r="BN3" i="12"/>
  <c r="BN9" i="12"/>
  <c r="BN42" i="12"/>
  <c r="BN25" i="12"/>
  <c r="BN41" i="12"/>
  <c r="BN36" i="12"/>
  <c r="BN20" i="12"/>
  <c r="BN32" i="12"/>
  <c r="BN16" i="12"/>
  <c r="BN27" i="12"/>
  <c r="BN11" i="12"/>
  <c r="BM157" i="12"/>
  <c r="BM149" i="12"/>
  <c r="BM162" i="12"/>
  <c r="BM154" i="12"/>
  <c r="BM159" i="12"/>
  <c r="BM160" i="12"/>
  <c r="BM146" i="12"/>
  <c r="BM153" i="12"/>
  <c r="BM143" i="12"/>
  <c r="BM148" i="12"/>
  <c r="BM161" i="12"/>
  <c r="BM158" i="12"/>
  <c r="BM152" i="12"/>
  <c r="BM150" i="12"/>
  <c r="BM155" i="12"/>
  <c r="BM147" i="12"/>
  <c r="BM140" i="12"/>
  <c r="BM145" i="12"/>
  <c r="BM144" i="12"/>
  <c r="BM138" i="12"/>
  <c r="BM151" i="12"/>
  <c r="BM142" i="12"/>
  <c r="BM127" i="12"/>
  <c r="BM119" i="12"/>
  <c r="BM132" i="12"/>
  <c r="BM141" i="12"/>
  <c r="BM136" i="12"/>
  <c r="BM129" i="12"/>
  <c r="BM137" i="12"/>
  <c r="BM134" i="12"/>
  <c r="BM131" i="12"/>
  <c r="BM135" i="12"/>
  <c r="BM121" i="12"/>
  <c r="BM163" i="12"/>
  <c r="BM130" i="12"/>
  <c r="BM109" i="12"/>
  <c r="BM101" i="12"/>
  <c r="BM118" i="12"/>
  <c r="BM114" i="12"/>
  <c r="BM122" i="12"/>
  <c r="BM126" i="12"/>
  <c r="BM117" i="12"/>
  <c r="BM115" i="12"/>
  <c r="BM108" i="12"/>
  <c r="BM105" i="12"/>
  <c r="BM156" i="12"/>
  <c r="BM139" i="12"/>
  <c r="BM133" i="12"/>
  <c r="BM125" i="12"/>
  <c r="BM112" i="12"/>
  <c r="BM106" i="12"/>
  <c r="BM102" i="12"/>
  <c r="BM99" i="12"/>
  <c r="BM92" i="12"/>
  <c r="BM120" i="12"/>
  <c r="BM111" i="12"/>
  <c r="BM128" i="12"/>
  <c r="BM94" i="12"/>
  <c r="BM89" i="12"/>
  <c r="BM81" i="12"/>
  <c r="BM73" i="12"/>
  <c r="BM65" i="12"/>
  <c r="BM57" i="12"/>
  <c r="BM86" i="12"/>
  <c r="BM78" i="12"/>
  <c r="BM124" i="12"/>
  <c r="BM123" i="12"/>
  <c r="BM113" i="12"/>
  <c r="BM100" i="12"/>
  <c r="BM98" i="12"/>
  <c r="BM91" i="12"/>
  <c r="BM83" i="12"/>
  <c r="BM87" i="12"/>
  <c r="BM79" i="12"/>
  <c r="BM103" i="12"/>
  <c r="BM90" i="12"/>
  <c r="BM88" i="12"/>
  <c r="BM85" i="12"/>
  <c r="BM95" i="12"/>
  <c r="BM75" i="12"/>
  <c r="BM82" i="12"/>
  <c r="BM93" i="12"/>
  <c r="BM62" i="12"/>
  <c r="BM58" i="12"/>
  <c r="BM55" i="12"/>
  <c r="BM49" i="12"/>
  <c r="BM41" i="12"/>
  <c r="BM97" i="12"/>
  <c r="BM76" i="12"/>
  <c r="BM59" i="12"/>
  <c r="BM74" i="12"/>
  <c r="BM51" i="12"/>
  <c r="BM104" i="12"/>
  <c r="BM96" i="12"/>
  <c r="BM110" i="12"/>
  <c r="BM69" i="12"/>
  <c r="BM60" i="12"/>
  <c r="BM54" i="12"/>
  <c r="BM116" i="12"/>
  <c r="BM107" i="12"/>
  <c r="BM61" i="12"/>
  <c r="BM46" i="12"/>
  <c r="BM42" i="12"/>
  <c r="BM39" i="12"/>
  <c r="BM32" i="12"/>
  <c r="BM24" i="12"/>
  <c r="BM16" i="12"/>
  <c r="BM8" i="12"/>
  <c r="BM43" i="12"/>
  <c r="BM29" i="12"/>
  <c r="BM21" i="12"/>
  <c r="BM13" i="12"/>
  <c r="BM5" i="12"/>
  <c r="BM84" i="12"/>
  <c r="BM71" i="12"/>
  <c r="BM70" i="12"/>
  <c r="BM66" i="12"/>
  <c r="BM50" i="12"/>
  <c r="BM34" i="12"/>
  <c r="BM26" i="12"/>
  <c r="BM18" i="12"/>
  <c r="BM10" i="12"/>
  <c r="BM72" i="12"/>
  <c r="BM68" i="12"/>
  <c r="BM63" i="12"/>
  <c r="BM47" i="12"/>
  <c r="BM67" i="12"/>
  <c r="BM64" i="12"/>
  <c r="BM56" i="12"/>
  <c r="BM52" i="12"/>
  <c r="BM44" i="12"/>
  <c r="BM38" i="12"/>
  <c r="BM33" i="12"/>
  <c r="BM25" i="12"/>
  <c r="BM17" i="12"/>
  <c r="BM9" i="12"/>
  <c r="BM48" i="12"/>
  <c r="BM53" i="12"/>
  <c r="BM31" i="12"/>
  <c r="BM27" i="12"/>
  <c r="BM15" i="12"/>
  <c r="BM11" i="12"/>
  <c r="BM40" i="12"/>
  <c r="BM37" i="12"/>
  <c r="BM28" i="12"/>
  <c r="BM22" i="12"/>
  <c r="BM12" i="12"/>
  <c r="BM6" i="12"/>
  <c r="BM7" i="12"/>
  <c r="BM3" i="12"/>
  <c r="BM80" i="12"/>
  <c r="BM45" i="12"/>
  <c r="BM35" i="12"/>
  <c r="BM23" i="12"/>
  <c r="BM19" i="12"/>
  <c r="BM36" i="12"/>
  <c r="BM30" i="12"/>
  <c r="BM20" i="12"/>
  <c r="BM14" i="12"/>
  <c r="BM4" i="12"/>
  <c r="BM77" i="12"/>
  <c r="BL160" i="12"/>
  <c r="BL152" i="12"/>
  <c r="BL157" i="12"/>
  <c r="BL162" i="12"/>
  <c r="BL154" i="12"/>
  <c r="BL163" i="12"/>
  <c r="BL155" i="12"/>
  <c r="BL156" i="12"/>
  <c r="BL151" i="12"/>
  <c r="BL141" i="12"/>
  <c r="BL159" i="12"/>
  <c r="BL146" i="12"/>
  <c r="BL153" i="12"/>
  <c r="BL161" i="12"/>
  <c r="BL147" i="12"/>
  <c r="BL150" i="12"/>
  <c r="BL148" i="12"/>
  <c r="BL140" i="12"/>
  <c r="BL143" i="12"/>
  <c r="BL135" i="12"/>
  <c r="BL130" i="12"/>
  <c r="BL122" i="12"/>
  <c r="BL145" i="12"/>
  <c r="BL142" i="12"/>
  <c r="BL138" i="12"/>
  <c r="BL132" i="12"/>
  <c r="BL149" i="12"/>
  <c r="BL131" i="12"/>
  <c r="BL124" i="12"/>
  <c r="BL120" i="12"/>
  <c r="BL144" i="12"/>
  <c r="BL134" i="12"/>
  <c r="BL128" i="12"/>
  <c r="BL158" i="12"/>
  <c r="BL139" i="12"/>
  <c r="BL133" i="12"/>
  <c r="BL125" i="12"/>
  <c r="BL123" i="12"/>
  <c r="BL112" i="12"/>
  <c r="BL104" i="12"/>
  <c r="BL121" i="12"/>
  <c r="BL118" i="12"/>
  <c r="BL114" i="12"/>
  <c r="BL117" i="12"/>
  <c r="BL108" i="12"/>
  <c r="BL105" i="12"/>
  <c r="BL137" i="12"/>
  <c r="BL95" i="12"/>
  <c r="BL110" i="12"/>
  <c r="BL107" i="12"/>
  <c r="BL126" i="12"/>
  <c r="BL115" i="12"/>
  <c r="BL109" i="12"/>
  <c r="BL103" i="12"/>
  <c r="BL97" i="12"/>
  <c r="BL93" i="12"/>
  <c r="BL90" i="12"/>
  <c r="BL84" i="12"/>
  <c r="BL76" i="12"/>
  <c r="BL68" i="12"/>
  <c r="BL60" i="12"/>
  <c r="BL136" i="12"/>
  <c r="BL106" i="12"/>
  <c r="BL94" i="12"/>
  <c r="BL89" i="12"/>
  <c r="BL81" i="12"/>
  <c r="BL119" i="12"/>
  <c r="BL101" i="12"/>
  <c r="BL99" i="12"/>
  <c r="BL86" i="12"/>
  <c r="BL78" i="12"/>
  <c r="BL111" i="12"/>
  <c r="BL96" i="12"/>
  <c r="BL92" i="12"/>
  <c r="BL82" i="12"/>
  <c r="BL116" i="12"/>
  <c r="BL113" i="12"/>
  <c r="BL87" i="12"/>
  <c r="BL127" i="12"/>
  <c r="BL100" i="12"/>
  <c r="BL88" i="12"/>
  <c r="BL85" i="12"/>
  <c r="BL74" i="12"/>
  <c r="BL71" i="12"/>
  <c r="BL129" i="12"/>
  <c r="BL102" i="12"/>
  <c r="BL83" i="12"/>
  <c r="BL52" i="12"/>
  <c r="BL44" i="12"/>
  <c r="BL98" i="12"/>
  <c r="BL79" i="12"/>
  <c r="BL75" i="12"/>
  <c r="BL62" i="12"/>
  <c r="BL58" i="12"/>
  <c r="BL55" i="12"/>
  <c r="BL65" i="12"/>
  <c r="BL59" i="12"/>
  <c r="BL72" i="12"/>
  <c r="BL70" i="12"/>
  <c r="BL53" i="12"/>
  <c r="BL80" i="12"/>
  <c r="BL77" i="12"/>
  <c r="BL35" i="12"/>
  <c r="BL27" i="12"/>
  <c r="BL19" i="12"/>
  <c r="BL11" i="12"/>
  <c r="BL3" i="12"/>
  <c r="BL91" i="12"/>
  <c r="BL61" i="12"/>
  <c r="BL46" i="12"/>
  <c r="BL42" i="12"/>
  <c r="BL39" i="12"/>
  <c r="BL32" i="12"/>
  <c r="BL24" i="12"/>
  <c r="BL16" i="12"/>
  <c r="BL8" i="12"/>
  <c r="BL69" i="12"/>
  <c r="BL57" i="12"/>
  <c r="BL54" i="12"/>
  <c r="BL49" i="12"/>
  <c r="BL43" i="12"/>
  <c r="BL29" i="12"/>
  <c r="BL21" i="12"/>
  <c r="BL13" i="12"/>
  <c r="BL5" i="12"/>
  <c r="BL73" i="12"/>
  <c r="BL66" i="12"/>
  <c r="BL51" i="12"/>
  <c r="BL50" i="12"/>
  <c r="BL63" i="12"/>
  <c r="BL47" i="12"/>
  <c r="BL36" i="12"/>
  <c r="BL28" i="12"/>
  <c r="BL20" i="12"/>
  <c r="BL12" i="12"/>
  <c r="BL4" i="12"/>
  <c r="BL67" i="12"/>
  <c r="BL64" i="12"/>
  <c r="BL56" i="12"/>
  <c r="BL48" i="12"/>
  <c r="BL37" i="12"/>
  <c r="BL22" i="12"/>
  <c r="BL33" i="12"/>
  <c r="BL31" i="12"/>
  <c r="BL17" i="12"/>
  <c r="BL15" i="12"/>
  <c r="BL6" i="12"/>
  <c r="BL40" i="12"/>
  <c r="BL34" i="12"/>
  <c r="BL18" i="12"/>
  <c r="BL7" i="12"/>
  <c r="BL45" i="12"/>
  <c r="BL25" i="12"/>
  <c r="BL23" i="12"/>
  <c r="BL9" i="12"/>
  <c r="BL41" i="12"/>
  <c r="BL38" i="12"/>
  <c r="BL26" i="12"/>
  <c r="BL10" i="12"/>
  <c r="BL30" i="12"/>
  <c r="BL14" i="12"/>
  <c r="BL2" i="12"/>
  <c r="BM2" i="12"/>
  <c r="BN2" i="12"/>
  <c r="BL164" i="12" l="1"/>
  <c r="BO40" i="12" s="1"/>
  <c r="BT40" i="12" s="1"/>
  <c r="BM164" i="12"/>
  <c r="BP99" i="12" s="1"/>
  <c r="CH99" i="12" s="1"/>
  <c r="BN164" i="12"/>
  <c r="BQ6" i="12" s="1"/>
  <c r="BO35" i="12" l="1"/>
  <c r="BT35" i="12" s="1"/>
  <c r="BU35" i="12" s="1"/>
  <c r="BV35" i="12" s="1"/>
  <c r="BO32" i="12"/>
  <c r="BT32" i="12" s="1"/>
  <c r="BU32" i="12" s="1"/>
  <c r="BV32" i="12" s="1"/>
  <c r="BO13" i="12"/>
  <c r="BT13" i="12" s="1"/>
  <c r="BU13" i="12" s="1"/>
  <c r="BV13" i="12" s="1"/>
  <c r="BP102" i="12"/>
  <c r="CH102" i="12" s="1"/>
  <c r="BO128" i="12"/>
  <c r="BT128" i="12" s="1"/>
  <c r="CC128" i="12" s="1"/>
  <c r="BO9" i="12"/>
  <c r="BT9" i="12" s="1"/>
  <c r="BU9" i="12" s="1"/>
  <c r="BV9" i="12" s="1"/>
  <c r="BO99" i="12"/>
  <c r="BT99" i="12" s="1"/>
  <c r="BU99" i="12" s="1"/>
  <c r="BV99" i="12" s="1"/>
  <c r="BO39" i="12"/>
  <c r="BT39" i="12" s="1"/>
  <c r="CC39" i="12" s="1"/>
  <c r="BP52" i="12"/>
  <c r="CH52" i="12" s="1"/>
  <c r="BP153" i="12"/>
  <c r="CH153" i="12" s="1"/>
  <c r="CQ153" i="12" s="1"/>
  <c r="BO41" i="12"/>
  <c r="BT41" i="12" s="1"/>
  <c r="CC41" i="12" s="1"/>
  <c r="BP101" i="12"/>
  <c r="CH101" i="12" s="1"/>
  <c r="BO7" i="12"/>
  <c r="BT7" i="12" s="1"/>
  <c r="BU7" i="12" s="1"/>
  <c r="BV7" i="12" s="1"/>
  <c r="BP140" i="12"/>
  <c r="CH140" i="12" s="1"/>
  <c r="BO50" i="12"/>
  <c r="BT50" i="12" s="1"/>
  <c r="CC50" i="12" s="1"/>
  <c r="BO28" i="12"/>
  <c r="BT28" i="12" s="1"/>
  <c r="BU28" i="12" s="1"/>
  <c r="BV28" i="12" s="1"/>
  <c r="BO107" i="12"/>
  <c r="BT107" i="12" s="1"/>
  <c r="BU107" i="12" s="1"/>
  <c r="BV107" i="12" s="1"/>
  <c r="BO116" i="12"/>
  <c r="BT116" i="12" s="1"/>
  <c r="CC116" i="12" s="1"/>
  <c r="BP151" i="12"/>
  <c r="CH151" i="12" s="1"/>
  <c r="BO60" i="12"/>
  <c r="BT60" i="12" s="1"/>
  <c r="BU60" i="12" s="1"/>
  <c r="BV60" i="12" s="1"/>
  <c r="BO42" i="12"/>
  <c r="BT42" i="12" s="1"/>
  <c r="CC42" i="12" s="1"/>
  <c r="BO74" i="12"/>
  <c r="BT74" i="12" s="1"/>
  <c r="BU74" i="12" s="1"/>
  <c r="BV74" i="12" s="1"/>
  <c r="BO5" i="12"/>
  <c r="BT5" i="12" s="1"/>
  <c r="BU5" i="12" s="1"/>
  <c r="BV5" i="12" s="1"/>
  <c r="BO132" i="12"/>
  <c r="BT132" i="12" s="1"/>
  <c r="CC132" i="12" s="1"/>
  <c r="BO3" i="12"/>
  <c r="BT3" i="12" s="1"/>
  <c r="BU3" i="12" s="1"/>
  <c r="BV3" i="12" s="1"/>
  <c r="BO36" i="12"/>
  <c r="BT36" i="12" s="1"/>
  <c r="BU36" i="12" s="1"/>
  <c r="BV36" i="12" s="1"/>
  <c r="BP9" i="12"/>
  <c r="CH9" i="12" s="1"/>
  <c r="BP76" i="12"/>
  <c r="CH76" i="12" s="1"/>
  <c r="BP82" i="12"/>
  <c r="CH82" i="12" s="1"/>
  <c r="BO115" i="12"/>
  <c r="BT115" i="12" s="1"/>
  <c r="CC115" i="12" s="1"/>
  <c r="BO14" i="12"/>
  <c r="BT14" i="12" s="1"/>
  <c r="BU14" i="12" s="1"/>
  <c r="BV14" i="12" s="1"/>
  <c r="BP134" i="12"/>
  <c r="CH134" i="12" s="1"/>
  <c r="BO120" i="12"/>
  <c r="BT120" i="12" s="1"/>
  <c r="BU120" i="12" s="1"/>
  <c r="BV120" i="12" s="1"/>
  <c r="BO145" i="12"/>
  <c r="BT145" i="12" s="1"/>
  <c r="BU145" i="12" s="1"/>
  <c r="BV145" i="12" s="1"/>
  <c r="BO142" i="12"/>
  <c r="BT142" i="12" s="1"/>
  <c r="BU142" i="12" s="1"/>
  <c r="BV142" i="12" s="1"/>
  <c r="BP58" i="12"/>
  <c r="CH58" i="12" s="1"/>
  <c r="BO30" i="12"/>
  <c r="BT30" i="12" s="1"/>
  <c r="BU30" i="12" s="1"/>
  <c r="BV30" i="12" s="1"/>
  <c r="BO141" i="12"/>
  <c r="BT141" i="12" s="1"/>
  <c r="CC141" i="12" s="1"/>
  <c r="BP96" i="12"/>
  <c r="CH96" i="12" s="1"/>
  <c r="BO123" i="12"/>
  <c r="BT123" i="12" s="1"/>
  <c r="BU123" i="12" s="1"/>
  <c r="BV123" i="12" s="1"/>
  <c r="BO112" i="12"/>
  <c r="BT112" i="12" s="1"/>
  <c r="BU112" i="12" s="1"/>
  <c r="BV112" i="12" s="1"/>
  <c r="BO134" i="12"/>
  <c r="BT134" i="12" s="1"/>
  <c r="BU134" i="12" s="1"/>
  <c r="BV134" i="12" s="1"/>
  <c r="BO16" i="12"/>
  <c r="BT16" i="12" s="1"/>
  <c r="CC16" i="12" s="1"/>
  <c r="BO43" i="12"/>
  <c r="BT43" i="12" s="1"/>
  <c r="CC43" i="12" s="1"/>
  <c r="BP149" i="12"/>
  <c r="CH149" i="12" s="1"/>
  <c r="BO158" i="12"/>
  <c r="BT158" i="12" s="1"/>
  <c r="BU158" i="12" s="1"/>
  <c r="BV158" i="12" s="1"/>
  <c r="BP20" i="12"/>
  <c r="CH20" i="12" s="1"/>
  <c r="BO58" i="12"/>
  <c r="BT58" i="12" s="1"/>
  <c r="BU58" i="12" s="1"/>
  <c r="BV58" i="12" s="1"/>
  <c r="BO83" i="12"/>
  <c r="BT83" i="12" s="1"/>
  <c r="BU83" i="12" s="1"/>
  <c r="BV83" i="12" s="1"/>
  <c r="BO140" i="12"/>
  <c r="BT140" i="12" s="1"/>
  <c r="BU140" i="12" s="1"/>
  <c r="BV140" i="12" s="1"/>
  <c r="BO21" i="12"/>
  <c r="BT21" i="12" s="1"/>
  <c r="BU21" i="12" s="1"/>
  <c r="BV21" i="12" s="1"/>
  <c r="BO67" i="12"/>
  <c r="BT67" i="12" s="1"/>
  <c r="BU67" i="12" s="1"/>
  <c r="BV67" i="12" s="1"/>
  <c r="BO121" i="12"/>
  <c r="BT121" i="12" s="1"/>
  <c r="CC121" i="12" s="1"/>
  <c r="BP83" i="12"/>
  <c r="CH83" i="12" s="1"/>
  <c r="BO137" i="12"/>
  <c r="BT137" i="12" s="1"/>
  <c r="BU137" i="12" s="1"/>
  <c r="BV137" i="12" s="1"/>
  <c r="BO27" i="12"/>
  <c r="BT27" i="12" s="1"/>
  <c r="BU27" i="12" s="1"/>
  <c r="BV27" i="12" s="1"/>
  <c r="BO56" i="12"/>
  <c r="BT56" i="12" s="1"/>
  <c r="CC56" i="12" s="1"/>
  <c r="BP19" i="12"/>
  <c r="CH19" i="12" s="1"/>
  <c r="CI19" i="12" s="1"/>
  <c r="CJ19" i="12" s="1"/>
  <c r="BP124" i="12"/>
  <c r="CH124" i="12" s="1"/>
  <c r="BP51" i="12"/>
  <c r="CH51" i="12" s="1"/>
  <c r="BO154" i="12"/>
  <c r="BT154" i="12" s="1"/>
  <c r="BU154" i="12" s="1"/>
  <c r="BV154" i="12" s="1"/>
  <c r="BO26" i="12"/>
  <c r="BT26" i="12" s="1"/>
  <c r="CC26" i="12" s="1"/>
  <c r="CI99" i="12"/>
  <c r="CJ99" i="12" s="1"/>
  <c r="CQ99" i="12"/>
  <c r="CC40" i="12"/>
  <c r="BU40" i="12"/>
  <c r="BV40" i="12" s="1"/>
  <c r="DE6" i="12"/>
  <c r="DF6" i="12" s="1"/>
  <c r="DG6" i="12" s="1"/>
  <c r="CU6" i="12"/>
  <c r="CV6" i="12" s="1"/>
  <c r="CW6" i="12" s="1"/>
  <c r="CC35" i="12"/>
  <c r="BQ105" i="12"/>
  <c r="BQ69" i="12"/>
  <c r="BQ17" i="12"/>
  <c r="BP161" i="12"/>
  <c r="CH161" i="12" s="1"/>
  <c r="BP8" i="12"/>
  <c r="CH8" i="12" s="1"/>
  <c r="BQ134" i="12"/>
  <c r="BP60" i="12"/>
  <c r="CH60" i="12" s="1"/>
  <c r="BP90" i="12"/>
  <c r="CH90" i="12" s="1"/>
  <c r="BQ141" i="12"/>
  <c r="BQ38" i="12"/>
  <c r="BQ42" i="12"/>
  <c r="BP111" i="12"/>
  <c r="CH111" i="12" s="1"/>
  <c r="BP26" i="12"/>
  <c r="CH26" i="12" s="1"/>
  <c r="BP77" i="12"/>
  <c r="CH77" i="12" s="1"/>
  <c r="BO52" i="12"/>
  <c r="BT52" i="12" s="1"/>
  <c r="BO88" i="12"/>
  <c r="BT88" i="12" s="1"/>
  <c r="BQ74" i="12"/>
  <c r="BP31" i="12"/>
  <c r="CH31" i="12" s="1"/>
  <c r="BQ157" i="12"/>
  <c r="BP108" i="12"/>
  <c r="CH108" i="12" s="1"/>
  <c r="BO119" i="12"/>
  <c r="BT119" i="12" s="1"/>
  <c r="BQ34" i="12"/>
  <c r="BO117" i="12"/>
  <c r="BT117" i="12" s="1"/>
  <c r="BQ118" i="12"/>
  <c r="BQ63" i="12"/>
  <c r="BP157" i="12"/>
  <c r="CH157" i="12" s="1"/>
  <c r="BP78" i="12"/>
  <c r="CH78" i="12" s="1"/>
  <c r="BO100" i="12"/>
  <c r="BT100" i="12" s="1"/>
  <c r="BQ85" i="12"/>
  <c r="BP16" i="12"/>
  <c r="CH16" i="12" s="1"/>
  <c r="BO63" i="12"/>
  <c r="BT63" i="12" s="1"/>
  <c r="BP154" i="12"/>
  <c r="CH154" i="12" s="1"/>
  <c r="BO139" i="12"/>
  <c r="BT139" i="12" s="1"/>
  <c r="BQ92" i="12"/>
  <c r="BP15" i="12"/>
  <c r="CH15" i="12" s="1"/>
  <c r="BQ149" i="12"/>
  <c r="BQ79" i="12"/>
  <c r="BQ12" i="12"/>
  <c r="BP112" i="12"/>
  <c r="CH112" i="12" s="1"/>
  <c r="BP84" i="12"/>
  <c r="CH84" i="12" s="1"/>
  <c r="BO148" i="12"/>
  <c r="BT148" i="12" s="1"/>
  <c r="BO44" i="12"/>
  <c r="BT44" i="12" s="1"/>
  <c r="BQ109" i="12"/>
  <c r="BP72" i="12"/>
  <c r="CH72" i="12" s="1"/>
  <c r="BQ138" i="12"/>
  <c r="BP109" i="12"/>
  <c r="CH109" i="12" s="1"/>
  <c r="BO82" i="12"/>
  <c r="BT82" i="12" s="1"/>
  <c r="BQ22" i="12"/>
  <c r="BO101" i="12"/>
  <c r="BT101" i="12" s="1"/>
  <c r="BQ102" i="12"/>
  <c r="BQ13" i="12"/>
  <c r="BP150" i="12"/>
  <c r="CH150" i="12" s="1"/>
  <c r="BP85" i="12"/>
  <c r="CH85" i="12" s="1"/>
  <c r="BP11" i="12"/>
  <c r="CH11" i="12" s="1"/>
  <c r="BO108" i="12"/>
  <c r="BT108" i="12" s="1"/>
  <c r="BO61" i="12"/>
  <c r="BT61" i="12" s="1"/>
  <c r="BQ160" i="12"/>
  <c r="BQ82" i="12"/>
  <c r="BQ4" i="12"/>
  <c r="BP139" i="12"/>
  <c r="CH139" i="12" s="1"/>
  <c r="BP21" i="12"/>
  <c r="CH21" i="12" s="1"/>
  <c r="BO161" i="12"/>
  <c r="BT161" i="12" s="1"/>
  <c r="BO87" i="12"/>
  <c r="BT87" i="12" s="1"/>
  <c r="BO22" i="12"/>
  <c r="BT22" i="12" s="1"/>
  <c r="BP104" i="12"/>
  <c r="CH104" i="12" s="1"/>
  <c r="BQ127" i="12"/>
  <c r="BQ66" i="12"/>
  <c r="BQ11" i="12"/>
  <c r="BP86" i="12"/>
  <c r="CH86" i="12" s="1"/>
  <c r="BP64" i="12"/>
  <c r="CH64" i="12" s="1"/>
  <c r="BO144" i="12"/>
  <c r="BT144" i="12" s="1"/>
  <c r="BO55" i="12"/>
  <c r="BT55" i="12" s="1"/>
  <c r="BO10" i="12"/>
  <c r="BT10" i="12" s="1"/>
  <c r="BO150" i="12"/>
  <c r="BT150" i="12" s="1"/>
  <c r="BO65" i="12"/>
  <c r="BT65" i="12" s="1"/>
  <c r="BO59" i="12"/>
  <c r="BT59" i="12" s="1"/>
  <c r="BQ50" i="12"/>
  <c r="BO152" i="12"/>
  <c r="BT152" i="12" s="1"/>
  <c r="BQ122" i="12"/>
  <c r="BP81" i="12"/>
  <c r="CH81" i="12" s="1"/>
  <c r="BO79" i="12"/>
  <c r="BT79" i="12" s="1"/>
  <c r="BQ8" i="12"/>
  <c r="BO75" i="12"/>
  <c r="BT75" i="12" s="1"/>
  <c r="BQ125" i="12"/>
  <c r="BQ61" i="12"/>
  <c r="BP143" i="12"/>
  <c r="CH143" i="12" s="1"/>
  <c r="BP87" i="12"/>
  <c r="CH87" i="12" s="1"/>
  <c r="BO49" i="12"/>
  <c r="BT49" i="12" s="1"/>
  <c r="BQ43" i="12"/>
  <c r="BP44" i="12"/>
  <c r="CH44" i="12" s="1"/>
  <c r="BO23" i="12"/>
  <c r="BT23" i="12" s="1"/>
  <c r="BP129" i="12"/>
  <c r="CH129" i="12" s="1"/>
  <c r="BO76" i="12"/>
  <c r="BT76" i="12" s="1"/>
  <c r="BQ51" i="12"/>
  <c r="BO135" i="12"/>
  <c r="BT135" i="12" s="1"/>
  <c r="BQ129" i="12"/>
  <c r="BQ87" i="12"/>
  <c r="BQ41" i="12"/>
  <c r="BP94" i="12"/>
  <c r="CH94" i="12" s="1"/>
  <c r="BP10" i="12"/>
  <c r="CH10" i="12" s="1"/>
  <c r="BO138" i="12"/>
  <c r="BT138" i="12" s="1"/>
  <c r="BO19" i="12"/>
  <c r="BT19" i="12" s="1"/>
  <c r="BQ40" i="12"/>
  <c r="BP12" i="12"/>
  <c r="CH12" i="12" s="1"/>
  <c r="BQ158" i="12"/>
  <c r="BP113" i="12"/>
  <c r="CH113" i="12" s="1"/>
  <c r="BO70" i="12"/>
  <c r="BT70" i="12" s="1"/>
  <c r="BP159" i="12"/>
  <c r="CH159" i="12" s="1"/>
  <c r="BO53" i="12"/>
  <c r="BT53" i="12" s="1"/>
  <c r="BQ70" i="12"/>
  <c r="BQ26" i="12"/>
  <c r="BP142" i="12"/>
  <c r="CH142" i="12" s="1"/>
  <c r="BP49" i="12"/>
  <c r="CH49" i="12" s="1"/>
  <c r="BP3" i="12"/>
  <c r="CH3" i="12" s="1"/>
  <c r="BO109" i="12"/>
  <c r="BT109" i="12" s="1"/>
  <c r="BO69" i="12"/>
  <c r="BT69" i="12" s="1"/>
  <c r="BQ116" i="12"/>
  <c r="BQ46" i="12"/>
  <c r="BQ9" i="12"/>
  <c r="BP120" i="12"/>
  <c r="CH120" i="12" s="1"/>
  <c r="BP34" i="12"/>
  <c r="CH34" i="12" s="1"/>
  <c r="BO122" i="12"/>
  <c r="BT122" i="12" s="1"/>
  <c r="BO102" i="12"/>
  <c r="BT102" i="12" s="1"/>
  <c r="BO18" i="12"/>
  <c r="BT18" i="12" s="1"/>
  <c r="BP63" i="12"/>
  <c r="CH63" i="12" s="1"/>
  <c r="BQ64" i="12"/>
  <c r="BQ45" i="12"/>
  <c r="BQ151" i="12"/>
  <c r="BQ31" i="12"/>
  <c r="BQ56" i="12"/>
  <c r="BQ23" i="12"/>
  <c r="BQ27" i="12"/>
  <c r="BP67" i="12"/>
  <c r="CH67" i="12" s="1"/>
  <c r="BQ97" i="12"/>
  <c r="BP75" i="12"/>
  <c r="CH75" i="12" s="1"/>
  <c r="BP32" i="12"/>
  <c r="CH32" i="12" s="1"/>
  <c r="BQ72" i="12"/>
  <c r="BQ111" i="12"/>
  <c r="BQ143" i="12"/>
  <c r="BP91" i="12"/>
  <c r="CH91" i="12" s="1"/>
  <c r="BP97" i="12"/>
  <c r="CH97" i="12" s="1"/>
  <c r="BO54" i="12"/>
  <c r="BT54" i="12" s="1"/>
  <c r="BO51" i="12"/>
  <c r="BT51" i="12" s="1"/>
  <c r="BO92" i="12"/>
  <c r="BT92" i="12" s="1"/>
  <c r="BP55" i="12"/>
  <c r="CH55" i="12" s="1"/>
  <c r="BQ52" i="12"/>
  <c r="BP5" i="12"/>
  <c r="CH5" i="12" s="1"/>
  <c r="BO118" i="12"/>
  <c r="BT118" i="12" s="1"/>
  <c r="BO47" i="12"/>
  <c r="BT47" i="12" s="1"/>
  <c r="BQ119" i="12"/>
  <c r="BP93" i="12"/>
  <c r="CH93" i="12" s="1"/>
  <c r="BQ135" i="12"/>
  <c r="BQ110" i="12"/>
  <c r="BQ140" i="12"/>
  <c r="BP156" i="12"/>
  <c r="CH156" i="12" s="1"/>
  <c r="BO113" i="12"/>
  <c r="BT113" i="12" s="1"/>
  <c r="BP155" i="12"/>
  <c r="CH155" i="12" s="1"/>
  <c r="BQ21" i="12"/>
  <c r="BQ7" i="12"/>
  <c r="BO93" i="12"/>
  <c r="BT93" i="12" s="1"/>
  <c r="BO72" i="12"/>
  <c r="BT72" i="12" s="1"/>
  <c r="BP36" i="12"/>
  <c r="CH36" i="12" s="1"/>
  <c r="BP66" i="12"/>
  <c r="CH66" i="12" s="1"/>
  <c r="BQ145" i="12"/>
  <c r="BQ84" i="12"/>
  <c r="BQ53" i="12"/>
  <c r="BP126" i="12"/>
  <c r="CH126" i="12" s="1"/>
  <c r="BP48" i="12"/>
  <c r="CH48" i="12" s="1"/>
  <c r="BQ156" i="12"/>
  <c r="BP115" i="12"/>
  <c r="CH115" i="12" s="1"/>
  <c r="BO81" i="12"/>
  <c r="BT81" i="12" s="1"/>
  <c r="BQ65" i="12"/>
  <c r="BP68" i="12"/>
  <c r="CH68" i="12" s="1"/>
  <c r="BO6" i="12"/>
  <c r="BT6" i="12" s="1"/>
  <c r="BP105" i="12"/>
  <c r="CH105" i="12" s="1"/>
  <c r="BO48" i="12"/>
  <c r="BT48" i="12" s="1"/>
  <c r="BQ130" i="12"/>
  <c r="BQ47" i="12"/>
  <c r="BP141" i="12"/>
  <c r="CH141" i="12" s="1"/>
  <c r="BP59" i="12"/>
  <c r="CH59" i="12" s="1"/>
  <c r="BP23" i="12"/>
  <c r="CH23" i="12" s="1"/>
  <c r="BO90" i="12"/>
  <c r="BT90" i="12" s="1"/>
  <c r="BQ106" i="12"/>
  <c r="BP106" i="12"/>
  <c r="CH106" i="12" s="1"/>
  <c r="BO85" i="12"/>
  <c r="BT85" i="12" s="1"/>
  <c r="BQ37" i="12"/>
  <c r="BO157" i="12"/>
  <c r="BT157" i="12" s="1"/>
  <c r="BQ78" i="12"/>
  <c r="BP33" i="12"/>
  <c r="CH33" i="12" s="1"/>
  <c r="BQ124" i="12"/>
  <c r="BQ59" i="12"/>
  <c r="BQ3" i="12"/>
  <c r="BP92" i="12"/>
  <c r="CH92" i="12" s="1"/>
  <c r="BP50" i="12"/>
  <c r="CH50" i="12" s="1"/>
  <c r="BO130" i="12"/>
  <c r="BT130" i="12" s="1"/>
  <c r="BO129" i="12"/>
  <c r="BT129" i="12" s="1"/>
  <c r="BO34" i="12"/>
  <c r="BT34" i="12" s="1"/>
  <c r="BQ62" i="12"/>
  <c r="BQ18" i="12"/>
  <c r="BP127" i="12"/>
  <c r="CH127" i="12" s="1"/>
  <c r="BP41" i="12"/>
  <c r="CH41" i="12" s="1"/>
  <c r="BP80" i="12"/>
  <c r="CH80" i="12" s="1"/>
  <c r="BO103" i="12"/>
  <c r="BT103" i="12" s="1"/>
  <c r="BO57" i="12"/>
  <c r="BT57" i="12" s="1"/>
  <c r="BQ35" i="12"/>
  <c r="BO71" i="12"/>
  <c r="BT71" i="12" s="1"/>
  <c r="BQ131" i="12"/>
  <c r="CI9" i="12"/>
  <c r="CJ9" i="12" s="1"/>
  <c r="BQ44" i="12"/>
  <c r="BU16" i="12"/>
  <c r="BV16" i="12" s="1"/>
  <c r="BQ126" i="12"/>
  <c r="BQ86" i="12"/>
  <c r="BQ73" i="12"/>
  <c r="BP57" i="12"/>
  <c r="CH57" i="12" s="1"/>
  <c r="BQ71" i="12"/>
  <c r="CC107" i="12"/>
  <c r="BU41" i="12"/>
  <c r="BV41" i="12" s="1"/>
  <c r="BQ123" i="12"/>
  <c r="BP79" i="12"/>
  <c r="CH79" i="12" s="1"/>
  <c r="BQ144" i="12"/>
  <c r="BP118" i="12"/>
  <c r="CH118" i="12" s="1"/>
  <c r="BO131" i="12"/>
  <c r="BT131" i="12" s="1"/>
  <c r="BQ10" i="12"/>
  <c r="BP45" i="12"/>
  <c r="CH45" i="12" s="1"/>
  <c r="BP18" i="12"/>
  <c r="CH18" i="12" s="1"/>
  <c r="BO25" i="12"/>
  <c r="BT25" i="12" s="1"/>
  <c r="BQ29" i="12"/>
  <c r="BQ132" i="12"/>
  <c r="BQ91" i="12"/>
  <c r="BO17" i="12"/>
  <c r="BT17" i="12" s="1"/>
  <c r="BQ88" i="12"/>
  <c r="BP137" i="12"/>
  <c r="CH137" i="12" s="1"/>
  <c r="BQ57" i="12"/>
  <c r="BP22" i="12"/>
  <c r="CH22" i="12" s="1"/>
  <c r="BP136" i="12"/>
  <c r="CH136" i="12" s="1"/>
  <c r="BP27" i="12"/>
  <c r="CH27" i="12" s="1"/>
  <c r="BP61" i="12"/>
  <c r="CH61" i="12" s="1"/>
  <c r="BQ19" i="12"/>
  <c r="BO153" i="12"/>
  <c r="BT153" i="12" s="1"/>
  <c r="BQ103" i="12"/>
  <c r="BO46" i="12"/>
  <c r="BT46" i="12" s="1"/>
  <c r="BP28" i="12"/>
  <c r="CH28" i="12" s="1"/>
  <c r="BQ147" i="12"/>
  <c r="BQ48" i="12"/>
  <c r="BQ113" i="12"/>
  <c r="BQ24" i="12"/>
  <c r="BO149" i="12"/>
  <c r="BT149" i="12" s="1"/>
  <c r="BQ80" i="12"/>
  <c r="BQ142" i="12"/>
  <c r="BQ89" i="12"/>
  <c r="BQ16" i="12"/>
  <c r="BP65" i="12"/>
  <c r="CH65" i="12" s="1"/>
  <c r="BP47" i="12"/>
  <c r="CH47" i="12" s="1"/>
  <c r="BO124" i="12"/>
  <c r="BT124" i="12" s="1"/>
  <c r="BO62" i="12"/>
  <c r="BT62" i="12" s="1"/>
  <c r="BO38" i="12"/>
  <c r="BT38" i="12" s="1"/>
  <c r="BQ99" i="12"/>
  <c r="BQ15" i="12"/>
  <c r="BP131" i="12"/>
  <c r="CH131" i="12" s="1"/>
  <c r="BP110" i="12"/>
  <c r="CH110" i="12" s="1"/>
  <c r="BP14" i="12"/>
  <c r="CH14" i="12" s="1"/>
  <c r="BO136" i="12"/>
  <c r="BT136" i="12" s="1"/>
  <c r="BO73" i="12"/>
  <c r="BT73" i="12" s="1"/>
  <c r="BP152" i="12"/>
  <c r="CH152" i="12" s="1"/>
  <c r="BO8" i="12"/>
  <c r="BT8" i="12" s="1"/>
  <c r="CQ151" i="12"/>
  <c r="CI151" i="12"/>
  <c r="CJ151" i="12" s="1"/>
  <c r="BQ114" i="12"/>
  <c r="CI52" i="12"/>
  <c r="CJ52" i="12" s="1"/>
  <c r="CQ52" i="12"/>
  <c r="BQ100" i="12"/>
  <c r="BQ146" i="12"/>
  <c r="CC120" i="12"/>
  <c r="BP30" i="12"/>
  <c r="CH30" i="12" s="1"/>
  <c r="BP147" i="12"/>
  <c r="CH147" i="12" s="1"/>
  <c r="BP37" i="12"/>
  <c r="CH37" i="12" s="1"/>
  <c r="BQ76" i="12"/>
  <c r="BP73" i="12"/>
  <c r="CH73" i="12" s="1"/>
  <c r="BP132" i="12"/>
  <c r="CH132" i="12" s="1"/>
  <c r="BQ36" i="12"/>
  <c r="BQ137" i="12"/>
  <c r="BQ32" i="12"/>
  <c r="BQ58" i="12"/>
  <c r="BP148" i="12"/>
  <c r="CH148" i="12" s="1"/>
  <c r="BP53" i="12"/>
  <c r="CH53" i="12" s="1"/>
  <c r="BP162" i="12"/>
  <c r="CH162" i="12" s="1"/>
  <c r="BP70" i="12"/>
  <c r="CH70" i="12" s="1"/>
  <c r="BP100" i="12"/>
  <c r="CH100" i="12" s="1"/>
  <c r="BQ14" i="12"/>
  <c r="BP46" i="12"/>
  <c r="CH46" i="12" s="1"/>
  <c r="BQ120" i="12"/>
  <c r="BQ67" i="12"/>
  <c r="BP146" i="12"/>
  <c r="CH146" i="12" s="1"/>
  <c r="BP17" i="12"/>
  <c r="CH17" i="12" s="1"/>
  <c r="BO77" i="12"/>
  <c r="BT77" i="12" s="1"/>
  <c r="BQ133" i="12"/>
  <c r="BQ54" i="12"/>
  <c r="BP119" i="12"/>
  <c r="CH119" i="12" s="1"/>
  <c r="BO97" i="12"/>
  <c r="BT97" i="12" s="1"/>
  <c r="BO104" i="12"/>
  <c r="BT104" i="12" s="1"/>
  <c r="BP130" i="12"/>
  <c r="CH130" i="12" s="1"/>
  <c r="BP38" i="12"/>
  <c r="CH38" i="12" s="1"/>
  <c r="BQ154" i="12"/>
  <c r="BP121" i="12"/>
  <c r="CH121" i="12" s="1"/>
  <c r="BP144" i="12"/>
  <c r="CH144" i="12" s="1"/>
  <c r="BP107" i="12"/>
  <c r="CH107" i="12" s="1"/>
  <c r="BO91" i="12"/>
  <c r="BT91" i="12" s="1"/>
  <c r="BP145" i="12"/>
  <c r="CH145" i="12" s="1"/>
  <c r="BO110" i="12"/>
  <c r="BT110" i="12" s="1"/>
  <c r="BO84" i="12"/>
  <c r="BT84" i="12" s="1"/>
  <c r="BQ150" i="12"/>
  <c r="BQ68" i="12"/>
  <c r="BP29" i="12"/>
  <c r="CH29" i="12" s="1"/>
  <c r="BO37" i="12"/>
  <c r="BT37" i="12" s="1"/>
  <c r="BQ5" i="12"/>
  <c r="BP95" i="12"/>
  <c r="CH95" i="12" s="1"/>
  <c r="BP40" i="12"/>
  <c r="CH40" i="12" s="1"/>
  <c r="BO105" i="12"/>
  <c r="BT105" i="12" s="1"/>
  <c r="BO68" i="12"/>
  <c r="BT68" i="12" s="1"/>
  <c r="BQ162" i="12"/>
  <c r="BQ98" i="12"/>
  <c r="BP135" i="12"/>
  <c r="CH135" i="12" s="1"/>
  <c r="BP69" i="12"/>
  <c r="CH69" i="12" s="1"/>
  <c r="BP4" i="12"/>
  <c r="CH4" i="12" s="1"/>
  <c r="BO106" i="12"/>
  <c r="BT106" i="12" s="1"/>
  <c r="BO66" i="12"/>
  <c r="BT66" i="12" s="1"/>
  <c r="BP56" i="12"/>
  <c r="CH56" i="12" s="1"/>
  <c r="BO4" i="12"/>
  <c r="BT4" i="12" s="1"/>
  <c r="BQ155" i="12"/>
  <c r="BP89" i="12"/>
  <c r="CH89" i="12" s="1"/>
  <c r="BQ30" i="12"/>
  <c r="BQ121" i="12"/>
  <c r="BQ163" i="12"/>
  <c r="BQ90" i="12"/>
  <c r="BQ60" i="12"/>
  <c r="BP122" i="12"/>
  <c r="CH122" i="12" s="1"/>
  <c r="BP39" i="12"/>
  <c r="CH39" i="12" s="1"/>
  <c r="BO155" i="12"/>
  <c r="BT155" i="12" s="1"/>
  <c r="BO78" i="12"/>
  <c r="BT78" i="12" s="1"/>
  <c r="BO12" i="12"/>
  <c r="BT12" i="12" s="1"/>
  <c r="BO94" i="12"/>
  <c r="BT94" i="12" s="1"/>
  <c r="BO31" i="12"/>
  <c r="BT31" i="12" s="1"/>
  <c r="BQ117" i="12"/>
  <c r="BP74" i="12"/>
  <c r="CH74" i="12" s="1"/>
  <c r="BO29" i="12"/>
  <c r="BT29" i="12" s="1"/>
  <c r="BQ20" i="12"/>
  <c r="BO143" i="12"/>
  <c r="BT143" i="12" s="1"/>
  <c r="BQ101" i="12"/>
  <c r="BP7" i="12"/>
  <c r="CH7" i="12" s="1"/>
  <c r="BQ139" i="12"/>
  <c r="BQ94" i="12"/>
  <c r="BQ28" i="12"/>
  <c r="BP125" i="12"/>
  <c r="CH125" i="12" s="1"/>
  <c r="BO156" i="12"/>
  <c r="BT156" i="12" s="1"/>
  <c r="BP123" i="12"/>
  <c r="CH123" i="12" s="1"/>
  <c r="BO98" i="12"/>
  <c r="BT98" i="12" s="1"/>
  <c r="BQ49" i="12"/>
  <c r="BP6" i="12"/>
  <c r="CH6" i="12" s="1"/>
  <c r="BQ153" i="12"/>
  <c r="BP88" i="12"/>
  <c r="CH88" i="12" s="1"/>
  <c r="BQ159" i="12"/>
  <c r="BQ83" i="12"/>
  <c r="BP163" i="12"/>
  <c r="CH163" i="12" s="1"/>
  <c r="BP54" i="12"/>
  <c r="CH54" i="12" s="1"/>
  <c r="BO160" i="12"/>
  <c r="BT160" i="12" s="1"/>
  <c r="BO89" i="12"/>
  <c r="BT89" i="12" s="1"/>
  <c r="BP103" i="12"/>
  <c r="CH103" i="12" s="1"/>
  <c r="BO24" i="12"/>
  <c r="BT24" i="12" s="1"/>
  <c r="BO162" i="12"/>
  <c r="BT162" i="12" s="1"/>
  <c r="BQ152" i="12"/>
  <c r="BQ96" i="12"/>
  <c r="BQ55" i="12"/>
  <c r="BP133" i="12"/>
  <c r="CH133" i="12" s="1"/>
  <c r="BP13" i="12"/>
  <c r="CH13" i="12" s="1"/>
  <c r="BO147" i="12"/>
  <c r="BT147" i="12" s="1"/>
  <c r="BO127" i="12"/>
  <c r="BT127" i="12" s="1"/>
  <c r="BO33" i="12"/>
  <c r="BT33" i="12" s="1"/>
  <c r="BP35" i="12"/>
  <c r="CH35" i="12" s="1"/>
  <c r="BO111" i="12"/>
  <c r="BT111" i="12" s="1"/>
  <c r="BO45" i="12"/>
  <c r="BT45" i="12" s="1"/>
  <c r="BQ108" i="12"/>
  <c r="BP71" i="12"/>
  <c r="CH71" i="12" s="1"/>
  <c r="BO15" i="12"/>
  <c r="BT15" i="12" s="1"/>
  <c r="BP138" i="12"/>
  <c r="CH138" i="12" s="1"/>
  <c r="BO114" i="12"/>
  <c r="BT114" i="12" s="1"/>
  <c r="BQ75" i="12"/>
  <c r="BO146" i="12"/>
  <c r="BT146" i="12" s="1"/>
  <c r="BQ136" i="12"/>
  <c r="BQ115" i="12"/>
  <c r="BQ25" i="12"/>
  <c r="BP128" i="12"/>
  <c r="CH128" i="12" s="1"/>
  <c r="BO95" i="12"/>
  <c r="BT95" i="12" s="1"/>
  <c r="BQ104" i="12"/>
  <c r="BP62" i="12"/>
  <c r="CH62" i="12" s="1"/>
  <c r="BO11" i="12"/>
  <c r="BT11" i="12" s="1"/>
  <c r="BQ39" i="12"/>
  <c r="BO159" i="12"/>
  <c r="BT159" i="12" s="1"/>
  <c r="BQ112" i="12"/>
  <c r="BP43" i="12"/>
  <c r="CH43" i="12" s="1"/>
  <c r="BQ161" i="12"/>
  <c r="BQ95" i="12"/>
  <c r="BQ33" i="12"/>
  <c r="BP117" i="12"/>
  <c r="CH117" i="12" s="1"/>
  <c r="BP24" i="12"/>
  <c r="CH24" i="12" s="1"/>
  <c r="BO151" i="12"/>
  <c r="BT151" i="12" s="1"/>
  <c r="BO96" i="12"/>
  <c r="BT96" i="12" s="1"/>
  <c r="BQ81" i="12"/>
  <c r="BP116" i="12"/>
  <c r="CH116" i="12" s="1"/>
  <c r="BO64" i="12"/>
  <c r="BT64" i="12" s="1"/>
  <c r="BP158" i="12"/>
  <c r="CH158" i="12" s="1"/>
  <c r="BO126" i="12"/>
  <c r="BT126" i="12" s="1"/>
  <c r="BQ107" i="12"/>
  <c r="BO133" i="12"/>
  <c r="BT133" i="12" s="1"/>
  <c r="BQ128" i="12"/>
  <c r="BQ77" i="12"/>
  <c r="BP160" i="12"/>
  <c r="CH160" i="12" s="1"/>
  <c r="BP98" i="12"/>
  <c r="CH98" i="12" s="1"/>
  <c r="BP25" i="12"/>
  <c r="CH25" i="12" s="1"/>
  <c r="BO125" i="12"/>
  <c r="BT125" i="12" s="1"/>
  <c r="BO80" i="12"/>
  <c r="BT80" i="12" s="1"/>
  <c r="BQ148" i="12"/>
  <c r="BQ93" i="12"/>
  <c r="BP114" i="12"/>
  <c r="CH114" i="12" s="1"/>
  <c r="BP42" i="12"/>
  <c r="CH42" i="12" s="1"/>
  <c r="BO163" i="12"/>
  <c r="BT163" i="12" s="1"/>
  <c r="BO86" i="12"/>
  <c r="BT86" i="12" s="1"/>
  <c r="BO20" i="12"/>
  <c r="BT20" i="12" s="1"/>
  <c r="BO2" i="12"/>
  <c r="BT2" i="12" s="1"/>
  <c r="BP2" i="12"/>
  <c r="CH2" i="12" s="1"/>
  <c r="BQ2" i="12"/>
  <c r="CC142" i="12" l="1"/>
  <c r="CC140" i="12"/>
  <c r="CC36" i="12"/>
  <c r="BU116" i="12"/>
  <c r="BV116" i="12" s="1"/>
  <c r="CC112" i="12"/>
  <c r="CC83" i="12"/>
  <c r="BU56" i="12"/>
  <c r="BV56" i="12" s="1"/>
  <c r="CC3" i="12"/>
  <c r="CI153" i="12"/>
  <c r="CQ19" i="12"/>
  <c r="CA27" i="12"/>
  <c r="CB27" i="12" s="1"/>
  <c r="CA58" i="12"/>
  <c r="CB58" i="12" s="1"/>
  <c r="CA123" i="12"/>
  <c r="CB123" i="12" s="1"/>
  <c r="CA28" i="12"/>
  <c r="CB28" i="12" s="1"/>
  <c r="CA3" i="12"/>
  <c r="CB3" i="12" s="1"/>
  <c r="CA35" i="12"/>
  <c r="CB35" i="12" s="1"/>
  <c r="CO99" i="12"/>
  <c r="CP99" i="12" s="1"/>
  <c r="CA137" i="12"/>
  <c r="CB137" i="12" s="1"/>
  <c r="CA14" i="12"/>
  <c r="CB14" i="12" s="1"/>
  <c r="CA5" i="12"/>
  <c r="CB5" i="12" s="1"/>
  <c r="CA99" i="12"/>
  <c r="CB99" i="12" s="1"/>
  <c r="CA158" i="12"/>
  <c r="CB158" i="12" s="1"/>
  <c r="CA74" i="12"/>
  <c r="CB74" i="12" s="1"/>
  <c r="CA9" i="12"/>
  <c r="CB9" i="12" s="1"/>
  <c r="CA154" i="12"/>
  <c r="CB154" i="12" s="1"/>
  <c r="CA30" i="12"/>
  <c r="CB30" i="12" s="1"/>
  <c r="CA7" i="12"/>
  <c r="CB7" i="12" s="1"/>
  <c r="CA67" i="12"/>
  <c r="CB67" i="12" s="1"/>
  <c r="CA60" i="12"/>
  <c r="CB60" i="12" s="1"/>
  <c r="CA120" i="12"/>
  <c r="CB120" i="12" s="1"/>
  <c r="CA41" i="12"/>
  <c r="CB41" i="12" s="1"/>
  <c r="CO9" i="12"/>
  <c r="CP9" i="12" s="1"/>
  <c r="CO19" i="12"/>
  <c r="CP19" i="12" s="1"/>
  <c r="CA21" i="12"/>
  <c r="CB21" i="12" s="1"/>
  <c r="CA142" i="12"/>
  <c r="CB142" i="12" s="1"/>
  <c r="CA13" i="12"/>
  <c r="CB13" i="12" s="1"/>
  <c r="CO151" i="12"/>
  <c r="CP151" i="12" s="1"/>
  <c r="CA112" i="12"/>
  <c r="CB112" i="12" s="1"/>
  <c r="CA40" i="12"/>
  <c r="CB40" i="12" s="1"/>
  <c r="CA140" i="12"/>
  <c r="CB140" i="12" s="1"/>
  <c r="CA134" i="12"/>
  <c r="CB134" i="12" s="1"/>
  <c r="CA145" i="12"/>
  <c r="CB145" i="12" s="1"/>
  <c r="CA32" i="12"/>
  <c r="CB32" i="12" s="1"/>
  <c r="CA16" i="12"/>
  <c r="CB16" i="12" s="1"/>
  <c r="CO52" i="12"/>
  <c r="CP52" i="12" s="1"/>
  <c r="CA107" i="12"/>
  <c r="CB107" i="12" s="1"/>
  <c r="CA36" i="12"/>
  <c r="CB36" i="12" s="1"/>
  <c r="CA83" i="12"/>
  <c r="CB83" i="12" s="1"/>
  <c r="DB6" i="12"/>
  <c r="CC21" i="12"/>
  <c r="CI134" i="12"/>
  <c r="CJ134" i="12" s="1"/>
  <c r="CI20" i="12"/>
  <c r="CJ20" i="12" s="1"/>
  <c r="CI96" i="12"/>
  <c r="CJ96" i="12" s="1"/>
  <c r="CQ83" i="12"/>
  <c r="CI140" i="12"/>
  <c r="CJ140" i="12" s="1"/>
  <c r="CQ51" i="12"/>
  <c r="CI58" i="12"/>
  <c r="CJ58" i="12" s="1"/>
  <c r="CI76" i="12"/>
  <c r="CJ76" i="12" s="1"/>
  <c r="CQ101" i="12"/>
  <c r="CI102" i="12"/>
  <c r="CJ102" i="12" s="1"/>
  <c r="CI82" i="12"/>
  <c r="CJ82" i="12" s="1"/>
  <c r="CI124" i="12"/>
  <c r="CJ124" i="12" s="1"/>
  <c r="CQ9" i="12"/>
  <c r="CI2" i="12"/>
  <c r="CJ2" i="12" s="1"/>
  <c r="CQ149" i="12"/>
  <c r="CQ124" i="12"/>
  <c r="CC145" i="12"/>
  <c r="CC13" i="12"/>
  <c r="CC30" i="12"/>
  <c r="CC9" i="12"/>
  <c r="CC158" i="12"/>
  <c r="CQ140" i="12"/>
  <c r="BU26" i="12"/>
  <c r="BV26" i="12" s="1"/>
  <c r="BU141" i="12"/>
  <c r="BV141" i="12" s="1"/>
  <c r="CC134" i="12"/>
  <c r="CC99" i="12"/>
  <c r="BU115" i="12"/>
  <c r="BV115" i="12" s="1"/>
  <c r="CI83" i="12"/>
  <c r="CJ83" i="12" s="1"/>
  <c r="CC74" i="12"/>
  <c r="CI101" i="12"/>
  <c r="CJ101" i="12" s="1"/>
  <c r="CQ20" i="12"/>
  <c r="CI149" i="12"/>
  <c r="CJ149" i="12" s="1"/>
  <c r="BU39" i="12"/>
  <c r="BV39" i="12" s="1"/>
  <c r="CQ82" i="12"/>
  <c r="BU42" i="12"/>
  <c r="BV42" i="12" s="1"/>
  <c r="CC28" i="12"/>
  <c r="BU121" i="12"/>
  <c r="BV121" i="12" s="1"/>
  <c r="CC7" i="12"/>
  <c r="CQ76" i="12"/>
  <c r="CQ102" i="12"/>
  <c r="BU43" i="12"/>
  <c r="BV43" i="12" s="1"/>
  <c r="CQ96" i="12"/>
  <c r="CC137" i="12"/>
  <c r="CC67" i="12"/>
  <c r="CQ134" i="12"/>
  <c r="CI51" i="12"/>
  <c r="CJ51" i="12" s="1"/>
  <c r="CQ58" i="12"/>
  <c r="BU132" i="12"/>
  <c r="BV132" i="12" s="1"/>
  <c r="BU128" i="12"/>
  <c r="BV128" i="12" s="1"/>
  <c r="CC32" i="12"/>
  <c r="CC123" i="12"/>
  <c r="CC58" i="12"/>
  <c r="CC154" i="12"/>
  <c r="BU50" i="12"/>
  <c r="BV50" i="12" s="1"/>
  <c r="CC5" i="12"/>
  <c r="CC60" i="12"/>
  <c r="CC27" i="12"/>
  <c r="CC14" i="12"/>
  <c r="CU161" i="12"/>
  <c r="CV161" i="12" s="1"/>
  <c r="CW161" i="12" s="1"/>
  <c r="DE161" i="12"/>
  <c r="DF161" i="12" s="1"/>
  <c r="DG161" i="12" s="1"/>
  <c r="BU24" i="12"/>
  <c r="BV24" i="12" s="1"/>
  <c r="CC24" i="12"/>
  <c r="CI122" i="12"/>
  <c r="CJ122" i="12" s="1"/>
  <c r="CQ122" i="12"/>
  <c r="DE68" i="12"/>
  <c r="DF68" i="12" s="1"/>
  <c r="DG68" i="12" s="1"/>
  <c r="CU68" i="12"/>
  <c r="CV68" i="12" s="1"/>
  <c r="CW68" i="12" s="1"/>
  <c r="DE58" i="12"/>
  <c r="DF58" i="12" s="1"/>
  <c r="DG58" i="12" s="1"/>
  <c r="CU58" i="12"/>
  <c r="DE147" i="12"/>
  <c r="DF147" i="12" s="1"/>
  <c r="DG147" i="12" s="1"/>
  <c r="CU147" i="12"/>
  <c r="CV147" i="12" s="1"/>
  <c r="CW147" i="12" s="1"/>
  <c r="CI80" i="12"/>
  <c r="CJ80" i="12" s="1"/>
  <c r="CQ80" i="12"/>
  <c r="CQ36" i="12"/>
  <c r="CI36" i="12"/>
  <c r="CJ36" i="12" s="1"/>
  <c r="DE158" i="12"/>
  <c r="DF158" i="12" s="1"/>
  <c r="DG158" i="12" s="1"/>
  <c r="CU158" i="12"/>
  <c r="CV158" i="12" s="1"/>
  <c r="CW158" i="12" s="1"/>
  <c r="CU43" i="12"/>
  <c r="CV43" i="12" s="1"/>
  <c r="CW43" i="12" s="1"/>
  <c r="DE43" i="12"/>
  <c r="DF43" i="12" s="1"/>
  <c r="DG43" i="12" s="1"/>
  <c r="DE160" i="12"/>
  <c r="DF160" i="12" s="1"/>
  <c r="DG160" i="12" s="1"/>
  <c r="CU160" i="12"/>
  <c r="CV160" i="12" s="1"/>
  <c r="CW160" i="12" s="1"/>
  <c r="CC139" i="12"/>
  <c r="BU139" i="12"/>
  <c r="BV139" i="12" s="1"/>
  <c r="CI114" i="12"/>
  <c r="CJ114" i="12" s="1"/>
  <c r="CQ114" i="12"/>
  <c r="CI128" i="12"/>
  <c r="CJ128" i="12" s="1"/>
  <c r="CQ128" i="12"/>
  <c r="BU86" i="12"/>
  <c r="BV86" i="12" s="1"/>
  <c r="CC86" i="12"/>
  <c r="CI25" i="12"/>
  <c r="CJ25" i="12" s="1"/>
  <c r="CQ25" i="12"/>
  <c r="CI158" i="12"/>
  <c r="CJ158" i="12" s="1"/>
  <c r="CQ158" i="12"/>
  <c r="DE33" i="12"/>
  <c r="DF33" i="12" s="1"/>
  <c r="DG33" i="12" s="1"/>
  <c r="CU33" i="12"/>
  <c r="CV33" i="12" s="1"/>
  <c r="CW33" i="12" s="1"/>
  <c r="CI62" i="12"/>
  <c r="CJ62" i="12" s="1"/>
  <c r="CQ62" i="12"/>
  <c r="CU75" i="12"/>
  <c r="CV75" i="12" s="1"/>
  <c r="CW75" i="12" s="1"/>
  <c r="DE75" i="12"/>
  <c r="DF75" i="12" s="1"/>
  <c r="DG75" i="12" s="1"/>
  <c r="CI35" i="12"/>
  <c r="CJ35" i="12" s="1"/>
  <c r="CQ35" i="12"/>
  <c r="DE152" i="12"/>
  <c r="DF152" i="12" s="1"/>
  <c r="DG152" i="12" s="1"/>
  <c r="CU152" i="12"/>
  <c r="CV152" i="12" s="1"/>
  <c r="CW152" i="12" s="1"/>
  <c r="CU83" i="12"/>
  <c r="DE83" i="12"/>
  <c r="DF83" i="12" s="1"/>
  <c r="DG83" i="12" s="1"/>
  <c r="CC156" i="12"/>
  <c r="BU156" i="12"/>
  <c r="BV156" i="12" s="1"/>
  <c r="CU20" i="12"/>
  <c r="CV20" i="12" s="1"/>
  <c r="CW20" i="12" s="1"/>
  <c r="DE20" i="12"/>
  <c r="DF20" i="12" s="1"/>
  <c r="DG20" i="12" s="1"/>
  <c r="BU155" i="12"/>
  <c r="BV155" i="12" s="1"/>
  <c r="CC155" i="12"/>
  <c r="CI89" i="12"/>
  <c r="CJ89" i="12" s="1"/>
  <c r="CQ89" i="12"/>
  <c r="CQ135" i="12"/>
  <c r="CI135" i="12"/>
  <c r="CJ135" i="12" s="1"/>
  <c r="CC37" i="12"/>
  <c r="BU37" i="12"/>
  <c r="BV37" i="12" s="1"/>
  <c r="CI107" i="12"/>
  <c r="CJ107" i="12" s="1"/>
  <c r="CQ107" i="12"/>
  <c r="CI119" i="12"/>
  <c r="CJ119" i="12" s="1"/>
  <c r="CQ119" i="12"/>
  <c r="CQ53" i="12"/>
  <c r="CI53" i="12"/>
  <c r="CJ53" i="12" s="1"/>
  <c r="CU76" i="12"/>
  <c r="CV76" i="12" s="1"/>
  <c r="CW76" i="12" s="1"/>
  <c r="DE76" i="12"/>
  <c r="DF76" i="12" s="1"/>
  <c r="DG76" i="12" s="1"/>
  <c r="CI14" i="12"/>
  <c r="CJ14" i="12" s="1"/>
  <c r="CQ14" i="12"/>
  <c r="CI47" i="12"/>
  <c r="CJ47" i="12" s="1"/>
  <c r="CQ47" i="12"/>
  <c r="DE113" i="12"/>
  <c r="DF113" i="12" s="1"/>
  <c r="DG113" i="12" s="1"/>
  <c r="CU113" i="12"/>
  <c r="CV113" i="12" s="1"/>
  <c r="CW113" i="12" s="1"/>
  <c r="CI61" i="12"/>
  <c r="CJ61" i="12" s="1"/>
  <c r="CQ61" i="12"/>
  <c r="DE91" i="12"/>
  <c r="DF91" i="12" s="1"/>
  <c r="DG91" i="12" s="1"/>
  <c r="CU91" i="12"/>
  <c r="CV91" i="12" s="1"/>
  <c r="CW91" i="12" s="1"/>
  <c r="BU57" i="12"/>
  <c r="BV57" i="12" s="1"/>
  <c r="CC57" i="12"/>
  <c r="CC129" i="12"/>
  <c r="BU129" i="12"/>
  <c r="BV129" i="12" s="1"/>
  <c r="DE78" i="12"/>
  <c r="DF78" i="12" s="1"/>
  <c r="DG78" i="12" s="1"/>
  <c r="CU78" i="12"/>
  <c r="CV78" i="12" s="1"/>
  <c r="CW78" i="12" s="1"/>
  <c r="CI59" i="12"/>
  <c r="CJ59" i="12" s="1"/>
  <c r="CQ59" i="12"/>
  <c r="CU65" i="12"/>
  <c r="CV65" i="12" s="1"/>
  <c r="CW65" i="12" s="1"/>
  <c r="DE65" i="12"/>
  <c r="DF65" i="12" s="1"/>
  <c r="DG65" i="12" s="1"/>
  <c r="DE145" i="12"/>
  <c r="DF145" i="12" s="1"/>
  <c r="DG145" i="12" s="1"/>
  <c r="CU145" i="12"/>
  <c r="CV145" i="12" s="1"/>
  <c r="CW145" i="12" s="1"/>
  <c r="CC113" i="12"/>
  <c r="BU113" i="12"/>
  <c r="BV113" i="12" s="1"/>
  <c r="CC118" i="12"/>
  <c r="BU118" i="12"/>
  <c r="BV118" i="12" s="1"/>
  <c r="CI91" i="12"/>
  <c r="CJ91" i="12" s="1"/>
  <c r="CQ91" i="12"/>
  <c r="DE31" i="12"/>
  <c r="DF31" i="12" s="1"/>
  <c r="DG31" i="12" s="1"/>
  <c r="CU31" i="12"/>
  <c r="CV31" i="12" s="1"/>
  <c r="CW31" i="12" s="1"/>
  <c r="CC102" i="12"/>
  <c r="BU102" i="12"/>
  <c r="BV102" i="12" s="1"/>
  <c r="CC109" i="12"/>
  <c r="BU109" i="12"/>
  <c r="BV109" i="12" s="1"/>
  <c r="CC70" i="12"/>
  <c r="BU70" i="12"/>
  <c r="BV70" i="12" s="1"/>
  <c r="CI94" i="12"/>
  <c r="CJ94" i="12" s="1"/>
  <c r="CQ94" i="12"/>
  <c r="CC23" i="12"/>
  <c r="BU23" i="12"/>
  <c r="BV23" i="12" s="1"/>
  <c r="CC75" i="12"/>
  <c r="BU75" i="12"/>
  <c r="BV75" i="12" s="1"/>
  <c r="CC65" i="12"/>
  <c r="BU65" i="12"/>
  <c r="BV65" i="12" s="1"/>
  <c r="CU66" i="12"/>
  <c r="CV66" i="12" s="1"/>
  <c r="CW66" i="12" s="1"/>
  <c r="DE66" i="12"/>
  <c r="DF66" i="12" s="1"/>
  <c r="DG66" i="12" s="1"/>
  <c r="CU4" i="12"/>
  <c r="CV4" i="12" s="1"/>
  <c r="CW4" i="12" s="1"/>
  <c r="DE4" i="12"/>
  <c r="DF4" i="12" s="1"/>
  <c r="DG4" i="12" s="1"/>
  <c r="CU13" i="12"/>
  <c r="CV13" i="12" s="1"/>
  <c r="CW13" i="12" s="1"/>
  <c r="DE13" i="12"/>
  <c r="DF13" i="12" s="1"/>
  <c r="DG13" i="12" s="1"/>
  <c r="CU109" i="12"/>
  <c r="CV109" i="12" s="1"/>
  <c r="CW109" i="12" s="1"/>
  <c r="DE109" i="12"/>
  <c r="DF109" i="12" s="1"/>
  <c r="DG109" i="12" s="1"/>
  <c r="CI15" i="12"/>
  <c r="CJ15" i="12" s="1"/>
  <c r="CQ15" i="12"/>
  <c r="CI78" i="12"/>
  <c r="CJ78" i="12" s="1"/>
  <c r="CQ78" i="12"/>
  <c r="DE157" i="12"/>
  <c r="DF157" i="12" s="1"/>
  <c r="DG157" i="12" s="1"/>
  <c r="CU157" i="12"/>
  <c r="CV157" i="12" s="1"/>
  <c r="CW157" i="12" s="1"/>
  <c r="CI111" i="12"/>
  <c r="CJ111" i="12" s="1"/>
  <c r="CQ111" i="12"/>
  <c r="CI60" i="12"/>
  <c r="CJ60" i="12" s="1"/>
  <c r="CQ60" i="12"/>
  <c r="CU105" i="12"/>
  <c r="CV105" i="12" s="1"/>
  <c r="CW105" i="12" s="1"/>
  <c r="DE105" i="12"/>
  <c r="DF105" i="12" s="1"/>
  <c r="DG105" i="12" s="1"/>
  <c r="BU163" i="12"/>
  <c r="BV163" i="12" s="1"/>
  <c r="CC163" i="12"/>
  <c r="CI98" i="12"/>
  <c r="CJ98" i="12" s="1"/>
  <c r="CQ98" i="12"/>
  <c r="CC64" i="12"/>
  <c r="BU64" i="12"/>
  <c r="BV64" i="12" s="1"/>
  <c r="CU95" i="12"/>
  <c r="CV95" i="12" s="1"/>
  <c r="CW95" i="12" s="1"/>
  <c r="DE95" i="12"/>
  <c r="DF95" i="12" s="1"/>
  <c r="DG95" i="12" s="1"/>
  <c r="CU104" i="12"/>
  <c r="CV104" i="12" s="1"/>
  <c r="CW104" i="12" s="1"/>
  <c r="DE104" i="12"/>
  <c r="DF104" i="12" s="1"/>
  <c r="DG104" i="12" s="1"/>
  <c r="BU114" i="12"/>
  <c r="BV114" i="12" s="1"/>
  <c r="CC114" i="12"/>
  <c r="CC33" i="12"/>
  <c r="BU33" i="12"/>
  <c r="BV33" i="12" s="1"/>
  <c r="BU162" i="12"/>
  <c r="BV162" i="12" s="1"/>
  <c r="CC162" i="12"/>
  <c r="DE159" i="12"/>
  <c r="DF159" i="12" s="1"/>
  <c r="DG159" i="12" s="1"/>
  <c r="CU159" i="12"/>
  <c r="CV159" i="12" s="1"/>
  <c r="CW159" i="12" s="1"/>
  <c r="CI125" i="12"/>
  <c r="CJ125" i="12" s="1"/>
  <c r="CQ125" i="12"/>
  <c r="BU29" i="12"/>
  <c r="BV29" i="12" s="1"/>
  <c r="CC29" i="12"/>
  <c r="CI39" i="12"/>
  <c r="CJ39" i="12" s="1"/>
  <c r="CQ39" i="12"/>
  <c r="DE155" i="12"/>
  <c r="DF155" i="12" s="1"/>
  <c r="DG155" i="12" s="1"/>
  <c r="CU155" i="12"/>
  <c r="CV155" i="12" s="1"/>
  <c r="CW155" i="12" s="1"/>
  <c r="CU98" i="12"/>
  <c r="CV98" i="12" s="1"/>
  <c r="CW98" i="12" s="1"/>
  <c r="DE98" i="12"/>
  <c r="DF98" i="12" s="1"/>
  <c r="DG98" i="12" s="1"/>
  <c r="CQ29" i="12"/>
  <c r="CI29" i="12"/>
  <c r="CJ29" i="12" s="1"/>
  <c r="CI144" i="12"/>
  <c r="CJ144" i="12" s="1"/>
  <c r="CQ144" i="12"/>
  <c r="CU54" i="12"/>
  <c r="CV54" i="12" s="1"/>
  <c r="CW54" i="12" s="1"/>
  <c r="DE54" i="12"/>
  <c r="DF54" i="12" s="1"/>
  <c r="DG54" i="12" s="1"/>
  <c r="CI148" i="12"/>
  <c r="CJ148" i="12" s="1"/>
  <c r="CQ148" i="12"/>
  <c r="CI110" i="12"/>
  <c r="CJ110" i="12" s="1"/>
  <c r="CQ110" i="12"/>
  <c r="CI65" i="12"/>
  <c r="CJ65" i="12" s="1"/>
  <c r="CQ65" i="12"/>
  <c r="CU48" i="12"/>
  <c r="CV48" i="12" s="1"/>
  <c r="CW48" i="12" s="1"/>
  <c r="DE48" i="12"/>
  <c r="DF48" i="12" s="1"/>
  <c r="DG48" i="12" s="1"/>
  <c r="CI27" i="12"/>
  <c r="CJ27" i="12" s="1"/>
  <c r="CQ27" i="12"/>
  <c r="DE132" i="12"/>
  <c r="DF132" i="12" s="1"/>
  <c r="DG132" i="12" s="1"/>
  <c r="CU132" i="12"/>
  <c r="CV132" i="12" s="1"/>
  <c r="CW132" i="12" s="1"/>
  <c r="CI118" i="12"/>
  <c r="CJ118" i="12" s="1"/>
  <c r="CQ118" i="12"/>
  <c r="CI79" i="12"/>
  <c r="CJ79" i="12" s="1"/>
  <c r="CQ79" i="12"/>
  <c r="CC103" i="12"/>
  <c r="BU103" i="12"/>
  <c r="BV103" i="12" s="1"/>
  <c r="BU130" i="12"/>
  <c r="BV130" i="12" s="1"/>
  <c r="CC130" i="12"/>
  <c r="BU157" i="12"/>
  <c r="BV157" i="12" s="1"/>
  <c r="CC157" i="12"/>
  <c r="CI141" i="12"/>
  <c r="CJ141" i="12" s="1"/>
  <c r="CQ141" i="12"/>
  <c r="BU81" i="12"/>
  <c r="BV81" i="12" s="1"/>
  <c r="CC81" i="12"/>
  <c r="CQ66" i="12"/>
  <c r="CI66" i="12"/>
  <c r="CJ66" i="12" s="1"/>
  <c r="CI156" i="12"/>
  <c r="CJ156" i="12" s="1"/>
  <c r="CQ156" i="12"/>
  <c r="CI5" i="12"/>
  <c r="CJ5" i="12" s="1"/>
  <c r="CQ5" i="12"/>
  <c r="DE143" i="12"/>
  <c r="DF143" i="12" s="1"/>
  <c r="DG143" i="12" s="1"/>
  <c r="CU143" i="12"/>
  <c r="CV143" i="12" s="1"/>
  <c r="CW143" i="12" s="1"/>
  <c r="CI67" i="12"/>
  <c r="CJ67" i="12" s="1"/>
  <c r="CQ67" i="12"/>
  <c r="DE151" i="12"/>
  <c r="DF151" i="12" s="1"/>
  <c r="DG151" i="12" s="1"/>
  <c r="CU151" i="12"/>
  <c r="CV151" i="12" s="1"/>
  <c r="CW151" i="12" s="1"/>
  <c r="BU122" i="12"/>
  <c r="BV122" i="12" s="1"/>
  <c r="CC122" i="12"/>
  <c r="CI3" i="12"/>
  <c r="CJ3" i="12" s="1"/>
  <c r="CQ3" i="12"/>
  <c r="CQ113" i="12"/>
  <c r="CI113" i="12"/>
  <c r="CJ113" i="12" s="1"/>
  <c r="CU41" i="12"/>
  <c r="CV41" i="12" s="1"/>
  <c r="CW41" i="12" s="1"/>
  <c r="DE41" i="12"/>
  <c r="DF41" i="12" s="1"/>
  <c r="DG41" i="12" s="1"/>
  <c r="CI44" i="12"/>
  <c r="CJ44" i="12" s="1"/>
  <c r="CQ44" i="12"/>
  <c r="DE8" i="12"/>
  <c r="DF8" i="12" s="1"/>
  <c r="DG8" i="12" s="1"/>
  <c r="CU8" i="12"/>
  <c r="CV8" i="12" s="1"/>
  <c r="CW8" i="12" s="1"/>
  <c r="CC150" i="12"/>
  <c r="BU150" i="12"/>
  <c r="BV150" i="12" s="1"/>
  <c r="DE127" i="12"/>
  <c r="DF127" i="12" s="1"/>
  <c r="DG127" i="12" s="1"/>
  <c r="CU127" i="12"/>
  <c r="CV127" i="12" s="1"/>
  <c r="CW127" i="12" s="1"/>
  <c r="DE82" i="12"/>
  <c r="DF82" i="12" s="1"/>
  <c r="DG82" i="12" s="1"/>
  <c r="CU82" i="12"/>
  <c r="CV82" i="12" s="1"/>
  <c r="CW82" i="12" s="1"/>
  <c r="CU102" i="12"/>
  <c r="CV102" i="12" s="1"/>
  <c r="CW102" i="12" s="1"/>
  <c r="DE102" i="12"/>
  <c r="DF102" i="12" s="1"/>
  <c r="DG102" i="12" s="1"/>
  <c r="BU44" i="12"/>
  <c r="BV44" i="12" s="1"/>
  <c r="CC44" i="12"/>
  <c r="CU92" i="12"/>
  <c r="CV92" i="12" s="1"/>
  <c r="CW92" i="12" s="1"/>
  <c r="DE92" i="12"/>
  <c r="DF92" i="12" s="1"/>
  <c r="DG92" i="12" s="1"/>
  <c r="CI157" i="12"/>
  <c r="CJ157" i="12" s="1"/>
  <c r="CQ157" i="12"/>
  <c r="CI31" i="12"/>
  <c r="CJ31" i="12" s="1"/>
  <c r="CQ31" i="12"/>
  <c r="DE42" i="12"/>
  <c r="DF42" i="12" s="1"/>
  <c r="DG42" i="12" s="1"/>
  <c r="CU42" i="12"/>
  <c r="CV42" i="12" s="1"/>
  <c r="CW42" i="12" s="1"/>
  <c r="CU134" i="12"/>
  <c r="DE134" i="12"/>
  <c r="DF134" i="12" s="1"/>
  <c r="DG134" i="12" s="1"/>
  <c r="CI160" i="12"/>
  <c r="CJ160" i="12" s="1"/>
  <c r="CQ160" i="12"/>
  <c r="CC127" i="12"/>
  <c r="BU127" i="12"/>
  <c r="BV127" i="12" s="1"/>
  <c r="DE28" i="12"/>
  <c r="DF28" i="12" s="1"/>
  <c r="DG28" i="12" s="1"/>
  <c r="CU28" i="12"/>
  <c r="CV28" i="12" s="1"/>
  <c r="CW28" i="12" s="1"/>
  <c r="CI121" i="12"/>
  <c r="CJ121" i="12" s="1"/>
  <c r="CQ121" i="12"/>
  <c r="CI136" i="12"/>
  <c r="CJ136" i="12" s="1"/>
  <c r="CQ136" i="12"/>
  <c r="DE123" i="12"/>
  <c r="DF123" i="12" s="1"/>
  <c r="DG123" i="12" s="1"/>
  <c r="CU123" i="12"/>
  <c r="CI50" i="12"/>
  <c r="CJ50" i="12" s="1"/>
  <c r="CQ50" i="12"/>
  <c r="DE47" i="12"/>
  <c r="DF47" i="12" s="1"/>
  <c r="DG47" i="12" s="1"/>
  <c r="CU47" i="12"/>
  <c r="CV47" i="12" s="1"/>
  <c r="CW47" i="12" s="1"/>
  <c r="DE52" i="12"/>
  <c r="DF52" i="12" s="1"/>
  <c r="DG52" i="12" s="1"/>
  <c r="CU52" i="12"/>
  <c r="CV52" i="12" s="1"/>
  <c r="CW52" i="12" s="1"/>
  <c r="DE27" i="12"/>
  <c r="DF27" i="12" s="1"/>
  <c r="DG27" i="12" s="1"/>
  <c r="CU27" i="12"/>
  <c r="CI34" i="12"/>
  <c r="CJ34" i="12" s="1"/>
  <c r="CQ34" i="12"/>
  <c r="DE87" i="12"/>
  <c r="DF87" i="12" s="1"/>
  <c r="DG87" i="12" s="1"/>
  <c r="CU87" i="12"/>
  <c r="CV87" i="12" s="1"/>
  <c r="CW87" i="12" s="1"/>
  <c r="CI104" i="12"/>
  <c r="CJ104" i="12" s="1"/>
  <c r="CQ104" i="12"/>
  <c r="CC148" i="12"/>
  <c r="BU148" i="12"/>
  <c r="BV148" i="12" s="1"/>
  <c r="CU74" i="12"/>
  <c r="CV74" i="12" s="1"/>
  <c r="CW74" i="12" s="1"/>
  <c r="DE74" i="12"/>
  <c r="DF74" i="12" s="1"/>
  <c r="DG74" i="12" s="1"/>
  <c r="CU38" i="12"/>
  <c r="CV38" i="12" s="1"/>
  <c r="CW38" i="12" s="1"/>
  <c r="DE38" i="12"/>
  <c r="DF38" i="12" s="1"/>
  <c r="DG38" i="12" s="1"/>
  <c r="CI43" i="12"/>
  <c r="CJ43" i="12" s="1"/>
  <c r="CQ43" i="12"/>
  <c r="CI103" i="12"/>
  <c r="CJ103" i="12" s="1"/>
  <c r="CQ103" i="12"/>
  <c r="DE94" i="12"/>
  <c r="DF94" i="12" s="1"/>
  <c r="DG94" i="12" s="1"/>
  <c r="CU94" i="12"/>
  <c r="CV94" i="12" s="1"/>
  <c r="CW94" i="12" s="1"/>
  <c r="CU60" i="12"/>
  <c r="CV60" i="12" s="1"/>
  <c r="CW60" i="12" s="1"/>
  <c r="DE60" i="12"/>
  <c r="DF60" i="12" s="1"/>
  <c r="DG60" i="12" s="1"/>
  <c r="CU150" i="12"/>
  <c r="CV150" i="12" s="1"/>
  <c r="CW150" i="12" s="1"/>
  <c r="DE150" i="12"/>
  <c r="DF150" i="12" s="1"/>
  <c r="DG150" i="12" s="1"/>
  <c r="CI46" i="12"/>
  <c r="CJ46" i="12" s="1"/>
  <c r="CQ46" i="12"/>
  <c r="DE89" i="12"/>
  <c r="DF89" i="12" s="1"/>
  <c r="DG89" i="12" s="1"/>
  <c r="CU89" i="12"/>
  <c r="CV89" i="12" s="1"/>
  <c r="CW89" i="12" s="1"/>
  <c r="CC25" i="12"/>
  <c r="BU25" i="12"/>
  <c r="BV25" i="12" s="1"/>
  <c r="DE126" i="12"/>
  <c r="DF126" i="12" s="1"/>
  <c r="DG126" i="12" s="1"/>
  <c r="CU126" i="12"/>
  <c r="CV126" i="12" s="1"/>
  <c r="CW126" i="12" s="1"/>
  <c r="CI92" i="12"/>
  <c r="CJ92" i="12" s="1"/>
  <c r="CQ92" i="12"/>
  <c r="DE156" i="12"/>
  <c r="DF156" i="12" s="1"/>
  <c r="DG156" i="12" s="1"/>
  <c r="CU156" i="12"/>
  <c r="CV156" i="12" s="1"/>
  <c r="CW156" i="12" s="1"/>
  <c r="CU110" i="12"/>
  <c r="CV110" i="12" s="1"/>
  <c r="CW110" i="12" s="1"/>
  <c r="DE110" i="12"/>
  <c r="DF110" i="12" s="1"/>
  <c r="DG110" i="12" s="1"/>
  <c r="CI32" i="12"/>
  <c r="CJ32" i="12" s="1"/>
  <c r="CQ32" i="12"/>
  <c r="CQ142" i="12"/>
  <c r="CI142" i="12"/>
  <c r="CJ142" i="12" s="1"/>
  <c r="CU129" i="12"/>
  <c r="CV129" i="12" s="1"/>
  <c r="CW129" i="12" s="1"/>
  <c r="DE129" i="12"/>
  <c r="DF129" i="12" s="1"/>
  <c r="DG129" i="12" s="1"/>
  <c r="BU55" i="12"/>
  <c r="BV55" i="12" s="1"/>
  <c r="CC55" i="12"/>
  <c r="CI84" i="12"/>
  <c r="CJ84" i="12" s="1"/>
  <c r="CQ84" i="12"/>
  <c r="CC88" i="12"/>
  <c r="BU88" i="12"/>
  <c r="BV88" i="12" s="1"/>
  <c r="DE141" i="12"/>
  <c r="DF141" i="12" s="1"/>
  <c r="DG141" i="12" s="1"/>
  <c r="CU141" i="12"/>
  <c r="DE128" i="12"/>
  <c r="DF128" i="12" s="1"/>
  <c r="DG128" i="12" s="1"/>
  <c r="CU128" i="12"/>
  <c r="CV128" i="12" s="1"/>
  <c r="CW128" i="12" s="1"/>
  <c r="CU25" i="12"/>
  <c r="CV25" i="12" s="1"/>
  <c r="CW25" i="12" s="1"/>
  <c r="DE25" i="12"/>
  <c r="DF25" i="12" s="1"/>
  <c r="DG25" i="12" s="1"/>
  <c r="BU89" i="12"/>
  <c r="BV89" i="12" s="1"/>
  <c r="CC89" i="12"/>
  <c r="DE139" i="12"/>
  <c r="DF139" i="12" s="1"/>
  <c r="DG139" i="12" s="1"/>
  <c r="CU139" i="12"/>
  <c r="CV139" i="12" s="1"/>
  <c r="CW139" i="12" s="1"/>
  <c r="DE90" i="12"/>
  <c r="DF90" i="12" s="1"/>
  <c r="DG90" i="12" s="1"/>
  <c r="CU90" i="12"/>
  <c r="CV90" i="12" s="1"/>
  <c r="CW90" i="12" s="1"/>
  <c r="BU84" i="12"/>
  <c r="BV84" i="12" s="1"/>
  <c r="CC84" i="12"/>
  <c r="DE14" i="12"/>
  <c r="DF14" i="12" s="1"/>
  <c r="DG14" i="12" s="1"/>
  <c r="CU14" i="12"/>
  <c r="CV14" i="12" s="1"/>
  <c r="CW14" i="12" s="1"/>
  <c r="DE142" i="12"/>
  <c r="DF142" i="12" s="1"/>
  <c r="DG142" i="12" s="1"/>
  <c r="CU142" i="12"/>
  <c r="CV142" i="12" s="1"/>
  <c r="CW142" i="12" s="1"/>
  <c r="CI18" i="12"/>
  <c r="CJ18" i="12" s="1"/>
  <c r="CQ18" i="12"/>
  <c r="DE3" i="12"/>
  <c r="DF3" i="12" s="1"/>
  <c r="DG3" i="12" s="1"/>
  <c r="CU3" i="12"/>
  <c r="CC48" i="12"/>
  <c r="BU48" i="12"/>
  <c r="BV48" i="12" s="1"/>
  <c r="DE135" i="12"/>
  <c r="DF135" i="12" s="1"/>
  <c r="DG135" i="12" s="1"/>
  <c r="CU135" i="12"/>
  <c r="CV135" i="12" s="1"/>
  <c r="CW135" i="12" s="1"/>
  <c r="DE72" i="12"/>
  <c r="DF72" i="12" s="1"/>
  <c r="DG72" i="12" s="1"/>
  <c r="CU72" i="12"/>
  <c r="CV72" i="12" s="1"/>
  <c r="CW72" i="12" s="1"/>
  <c r="CU9" i="12"/>
  <c r="DE9" i="12"/>
  <c r="DF9" i="12" s="1"/>
  <c r="DG9" i="12" s="1"/>
  <c r="CI87" i="12"/>
  <c r="CJ87" i="12" s="1"/>
  <c r="CQ87" i="12"/>
  <c r="CC87" i="12"/>
  <c r="BU87" i="12"/>
  <c r="CC82" i="12"/>
  <c r="BU82" i="12"/>
  <c r="BV82" i="12" s="1"/>
  <c r="BU117" i="12"/>
  <c r="BV117" i="12" s="1"/>
  <c r="CC117" i="12"/>
  <c r="DE17" i="12"/>
  <c r="DF17" i="12" s="1"/>
  <c r="DG17" i="12" s="1"/>
  <c r="CU17" i="12"/>
  <c r="CV17" i="12" s="1"/>
  <c r="CW17" i="12" s="1"/>
  <c r="CU69" i="12"/>
  <c r="CV69" i="12" s="1"/>
  <c r="CW69" i="12" s="1"/>
  <c r="DE69" i="12"/>
  <c r="DF69" i="12" s="1"/>
  <c r="DG69" i="12" s="1"/>
  <c r="CC159" i="12"/>
  <c r="BU159" i="12"/>
  <c r="BV159" i="12" s="1"/>
  <c r="DE108" i="12"/>
  <c r="DF108" i="12" s="1"/>
  <c r="DG108" i="12" s="1"/>
  <c r="CU108" i="12"/>
  <c r="CV108" i="12" s="1"/>
  <c r="CW108" i="12" s="1"/>
  <c r="BU160" i="12"/>
  <c r="BV160" i="12" s="1"/>
  <c r="CC160" i="12"/>
  <c r="DE49" i="12"/>
  <c r="DF49" i="12" s="1"/>
  <c r="DG49" i="12" s="1"/>
  <c r="CU49" i="12"/>
  <c r="CV49" i="12" s="1"/>
  <c r="CW49" i="12" s="1"/>
  <c r="CI7" i="12"/>
  <c r="CJ7" i="12" s="1"/>
  <c r="CQ7" i="12"/>
  <c r="BU94" i="12"/>
  <c r="BV94" i="12" s="1"/>
  <c r="CC94" i="12"/>
  <c r="DE163" i="12"/>
  <c r="DF163" i="12" s="1"/>
  <c r="DG163" i="12" s="1"/>
  <c r="CU163" i="12"/>
  <c r="CV163" i="12" s="1"/>
  <c r="CW163" i="12" s="1"/>
  <c r="CC106" i="12"/>
  <c r="BU106" i="12"/>
  <c r="BV106" i="12" s="1"/>
  <c r="CI40" i="12"/>
  <c r="CJ40" i="12" s="1"/>
  <c r="CQ40" i="12"/>
  <c r="CC110" i="12"/>
  <c r="BU110" i="12"/>
  <c r="BV110" i="12" s="1"/>
  <c r="CI130" i="12"/>
  <c r="CJ130" i="12" s="1"/>
  <c r="CQ130" i="12"/>
  <c r="CI146" i="12"/>
  <c r="CJ146" i="12" s="1"/>
  <c r="CQ146" i="12"/>
  <c r="CI100" i="12"/>
  <c r="CJ100" i="12" s="1"/>
  <c r="CQ100" i="12"/>
  <c r="CU36" i="12"/>
  <c r="CV36" i="12" s="1"/>
  <c r="CW36" i="12" s="1"/>
  <c r="DE36" i="12"/>
  <c r="DF36" i="12" s="1"/>
  <c r="DG36" i="12" s="1"/>
  <c r="CQ147" i="12"/>
  <c r="CI147" i="12"/>
  <c r="CJ147" i="12" s="1"/>
  <c r="CU100" i="12"/>
  <c r="CV100" i="12" s="1"/>
  <c r="CW100" i="12" s="1"/>
  <c r="DE100" i="12"/>
  <c r="DF100" i="12" s="1"/>
  <c r="DG100" i="12" s="1"/>
  <c r="CI152" i="12"/>
  <c r="CJ152" i="12" s="1"/>
  <c r="CQ152" i="12"/>
  <c r="CC38" i="12"/>
  <c r="BU38" i="12"/>
  <c r="BV38" i="12" s="1"/>
  <c r="CU80" i="12"/>
  <c r="CV80" i="12" s="1"/>
  <c r="CW80" i="12" s="1"/>
  <c r="DE80" i="12"/>
  <c r="DF80" i="12" s="1"/>
  <c r="DG80" i="12" s="1"/>
  <c r="CU103" i="12"/>
  <c r="CV103" i="12" s="1"/>
  <c r="CW103" i="12" s="1"/>
  <c r="DE103" i="12"/>
  <c r="DF103" i="12" s="1"/>
  <c r="DG103" i="12" s="1"/>
  <c r="CI137" i="12"/>
  <c r="CJ137" i="12" s="1"/>
  <c r="CQ137" i="12"/>
  <c r="CI45" i="12"/>
  <c r="CJ45" i="12" s="1"/>
  <c r="CQ45" i="12"/>
  <c r="DE131" i="12"/>
  <c r="DF131" i="12" s="1"/>
  <c r="DG131" i="12" s="1"/>
  <c r="CU131" i="12"/>
  <c r="CV131" i="12" s="1"/>
  <c r="CW131" i="12" s="1"/>
  <c r="DE18" i="12"/>
  <c r="DF18" i="12" s="1"/>
  <c r="DG18" i="12" s="1"/>
  <c r="CU18" i="12"/>
  <c r="CV18" i="12" s="1"/>
  <c r="CW18" i="12" s="1"/>
  <c r="DE59" i="12"/>
  <c r="DF59" i="12" s="1"/>
  <c r="DG59" i="12" s="1"/>
  <c r="CU59" i="12"/>
  <c r="CV59" i="12" s="1"/>
  <c r="CW59" i="12" s="1"/>
  <c r="DE106" i="12"/>
  <c r="DF106" i="12" s="1"/>
  <c r="DG106" i="12" s="1"/>
  <c r="CU106" i="12"/>
  <c r="CV106" i="12" s="1"/>
  <c r="CW106" i="12" s="1"/>
  <c r="CQ105" i="12"/>
  <c r="CI105" i="12"/>
  <c r="CJ105" i="12" s="1"/>
  <c r="CI126" i="12"/>
  <c r="CJ126" i="12" s="1"/>
  <c r="CQ126" i="12"/>
  <c r="DE7" i="12"/>
  <c r="DF7" i="12" s="1"/>
  <c r="DG7" i="12" s="1"/>
  <c r="CU7" i="12"/>
  <c r="CV7" i="12" s="1"/>
  <c r="CW7" i="12" s="1"/>
  <c r="CI93" i="12"/>
  <c r="CJ93" i="12" s="1"/>
  <c r="CQ93" i="12"/>
  <c r="CC51" i="12"/>
  <c r="BU51" i="12"/>
  <c r="BV51" i="12" s="1"/>
  <c r="DE97" i="12"/>
  <c r="DF97" i="12" s="1"/>
  <c r="DG97" i="12" s="1"/>
  <c r="CU97" i="12"/>
  <c r="CV97" i="12" s="1"/>
  <c r="CW97" i="12" s="1"/>
  <c r="CU64" i="12"/>
  <c r="CV64" i="12" s="1"/>
  <c r="CW64" i="12" s="1"/>
  <c r="DE64" i="12"/>
  <c r="DF64" i="12" s="1"/>
  <c r="DG64" i="12" s="1"/>
  <c r="CU46" i="12"/>
  <c r="CV46" i="12" s="1"/>
  <c r="CW46" i="12" s="1"/>
  <c r="DE46" i="12"/>
  <c r="DF46" i="12" s="1"/>
  <c r="DG46" i="12" s="1"/>
  <c r="CU70" i="12"/>
  <c r="CV70" i="12" s="1"/>
  <c r="CW70" i="12" s="1"/>
  <c r="DE70" i="12"/>
  <c r="DF70" i="12" s="1"/>
  <c r="DG70" i="12" s="1"/>
  <c r="BU19" i="12"/>
  <c r="BV19" i="12" s="1"/>
  <c r="CC19" i="12"/>
  <c r="DE51" i="12"/>
  <c r="DF51" i="12" s="1"/>
  <c r="DG51" i="12" s="1"/>
  <c r="CU51" i="12"/>
  <c r="CV51" i="12" s="1"/>
  <c r="CW51" i="12" s="1"/>
  <c r="CI143" i="12"/>
  <c r="CJ143" i="12" s="1"/>
  <c r="CQ143" i="12"/>
  <c r="BU152" i="12"/>
  <c r="BV152" i="12" s="1"/>
  <c r="CC152" i="12"/>
  <c r="CI64" i="12"/>
  <c r="CJ64" i="12" s="1"/>
  <c r="CQ64" i="12"/>
  <c r="CC161" i="12"/>
  <c r="BU161" i="12"/>
  <c r="BV161" i="12" s="1"/>
  <c r="CI11" i="12"/>
  <c r="CJ11" i="12" s="1"/>
  <c r="CQ11" i="12"/>
  <c r="CI109" i="12"/>
  <c r="CJ109" i="12" s="1"/>
  <c r="CQ109" i="12"/>
  <c r="DE12" i="12"/>
  <c r="DF12" i="12" s="1"/>
  <c r="DG12" i="12" s="1"/>
  <c r="CU12" i="12"/>
  <c r="CV12" i="12" s="1"/>
  <c r="CW12" i="12" s="1"/>
  <c r="CI16" i="12"/>
  <c r="CJ16" i="12" s="1"/>
  <c r="CQ16" i="12"/>
  <c r="DE34" i="12"/>
  <c r="DF34" i="12" s="1"/>
  <c r="DG34" i="12" s="1"/>
  <c r="CU34" i="12"/>
  <c r="CV34" i="12" s="1"/>
  <c r="CW34" i="12" s="1"/>
  <c r="CI77" i="12"/>
  <c r="CJ77" i="12" s="1"/>
  <c r="CQ77" i="12"/>
  <c r="CI116" i="12"/>
  <c r="CJ116" i="12" s="1"/>
  <c r="CQ116" i="12"/>
  <c r="CI138" i="12"/>
  <c r="CJ138" i="12" s="1"/>
  <c r="CQ138" i="12"/>
  <c r="CI74" i="12"/>
  <c r="CJ74" i="12" s="1"/>
  <c r="CQ74" i="12"/>
  <c r="DE162" i="12"/>
  <c r="DF162" i="12" s="1"/>
  <c r="DG162" i="12" s="1"/>
  <c r="CU162" i="12"/>
  <c r="CV162" i="12" s="1"/>
  <c r="CW162" i="12" s="1"/>
  <c r="CU133" i="12"/>
  <c r="CV133" i="12" s="1"/>
  <c r="CW133" i="12" s="1"/>
  <c r="DE133" i="12"/>
  <c r="DF133" i="12" s="1"/>
  <c r="DG133" i="12" s="1"/>
  <c r="DE146" i="12"/>
  <c r="DF146" i="12" s="1"/>
  <c r="DG146" i="12" s="1"/>
  <c r="CU146" i="12"/>
  <c r="CV146" i="12" s="1"/>
  <c r="CW146" i="12" s="1"/>
  <c r="CQ131" i="12"/>
  <c r="CI131" i="12"/>
  <c r="CJ131" i="12" s="1"/>
  <c r="CU29" i="12"/>
  <c r="CV29" i="12" s="1"/>
  <c r="CW29" i="12" s="1"/>
  <c r="DE29" i="12"/>
  <c r="DF29" i="12" s="1"/>
  <c r="DG29" i="12" s="1"/>
  <c r="DE144" i="12"/>
  <c r="DF144" i="12" s="1"/>
  <c r="DG144" i="12" s="1"/>
  <c r="CU144" i="12"/>
  <c r="CV144" i="12" s="1"/>
  <c r="CW144" i="12" s="1"/>
  <c r="DE71" i="12"/>
  <c r="DF71" i="12" s="1"/>
  <c r="DG71" i="12" s="1"/>
  <c r="CU71" i="12"/>
  <c r="CV71" i="12" s="1"/>
  <c r="CW71" i="12" s="1"/>
  <c r="CI115" i="12"/>
  <c r="CJ115" i="12" s="1"/>
  <c r="CQ115" i="12"/>
  <c r="CU111" i="12"/>
  <c r="CV111" i="12" s="1"/>
  <c r="CW111" i="12" s="1"/>
  <c r="DE111" i="12"/>
  <c r="DF111" i="12" s="1"/>
  <c r="DG111" i="12" s="1"/>
  <c r="CI49" i="12"/>
  <c r="CJ49" i="12" s="1"/>
  <c r="CQ49" i="12"/>
  <c r="CC79" i="12"/>
  <c r="BU79" i="12"/>
  <c r="BV79" i="12" s="1"/>
  <c r="BU101" i="12"/>
  <c r="BV101" i="12" s="1"/>
  <c r="CC101" i="12"/>
  <c r="DE63" i="12"/>
  <c r="DF63" i="12" s="1"/>
  <c r="DG63" i="12" s="1"/>
  <c r="CU63" i="12"/>
  <c r="CV63" i="12" s="1"/>
  <c r="CW63" i="12" s="1"/>
  <c r="CI8" i="12"/>
  <c r="CJ8" i="12" s="1"/>
  <c r="CQ8" i="12"/>
  <c r="DE81" i="12"/>
  <c r="DF81" i="12" s="1"/>
  <c r="DG81" i="12" s="1"/>
  <c r="CU81" i="12"/>
  <c r="CV81" i="12" s="1"/>
  <c r="CW81" i="12" s="1"/>
  <c r="CC147" i="12"/>
  <c r="BU147" i="12"/>
  <c r="BV147" i="12" s="1"/>
  <c r="DE117" i="12"/>
  <c r="DF117" i="12" s="1"/>
  <c r="DG117" i="12" s="1"/>
  <c r="CU117" i="12"/>
  <c r="CV117" i="12" s="1"/>
  <c r="CW117" i="12" s="1"/>
  <c r="BU68" i="12"/>
  <c r="BV68" i="12" s="1"/>
  <c r="CC68" i="12"/>
  <c r="BU77" i="12"/>
  <c r="BV77" i="12" s="1"/>
  <c r="CC77" i="12"/>
  <c r="CQ28" i="12"/>
  <c r="CI28" i="12"/>
  <c r="CJ28" i="12" s="1"/>
  <c r="CI41" i="12"/>
  <c r="CJ41" i="12" s="1"/>
  <c r="CQ41" i="12"/>
  <c r="DE130" i="12"/>
  <c r="DF130" i="12" s="1"/>
  <c r="DG130" i="12" s="1"/>
  <c r="CU130" i="12"/>
  <c r="CV130" i="12" s="1"/>
  <c r="CW130" i="12" s="1"/>
  <c r="CI55" i="12"/>
  <c r="CJ55" i="12" s="1"/>
  <c r="CQ55" i="12"/>
  <c r="CI120" i="12"/>
  <c r="CJ120" i="12" s="1"/>
  <c r="CQ120" i="12"/>
  <c r="CC49" i="12"/>
  <c r="BU49" i="12"/>
  <c r="BV49" i="12" s="1"/>
  <c r="CC22" i="12"/>
  <c r="BU22" i="12"/>
  <c r="BV22" i="12" s="1"/>
  <c r="DE22" i="12"/>
  <c r="DF22" i="12" s="1"/>
  <c r="DG22" i="12" s="1"/>
  <c r="CU22" i="12"/>
  <c r="CV22" i="12" s="1"/>
  <c r="CW22" i="12" s="1"/>
  <c r="CU118" i="12"/>
  <c r="CV118" i="12" s="1"/>
  <c r="CW118" i="12" s="1"/>
  <c r="DE118" i="12"/>
  <c r="DF118" i="12" s="1"/>
  <c r="DG118" i="12" s="1"/>
  <c r="CU93" i="12"/>
  <c r="CV93" i="12" s="1"/>
  <c r="CW93" i="12" s="1"/>
  <c r="DE93" i="12"/>
  <c r="DF93" i="12" s="1"/>
  <c r="DG93" i="12" s="1"/>
  <c r="CU112" i="12"/>
  <c r="DE112" i="12"/>
  <c r="DF112" i="12" s="1"/>
  <c r="DG112" i="12" s="1"/>
  <c r="CQ13" i="12"/>
  <c r="CI13" i="12"/>
  <c r="CJ13" i="12" s="1"/>
  <c r="CC31" i="12"/>
  <c r="BU31" i="12"/>
  <c r="BV31" i="12" s="1"/>
  <c r="BU105" i="12"/>
  <c r="BV105" i="12" s="1"/>
  <c r="CC105" i="12"/>
  <c r="CI17" i="12"/>
  <c r="CJ17" i="12" s="1"/>
  <c r="CQ17" i="12"/>
  <c r="CU137" i="12"/>
  <c r="CV137" i="12" s="1"/>
  <c r="CW137" i="12" s="1"/>
  <c r="DE137" i="12"/>
  <c r="DF137" i="12" s="1"/>
  <c r="DG137" i="12" s="1"/>
  <c r="BU46" i="12"/>
  <c r="BV46" i="12" s="1"/>
  <c r="CC46" i="12"/>
  <c r="CI127" i="12"/>
  <c r="CJ127" i="12" s="1"/>
  <c r="CQ127" i="12"/>
  <c r="CI48" i="12"/>
  <c r="CJ48" i="12" s="1"/>
  <c r="CQ48" i="12"/>
  <c r="CC92" i="12"/>
  <c r="BU92" i="12"/>
  <c r="BV92" i="12" s="1"/>
  <c r="CI75" i="12"/>
  <c r="CJ75" i="12" s="1"/>
  <c r="CQ75" i="12"/>
  <c r="CU26" i="12"/>
  <c r="DE26" i="12"/>
  <c r="DF26" i="12" s="1"/>
  <c r="DG26" i="12" s="1"/>
  <c r="CU40" i="12"/>
  <c r="DE40" i="12"/>
  <c r="DF40" i="12" s="1"/>
  <c r="DG40" i="12" s="1"/>
  <c r="BU144" i="12"/>
  <c r="BV144" i="12" s="1"/>
  <c r="CC144" i="12"/>
  <c r="CI112" i="12"/>
  <c r="CJ112" i="12" s="1"/>
  <c r="CQ112" i="12"/>
  <c r="BU52" i="12"/>
  <c r="BV52" i="12" s="1"/>
  <c r="CC52" i="12"/>
  <c r="BU133" i="12"/>
  <c r="BV133" i="12" s="1"/>
  <c r="CC133" i="12"/>
  <c r="BU45" i="12"/>
  <c r="BV45" i="12" s="1"/>
  <c r="CC45" i="12"/>
  <c r="CC12" i="12"/>
  <c r="BU12" i="12"/>
  <c r="BV12" i="12" s="1"/>
  <c r="CI145" i="12"/>
  <c r="CJ145" i="12" s="1"/>
  <c r="CQ145" i="12"/>
  <c r="CI70" i="12"/>
  <c r="CJ70" i="12" s="1"/>
  <c r="CQ70" i="12"/>
  <c r="CI30" i="12"/>
  <c r="CJ30" i="12" s="1"/>
  <c r="CQ30" i="12"/>
  <c r="DE114" i="12"/>
  <c r="DF114" i="12" s="1"/>
  <c r="DG114" i="12" s="1"/>
  <c r="CU114" i="12"/>
  <c r="CV114" i="12" s="1"/>
  <c r="CW114" i="12" s="1"/>
  <c r="CC73" i="12"/>
  <c r="BU73" i="12"/>
  <c r="BV73" i="12" s="1"/>
  <c r="BU62" i="12"/>
  <c r="BV62" i="12" s="1"/>
  <c r="CC62" i="12"/>
  <c r="BU149" i="12"/>
  <c r="BV149" i="12" s="1"/>
  <c r="CC149" i="12"/>
  <c r="CC153" i="12"/>
  <c r="BU153" i="12"/>
  <c r="BV153" i="12" s="1"/>
  <c r="DE88" i="12"/>
  <c r="DF88" i="12" s="1"/>
  <c r="DG88" i="12" s="1"/>
  <c r="CU88" i="12"/>
  <c r="CV88" i="12" s="1"/>
  <c r="CW88" i="12" s="1"/>
  <c r="CU10" i="12"/>
  <c r="CV10" i="12" s="1"/>
  <c r="CW10" i="12" s="1"/>
  <c r="DE10" i="12"/>
  <c r="DF10" i="12" s="1"/>
  <c r="DG10" i="12" s="1"/>
  <c r="CI57" i="12"/>
  <c r="CJ57" i="12" s="1"/>
  <c r="CQ57" i="12"/>
  <c r="CC71" i="12"/>
  <c r="BU71" i="12"/>
  <c r="BV71" i="12" s="1"/>
  <c r="CU62" i="12"/>
  <c r="CV62" i="12" s="1"/>
  <c r="CW62" i="12" s="1"/>
  <c r="DE62" i="12"/>
  <c r="DF62" i="12" s="1"/>
  <c r="DG62" i="12" s="1"/>
  <c r="DE124" i="12"/>
  <c r="DF124" i="12" s="1"/>
  <c r="DG124" i="12" s="1"/>
  <c r="CU124" i="12"/>
  <c r="CV124" i="12" s="1"/>
  <c r="CW124" i="12" s="1"/>
  <c r="BU90" i="12"/>
  <c r="BV90" i="12" s="1"/>
  <c r="CC90" i="12"/>
  <c r="CS6" i="12"/>
  <c r="CC6" i="12"/>
  <c r="BU6" i="12"/>
  <c r="BV6" i="12" s="1"/>
  <c r="DE53" i="12"/>
  <c r="DF53" i="12" s="1"/>
  <c r="DG53" i="12" s="1"/>
  <c r="CU53" i="12"/>
  <c r="CV53" i="12" s="1"/>
  <c r="CW53" i="12" s="1"/>
  <c r="DE21" i="12"/>
  <c r="DF21" i="12" s="1"/>
  <c r="DG21" i="12" s="1"/>
  <c r="CU21" i="12"/>
  <c r="CU119" i="12"/>
  <c r="CV119" i="12" s="1"/>
  <c r="CW119" i="12" s="1"/>
  <c r="DE119" i="12"/>
  <c r="DF119" i="12" s="1"/>
  <c r="DG119" i="12" s="1"/>
  <c r="CC54" i="12"/>
  <c r="BU54" i="12"/>
  <c r="BV54" i="12" s="1"/>
  <c r="DE23" i="12"/>
  <c r="DF23" i="12" s="1"/>
  <c r="DG23" i="12" s="1"/>
  <c r="CU23" i="12"/>
  <c r="CV23" i="12" s="1"/>
  <c r="CW23" i="12" s="1"/>
  <c r="CI63" i="12"/>
  <c r="CJ63" i="12" s="1"/>
  <c r="CQ63" i="12"/>
  <c r="CU116" i="12"/>
  <c r="CV116" i="12" s="1"/>
  <c r="CW116" i="12" s="1"/>
  <c r="DE116" i="12"/>
  <c r="DF116" i="12" s="1"/>
  <c r="DG116" i="12" s="1"/>
  <c r="CC53" i="12"/>
  <c r="BU53" i="12"/>
  <c r="BV53" i="12" s="1"/>
  <c r="BU138" i="12"/>
  <c r="BV138" i="12" s="1"/>
  <c r="CC138" i="12"/>
  <c r="BU76" i="12"/>
  <c r="BV76" i="12" s="1"/>
  <c r="CC76" i="12"/>
  <c r="CU61" i="12"/>
  <c r="CV61" i="12" s="1"/>
  <c r="CW61" i="12" s="1"/>
  <c r="DE61" i="12"/>
  <c r="DF61" i="12" s="1"/>
  <c r="DG61" i="12" s="1"/>
  <c r="DE50" i="12"/>
  <c r="DF50" i="12" s="1"/>
  <c r="DG50" i="12" s="1"/>
  <c r="CU50" i="12"/>
  <c r="CI86" i="12"/>
  <c r="CJ86" i="12" s="1"/>
  <c r="CQ86" i="12"/>
  <c r="CI21" i="12"/>
  <c r="CJ21" i="12" s="1"/>
  <c r="CQ21" i="12"/>
  <c r="CQ85" i="12"/>
  <c r="CI85" i="12"/>
  <c r="CJ85" i="12" s="1"/>
  <c r="DE138" i="12"/>
  <c r="DF138" i="12" s="1"/>
  <c r="DG138" i="12" s="1"/>
  <c r="CU138" i="12"/>
  <c r="CV138" i="12" s="1"/>
  <c r="CW138" i="12" s="1"/>
  <c r="DE79" i="12"/>
  <c r="DF79" i="12" s="1"/>
  <c r="DG79" i="12" s="1"/>
  <c r="CU79" i="12"/>
  <c r="CV79" i="12" s="1"/>
  <c r="CW79" i="12" s="1"/>
  <c r="DE85" i="12"/>
  <c r="DF85" i="12" s="1"/>
  <c r="DG85" i="12" s="1"/>
  <c r="CU85" i="12"/>
  <c r="CV85" i="12" s="1"/>
  <c r="CW85" i="12" s="1"/>
  <c r="BU119" i="12"/>
  <c r="BV119" i="12" s="1"/>
  <c r="CC119" i="12"/>
  <c r="CQ42" i="12"/>
  <c r="CI42" i="12"/>
  <c r="CJ42" i="12" s="1"/>
  <c r="BU95" i="12"/>
  <c r="BV95" i="12" s="1"/>
  <c r="CC95" i="12"/>
  <c r="CI88" i="12"/>
  <c r="CJ88" i="12" s="1"/>
  <c r="CQ88" i="12"/>
  <c r="CC4" i="12"/>
  <c r="BU4" i="12"/>
  <c r="BV4" i="12" s="1"/>
  <c r="DE16" i="12"/>
  <c r="DF16" i="12" s="1"/>
  <c r="DG16" i="12" s="1"/>
  <c r="CU16" i="12"/>
  <c r="DE37" i="12"/>
  <c r="DF37" i="12" s="1"/>
  <c r="DG37" i="12" s="1"/>
  <c r="CU37" i="12"/>
  <c r="CV37" i="12" s="1"/>
  <c r="CW37" i="12" s="1"/>
  <c r="CU140" i="12"/>
  <c r="DE140" i="12"/>
  <c r="DF140" i="12" s="1"/>
  <c r="DG140" i="12" s="1"/>
  <c r="CU45" i="12"/>
  <c r="CV45" i="12" s="1"/>
  <c r="CW45" i="12" s="1"/>
  <c r="DE45" i="12"/>
  <c r="DF45" i="12" s="1"/>
  <c r="DG45" i="12" s="1"/>
  <c r="CC10" i="12"/>
  <c r="BU10" i="12"/>
  <c r="BV10" i="12" s="1"/>
  <c r="DE77" i="12"/>
  <c r="DF77" i="12" s="1"/>
  <c r="DG77" i="12" s="1"/>
  <c r="CU77" i="12"/>
  <c r="CV77" i="12" s="1"/>
  <c r="CW77" i="12" s="1"/>
  <c r="CC15" i="12"/>
  <c r="BU15" i="12"/>
  <c r="BV15" i="12" s="1"/>
  <c r="DE153" i="12"/>
  <c r="DF153" i="12" s="1"/>
  <c r="DG153" i="12" s="1"/>
  <c r="CU153" i="12"/>
  <c r="CV153" i="12" s="1"/>
  <c r="CW153" i="12" s="1"/>
  <c r="CI56" i="12"/>
  <c r="CJ56" i="12" s="1"/>
  <c r="CQ56" i="12"/>
  <c r="CU154" i="12"/>
  <c r="CV154" i="12" s="1"/>
  <c r="CW154" i="12" s="1"/>
  <c r="DE154" i="12"/>
  <c r="DF154" i="12" s="1"/>
  <c r="DG154" i="12" s="1"/>
  <c r="DE32" i="12"/>
  <c r="DF32" i="12" s="1"/>
  <c r="DG32" i="12" s="1"/>
  <c r="CU32" i="12"/>
  <c r="CV32" i="12" s="1"/>
  <c r="CW32" i="12" s="1"/>
  <c r="DE15" i="12"/>
  <c r="DF15" i="12" s="1"/>
  <c r="DG15" i="12" s="1"/>
  <c r="CU15" i="12"/>
  <c r="CV15" i="12" s="1"/>
  <c r="CW15" i="12" s="1"/>
  <c r="CI22" i="12"/>
  <c r="CJ22" i="12" s="1"/>
  <c r="CQ22" i="12"/>
  <c r="CC85" i="12"/>
  <c r="BU85" i="12"/>
  <c r="BV85" i="12" s="1"/>
  <c r="CC72" i="12"/>
  <c r="BU72" i="12"/>
  <c r="BV72" i="12" s="1"/>
  <c r="CQ12" i="12"/>
  <c r="CI12" i="12"/>
  <c r="CJ12" i="12" s="1"/>
  <c r="CI81" i="12"/>
  <c r="CJ81" i="12" s="1"/>
  <c r="CQ81" i="12"/>
  <c r="BU61" i="12"/>
  <c r="BV61" i="12" s="1"/>
  <c r="CC61" i="12"/>
  <c r="CI154" i="12"/>
  <c r="CJ154" i="12" s="1"/>
  <c r="CQ154" i="12"/>
  <c r="CQ161" i="12"/>
  <c r="CI161" i="12"/>
  <c r="CJ161" i="12" s="1"/>
  <c r="BU96" i="12"/>
  <c r="BV96" i="12" s="1"/>
  <c r="CC96" i="12"/>
  <c r="CI71" i="12"/>
  <c r="CJ71" i="12" s="1"/>
  <c r="CQ71" i="12"/>
  <c r="CI6" i="12"/>
  <c r="CJ6" i="12" s="1"/>
  <c r="CQ6" i="12"/>
  <c r="CC66" i="12"/>
  <c r="BU66" i="12"/>
  <c r="BV66" i="12" s="1"/>
  <c r="CI38" i="12"/>
  <c r="CJ38" i="12" s="1"/>
  <c r="CQ38" i="12"/>
  <c r="CQ37" i="12"/>
  <c r="CI37" i="12"/>
  <c r="CJ37" i="12" s="1"/>
  <c r="BU8" i="12"/>
  <c r="BV8" i="12" s="1"/>
  <c r="CC8" i="12"/>
  <c r="DE99" i="12"/>
  <c r="DF99" i="12" s="1"/>
  <c r="DG99" i="12" s="1"/>
  <c r="CU99" i="12"/>
  <c r="DE57" i="12"/>
  <c r="DF57" i="12" s="1"/>
  <c r="DG57" i="12" s="1"/>
  <c r="CU57" i="12"/>
  <c r="CV57" i="12" s="1"/>
  <c r="CW57" i="12" s="1"/>
  <c r="CI106" i="12"/>
  <c r="CJ106" i="12" s="1"/>
  <c r="CQ106" i="12"/>
  <c r="BU93" i="12"/>
  <c r="BV93" i="12" s="1"/>
  <c r="CC93" i="12"/>
  <c r="BU135" i="12"/>
  <c r="BV135" i="12" s="1"/>
  <c r="CC135" i="12"/>
  <c r="CU122" i="12"/>
  <c r="CV122" i="12" s="1"/>
  <c r="CW122" i="12" s="1"/>
  <c r="DE122" i="12"/>
  <c r="DF122" i="12" s="1"/>
  <c r="DG122" i="12" s="1"/>
  <c r="CC108" i="12"/>
  <c r="BU108" i="12"/>
  <c r="BV108" i="12" s="1"/>
  <c r="CC63" i="12"/>
  <c r="BU63" i="12"/>
  <c r="BV63" i="12" s="1"/>
  <c r="CU148" i="12"/>
  <c r="CV148" i="12" s="1"/>
  <c r="CW148" i="12" s="1"/>
  <c r="DE148" i="12"/>
  <c r="DF148" i="12" s="1"/>
  <c r="DG148" i="12" s="1"/>
  <c r="BU151" i="12"/>
  <c r="BV151" i="12" s="1"/>
  <c r="CC151" i="12"/>
  <c r="DE115" i="12"/>
  <c r="DF115" i="12" s="1"/>
  <c r="DG115" i="12" s="1"/>
  <c r="CU115" i="12"/>
  <c r="CV115" i="12" s="1"/>
  <c r="CW115" i="12" s="1"/>
  <c r="CI133" i="12"/>
  <c r="CJ133" i="12" s="1"/>
  <c r="CQ133" i="12"/>
  <c r="CC80" i="12"/>
  <c r="BU80" i="12"/>
  <c r="BV80" i="12" s="1"/>
  <c r="DE107" i="12"/>
  <c r="DF107" i="12" s="1"/>
  <c r="DG107" i="12" s="1"/>
  <c r="CU107" i="12"/>
  <c r="CV107" i="12" s="1"/>
  <c r="CW107" i="12" s="1"/>
  <c r="CI24" i="12"/>
  <c r="CJ24" i="12" s="1"/>
  <c r="CQ24" i="12"/>
  <c r="DE39" i="12"/>
  <c r="DF39" i="12" s="1"/>
  <c r="DG39" i="12" s="1"/>
  <c r="CU39" i="12"/>
  <c r="DE136" i="12"/>
  <c r="DF136" i="12" s="1"/>
  <c r="DG136" i="12" s="1"/>
  <c r="CU136" i="12"/>
  <c r="CV136" i="12" s="1"/>
  <c r="CW136" i="12" s="1"/>
  <c r="DE55" i="12"/>
  <c r="DF55" i="12" s="1"/>
  <c r="DG55" i="12" s="1"/>
  <c r="CU55" i="12"/>
  <c r="CV55" i="12" s="1"/>
  <c r="CW55" i="12" s="1"/>
  <c r="CI54" i="12"/>
  <c r="CJ54" i="12" s="1"/>
  <c r="CQ54" i="12"/>
  <c r="CC98" i="12"/>
  <c r="BU98" i="12"/>
  <c r="BV98" i="12" s="1"/>
  <c r="CU101" i="12"/>
  <c r="CV101" i="12" s="1"/>
  <c r="CW101" i="12" s="1"/>
  <c r="DE101" i="12"/>
  <c r="DF101" i="12" s="1"/>
  <c r="DG101" i="12" s="1"/>
  <c r="CU121" i="12"/>
  <c r="CV121" i="12" s="1"/>
  <c r="CW121" i="12" s="1"/>
  <c r="DE121" i="12"/>
  <c r="DF121" i="12" s="1"/>
  <c r="DG121" i="12" s="1"/>
  <c r="CQ4" i="12"/>
  <c r="CI4" i="12"/>
  <c r="CJ4" i="12" s="1"/>
  <c r="CI95" i="12"/>
  <c r="CJ95" i="12" s="1"/>
  <c r="CQ95" i="12"/>
  <c r="BU104" i="12"/>
  <c r="BV104" i="12" s="1"/>
  <c r="CC104" i="12"/>
  <c r="CU67" i="12"/>
  <c r="DE67" i="12"/>
  <c r="DF67" i="12" s="1"/>
  <c r="DG67" i="12" s="1"/>
  <c r="CQ132" i="12"/>
  <c r="CI132" i="12"/>
  <c r="CJ132" i="12" s="1"/>
  <c r="CC20" i="12"/>
  <c r="BU20" i="12"/>
  <c r="BV20" i="12" s="1"/>
  <c r="CC125" i="12"/>
  <c r="BU125" i="12"/>
  <c r="BV125" i="12" s="1"/>
  <c r="CC126" i="12"/>
  <c r="BU126" i="12"/>
  <c r="BV126" i="12" s="1"/>
  <c r="CI117" i="12"/>
  <c r="CJ117" i="12" s="1"/>
  <c r="CQ117" i="12"/>
  <c r="BU11" i="12"/>
  <c r="BV11" i="12" s="1"/>
  <c r="CC11" i="12"/>
  <c r="BU146" i="12"/>
  <c r="BV146" i="12" s="1"/>
  <c r="CC146" i="12"/>
  <c r="BU111" i="12"/>
  <c r="BV111" i="12" s="1"/>
  <c r="CC111" i="12"/>
  <c r="CU96" i="12"/>
  <c r="CV96" i="12" s="1"/>
  <c r="CW96" i="12" s="1"/>
  <c r="DE96" i="12"/>
  <c r="DF96" i="12" s="1"/>
  <c r="DG96" i="12" s="1"/>
  <c r="CI163" i="12"/>
  <c r="CJ163" i="12" s="1"/>
  <c r="CQ163" i="12"/>
  <c r="CI123" i="12"/>
  <c r="CQ123" i="12"/>
  <c r="BU143" i="12"/>
  <c r="BV143" i="12" s="1"/>
  <c r="CC143" i="12"/>
  <c r="BU78" i="12"/>
  <c r="BV78" i="12" s="1"/>
  <c r="CC78" i="12"/>
  <c r="DE30" i="12"/>
  <c r="DF30" i="12" s="1"/>
  <c r="DG30" i="12" s="1"/>
  <c r="CU30" i="12"/>
  <c r="CQ69" i="12"/>
  <c r="CI69" i="12"/>
  <c r="CJ69" i="12" s="1"/>
  <c r="DE5" i="12"/>
  <c r="DF5" i="12" s="1"/>
  <c r="DG5" i="12" s="1"/>
  <c r="CU5" i="12"/>
  <c r="CC91" i="12"/>
  <c r="BU91" i="12"/>
  <c r="BV91" i="12" s="1"/>
  <c r="BU97" i="12"/>
  <c r="BV97" i="12" s="1"/>
  <c r="CC97" i="12"/>
  <c r="CU120" i="12"/>
  <c r="CV120" i="12" s="1"/>
  <c r="CW120" i="12" s="1"/>
  <c r="DE120" i="12"/>
  <c r="DF120" i="12" s="1"/>
  <c r="DG120" i="12" s="1"/>
  <c r="CI162" i="12"/>
  <c r="CJ162" i="12" s="1"/>
  <c r="CQ162" i="12"/>
  <c r="CQ73" i="12"/>
  <c r="CI73" i="12"/>
  <c r="CJ73" i="12" s="1"/>
  <c r="CC136" i="12"/>
  <c r="BU136" i="12"/>
  <c r="BV136" i="12" s="1"/>
  <c r="BU124" i="12"/>
  <c r="BV124" i="12" s="1"/>
  <c r="CC124" i="12"/>
  <c r="DE24" i="12"/>
  <c r="DF24" i="12" s="1"/>
  <c r="DG24" i="12" s="1"/>
  <c r="CU24" i="12"/>
  <c r="CV24" i="12" s="1"/>
  <c r="CW24" i="12" s="1"/>
  <c r="DE19" i="12"/>
  <c r="DF19" i="12" s="1"/>
  <c r="DG19" i="12" s="1"/>
  <c r="CU19" i="12"/>
  <c r="CV19" i="12" s="1"/>
  <c r="CW19" i="12" s="1"/>
  <c r="CC17" i="12"/>
  <c r="BU17" i="12"/>
  <c r="BV17" i="12" s="1"/>
  <c r="CC131" i="12"/>
  <c r="BU131" i="12"/>
  <c r="BV131" i="12" s="1"/>
  <c r="CU73" i="12"/>
  <c r="CV73" i="12" s="1"/>
  <c r="CW73" i="12" s="1"/>
  <c r="DE73" i="12"/>
  <c r="DF73" i="12" s="1"/>
  <c r="DG73" i="12" s="1"/>
  <c r="CU86" i="12"/>
  <c r="CV86" i="12" s="1"/>
  <c r="CW86" i="12" s="1"/>
  <c r="DE86" i="12"/>
  <c r="DF86" i="12" s="1"/>
  <c r="DG86" i="12" s="1"/>
  <c r="CU44" i="12"/>
  <c r="CV44" i="12" s="1"/>
  <c r="CW44" i="12" s="1"/>
  <c r="DE44" i="12"/>
  <c r="DF44" i="12" s="1"/>
  <c r="DG44" i="12" s="1"/>
  <c r="DE35" i="12"/>
  <c r="DF35" i="12" s="1"/>
  <c r="DG35" i="12" s="1"/>
  <c r="CU35" i="12"/>
  <c r="CV35" i="12" s="1"/>
  <c r="CW35" i="12" s="1"/>
  <c r="CC34" i="12"/>
  <c r="BU34" i="12"/>
  <c r="BV34" i="12" s="1"/>
  <c r="CI33" i="12"/>
  <c r="CJ33" i="12" s="1"/>
  <c r="CQ33" i="12"/>
  <c r="CI23" i="12"/>
  <c r="CJ23" i="12" s="1"/>
  <c r="CQ23" i="12"/>
  <c r="CI68" i="12"/>
  <c r="CJ68" i="12" s="1"/>
  <c r="CQ68" i="12"/>
  <c r="DE84" i="12"/>
  <c r="DF84" i="12" s="1"/>
  <c r="DG84" i="12" s="1"/>
  <c r="CU84" i="12"/>
  <c r="CV84" i="12" s="1"/>
  <c r="CW84" i="12" s="1"/>
  <c r="CI155" i="12"/>
  <c r="CJ155" i="12" s="1"/>
  <c r="CQ155" i="12"/>
  <c r="CC47" i="12"/>
  <c r="BU47" i="12"/>
  <c r="BV47" i="12" s="1"/>
  <c r="CI97" i="12"/>
  <c r="CJ97" i="12" s="1"/>
  <c r="CQ97" i="12"/>
  <c r="CU56" i="12"/>
  <c r="CV56" i="12" s="1"/>
  <c r="CW56" i="12" s="1"/>
  <c r="DE56" i="12"/>
  <c r="DF56" i="12" s="1"/>
  <c r="DG56" i="12" s="1"/>
  <c r="CC18" i="12"/>
  <c r="BU18" i="12"/>
  <c r="BV18" i="12" s="1"/>
  <c r="CC69" i="12"/>
  <c r="BU69" i="12"/>
  <c r="BV69" i="12" s="1"/>
  <c r="CI159" i="12"/>
  <c r="CJ159" i="12" s="1"/>
  <c r="CQ159" i="12"/>
  <c r="CI10" i="12"/>
  <c r="CJ10" i="12" s="1"/>
  <c r="CQ10" i="12"/>
  <c r="CI129" i="12"/>
  <c r="CJ129" i="12" s="1"/>
  <c r="CQ129" i="12"/>
  <c r="DE125" i="12"/>
  <c r="DF125" i="12" s="1"/>
  <c r="DG125" i="12" s="1"/>
  <c r="CU125" i="12"/>
  <c r="CV125" i="12" s="1"/>
  <c r="CW125" i="12" s="1"/>
  <c r="CC59" i="12"/>
  <c r="BU59" i="12"/>
  <c r="BV59" i="12" s="1"/>
  <c r="DE11" i="12"/>
  <c r="DF11" i="12" s="1"/>
  <c r="DG11" i="12" s="1"/>
  <c r="CU11" i="12"/>
  <c r="CV11" i="12" s="1"/>
  <c r="CW11" i="12" s="1"/>
  <c r="CI139" i="12"/>
  <c r="CJ139" i="12" s="1"/>
  <c r="CQ139" i="12"/>
  <c r="CI150" i="12"/>
  <c r="CJ150" i="12" s="1"/>
  <c r="CQ150" i="12"/>
  <c r="CI72" i="12"/>
  <c r="CJ72" i="12" s="1"/>
  <c r="CQ72" i="12"/>
  <c r="CU149" i="12"/>
  <c r="CV149" i="12" s="1"/>
  <c r="CW149" i="12" s="1"/>
  <c r="DE149" i="12"/>
  <c r="DF149" i="12" s="1"/>
  <c r="DG149" i="12" s="1"/>
  <c r="CC100" i="12"/>
  <c r="BU100" i="12"/>
  <c r="BV100" i="12" s="1"/>
  <c r="CI108" i="12"/>
  <c r="CJ108" i="12" s="1"/>
  <c r="CQ108" i="12"/>
  <c r="CI26" i="12"/>
  <c r="CJ26" i="12" s="1"/>
  <c r="CQ26" i="12"/>
  <c r="CI90" i="12"/>
  <c r="CJ90" i="12" s="1"/>
  <c r="CQ90" i="12"/>
  <c r="DE2" i="12"/>
  <c r="DF2" i="12" s="1"/>
  <c r="DG2" i="12" s="1"/>
  <c r="CU2" i="12"/>
  <c r="CV2" i="12" s="1"/>
  <c r="CW2" i="12" s="1"/>
  <c r="BO164" i="12"/>
  <c r="CQ2" i="12"/>
  <c r="CH164" i="12"/>
  <c r="BP164" i="12"/>
  <c r="BQ164" i="12"/>
  <c r="BT164" i="12"/>
  <c r="CC2" i="12"/>
  <c r="BU2" i="12"/>
  <c r="BV2" i="12" s="1"/>
  <c r="CJ123" i="12" l="1"/>
  <c r="CI166" i="12"/>
  <c r="CA116" i="12"/>
  <c r="CB116" i="12" s="1"/>
  <c r="CO153" i="12"/>
  <c r="CP153" i="12" s="1"/>
  <c r="CJ153" i="12"/>
  <c r="CA56" i="12"/>
  <c r="CB56" i="12" s="1"/>
  <c r="BV87" i="12"/>
  <c r="CO72" i="12"/>
  <c r="CP72" i="12" s="1"/>
  <c r="CO13" i="12"/>
  <c r="CP13" i="12" s="1"/>
  <c r="CA69" i="12"/>
  <c r="CB69" i="12" s="1"/>
  <c r="CA47" i="12"/>
  <c r="CB47" i="12" s="1"/>
  <c r="CA17" i="12"/>
  <c r="CB17" i="12" s="1"/>
  <c r="CA63" i="12"/>
  <c r="CB63" i="12" s="1"/>
  <c r="CA15" i="12"/>
  <c r="CB15" i="12" s="1"/>
  <c r="CO57" i="12"/>
  <c r="CP57" i="12" s="1"/>
  <c r="CO30" i="12"/>
  <c r="CP30" i="12" s="1"/>
  <c r="CA144" i="12"/>
  <c r="CB144" i="12" s="1"/>
  <c r="CO16" i="12"/>
  <c r="CP16" i="12" s="1"/>
  <c r="CO137" i="12"/>
  <c r="CP137" i="12" s="1"/>
  <c r="CO100" i="12"/>
  <c r="CP100" i="12" s="1"/>
  <c r="CO7" i="12"/>
  <c r="CP7" i="12" s="1"/>
  <c r="CO18" i="12"/>
  <c r="CP18" i="12" s="1"/>
  <c r="CO121" i="12"/>
  <c r="CP121" i="12" s="1"/>
  <c r="CO156" i="12"/>
  <c r="CP156" i="12" s="1"/>
  <c r="CA157" i="12"/>
  <c r="CB157" i="12" s="1"/>
  <c r="CO118" i="12"/>
  <c r="CP118" i="12" s="1"/>
  <c r="CO65" i="12"/>
  <c r="CP65" i="12" s="1"/>
  <c r="CO144" i="12"/>
  <c r="CP144" i="12" s="1"/>
  <c r="CO39" i="12"/>
  <c r="CP39" i="12" s="1"/>
  <c r="CA162" i="12"/>
  <c r="CB162" i="12" s="1"/>
  <c r="CO78" i="12"/>
  <c r="CP78" i="12" s="1"/>
  <c r="CO61" i="12"/>
  <c r="CP61" i="12" s="1"/>
  <c r="CO35" i="12"/>
  <c r="CP35" i="12" s="1"/>
  <c r="CO158" i="12"/>
  <c r="CP158" i="12" s="1"/>
  <c r="CO114" i="12"/>
  <c r="CP114" i="12" s="1"/>
  <c r="CA42" i="12"/>
  <c r="CB42" i="12" s="1"/>
  <c r="CA115" i="12"/>
  <c r="CB115" i="12" s="1"/>
  <c r="CO82" i="12"/>
  <c r="CP82" i="12" s="1"/>
  <c r="CO96" i="12"/>
  <c r="CP96" i="12" s="1"/>
  <c r="CA135" i="12"/>
  <c r="CB135" i="12" s="1"/>
  <c r="CA82" i="12"/>
  <c r="CB82" i="12" s="1"/>
  <c r="CA136" i="12"/>
  <c r="CB136" i="12" s="1"/>
  <c r="CA20" i="12"/>
  <c r="CB20" i="12" s="1"/>
  <c r="CA98" i="12"/>
  <c r="CB98" i="12" s="1"/>
  <c r="CA72" i="12"/>
  <c r="CB72" i="12" s="1"/>
  <c r="CA90" i="12"/>
  <c r="CB90" i="12" s="1"/>
  <c r="CA149" i="12"/>
  <c r="CB149" i="12" s="1"/>
  <c r="CA45" i="12"/>
  <c r="CB45" i="12" s="1"/>
  <c r="CO55" i="12"/>
  <c r="CP55" i="12" s="1"/>
  <c r="CA77" i="12"/>
  <c r="CB77" i="12" s="1"/>
  <c r="CO138" i="12"/>
  <c r="CP138" i="12" s="1"/>
  <c r="CO152" i="12"/>
  <c r="CP152" i="12" s="1"/>
  <c r="CO40" i="12"/>
  <c r="CP40" i="12" s="1"/>
  <c r="CA55" i="12"/>
  <c r="CB55" i="12" s="1"/>
  <c r="CO108" i="12"/>
  <c r="CP108" i="12" s="1"/>
  <c r="CO150" i="12"/>
  <c r="CP150" i="12" s="1"/>
  <c r="CO23" i="12"/>
  <c r="CP23" i="12" s="1"/>
  <c r="CA97" i="12"/>
  <c r="CB97" i="12" s="1"/>
  <c r="CO163" i="12"/>
  <c r="CP163" i="12" s="1"/>
  <c r="CA11" i="12"/>
  <c r="CB11" i="12" s="1"/>
  <c r="CO95" i="12"/>
  <c r="CP95" i="12" s="1"/>
  <c r="CO133" i="12"/>
  <c r="CP133" i="12" s="1"/>
  <c r="CA93" i="12"/>
  <c r="CB93" i="12" s="1"/>
  <c r="CA8" i="12"/>
  <c r="CB8" i="12" s="1"/>
  <c r="CO6" i="12"/>
  <c r="CP6" i="12" s="1"/>
  <c r="CO154" i="12"/>
  <c r="CP154" i="12" s="1"/>
  <c r="CO88" i="12"/>
  <c r="CP88" i="12" s="1"/>
  <c r="CO21" i="12"/>
  <c r="CP21" i="12" s="1"/>
  <c r="CA76" i="12"/>
  <c r="CB76" i="12" s="1"/>
  <c r="CO63" i="12"/>
  <c r="CP63" i="12" s="1"/>
  <c r="CA22" i="12"/>
  <c r="CB22" i="12" s="1"/>
  <c r="CA106" i="12"/>
  <c r="CB106" i="12" s="1"/>
  <c r="CA87" i="12"/>
  <c r="CB87" i="12" s="1"/>
  <c r="CA150" i="12"/>
  <c r="CB150" i="12" s="1"/>
  <c r="CO113" i="12"/>
  <c r="CP113" i="12" s="1"/>
  <c r="CO66" i="12"/>
  <c r="CP66" i="12" s="1"/>
  <c r="CO29" i="12"/>
  <c r="CP29" i="12" s="1"/>
  <c r="CA33" i="12"/>
  <c r="CB33" i="12" s="1"/>
  <c r="CA64" i="12"/>
  <c r="CB64" i="12" s="1"/>
  <c r="CA129" i="12"/>
  <c r="CB129" i="12" s="1"/>
  <c r="CO53" i="12"/>
  <c r="CP53" i="12" s="1"/>
  <c r="CO135" i="12"/>
  <c r="CP135" i="12" s="1"/>
  <c r="CA156" i="12"/>
  <c r="CB156" i="12" s="1"/>
  <c r="CA139" i="12"/>
  <c r="CB139" i="12" s="1"/>
  <c r="CO36" i="12"/>
  <c r="CP36" i="12" s="1"/>
  <c r="CO102" i="12"/>
  <c r="CP102" i="12" s="1"/>
  <c r="CO20" i="12"/>
  <c r="CP20" i="12" s="1"/>
  <c r="CA19" i="12"/>
  <c r="CB19" i="12" s="1"/>
  <c r="CO146" i="12"/>
  <c r="CP146" i="12" s="1"/>
  <c r="CO34" i="12"/>
  <c r="CP34" i="12" s="1"/>
  <c r="CO50" i="12"/>
  <c r="CP50" i="12" s="1"/>
  <c r="CA44" i="12"/>
  <c r="CB44" i="12" s="1"/>
  <c r="CO67" i="12"/>
  <c r="CP67" i="12" s="1"/>
  <c r="CA130" i="12"/>
  <c r="CB130" i="12" s="1"/>
  <c r="CO110" i="12"/>
  <c r="CP110" i="12" s="1"/>
  <c r="CA29" i="12"/>
  <c r="CB29" i="12" s="1"/>
  <c r="CO60" i="12"/>
  <c r="CP60" i="12" s="1"/>
  <c r="CO15" i="12"/>
  <c r="CP15" i="12" s="1"/>
  <c r="CO94" i="12"/>
  <c r="CP94" i="12" s="1"/>
  <c r="CO25" i="12"/>
  <c r="CP25" i="12" s="1"/>
  <c r="CA128" i="12"/>
  <c r="CB128" i="12" s="1"/>
  <c r="CA43" i="12"/>
  <c r="CB43" i="12" s="1"/>
  <c r="CA39" i="12"/>
  <c r="CB39" i="12" s="1"/>
  <c r="CO134" i="12"/>
  <c r="CP134" i="12" s="1"/>
  <c r="CA146" i="12"/>
  <c r="CB146" i="12" s="1"/>
  <c r="CA104" i="12"/>
  <c r="CB104" i="12" s="1"/>
  <c r="CA92" i="12"/>
  <c r="CB92" i="12" s="1"/>
  <c r="CA79" i="12"/>
  <c r="CB79" i="12" s="1"/>
  <c r="CA161" i="12"/>
  <c r="CB161" i="12" s="1"/>
  <c r="CA159" i="12"/>
  <c r="CB159" i="12" s="1"/>
  <c r="CA102" i="12"/>
  <c r="CB102" i="12" s="1"/>
  <c r="CO124" i="12"/>
  <c r="CP124" i="12" s="1"/>
  <c r="CO4" i="12"/>
  <c r="CP4" i="12" s="1"/>
  <c r="CO70" i="12"/>
  <c r="CP70" i="12" s="1"/>
  <c r="CO48" i="12"/>
  <c r="CP48" i="12" s="1"/>
  <c r="CO8" i="12"/>
  <c r="CP8" i="12" s="1"/>
  <c r="CO64" i="12"/>
  <c r="CP64" i="12" s="1"/>
  <c r="CO126" i="12"/>
  <c r="CP126" i="12" s="1"/>
  <c r="CO155" i="12"/>
  <c r="CP155" i="12" s="1"/>
  <c r="CO33" i="12"/>
  <c r="CP33" i="12" s="1"/>
  <c r="CA78" i="12"/>
  <c r="CB78" i="12" s="1"/>
  <c r="CO117" i="12"/>
  <c r="CP117" i="12" s="1"/>
  <c r="CO54" i="12"/>
  <c r="CP54" i="12" s="1"/>
  <c r="CO24" i="12"/>
  <c r="CP24" i="12" s="1"/>
  <c r="CO106" i="12"/>
  <c r="CP106" i="12" s="1"/>
  <c r="CO71" i="12"/>
  <c r="CP71" i="12" s="1"/>
  <c r="CA61" i="12"/>
  <c r="CB61" i="12" s="1"/>
  <c r="CA95" i="12"/>
  <c r="CB95" i="12" s="1"/>
  <c r="CO86" i="12"/>
  <c r="CP86" i="12" s="1"/>
  <c r="CA138" i="12"/>
  <c r="CB138" i="12" s="1"/>
  <c r="CA73" i="12"/>
  <c r="CB73" i="12" s="1"/>
  <c r="CA49" i="12"/>
  <c r="CB49" i="12" s="1"/>
  <c r="CA51" i="12"/>
  <c r="CB51" i="12" s="1"/>
  <c r="CO105" i="12"/>
  <c r="CP105" i="12" s="1"/>
  <c r="CO147" i="12"/>
  <c r="CP147" i="12" s="1"/>
  <c r="CA48" i="12"/>
  <c r="CB48" i="12" s="1"/>
  <c r="CA88" i="12"/>
  <c r="CB88" i="12" s="1"/>
  <c r="CO142" i="12"/>
  <c r="CP142" i="12" s="1"/>
  <c r="CA148" i="12"/>
  <c r="CB148" i="12" s="1"/>
  <c r="CA127" i="12"/>
  <c r="CB127" i="12" s="1"/>
  <c r="CA103" i="12"/>
  <c r="CB103" i="12" s="1"/>
  <c r="CA65" i="12"/>
  <c r="CB65" i="12" s="1"/>
  <c r="CA70" i="12"/>
  <c r="CB70" i="12" s="1"/>
  <c r="CA132" i="12"/>
  <c r="CB132" i="12" s="1"/>
  <c r="CA141" i="12"/>
  <c r="CB141" i="12" s="1"/>
  <c r="CO76" i="12"/>
  <c r="CP76" i="12" s="1"/>
  <c r="CO97" i="12"/>
  <c r="CP97" i="12" s="1"/>
  <c r="CO130" i="12"/>
  <c r="CP130" i="12" s="1"/>
  <c r="CA160" i="12"/>
  <c r="CB160" i="12" s="1"/>
  <c r="CO87" i="12"/>
  <c r="CP87" i="12" s="1"/>
  <c r="CA89" i="12"/>
  <c r="CB89" i="12" s="1"/>
  <c r="CO92" i="12"/>
  <c r="CP92" i="12" s="1"/>
  <c r="CO46" i="12"/>
  <c r="CP46" i="12" s="1"/>
  <c r="CO103" i="12"/>
  <c r="CP103" i="12" s="1"/>
  <c r="CO31" i="12"/>
  <c r="CP31" i="12" s="1"/>
  <c r="CO3" i="12"/>
  <c r="CP3" i="12" s="1"/>
  <c r="CA81" i="12"/>
  <c r="CB81" i="12" s="1"/>
  <c r="CO27" i="12"/>
  <c r="CP27" i="12" s="1"/>
  <c r="CO148" i="12"/>
  <c r="CP148" i="12" s="1"/>
  <c r="CO125" i="12"/>
  <c r="CP125" i="12" s="1"/>
  <c r="CA114" i="12"/>
  <c r="CB114" i="12" s="1"/>
  <c r="CO98" i="12"/>
  <c r="CP98" i="12" s="1"/>
  <c r="CO111" i="12"/>
  <c r="CP111" i="12" s="1"/>
  <c r="CO91" i="12"/>
  <c r="CP91" i="12" s="1"/>
  <c r="CA57" i="12"/>
  <c r="CB57" i="12" s="1"/>
  <c r="CO47" i="12"/>
  <c r="CP47" i="12" s="1"/>
  <c r="CO119" i="12"/>
  <c r="CP119" i="12" s="1"/>
  <c r="CO89" i="12"/>
  <c r="CP89" i="12" s="1"/>
  <c r="CO62" i="12"/>
  <c r="CP62" i="12" s="1"/>
  <c r="CA86" i="12"/>
  <c r="CB86" i="12" s="1"/>
  <c r="CO80" i="12"/>
  <c r="CP80" i="12" s="1"/>
  <c r="CO122" i="12"/>
  <c r="CP122" i="12" s="1"/>
  <c r="CA26" i="12"/>
  <c r="CB26" i="12" s="1"/>
  <c r="CO58" i="12"/>
  <c r="CP58" i="12" s="1"/>
  <c r="DC6" i="12"/>
  <c r="DJ6" i="12"/>
  <c r="CO26" i="12"/>
  <c r="CP26" i="12" s="1"/>
  <c r="CO68" i="12"/>
  <c r="CP68" i="12" s="1"/>
  <c r="CA124" i="12"/>
  <c r="CB124" i="12" s="1"/>
  <c r="CO123" i="12"/>
  <c r="CP123" i="12" s="1"/>
  <c r="CA119" i="12"/>
  <c r="CB119" i="12" s="1"/>
  <c r="CA23" i="12"/>
  <c r="CB23" i="12" s="1"/>
  <c r="CA113" i="12"/>
  <c r="CB113" i="12" s="1"/>
  <c r="CA37" i="12"/>
  <c r="CB37" i="12" s="1"/>
  <c r="CA100" i="12"/>
  <c r="CB100" i="12" s="1"/>
  <c r="CA18" i="12"/>
  <c r="CB18" i="12" s="1"/>
  <c r="CO73" i="12"/>
  <c r="CP73" i="12" s="1"/>
  <c r="CO132" i="12"/>
  <c r="CP132" i="12" s="1"/>
  <c r="CO37" i="12"/>
  <c r="CP37" i="12" s="1"/>
  <c r="CA133" i="12"/>
  <c r="CB133" i="12" s="1"/>
  <c r="CA75" i="12"/>
  <c r="CB75" i="12" s="1"/>
  <c r="CA109" i="12"/>
  <c r="CB109" i="12" s="1"/>
  <c r="CA118" i="12"/>
  <c r="CB118" i="12" s="1"/>
  <c r="CA50" i="12"/>
  <c r="CB50" i="12" s="1"/>
  <c r="CO101" i="12"/>
  <c r="CP101" i="12" s="1"/>
  <c r="CO2" i="12"/>
  <c r="CP2" i="12" s="1"/>
  <c r="CO159" i="12"/>
  <c r="CP159" i="12" s="1"/>
  <c r="CA25" i="12"/>
  <c r="CB25" i="12" s="1"/>
  <c r="CO83" i="12"/>
  <c r="CP83" i="12" s="1"/>
  <c r="CA2" i="12"/>
  <c r="CB2" i="12" s="1"/>
  <c r="CA91" i="12"/>
  <c r="CB91" i="12" s="1"/>
  <c r="CA108" i="12"/>
  <c r="CB108" i="12" s="1"/>
  <c r="CA85" i="12"/>
  <c r="CB85" i="12" s="1"/>
  <c r="CA62" i="12"/>
  <c r="CB62" i="12" s="1"/>
  <c r="CO17" i="12"/>
  <c r="CP17" i="12" s="1"/>
  <c r="CA68" i="12"/>
  <c r="CB68" i="12" s="1"/>
  <c r="CO49" i="12"/>
  <c r="CP49" i="12" s="1"/>
  <c r="CO116" i="12"/>
  <c r="CP116" i="12" s="1"/>
  <c r="CO139" i="12"/>
  <c r="CP139" i="12" s="1"/>
  <c r="CO129" i="12"/>
  <c r="CP129" i="12" s="1"/>
  <c r="CA34" i="12"/>
  <c r="CB34" i="12" s="1"/>
  <c r="CA126" i="12"/>
  <c r="CB126" i="12" s="1"/>
  <c r="CA10" i="12"/>
  <c r="CB10" i="12" s="1"/>
  <c r="CO42" i="12"/>
  <c r="CP42" i="12" s="1"/>
  <c r="CA53" i="12"/>
  <c r="CB53" i="12" s="1"/>
  <c r="CA54" i="12"/>
  <c r="CB54" i="12" s="1"/>
  <c r="CA6" i="12"/>
  <c r="CB6" i="12" s="1"/>
  <c r="CO145" i="12"/>
  <c r="CP145" i="12" s="1"/>
  <c r="CA52" i="12"/>
  <c r="CB52" i="12" s="1"/>
  <c r="CO127" i="12"/>
  <c r="CP127" i="12" s="1"/>
  <c r="CA105" i="12"/>
  <c r="CB105" i="12" s="1"/>
  <c r="CO41" i="12"/>
  <c r="CP41" i="12" s="1"/>
  <c r="CO77" i="12"/>
  <c r="CP77" i="12" s="1"/>
  <c r="CO109" i="12"/>
  <c r="CP109" i="12" s="1"/>
  <c r="CA152" i="12"/>
  <c r="CB152" i="12" s="1"/>
  <c r="CO90" i="12"/>
  <c r="CP90" i="12" s="1"/>
  <c r="CO10" i="12"/>
  <c r="CP10" i="12" s="1"/>
  <c r="CO162" i="12"/>
  <c r="CP162" i="12" s="1"/>
  <c r="CA143" i="12"/>
  <c r="CB143" i="12" s="1"/>
  <c r="CA111" i="12"/>
  <c r="CB111" i="12" s="1"/>
  <c r="CA151" i="12"/>
  <c r="CB151" i="12" s="1"/>
  <c r="CO38" i="12"/>
  <c r="CP38" i="12" s="1"/>
  <c r="CA96" i="12"/>
  <c r="CB96" i="12" s="1"/>
  <c r="CO81" i="12"/>
  <c r="CP81" i="12" s="1"/>
  <c r="CO22" i="12"/>
  <c r="CP22" i="12" s="1"/>
  <c r="CO56" i="12"/>
  <c r="CP56" i="12" s="1"/>
  <c r="CA71" i="12"/>
  <c r="CB71" i="12" s="1"/>
  <c r="CA153" i="12"/>
  <c r="CB153" i="12" s="1"/>
  <c r="CA12" i="12"/>
  <c r="CB12" i="12" s="1"/>
  <c r="CA31" i="12"/>
  <c r="CB31" i="12" s="1"/>
  <c r="CO28" i="12"/>
  <c r="CP28" i="12" s="1"/>
  <c r="CA147" i="12"/>
  <c r="CB147" i="12" s="1"/>
  <c r="CO131" i="12"/>
  <c r="CP131" i="12" s="1"/>
  <c r="CA38" i="12"/>
  <c r="CB38" i="12" s="1"/>
  <c r="CA110" i="12"/>
  <c r="CB110" i="12" s="1"/>
  <c r="CA59" i="12"/>
  <c r="CB59" i="12" s="1"/>
  <c r="CA131" i="12"/>
  <c r="CB131" i="12" s="1"/>
  <c r="CO69" i="12"/>
  <c r="CP69" i="12" s="1"/>
  <c r="CA125" i="12"/>
  <c r="CB125" i="12" s="1"/>
  <c r="CA80" i="12"/>
  <c r="CB80" i="12" s="1"/>
  <c r="CA66" i="12"/>
  <c r="CB66" i="12" s="1"/>
  <c r="CO161" i="12"/>
  <c r="CP161" i="12" s="1"/>
  <c r="CO12" i="12"/>
  <c r="CP12" i="12" s="1"/>
  <c r="CA4" i="12"/>
  <c r="CB4" i="12" s="1"/>
  <c r="CO85" i="12"/>
  <c r="CP85" i="12" s="1"/>
  <c r="CO112" i="12"/>
  <c r="CP112" i="12" s="1"/>
  <c r="CO75" i="12"/>
  <c r="CP75" i="12" s="1"/>
  <c r="CA46" i="12"/>
  <c r="CB46" i="12" s="1"/>
  <c r="CO120" i="12"/>
  <c r="CP120" i="12" s="1"/>
  <c r="CA101" i="12"/>
  <c r="CB101" i="12" s="1"/>
  <c r="CO115" i="12"/>
  <c r="CP115" i="12" s="1"/>
  <c r="CO74" i="12"/>
  <c r="CP74" i="12" s="1"/>
  <c r="CO11" i="12"/>
  <c r="CP11" i="12" s="1"/>
  <c r="CO143" i="12"/>
  <c r="CP143" i="12" s="1"/>
  <c r="CO93" i="12"/>
  <c r="CP93" i="12" s="1"/>
  <c r="CO45" i="12"/>
  <c r="CP45" i="12" s="1"/>
  <c r="CA94" i="12"/>
  <c r="CB94" i="12" s="1"/>
  <c r="CA117" i="12"/>
  <c r="CB117" i="12" s="1"/>
  <c r="CA84" i="12"/>
  <c r="CB84" i="12" s="1"/>
  <c r="CO84" i="12"/>
  <c r="CP84" i="12" s="1"/>
  <c r="CO32" i="12"/>
  <c r="CP32" i="12" s="1"/>
  <c r="CO43" i="12"/>
  <c r="CP43" i="12" s="1"/>
  <c r="CO104" i="12"/>
  <c r="CP104" i="12" s="1"/>
  <c r="CO136" i="12"/>
  <c r="CP136" i="12" s="1"/>
  <c r="CO160" i="12"/>
  <c r="CP160" i="12" s="1"/>
  <c r="CO157" i="12"/>
  <c r="CP157" i="12" s="1"/>
  <c r="CO44" i="12"/>
  <c r="CP44" i="12" s="1"/>
  <c r="CA122" i="12"/>
  <c r="CB122" i="12" s="1"/>
  <c r="CO5" i="12"/>
  <c r="CP5" i="12" s="1"/>
  <c r="CO141" i="12"/>
  <c r="CP141" i="12" s="1"/>
  <c r="CO79" i="12"/>
  <c r="CP79" i="12" s="1"/>
  <c r="CA163" i="12"/>
  <c r="CB163" i="12" s="1"/>
  <c r="CO59" i="12"/>
  <c r="CP59" i="12" s="1"/>
  <c r="CO14" i="12"/>
  <c r="CP14" i="12" s="1"/>
  <c r="CO107" i="12"/>
  <c r="CP107" i="12" s="1"/>
  <c r="CA155" i="12"/>
  <c r="CB155" i="12" s="1"/>
  <c r="CO128" i="12"/>
  <c r="CP128" i="12" s="1"/>
  <c r="CA24" i="12"/>
  <c r="CB24" i="12" s="1"/>
  <c r="CA121" i="12"/>
  <c r="CB121" i="12" s="1"/>
  <c r="CO140" i="12"/>
  <c r="CP140" i="12" s="1"/>
  <c r="DB149" i="12"/>
  <c r="DB154" i="12"/>
  <c r="DB116" i="12"/>
  <c r="DB118" i="12"/>
  <c r="DB117" i="12"/>
  <c r="DB120" i="12"/>
  <c r="DB11" i="12"/>
  <c r="DB86" i="12"/>
  <c r="DB96" i="12"/>
  <c r="DB138" i="12"/>
  <c r="DB46" i="12"/>
  <c r="DB103" i="12"/>
  <c r="DB49" i="12"/>
  <c r="DB25" i="12"/>
  <c r="DB126" i="12"/>
  <c r="DB102" i="12"/>
  <c r="DB143" i="12"/>
  <c r="DB132" i="12"/>
  <c r="DB13" i="12"/>
  <c r="DB76" i="12"/>
  <c r="DB20" i="12"/>
  <c r="DB144" i="12"/>
  <c r="DB51" i="12"/>
  <c r="DB106" i="12"/>
  <c r="DB100" i="12"/>
  <c r="DB69" i="12"/>
  <c r="DB135" i="12"/>
  <c r="DB90" i="12"/>
  <c r="DB128" i="12"/>
  <c r="DB52" i="12"/>
  <c r="DB82" i="12"/>
  <c r="DB95" i="12"/>
  <c r="DB105" i="12"/>
  <c r="DB64" i="12"/>
  <c r="DB80" i="12"/>
  <c r="DB163" i="12"/>
  <c r="DB17" i="12"/>
  <c r="DB150" i="12"/>
  <c r="DB4" i="12"/>
  <c r="DB78" i="12"/>
  <c r="DB91" i="12"/>
  <c r="DB75" i="12"/>
  <c r="DB161" i="12"/>
  <c r="DB142" i="12"/>
  <c r="DB139" i="12"/>
  <c r="DB110" i="12"/>
  <c r="DB87" i="12"/>
  <c r="DB47" i="12"/>
  <c r="DB127" i="12"/>
  <c r="DB31" i="12"/>
  <c r="DB160" i="12"/>
  <c r="DB68" i="12"/>
  <c r="DB108" i="12"/>
  <c r="DB156" i="12"/>
  <c r="DB92" i="12"/>
  <c r="DB41" i="12"/>
  <c r="DB151" i="12"/>
  <c r="DB66" i="12"/>
  <c r="DB145" i="12"/>
  <c r="DB107" i="12"/>
  <c r="DB73" i="12"/>
  <c r="DB121" i="12"/>
  <c r="DB122" i="12"/>
  <c r="DB137" i="12"/>
  <c r="DB10" i="12"/>
  <c r="DB38" i="12"/>
  <c r="DB15" i="12"/>
  <c r="DB153" i="12"/>
  <c r="DB18" i="12"/>
  <c r="DB36" i="12"/>
  <c r="DB14" i="12"/>
  <c r="DB129" i="12"/>
  <c r="DB89" i="12"/>
  <c r="DB94" i="12"/>
  <c r="DB28" i="12"/>
  <c r="DB42" i="12"/>
  <c r="DB48" i="12"/>
  <c r="DB98" i="12"/>
  <c r="DB152" i="12"/>
  <c r="DB33" i="12"/>
  <c r="DB2" i="12"/>
  <c r="DB84" i="12"/>
  <c r="DB55" i="12"/>
  <c r="DB77" i="12"/>
  <c r="DB62" i="12"/>
  <c r="DB37" i="12"/>
  <c r="DB35" i="12"/>
  <c r="DB162" i="12"/>
  <c r="DB12" i="12"/>
  <c r="DB7" i="12"/>
  <c r="DB101" i="12"/>
  <c r="DB88" i="12"/>
  <c r="DB22" i="12"/>
  <c r="DB111" i="12"/>
  <c r="DB60" i="12"/>
  <c r="DB44" i="12"/>
  <c r="DB45" i="12"/>
  <c r="DB79" i="12"/>
  <c r="DB23" i="12"/>
  <c r="DB124" i="12"/>
  <c r="DB114" i="12"/>
  <c r="DB93" i="12"/>
  <c r="DB130" i="12"/>
  <c r="DB70" i="12"/>
  <c r="DB74" i="12"/>
  <c r="DB155" i="12"/>
  <c r="DB159" i="12"/>
  <c r="DB109" i="12"/>
  <c r="DB113" i="12"/>
  <c r="DB43" i="12"/>
  <c r="DB147" i="12"/>
  <c r="DB56" i="12"/>
  <c r="DB24" i="12"/>
  <c r="DB57" i="12"/>
  <c r="DB133" i="12"/>
  <c r="DB136" i="12"/>
  <c r="DB61" i="12"/>
  <c r="DB63" i="12"/>
  <c r="DB59" i="12"/>
  <c r="DB125" i="12"/>
  <c r="DB148" i="12"/>
  <c r="DB85" i="12"/>
  <c r="DB119" i="12"/>
  <c r="DB29" i="12"/>
  <c r="DB97" i="12"/>
  <c r="DB19" i="12"/>
  <c r="DB115" i="12"/>
  <c r="DB32" i="12"/>
  <c r="DB53" i="12"/>
  <c r="DB81" i="12"/>
  <c r="DB71" i="12"/>
  <c r="DB146" i="12"/>
  <c r="DB34" i="12"/>
  <c r="DB131" i="12"/>
  <c r="DB72" i="12"/>
  <c r="DB8" i="12"/>
  <c r="DB54" i="12"/>
  <c r="DB104" i="12"/>
  <c r="DB157" i="12"/>
  <c r="DB65" i="12"/>
  <c r="DB158" i="12"/>
  <c r="CS43" i="12"/>
  <c r="CO149" i="12"/>
  <c r="CP149" i="12" s="1"/>
  <c r="CO51" i="12"/>
  <c r="CP51" i="12" s="1"/>
  <c r="CS98" i="12"/>
  <c r="CS152" i="12"/>
  <c r="CS119" i="12"/>
  <c r="CS76" i="12"/>
  <c r="CS131" i="12"/>
  <c r="CS47" i="12"/>
  <c r="CS108" i="12"/>
  <c r="CL166" i="12"/>
  <c r="CS59" i="12"/>
  <c r="CS4" i="12"/>
  <c r="CS93" i="12"/>
  <c r="CS87" i="12"/>
  <c r="CS63" i="12"/>
  <c r="CS71" i="12"/>
  <c r="CS70" i="12"/>
  <c r="CS86" i="12"/>
  <c r="CS151" i="12"/>
  <c r="CS96" i="12"/>
  <c r="CS124" i="12"/>
  <c r="CS55" i="12"/>
  <c r="CS61" i="12"/>
  <c r="CS69" i="12"/>
  <c r="CS117" i="12"/>
  <c r="CS54" i="12"/>
  <c r="CS94" i="12"/>
  <c r="CS34" i="12"/>
  <c r="CS7" i="12"/>
  <c r="CS102" i="12"/>
  <c r="CS36" i="12"/>
  <c r="CS8" i="12"/>
  <c r="CS38" i="12"/>
  <c r="CS132" i="12"/>
  <c r="CS107" i="12"/>
  <c r="CS19" i="12"/>
  <c r="CS149" i="12"/>
  <c r="CS60" i="12"/>
  <c r="CS78" i="12"/>
  <c r="CS104" i="12"/>
  <c r="CS144" i="12"/>
  <c r="CS126" i="12"/>
  <c r="CS82" i="12"/>
  <c r="CS65" i="12"/>
  <c r="CS146" i="12"/>
  <c r="CS80" i="12"/>
  <c r="CS14" i="12"/>
  <c r="CS49" i="12"/>
  <c r="CS77" i="12"/>
  <c r="CS159" i="12"/>
  <c r="CS100" i="12"/>
  <c r="CS153" i="12"/>
  <c r="CS120" i="12"/>
  <c r="CS136" i="12"/>
  <c r="CS125" i="12"/>
  <c r="CS92" i="12"/>
  <c r="CS105" i="12"/>
  <c r="CS68" i="12"/>
  <c r="CS156" i="12"/>
  <c r="CS32" i="12"/>
  <c r="CS74" i="12"/>
  <c r="CS52" i="12"/>
  <c r="CS11" i="12"/>
  <c r="CS135" i="12"/>
  <c r="CS85" i="12"/>
  <c r="CS128" i="12"/>
  <c r="CS160" i="12"/>
  <c r="CS150" i="12"/>
  <c r="CS157" i="12"/>
  <c r="CS33" i="12"/>
  <c r="CS158" i="12"/>
  <c r="CS28" i="12"/>
  <c r="CS25" i="12"/>
  <c r="CS66" i="12"/>
  <c r="CS51" i="12"/>
  <c r="CS143" i="12"/>
  <c r="CS111" i="12"/>
  <c r="CS90" i="12"/>
  <c r="CS46" i="12"/>
  <c r="CS22" i="12"/>
  <c r="CS35" i="12"/>
  <c r="CS84" i="12"/>
  <c r="CS109" i="12"/>
  <c r="CS41" i="12"/>
  <c r="CS148" i="12"/>
  <c r="CS62" i="12"/>
  <c r="CV40" i="12"/>
  <c r="CW40" i="12" s="1"/>
  <c r="CS40" i="12"/>
  <c r="CS121" i="12"/>
  <c r="CS64" i="12"/>
  <c r="CV58" i="12"/>
  <c r="CW58" i="12" s="1"/>
  <c r="CS58" i="12"/>
  <c r="CS97" i="12"/>
  <c r="CV67" i="12"/>
  <c r="CW67" i="12" s="1"/>
  <c r="CS67" i="12"/>
  <c r="CS147" i="12"/>
  <c r="CS101" i="12"/>
  <c r="CS110" i="12"/>
  <c r="CS103" i="12"/>
  <c r="CS114" i="12"/>
  <c r="CS145" i="12"/>
  <c r="CS116" i="12"/>
  <c r="CV27" i="12"/>
  <c r="CW27" i="12" s="1"/>
  <c r="CS27" i="12"/>
  <c r="CV50" i="12"/>
  <c r="CW50" i="12" s="1"/>
  <c r="CS50" i="12"/>
  <c r="CS45" i="12"/>
  <c r="CS48" i="12"/>
  <c r="CS162" i="12"/>
  <c r="CS118" i="12"/>
  <c r="CS57" i="12"/>
  <c r="CS139" i="12"/>
  <c r="CV112" i="12"/>
  <c r="CW112" i="12" s="1"/>
  <c r="CS112" i="12"/>
  <c r="CS161" i="12"/>
  <c r="CS81" i="12"/>
  <c r="CS29" i="12"/>
  <c r="CS75" i="12"/>
  <c r="CV83" i="12"/>
  <c r="CW83" i="12" s="1"/>
  <c r="CS83" i="12"/>
  <c r="CS42" i="12"/>
  <c r="CS13" i="12"/>
  <c r="CV141" i="12"/>
  <c r="CS141" i="12"/>
  <c r="CS20" i="12"/>
  <c r="CS72" i="12"/>
  <c r="CV26" i="12"/>
  <c r="CW26" i="12" s="1"/>
  <c r="CS26" i="12"/>
  <c r="CS88" i="12"/>
  <c r="CS129" i="12"/>
  <c r="CV9" i="12"/>
  <c r="CW9" i="12" s="1"/>
  <c r="CS9" i="12"/>
  <c r="CV99" i="12"/>
  <c r="CW99" i="12" s="1"/>
  <c r="CS99" i="12"/>
  <c r="CV140" i="12"/>
  <c r="CW140" i="12" s="1"/>
  <c r="CS140" i="12"/>
  <c r="CS73" i="12"/>
  <c r="CS79" i="12"/>
  <c r="CS127" i="12"/>
  <c r="CS44" i="12"/>
  <c r="CS130" i="12"/>
  <c r="CS23" i="12"/>
  <c r="CS155" i="12"/>
  <c r="CS154" i="12"/>
  <c r="CS115" i="12"/>
  <c r="CV5" i="12"/>
  <c r="CW5" i="12" s="1"/>
  <c r="CS5" i="12"/>
  <c r="CV123" i="12"/>
  <c r="CW123" i="12" s="1"/>
  <c r="CS123" i="12"/>
  <c r="CS163" i="12"/>
  <c r="CV21" i="12"/>
  <c r="CW21" i="12" s="1"/>
  <c r="CS21" i="12"/>
  <c r="CV30" i="12"/>
  <c r="CW30" i="12" s="1"/>
  <c r="CS30" i="12"/>
  <c r="CS138" i="12"/>
  <c r="CV134" i="12"/>
  <c r="CW134" i="12" s="1"/>
  <c r="CS134" i="12"/>
  <c r="CS122" i="12"/>
  <c r="CS18" i="12"/>
  <c r="CS17" i="12"/>
  <c r="CS91" i="12"/>
  <c r="CS137" i="12"/>
  <c r="CV39" i="12"/>
  <c r="CW39" i="12" s="1"/>
  <c r="CS39" i="12"/>
  <c r="CS15" i="12"/>
  <c r="CS10" i="12"/>
  <c r="CV16" i="12"/>
  <c r="CW16" i="12" s="1"/>
  <c r="CS16" i="12"/>
  <c r="CS95" i="12"/>
  <c r="CS53" i="12"/>
  <c r="CS12" i="12"/>
  <c r="CS133" i="12"/>
  <c r="CS31" i="12"/>
  <c r="CS106" i="12"/>
  <c r="CV3" i="12"/>
  <c r="CW3" i="12" s="1"/>
  <c r="CS3" i="12"/>
  <c r="CS89" i="12"/>
  <c r="CS113" i="12"/>
  <c r="CS37" i="12"/>
  <c r="CS24" i="12"/>
  <c r="CS142" i="12"/>
  <c r="CS56" i="12"/>
  <c r="CS2" i="12"/>
  <c r="CI164" i="12"/>
  <c r="CU164" i="12"/>
  <c r="DF164" i="12"/>
  <c r="BU164" i="12"/>
  <c r="DE164" i="12"/>
  <c r="CW141" i="12" l="1"/>
  <c r="CV166" i="12"/>
  <c r="DC132" i="12"/>
  <c r="DJ132" i="12"/>
  <c r="DC53" i="12"/>
  <c r="DJ53" i="12"/>
  <c r="DC2" i="12"/>
  <c r="DJ2" i="12"/>
  <c r="DC105" i="12"/>
  <c r="DJ105" i="12"/>
  <c r="DC81" i="12"/>
  <c r="DJ81" i="12"/>
  <c r="DC79" i="12"/>
  <c r="DJ79" i="12"/>
  <c r="DC94" i="12"/>
  <c r="DJ94" i="12"/>
  <c r="DC31" i="12"/>
  <c r="DJ31" i="12"/>
  <c r="DC64" i="12"/>
  <c r="DJ64" i="12"/>
  <c r="DC54" i="12"/>
  <c r="DJ54" i="12"/>
  <c r="DC148" i="12"/>
  <c r="DJ148" i="12"/>
  <c r="DC24" i="12"/>
  <c r="DJ24" i="12"/>
  <c r="DC74" i="12"/>
  <c r="DJ74" i="12"/>
  <c r="DC45" i="12"/>
  <c r="DJ45" i="12"/>
  <c r="DC12" i="12"/>
  <c r="DJ12" i="12"/>
  <c r="DC89" i="12"/>
  <c r="DJ89" i="12"/>
  <c r="DC10" i="12"/>
  <c r="DJ10" i="12"/>
  <c r="DC151" i="12"/>
  <c r="DJ151" i="12"/>
  <c r="DC127" i="12"/>
  <c r="DJ127" i="12"/>
  <c r="DC91" i="12"/>
  <c r="DJ91" i="12"/>
  <c r="DC100" i="12"/>
  <c r="DJ100" i="12"/>
  <c r="DC143" i="12"/>
  <c r="DJ143" i="12"/>
  <c r="DC96" i="12"/>
  <c r="DJ96" i="12"/>
  <c r="DC149" i="12"/>
  <c r="DJ149" i="12"/>
  <c r="DC8" i="12"/>
  <c r="DJ8" i="12"/>
  <c r="DC32" i="12"/>
  <c r="DJ32" i="12"/>
  <c r="DC125" i="12"/>
  <c r="DJ125" i="12"/>
  <c r="DC56" i="12"/>
  <c r="DJ56" i="12"/>
  <c r="DC70" i="12"/>
  <c r="DJ70" i="12"/>
  <c r="DC44" i="12"/>
  <c r="DJ44" i="12"/>
  <c r="DC162" i="12"/>
  <c r="DJ162" i="12"/>
  <c r="DC33" i="12"/>
  <c r="DJ33" i="12"/>
  <c r="DC129" i="12"/>
  <c r="DJ129" i="12"/>
  <c r="DC137" i="12"/>
  <c r="DJ137" i="12"/>
  <c r="DC41" i="12"/>
  <c r="DJ41" i="12"/>
  <c r="DC47" i="12"/>
  <c r="DJ47" i="12"/>
  <c r="DC78" i="12"/>
  <c r="DJ78" i="12"/>
  <c r="DC95" i="12"/>
  <c r="DJ95" i="12"/>
  <c r="DC106" i="12"/>
  <c r="DJ106" i="12"/>
  <c r="DC102" i="12"/>
  <c r="DJ102" i="12"/>
  <c r="DC86" i="12"/>
  <c r="DJ86" i="12"/>
  <c r="DC154" i="12"/>
  <c r="DJ154" i="12"/>
  <c r="DC60" i="12"/>
  <c r="DJ60" i="12"/>
  <c r="DC126" i="12"/>
  <c r="DJ126" i="12"/>
  <c r="DC43" i="12"/>
  <c r="DJ43" i="12"/>
  <c r="DC25" i="12"/>
  <c r="DJ25" i="12"/>
  <c r="DC49" i="12"/>
  <c r="DJ49" i="12"/>
  <c r="DC104" i="12"/>
  <c r="DJ104" i="12"/>
  <c r="DC85" i="12"/>
  <c r="DJ85" i="12"/>
  <c r="DC155" i="12"/>
  <c r="DJ155" i="12"/>
  <c r="DC7" i="12"/>
  <c r="DJ7" i="12"/>
  <c r="DC38" i="12"/>
  <c r="DJ38" i="12"/>
  <c r="DC75" i="12"/>
  <c r="DJ75" i="12"/>
  <c r="DC138" i="12"/>
  <c r="DJ138" i="12"/>
  <c r="DC72" i="12"/>
  <c r="DJ72" i="12"/>
  <c r="DC59" i="12"/>
  <c r="DJ59" i="12"/>
  <c r="DC130" i="12"/>
  <c r="DJ130" i="12"/>
  <c r="DC35" i="12"/>
  <c r="DJ35" i="12"/>
  <c r="DC14" i="12"/>
  <c r="DJ14" i="12"/>
  <c r="DC92" i="12"/>
  <c r="DJ92" i="12"/>
  <c r="DC4" i="12"/>
  <c r="DJ4" i="12"/>
  <c r="DC51" i="12"/>
  <c r="DJ51" i="12"/>
  <c r="DC131" i="12"/>
  <c r="DJ131" i="12"/>
  <c r="DC19" i="12"/>
  <c r="DJ19" i="12"/>
  <c r="DC93" i="12"/>
  <c r="DJ93" i="12"/>
  <c r="DC37" i="12"/>
  <c r="DJ37" i="12"/>
  <c r="DC36" i="12"/>
  <c r="DJ36" i="12"/>
  <c r="DC156" i="12"/>
  <c r="DJ156" i="12"/>
  <c r="DC150" i="12"/>
  <c r="DJ150" i="12"/>
  <c r="DC144" i="12"/>
  <c r="DJ144" i="12"/>
  <c r="DC158" i="12"/>
  <c r="DJ158" i="12"/>
  <c r="DC34" i="12"/>
  <c r="DJ34" i="12"/>
  <c r="DC61" i="12"/>
  <c r="DJ61" i="12"/>
  <c r="DC114" i="12"/>
  <c r="DJ114" i="12"/>
  <c r="DC62" i="12"/>
  <c r="DJ62" i="12"/>
  <c r="DC18" i="12"/>
  <c r="DJ18" i="12"/>
  <c r="DC108" i="12"/>
  <c r="DJ108" i="12"/>
  <c r="DC139" i="12"/>
  <c r="DJ139" i="12"/>
  <c r="DC128" i="12"/>
  <c r="DJ128" i="12"/>
  <c r="DC117" i="12"/>
  <c r="DJ117" i="12"/>
  <c r="DC65" i="12"/>
  <c r="DJ65" i="12"/>
  <c r="DC146" i="12"/>
  <c r="DJ146" i="12"/>
  <c r="DC29" i="12"/>
  <c r="DJ29" i="12"/>
  <c r="DC136" i="12"/>
  <c r="DJ136" i="12"/>
  <c r="DC109" i="12"/>
  <c r="DJ109" i="12"/>
  <c r="DC124" i="12"/>
  <c r="DJ124" i="12"/>
  <c r="DC88" i="12"/>
  <c r="DJ88" i="12"/>
  <c r="DC77" i="12"/>
  <c r="DJ77" i="12"/>
  <c r="DC42" i="12"/>
  <c r="DJ42" i="12"/>
  <c r="DC153" i="12"/>
  <c r="DJ153" i="12"/>
  <c r="DC107" i="12"/>
  <c r="DJ107" i="12"/>
  <c r="DC68" i="12"/>
  <c r="DJ68" i="12"/>
  <c r="DC142" i="12"/>
  <c r="DJ142" i="12"/>
  <c r="DC163" i="12"/>
  <c r="DJ163" i="12"/>
  <c r="DC90" i="12"/>
  <c r="DJ90" i="12"/>
  <c r="DC76" i="12"/>
  <c r="DJ76" i="12"/>
  <c r="DC103" i="12"/>
  <c r="DJ103" i="12"/>
  <c r="DC118" i="12"/>
  <c r="DJ118" i="12"/>
  <c r="DC57" i="12"/>
  <c r="DJ57" i="12"/>
  <c r="DC84" i="12"/>
  <c r="DJ84" i="12"/>
  <c r="DC66" i="12"/>
  <c r="DJ66" i="12"/>
  <c r="DC69" i="12"/>
  <c r="DJ69" i="12"/>
  <c r="DC115" i="12"/>
  <c r="DJ115" i="12"/>
  <c r="DC147" i="12"/>
  <c r="DJ147" i="12"/>
  <c r="DC152" i="12"/>
  <c r="DJ152" i="12"/>
  <c r="DC122" i="12"/>
  <c r="DJ122" i="12"/>
  <c r="DC87" i="12"/>
  <c r="DJ87" i="12"/>
  <c r="DC82" i="12"/>
  <c r="DJ82" i="12"/>
  <c r="DC11" i="12"/>
  <c r="DJ11" i="12"/>
  <c r="DC63" i="12"/>
  <c r="DJ63" i="12"/>
  <c r="DC111" i="12"/>
  <c r="DJ111" i="12"/>
  <c r="DC98" i="12"/>
  <c r="DJ98" i="12"/>
  <c r="DC121" i="12"/>
  <c r="DJ121" i="12"/>
  <c r="DC110" i="12"/>
  <c r="DJ110" i="12"/>
  <c r="DC52" i="12"/>
  <c r="DJ52" i="12"/>
  <c r="DC120" i="12"/>
  <c r="DJ120" i="12"/>
  <c r="DC97" i="12"/>
  <c r="DJ97" i="12"/>
  <c r="DC113" i="12"/>
  <c r="DJ113" i="12"/>
  <c r="DC22" i="12"/>
  <c r="DJ22" i="12"/>
  <c r="DC48" i="12"/>
  <c r="DJ48" i="12"/>
  <c r="DC73" i="12"/>
  <c r="DJ73" i="12"/>
  <c r="DC17" i="12"/>
  <c r="DJ17" i="12"/>
  <c r="DC20" i="12"/>
  <c r="DJ20" i="12"/>
  <c r="DC157" i="12"/>
  <c r="DJ157" i="12"/>
  <c r="DC71" i="12"/>
  <c r="DJ71" i="12"/>
  <c r="DC119" i="12"/>
  <c r="DJ119" i="12"/>
  <c r="DC133" i="12"/>
  <c r="DJ133" i="12"/>
  <c r="DC159" i="12"/>
  <c r="DJ159" i="12"/>
  <c r="DC23" i="12"/>
  <c r="DJ23" i="12"/>
  <c r="DC101" i="12"/>
  <c r="DJ101" i="12"/>
  <c r="DC55" i="12"/>
  <c r="DJ55" i="12"/>
  <c r="DC28" i="12"/>
  <c r="DJ28" i="12"/>
  <c r="DC15" i="12"/>
  <c r="DJ15" i="12"/>
  <c r="DC145" i="12"/>
  <c r="DJ145" i="12"/>
  <c r="DC160" i="12"/>
  <c r="DJ160" i="12"/>
  <c r="DC161" i="12"/>
  <c r="DJ161" i="12"/>
  <c r="DC80" i="12"/>
  <c r="DJ80" i="12"/>
  <c r="DC135" i="12"/>
  <c r="DJ135" i="12"/>
  <c r="DC13" i="12"/>
  <c r="DJ13" i="12"/>
  <c r="DC46" i="12"/>
  <c r="DJ46" i="12"/>
  <c r="DC116" i="12"/>
  <c r="DJ116" i="12"/>
  <c r="DB134" i="12"/>
  <c r="DB123" i="12"/>
  <c r="DB9" i="12"/>
  <c r="DB5" i="12"/>
  <c r="DB83" i="12"/>
  <c r="DB27" i="12"/>
  <c r="DB40" i="12"/>
  <c r="DB99" i="12"/>
  <c r="DB39" i="12"/>
  <c r="DB16" i="12"/>
  <c r="DB21" i="12"/>
  <c r="DB26" i="12"/>
  <c r="DB112" i="12"/>
  <c r="DB67" i="12"/>
  <c r="DB58" i="12"/>
  <c r="DB141" i="12"/>
  <c r="DB140" i="12"/>
  <c r="DB3" i="12"/>
  <c r="DB30" i="12"/>
  <c r="DB50" i="12"/>
  <c r="CS164" i="12"/>
  <c r="DG164" i="12"/>
  <c r="CV164" i="12"/>
  <c r="DC112" i="12" l="1"/>
  <c r="DJ112" i="12"/>
  <c r="DC50" i="12"/>
  <c r="DJ50" i="12"/>
  <c r="DC26" i="12"/>
  <c r="DJ26" i="12"/>
  <c r="DC5" i="12"/>
  <c r="DJ5" i="12"/>
  <c r="DC30" i="12"/>
  <c r="DJ30" i="12"/>
  <c r="DC21" i="12"/>
  <c r="DJ21" i="12"/>
  <c r="DC9" i="12"/>
  <c r="DJ9" i="12"/>
  <c r="DC27" i="12"/>
  <c r="DJ27" i="12"/>
  <c r="DC67" i="12"/>
  <c r="DJ67" i="12"/>
  <c r="DC83" i="12"/>
  <c r="DJ83" i="12"/>
  <c r="DC3" i="12"/>
  <c r="DJ3" i="12"/>
  <c r="DC16" i="12"/>
  <c r="DJ16" i="12"/>
  <c r="DC123" i="12"/>
  <c r="DJ123" i="12"/>
  <c r="DC140" i="12"/>
  <c r="DJ140" i="12"/>
  <c r="DC39" i="12"/>
  <c r="DJ39" i="12"/>
  <c r="DC134" i="12"/>
  <c r="DJ134" i="12"/>
  <c r="DC141" i="12"/>
  <c r="DJ141" i="12"/>
  <c r="DC99" i="12"/>
  <c r="DJ99" i="12"/>
  <c r="DC58" i="12"/>
  <c r="DJ58" i="12"/>
  <c r="DC40" i="12"/>
  <c r="DJ40" i="12"/>
  <c r="DH6" i="12"/>
  <c r="DI6" i="12" s="1"/>
  <c r="DH35" i="12"/>
  <c r="DI35" i="12" s="1"/>
  <c r="DH59" i="12"/>
  <c r="DI59" i="12" s="1"/>
  <c r="DH80" i="12"/>
  <c r="DI80" i="12" s="1"/>
  <c r="DH54" i="12"/>
  <c r="DI54" i="12" s="1"/>
  <c r="DH105" i="12"/>
  <c r="DI105" i="12" s="1"/>
  <c r="DH162" i="12"/>
  <c r="DI162" i="12" s="1"/>
  <c r="DH151" i="12"/>
  <c r="DI151" i="12" s="1"/>
  <c r="DH92" i="12"/>
  <c r="DI92" i="12" s="1"/>
  <c r="DH68" i="12"/>
  <c r="DI68" i="12" s="1"/>
  <c r="DH16" i="12"/>
  <c r="DI16" i="12" s="1"/>
  <c r="DH149" i="12"/>
  <c r="DI149" i="12" s="1"/>
  <c r="DH107" i="12"/>
  <c r="DI107" i="12" s="1"/>
  <c r="DH30" i="12"/>
  <c r="DI30" i="12" s="1"/>
  <c r="DH120" i="12"/>
  <c r="DI120" i="12" s="1"/>
  <c r="DH45" i="12"/>
  <c r="DI45" i="12" s="1"/>
  <c r="DH86" i="12"/>
  <c r="DI86" i="12" s="1"/>
  <c r="DH153" i="12"/>
  <c r="DI153" i="12" s="1"/>
  <c r="DH53" i="12"/>
  <c r="DI53" i="12" s="1"/>
  <c r="DH42" i="12"/>
  <c r="DI42" i="12" s="1"/>
  <c r="DH66" i="12"/>
  <c r="DI66" i="12" s="1"/>
  <c r="DH9" i="12"/>
  <c r="DI9" i="12" s="1"/>
  <c r="DH138" i="12"/>
  <c r="DI138" i="12" s="1"/>
  <c r="DH133" i="12"/>
  <c r="DI133" i="12" s="1"/>
  <c r="DH103" i="12"/>
  <c r="DI103" i="12" s="1"/>
  <c r="DH90" i="12"/>
  <c r="DI90" i="12" s="1"/>
  <c r="DH134" i="12"/>
  <c r="DI134" i="12" s="1"/>
  <c r="DH101" i="12"/>
  <c r="DI101" i="12" s="1"/>
  <c r="DH62" i="12"/>
  <c r="DI62" i="12" s="1"/>
  <c r="DH12" i="12"/>
  <c r="DI12" i="12" s="1"/>
  <c r="DH146" i="12"/>
  <c r="DI146" i="12" s="1"/>
  <c r="DH44" i="12"/>
  <c r="DI44" i="12" s="1"/>
  <c r="DH157" i="12"/>
  <c r="DI157" i="12" s="1"/>
  <c r="DH64" i="12"/>
  <c r="DI64" i="12" s="1"/>
  <c r="DH13" i="12"/>
  <c r="DI13" i="12" s="1"/>
  <c r="DH7" i="12"/>
  <c r="DI7" i="12" s="1"/>
  <c r="DH74" i="12"/>
  <c r="DI74" i="12" s="1"/>
  <c r="DH39" i="12"/>
  <c r="DI39" i="12" s="1"/>
  <c r="DH20" i="12"/>
  <c r="DI20" i="12" s="1"/>
  <c r="DH139" i="12"/>
  <c r="DI139" i="12" s="1"/>
  <c r="DH136" i="12"/>
  <c r="DI136" i="12" s="1"/>
  <c r="DH32" i="12"/>
  <c r="DI32" i="12" s="1"/>
  <c r="DH85" i="12"/>
  <c r="DI85" i="12" s="1"/>
  <c r="DH49" i="12"/>
  <c r="DI49" i="12" s="1"/>
  <c r="DH111" i="12"/>
  <c r="DI111" i="12" s="1"/>
  <c r="DH25" i="12"/>
  <c r="DI25" i="12" s="1"/>
  <c r="DH23" i="12"/>
  <c r="DI23" i="12" s="1"/>
  <c r="DH155" i="12"/>
  <c r="DI155" i="12" s="1"/>
  <c r="DH116" i="12"/>
  <c r="DI116" i="12" s="1"/>
  <c r="DH21" i="12"/>
  <c r="DI21" i="12" s="1"/>
  <c r="DH127" i="12"/>
  <c r="DI127" i="12" s="1"/>
  <c r="DH76" i="12"/>
  <c r="DI76" i="12" s="1"/>
  <c r="DH102" i="12"/>
  <c r="DI102" i="12" s="1"/>
  <c r="DH118" i="12"/>
  <c r="DI118" i="12" s="1"/>
  <c r="DH38" i="12"/>
  <c r="DI38" i="12" s="1"/>
  <c r="DH100" i="12"/>
  <c r="DI100" i="12" s="1"/>
  <c r="DH124" i="12"/>
  <c r="DI124" i="12" s="1"/>
  <c r="DH51" i="12"/>
  <c r="DI51" i="12" s="1"/>
  <c r="DH27" i="12"/>
  <c r="DI27" i="12" s="1"/>
  <c r="DH8" i="12"/>
  <c r="DI8" i="12" s="1"/>
  <c r="DH140" i="12"/>
  <c r="DI140" i="12" s="1"/>
  <c r="DH97" i="12"/>
  <c r="DI97" i="12" s="1"/>
  <c r="DH115" i="12"/>
  <c r="DI115" i="12" s="1"/>
  <c r="DH40" i="12"/>
  <c r="DI40" i="12" s="1"/>
  <c r="DH117" i="12"/>
  <c r="DI117" i="12" s="1"/>
  <c r="DH19" i="12"/>
  <c r="DI19" i="12" s="1"/>
  <c r="DH11" i="12"/>
  <c r="DI11" i="12" s="1"/>
  <c r="DH61" i="12"/>
  <c r="DI61" i="12" s="1"/>
  <c r="DH93" i="12"/>
  <c r="DI93" i="12" s="1"/>
  <c r="DH94" i="12"/>
  <c r="DI94" i="12" s="1"/>
  <c r="DH5" i="12"/>
  <c r="DI5" i="12" s="1"/>
  <c r="DH73" i="12"/>
  <c r="DI73" i="12" s="1"/>
  <c r="DH87" i="12"/>
  <c r="DI87" i="12" s="1"/>
  <c r="DH34" i="12"/>
  <c r="DI34" i="12" s="1"/>
  <c r="DH22" i="12"/>
  <c r="DI22" i="12" s="1"/>
  <c r="DH114" i="12"/>
  <c r="DI114" i="12" s="1"/>
  <c r="DH154" i="12"/>
  <c r="DI154" i="12" s="1"/>
  <c r="DH119" i="12"/>
  <c r="DI119" i="12" s="1"/>
  <c r="DH29" i="12"/>
  <c r="DI29" i="12" s="1"/>
  <c r="DH141" i="12"/>
  <c r="DI141" i="12" s="1"/>
  <c r="DH150" i="12"/>
  <c r="DI150" i="12" s="1"/>
  <c r="DH89" i="12"/>
  <c r="DI89" i="12" s="1"/>
  <c r="DH75" i="12"/>
  <c r="DI75" i="12" s="1"/>
  <c r="DH137" i="12"/>
  <c r="DI137" i="12" s="1"/>
  <c r="DH78" i="12"/>
  <c r="DI78" i="12" s="1"/>
  <c r="DH57" i="12"/>
  <c r="DI57" i="12" s="1"/>
  <c r="DH46" i="12"/>
  <c r="DI46" i="12" s="1"/>
  <c r="DH41" i="12"/>
  <c r="DI41" i="12" s="1"/>
  <c r="DH104" i="12"/>
  <c r="DI104" i="12" s="1"/>
  <c r="DH28" i="12"/>
  <c r="DI28" i="12" s="1"/>
  <c r="DH112" i="12"/>
  <c r="DI112" i="12" s="1"/>
  <c r="DH17" i="12"/>
  <c r="DI17" i="12" s="1"/>
  <c r="DH130" i="12"/>
  <c r="DI130" i="12" s="1"/>
  <c r="DH71" i="12"/>
  <c r="DI71" i="12" s="1"/>
  <c r="DH106" i="12"/>
  <c r="DI106" i="12" s="1"/>
  <c r="DH14" i="12"/>
  <c r="DI14" i="12" s="1"/>
  <c r="DH159" i="12"/>
  <c r="DI159" i="12" s="1"/>
  <c r="DH148" i="12"/>
  <c r="DI148" i="12" s="1"/>
  <c r="DH163" i="12"/>
  <c r="DI163" i="12" s="1"/>
  <c r="DH125" i="12"/>
  <c r="DI125" i="12" s="1"/>
  <c r="DH144" i="12"/>
  <c r="DI144" i="12" s="1"/>
  <c r="DH81" i="12"/>
  <c r="DI81" i="12" s="1"/>
  <c r="DH4" i="12"/>
  <c r="DI4" i="12" s="1"/>
  <c r="DH122" i="12"/>
  <c r="DI122" i="12" s="1"/>
  <c r="DH95" i="12"/>
  <c r="DI95" i="12" s="1"/>
  <c r="DH82" i="12"/>
  <c r="DI82" i="12" s="1"/>
  <c r="DH147" i="12"/>
  <c r="DI147" i="12" s="1"/>
  <c r="DH60" i="12"/>
  <c r="DI60" i="12" s="1"/>
  <c r="DH56" i="12"/>
  <c r="DI56" i="12" s="1"/>
  <c r="DH99" i="12"/>
  <c r="DI99" i="12" s="1"/>
  <c r="DH98" i="12"/>
  <c r="DI98" i="12" s="1"/>
  <c r="DH135" i="12"/>
  <c r="DI135" i="12" s="1"/>
  <c r="DH55" i="12"/>
  <c r="DI55" i="12" s="1"/>
  <c r="DH3" i="12"/>
  <c r="DI3" i="12" s="1"/>
  <c r="DH84" i="12"/>
  <c r="DI84" i="12" s="1"/>
  <c r="DH152" i="12"/>
  <c r="DI152" i="12" s="1"/>
  <c r="DH63" i="12"/>
  <c r="DI63" i="12" s="1"/>
  <c r="DH109" i="12"/>
  <c r="DI109" i="12" s="1"/>
  <c r="DH69" i="12"/>
  <c r="DI69" i="12" s="1"/>
  <c r="DH123" i="12"/>
  <c r="DI123" i="12" s="1"/>
  <c r="DH24" i="12"/>
  <c r="DI24" i="12" s="1"/>
  <c r="DH79" i="12"/>
  <c r="DI79" i="12" s="1"/>
  <c r="DH88" i="12"/>
  <c r="DI88" i="12" s="1"/>
  <c r="DH26" i="12"/>
  <c r="DI26" i="12" s="1"/>
  <c r="DH43" i="12"/>
  <c r="DI43" i="12" s="1"/>
  <c r="DH72" i="12"/>
  <c r="DI72" i="12" s="1"/>
  <c r="DH18" i="12"/>
  <c r="DI18" i="12" s="1"/>
  <c r="DH145" i="12"/>
  <c r="DI145" i="12" s="1"/>
  <c r="DH58" i="12"/>
  <c r="DI58" i="12" s="1"/>
  <c r="DH96" i="12"/>
  <c r="DI96" i="12" s="1"/>
  <c r="DH36" i="12"/>
  <c r="DI36" i="12" s="1"/>
  <c r="DH67" i="12"/>
  <c r="DI67" i="12" s="1"/>
  <c r="DH48" i="12"/>
  <c r="DI48" i="12" s="1"/>
  <c r="DH91" i="12"/>
  <c r="DI91" i="12" s="1"/>
  <c r="DH161" i="12"/>
  <c r="DI161" i="12" s="1"/>
  <c r="DH158" i="12"/>
  <c r="DI158" i="12" s="1"/>
  <c r="DH15" i="12"/>
  <c r="DI15" i="12" s="1"/>
  <c r="DH156" i="12"/>
  <c r="DI156" i="12" s="1"/>
  <c r="DH128" i="12"/>
  <c r="DI128" i="12" s="1"/>
  <c r="DH47" i="12"/>
  <c r="DI47" i="12" s="1"/>
  <c r="DH31" i="12"/>
  <c r="DI31" i="12" s="1"/>
  <c r="DH50" i="12"/>
  <c r="DI50" i="12" s="1"/>
  <c r="DH37" i="12"/>
  <c r="DI37" i="12" s="1"/>
  <c r="DH110" i="12"/>
  <c r="DI110" i="12" s="1"/>
  <c r="DH77" i="12"/>
  <c r="DI77" i="12" s="1"/>
  <c r="DH131" i="12"/>
  <c r="DI131" i="12" s="1"/>
  <c r="DH142" i="12"/>
  <c r="DI142" i="12" s="1"/>
  <c r="DH10" i="12"/>
  <c r="DI10" i="12" s="1"/>
  <c r="DH126" i="12"/>
  <c r="DI126" i="12" s="1"/>
  <c r="DH33" i="12"/>
  <c r="DI33" i="12" s="1"/>
  <c r="DH121" i="12"/>
  <c r="DI121" i="12" s="1"/>
  <c r="DH129" i="12"/>
  <c r="DI129" i="12" s="1"/>
  <c r="DH83" i="12"/>
  <c r="DI83" i="12" s="1"/>
  <c r="DH52" i="12"/>
  <c r="DI52" i="12" s="1"/>
  <c r="DH65" i="12"/>
  <c r="DI65" i="12" s="1"/>
  <c r="DH108" i="12"/>
  <c r="DI108" i="12" s="1"/>
  <c r="DH143" i="12"/>
  <c r="DI143" i="12" s="1"/>
  <c r="DH113" i="12"/>
  <c r="DI113" i="12" s="1"/>
  <c r="DH70" i="12"/>
  <c r="DI70" i="12" s="1"/>
  <c r="DH132" i="12"/>
  <c r="DI132" i="12" s="1"/>
  <c r="DH160" i="12"/>
  <c r="DI160" i="12" s="1"/>
  <c r="DH2" i="12"/>
  <c r="DI2" i="12" s="1"/>
  <c r="DK30" i="12" l="1"/>
  <c r="DI164" i="12"/>
  <c r="DH164" i="12"/>
  <c r="DK112" i="12" l="1"/>
  <c r="DK96" i="12"/>
  <c r="DK55" i="12"/>
  <c r="DK131" i="12"/>
  <c r="DK87" i="12"/>
  <c r="DK155" i="12"/>
  <c r="DK134" i="12"/>
  <c r="DK26" i="12"/>
  <c r="DK129" i="12"/>
  <c r="DK154" i="12"/>
  <c r="DK128" i="12"/>
  <c r="DK37" i="12"/>
  <c r="DK31" i="12"/>
  <c r="DK88" i="12"/>
  <c r="DK32" i="12"/>
  <c r="DK12" i="12"/>
  <c r="DK102" i="12"/>
  <c r="DK113" i="12"/>
  <c r="DK8" i="12"/>
  <c r="DK107" i="12"/>
  <c r="DK159" i="12"/>
  <c r="DK24" i="12"/>
  <c r="DK38" i="12"/>
  <c r="DK90" i="12"/>
  <c r="DK120" i="12"/>
  <c r="DK78" i="12"/>
  <c r="DK160" i="12"/>
  <c r="DK163" i="12"/>
  <c r="DK142" i="12"/>
  <c r="DK77" i="12"/>
  <c r="DK92" i="12"/>
  <c r="DK130" i="12"/>
  <c r="DK161" i="12"/>
  <c r="DK6" i="12"/>
  <c r="DK56" i="12"/>
  <c r="DK101" i="12"/>
  <c r="DK36" i="12"/>
  <c r="DK132" i="12"/>
  <c r="DK122" i="12"/>
  <c r="DK138" i="12"/>
  <c r="DK100" i="12"/>
  <c r="DK7" i="12"/>
  <c r="DK64" i="12"/>
  <c r="DK35" i="12"/>
  <c r="DK148" i="12"/>
  <c r="DK74" i="12"/>
  <c r="DK39" i="12"/>
  <c r="DK54" i="12"/>
  <c r="DK20" i="12"/>
  <c r="DK10" i="12"/>
  <c r="DK27" i="12"/>
  <c r="DK143" i="12"/>
  <c r="DK62" i="12"/>
  <c r="DK19" i="12"/>
  <c r="DK52" i="12"/>
  <c r="DK60" i="12"/>
  <c r="DK121" i="12"/>
  <c r="DK156" i="12"/>
  <c r="DK70" i="12"/>
  <c r="DK66" i="12"/>
  <c r="DK67" i="12"/>
  <c r="DK144" i="12"/>
  <c r="DK14" i="12"/>
  <c r="DK23" i="12"/>
  <c r="DK157" i="12"/>
  <c r="DK119" i="12"/>
  <c r="DK127" i="12"/>
  <c r="DK73" i="12"/>
  <c r="DK137" i="12"/>
  <c r="DK33" i="12"/>
  <c r="DK124" i="12"/>
  <c r="DK82" i="12"/>
  <c r="DK108" i="12"/>
  <c r="DK150" i="12"/>
  <c r="DK46" i="12"/>
  <c r="DK81" i="12"/>
  <c r="DK104" i="12"/>
  <c r="DK16" i="12"/>
  <c r="DK9" i="12"/>
  <c r="DK11" i="12"/>
  <c r="DK48" i="12"/>
  <c r="DK91" i="12"/>
  <c r="DK5" i="12"/>
  <c r="DK83" i="12"/>
  <c r="DK45" i="12"/>
  <c r="DK15" i="12"/>
  <c r="DK63" i="12"/>
  <c r="DK85" i="12"/>
  <c r="DK40" i="12"/>
  <c r="DK147" i="12"/>
  <c r="DK158" i="12"/>
  <c r="DK68" i="12"/>
  <c r="DK42" i="12"/>
  <c r="DK3" i="12"/>
  <c r="DK80" i="12"/>
  <c r="DK49" i="12"/>
  <c r="DK75" i="12"/>
  <c r="DK94" i="12"/>
  <c r="DK133" i="12"/>
  <c r="DK28" i="12"/>
  <c r="DK136" i="12"/>
  <c r="DK153" i="12"/>
  <c r="DK135" i="12"/>
  <c r="DK13" i="12"/>
  <c r="DK43" i="12"/>
  <c r="DK25" i="12"/>
  <c r="DK151" i="12"/>
  <c r="DK57" i="12"/>
  <c r="DK110" i="12"/>
  <c r="DK72" i="12"/>
  <c r="DK79" i="12"/>
  <c r="DK126" i="12"/>
  <c r="DK44" i="12"/>
  <c r="DK97" i="12"/>
  <c r="DK89" i="12"/>
  <c r="DK21" i="12"/>
  <c r="DK47" i="12"/>
  <c r="DK116" i="12"/>
  <c r="DK162" i="12"/>
  <c r="DK18" i="12"/>
  <c r="DK69" i="12"/>
  <c r="DK115" i="12"/>
  <c r="DK118" i="12"/>
  <c r="DK125" i="12"/>
  <c r="DK152" i="12"/>
  <c r="DK84" i="12"/>
  <c r="DK123" i="12"/>
  <c r="DK141" i="12"/>
  <c r="DK103" i="12"/>
  <c r="DK98" i="12"/>
  <c r="DK86" i="12"/>
  <c r="DK93" i="12"/>
  <c r="DK117" i="12"/>
  <c r="DK51" i="12"/>
  <c r="DK71" i="12"/>
  <c r="DK146" i="12"/>
  <c r="DK4" i="12"/>
  <c r="DK17" i="12"/>
  <c r="DK140" i="12"/>
  <c r="DK50" i="12"/>
  <c r="DK58" i="12"/>
  <c r="DK53" i="12"/>
  <c r="DK149" i="12"/>
  <c r="DK59" i="12"/>
  <c r="DK76" i="12"/>
  <c r="DK105" i="12"/>
  <c r="DK109" i="12"/>
  <c r="DK29" i="12"/>
  <c r="DK65" i="12"/>
  <c r="DK114" i="12"/>
  <c r="DK61" i="12"/>
  <c r="DK34" i="12"/>
  <c r="DK111" i="12"/>
  <c r="DK139" i="12"/>
  <c r="DK106" i="12"/>
  <c r="DK95" i="12"/>
  <c r="DK145" i="12"/>
  <c r="DK41" i="12"/>
  <c r="DK22" i="12"/>
  <c r="DK99" i="12"/>
  <c r="DK2" i="12" l="1"/>
</calcChain>
</file>

<file path=xl/sharedStrings.xml><?xml version="1.0" encoding="utf-8"?>
<sst xmlns="http://schemas.openxmlformats.org/spreadsheetml/2006/main" count="345" uniqueCount="342">
  <si>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</si>
  <si>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</si>
  <si>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</si>
  <si>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</si>
  <si>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</si>
  <si>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</si>
  <si>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</si>
  <si>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</si>
  <si>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</si>
  <si>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</si>
  <si>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</si>
  <si>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</si>
  <si>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</si>
  <si>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</si>
  <si>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</si>
  <si>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</si>
  <si>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</si>
  <si>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</si>
  <si>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</si>
  <si>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</si>
  <si>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</si>
  <si>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</si>
  <si>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</si>
  <si>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</si>
  <si>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</si>
  <si>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</si>
  <si>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fair_value_mult</t>
  </si>
  <si>
    <t>drop</t>
  </si>
  <si>
    <t>climb</t>
  </si>
  <si>
    <t>geomean</t>
  </si>
  <si>
    <t>score</t>
  </si>
  <si>
    <t>statusAdj</t>
  </si>
  <si>
    <t>sharpe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</si>
  <si>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</si>
  <si>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</si>
  <si>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</si>
  <si>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</si>
  <si>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</si>
  <si>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</si>
  <si>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</si>
  <si>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</si>
  <si>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</si>
  <si>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</si>
  <si>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</si>
  <si>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</si>
  <si>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</si>
  <si>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</si>
  <si>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</si>
  <si>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</si>
  <si>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</si>
  <si>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yestDir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</si>
  <si>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</si>
  <si>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</si>
  <si>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</si>
  <si>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</si>
  <si>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</si>
  <si>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</si>
  <si>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</si>
  <si>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</si>
  <si>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</si>
  <si>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</si>
  <si>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</si>
  <si>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</si>
  <si>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</si>
  <si>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</si>
  <si>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</si>
  <si>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</si>
  <si>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</si>
  <si>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</si>
  <si>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</si>
  <si>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</si>
  <si>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</si>
  <si>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</si>
  <si>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nShrs</t>
  </si>
  <si>
    <t>currentlyActive</t>
  </si>
  <si>
    <t>statusAdj2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</si>
  <si>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</si>
  <si>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</si>
  <si>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</si>
  <si>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</si>
  <si>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</si>
  <si>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</si>
  <si>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</si>
  <si>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OR</t>
  </si>
  <si>
    <t>RED/GREEN</t>
  </si>
  <si>
    <t>nSharesET</t>
  </si>
  <si>
    <t>PctTargET</t>
  </si>
  <si>
    <t>nSharesFid</t>
  </si>
  <si>
    <t>pctTargFid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</si>
  <si>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</si>
  <si>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</si>
  <si>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</si>
  <si>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</si>
  <si>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</si>
  <si>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</si>
  <si>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</si>
  <si>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</si>
  <si>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</si>
  <si>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</si>
  <si>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</si>
  <si>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</si>
  <si>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</si>
  <si>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</si>
  <si>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</si>
  <si>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</si>
  <si>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</si>
  <si>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</si>
  <si>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</si>
  <si>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</si>
  <si>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</si>
  <si>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</si>
  <si>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</si>
  <si>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</si>
  <si>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</si>
  <si>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</si>
  <si>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</si>
  <si>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</si>
  <si>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</si>
  <si>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</si>
  <si>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</si>
  <si>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</si>
  <si>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</si>
  <si>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</si>
  <si>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</si>
  <si>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</si>
  <si>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</si>
  <si>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</si>
  <si>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</si>
  <si>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</si>
  <si>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</si>
  <si>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</si>
  <si>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</si>
  <si>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</si>
  <si>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</si>
  <si>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</si>
  <si>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</si>
  <si>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</si>
  <si>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</si>
  <si>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</si>
  <si>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</si>
  <si>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</si>
  <si>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</si>
  <si>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</si>
  <si>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</si>
  <si>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</si>
  <si>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</si>
  <si>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</si>
  <si>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</si>
  <si>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</si>
  <si>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</si>
  <si>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</si>
  <si>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</si>
  <si>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</si>
  <si>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</si>
  <si>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</si>
  <si>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</si>
  <si>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</si>
  <si>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</si>
  <si>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</si>
  <si>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</si>
  <si>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</si>
  <si>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</si>
  <si>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</si>
  <si>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</si>
  <si>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</si>
  <si>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</si>
  <si>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</si>
  <si>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</si>
  <si>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</si>
  <si>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</si>
  <si>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</si>
  <si>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</si>
  <si>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</si>
  <si>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</si>
  <si>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</si>
  <si>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</si>
  <si>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</si>
  <si>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</si>
  <si>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</si>
  <si>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</si>
  <si>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</si>
  <si>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</si>
  <si>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</si>
  <si>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</si>
  <si>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</si>
  <si>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</si>
  <si>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</si>
  <si>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</si>
  <si>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</si>
  <si>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</si>
  <si>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</si>
  <si>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LFMD</t>
  </si>
  <si>
    <t>PETV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</si>
  <si>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</si>
  <si>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</si>
  <si>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</si>
  <si>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</si>
  <si>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</si>
  <si>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</si>
  <si>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</si>
  <si>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</si>
  <si>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</si>
  <si>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</si>
  <si>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</si>
  <si>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</si>
  <si>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</si>
  <si>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</si>
  <si>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</si>
  <si>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</si>
  <si>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</si>
  <si>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DMIRA</t>
  </si>
  <si>
    <t>PTON</t>
  </si>
  <si>
    <t>https://drive.google.com/drive/folders/11wGnpuH3ZcG_6yy3OCOXjwJdiobPGCqX</t>
  </si>
  <si>
    <t>DYAI</t>
  </si>
  <si>
    <t>HMY</t>
  </si>
  <si>
    <t>statCopy</t>
  </si>
  <si>
    <t>BTTR</t>
  </si>
  <si>
    <t>MOBQ</t>
  </si>
  <si>
    <t>CTGO</t>
  </si>
  <si>
    <t>RMD</t>
  </si>
  <si>
    <t>Owned</t>
  </si>
  <si>
    <t>FKWL</t>
  </si>
  <si>
    <t>CEF</t>
  </si>
  <si>
    <t>CENN</t>
  </si>
  <si>
    <t>RVYL</t>
  </si>
  <si>
    <t>ACN</t>
  </si>
  <si>
    <t>TSCO</t>
  </si>
  <si>
    <t>CGAU</t>
  </si>
  <si>
    <t>HNRG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</si>
  <si>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</si>
  <si>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</si>
  <si>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</si>
  <si>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</si>
  <si>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</si>
  <si>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</si>
  <si>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</si>
  <si>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</si>
  <si>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</si>
  <si>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</si>
  <si>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</si>
  <si>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</si>
  <si>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</si>
  <si>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</si>
  <si>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</si>
  <si>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</si>
  <si>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</si>
  <si>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</si>
  <si>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</si>
  <si>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CHEF</t>
  </si>
  <si>
    <t>COOP</t>
  </si>
  <si>
    <t>DQ</t>
  </si>
  <si>
    <t>neach</t>
  </si>
  <si>
    <t>BRTX</t>
  </si>
  <si>
    <t>ESOA</t>
  </si>
  <si>
    <t>NOW</t>
  </si>
  <si>
    <t>TMUS</t>
  </si>
  <si>
    <t>DGX</t>
  </si>
  <si>
    <t>YORW</t>
  </si>
  <si>
    <t>rsiWt</t>
  </si>
  <si>
    <t>Amt</t>
  </si>
  <si>
    <t>Amt in RSI</t>
  </si>
  <si>
    <t>rsiDollarsTarget</t>
  </si>
  <si>
    <t>ddiff</t>
  </si>
  <si>
    <t>rsiWtN</t>
  </si>
  <si>
    <t>shWtPos</t>
  </si>
  <si>
    <t>shWNorm</t>
  </si>
  <si>
    <t>rsiShNorm</t>
  </si>
  <si>
    <t>pctDiff</t>
  </si>
  <si>
    <t>SAND</t>
  </si>
  <si>
    <t>WRN</t>
  </si>
  <si>
    <t>EA</t>
  </si>
  <si>
    <t>LPLA</t>
  </si>
  <si>
    <t>TGLS</t>
  </si>
  <si>
    <t>VIVO</t>
  </si>
  <si>
    <t>rsiDollarsIn</t>
  </si>
  <si>
    <t>APPS</t>
  </si>
  <si>
    <t>CPRI</t>
  </si>
  <si>
    <t>GGB</t>
  </si>
  <si>
    <t>SIX</t>
  </si>
  <si>
    <t>TRGP</t>
  </si>
  <si>
    <t>UI</t>
  </si>
  <si>
    <t>ZBRA</t>
  </si>
  <si>
    <t>TTC</t>
  </si>
  <si>
    <t>AMED</t>
  </si>
  <si>
    <t>CROX</t>
  </si>
  <si>
    <t>CTSH</t>
  </si>
  <si>
    <t>EPSN</t>
  </si>
  <si>
    <t>FSLR</t>
  </si>
  <si>
    <t>GTLS</t>
  </si>
  <si>
    <t>HLIT</t>
  </si>
  <si>
    <t>MMYT</t>
  </si>
  <si>
    <t>MPX</t>
  </si>
  <si>
    <t>VOC</t>
  </si>
  <si>
    <t>WD</t>
  </si>
  <si>
    <t>status</t>
  </si>
  <si>
    <t>buy_pt_up_p50</t>
  </si>
  <si>
    <t>buy_pt_up_p95</t>
  </si>
  <si>
    <t>buy_pt_down_p50</t>
  </si>
  <si>
    <t>buy_pt_down_p95</t>
  </si>
  <si>
    <t>sell_pt_up_p50</t>
  </si>
  <si>
    <t>sell_pt_up_p95</t>
  </si>
  <si>
    <t>sell_pt_down_p50</t>
  </si>
  <si>
    <t>sell_pt_down_p95</t>
  </si>
  <si>
    <t>buy_pt_up_p30</t>
  </si>
  <si>
    <t>buy_pt_up_p40</t>
  </si>
  <si>
    <t>buy_pt_up_p61</t>
  </si>
  <si>
    <t>buy_pt_up_p73</t>
  </si>
  <si>
    <t>buy_pt_up_p84</t>
  </si>
  <si>
    <t>buy_pt_down_p30</t>
  </si>
  <si>
    <t>buy_pt_down_p40</t>
  </si>
  <si>
    <t>buy_pt_down_p61</t>
  </si>
  <si>
    <t>buy_pt_down_p73</t>
  </si>
  <si>
    <t>buy_pt_down_p84</t>
  </si>
  <si>
    <t>sell_pt_up_p30</t>
  </si>
  <si>
    <t>sell_pt_up_p40</t>
  </si>
  <si>
    <t>sell_pt_up_p61</t>
  </si>
  <si>
    <t>sell_pt_up_p73</t>
  </si>
  <si>
    <t>sell_pt_up_p84</t>
  </si>
  <si>
    <t>sell_pt_down_p30</t>
  </si>
  <si>
    <t>sell_pt_down_p40</t>
  </si>
  <si>
    <t>sell_pt_down_p61</t>
  </si>
  <si>
    <t>sell_pt_down_p73</t>
  </si>
  <si>
    <t>sell_pt_down_p84</t>
  </si>
  <si>
    <t>bsET</t>
  </si>
  <si>
    <t>buyUpET</t>
  </si>
  <si>
    <t>buyDownET</t>
  </si>
  <si>
    <t>sellUpET</t>
  </si>
  <si>
    <t>sellDownET</t>
  </si>
  <si>
    <t>buyUpFid</t>
  </si>
  <si>
    <t>buyDownFid</t>
  </si>
  <si>
    <t>sellUpFid</t>
  </si>
  <si>
    <t>sellDownFId</t>
  </si>
  <si>
    <t>bsFid</t>
  </si>
  <si>
    <t>buyUpTD</t>
  </si>
  <si>
    <t>buyDownTD</t>
  </si>
  <si>
    <t>sellUpTD</t>
  </si>
  <si>
    <t>sellDownTD</t>
  </si>
  <si>
    <t>bsTD</t>
  </si>
  <si>
    <t>etUD</t>
  </si>
  <si>
    <t>statusScaled</t>
  </si>
  <si>
    <t>FidUD</t>
  </si>
  <si>
    <t>tdUD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</si>
</sst>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auto="1"/>
      </top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1" fontId="3" fillId="4" borderId="0" xfId="0" applyNumberFormat="1" applyFont="1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1" fontId="0" fillId="11" borderId="0" xfId="0" applyNumberFormat="1" applyFill="1"/>
    <xf numFmtId="1" fontId="4" fillId="12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0" borderId="1" xfId="0" applyNumberFormat="1" applyBorder="1"/>
    <xf numFmtId="0" fontId="5" fillId="8" borderId="0" xfId="0" applyFont="1" applyFill="1"/>
    <xf numFmtId="0" fontId="5" fillId="5" borderId="0" xfId="0" applyFont="1" applyFill="1"/>
    <xf numFmtId="165" fontId="5" fillId="0" borderId="0" xfId="0" applyNumberFormat="1" applyFont="1"/>
    <xf numFmtId="0" fontId="5" fillId="2" borderId="0" xfId="0" applyFont="1" applyFill="1"/>
    <xf numFmtId="0" fontId="5" fillId="7" borderId="0" xfId="0" applyFont="1" applyFill="1"/>
    <xf numFmtId="0" fontId="5" fillId="3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1" xfId="0" applyFont="1" applyFill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/>
    <xf numFmtId="0" fontId="3" fillId="12" borderId="0" xfId="0" applyFont="1" applyFill="1"/>
    <xf numFmtId="0" fontId="3" fillId="12" borderId="2" xfId="0" applyFont="1" applyFill="1" applyBorder="1"/>
    <xf numFmtId="2" fontId="3" fillId="12" borderId="0" xfId="0" applyNumberFormat="1" applyFont="1" applyFill="1"/>
    <xf numFmtId="1" fontId="5" fillId="14" borderId="0" xfId="0" applyNumberFormat="1" applyFont="1" applyFill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2" fontId="0" fillId="13" borderId="0" xfId="0" applyNumberFormat="1" applyFill="1"/>
    <xf numFmtId="2" fontId="0" fillId="0" borderId="10" xfId="0" applyNumberFormat="1" applyBorder="1"/>
    <xf numFmtId="1" fontId="0" fillId="0" borderId="10" xfId="0" applyNumberFormat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7" borderId="0" xfId="0" applyNumberFormat="1" applyFill="1"/>
    <xf numFmtId="2" fontId="6" fillId="0" borderId="0" xfId="0" applyNumberFormat="1" applyFont="1"/>
    <xf numFmtId="2" fontId="6" fillId="14" borderId="0" xfId="0" applyNumberFormat="1" applyFont="1" applyFill="1"/>
    <xf numFmtId="0" fontId="0" fillId="0" borderId="3" xfId="0" applyBorder="1"/>
    <xf numFmtId="0" fontId="3" fillId="12" borderId="11" xfId="0" applyFont="1" applyFill="1" applyBorder="1"/>
    <xf numFmtId="1" fontId="0" fillId="0" borderId="11" xfId="0" applyNumberFormat="1" applyBorder="1"/>
    <xf numFmtId="2" fontId="0" fillId="2" borderId="0" xfId="0" applyNumberFormat="1" applyFill="1"/>
    <xf numFmtId="0" fontId="0" fillId="8" borderId="0" xfId="0" applyFill="1"/>
    <xf numFmtId="2" fontId="6" fillId="9" borderId="0" xfId="0" applyNumberFormat="1" applyFont="1" applyFill="1"/>
    <xf numFmtId="2" fontId="0" fillId="9" borderId="0" xfId="0" applyNumberFormat="1" applyFill="1"/>
    <xf numFmtId="2" fontId="6" fillId="15" borderId="0" xfId="0" applyNumberFormat="1" applyFont="1" applyFill="1"/>
    <xf numFmtId="2" fontId="0" fillId="15" borderId="0" xfId="0" applyNumberFormat="1" applyFill="1"/>
    <xf numFmtId="1" fontId="6" fillId="0" borderId="0" xfId="0" applyNumberFormat="1" applyFont="1"/>
    <xf numFmtId="1" fontId="6" fillId="16" borderId="0" xfId="0" applyNumberFormat="1" applyFont="1" applyFill="1"/>
    <xf numFmtId="2" fontId="6" fillId="10" borderId="0" xfId="0" applyNumberFormat="1" applyFont="1" applyFill="1"/>
    <xf numFmtId="2" fontId="0" fillId="10" borderId="0" xfId="0" applyNumberFormat="1" applyFill="1"/>
    <xf numFmtId="2" fontId="6" fillId="5" borderId="0" xfId="0" applyNumberFormat="1" applyFont="1" applyFill="1"/>
    <xf numFmtId="2" fontId="0" fillId="5" borderId="0" xfId="0" applyNumberFormat="1" applyFill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13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5" xfId="0" applyBorder="1"/>
    <xf numFmtId="0" fontId="0" fillId="0" borderId="14" xfId="0" applyBorder="1"/>
    <xf numFmtId="0" fontId="0" fillId="0" borderId="2" xfId="0" applyBorder="1"/>
    <xf numFmtId="0" fontId="3" fillId="12" borderId="16" xfId="0" applyFont="1" applyFill="1" applyBorder="1"/>
    <xf numFmtId="0" fontId="0" fillId="0" borderId="16" xfId="0" applyBorder="1"/>
    <xf numFmtId="0" fontId="0" fillId="0" borderId="17" xfId="0" applyFill="1" applyBorder="1"/>
    <xf numFmtId="0" fontId="0" fillId="0" borderId="16" xfId="0" applyFill="1" applyBorder="1"/>
    <xf numFmtId="2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3" fillId="12" borderId="18" xfId="0" applyFont="1" applyFill="1" applyBorder="1"/>
    <xf numFmtId="1" fontId="0" fillId="2" borderId="18" xfId="0" applyNumberFormat="1" applyFill="1" applyBorder="1"/>
    <xf numFmtId="0" fontId="0" fillId="0" borderId="19" xfId="0" applyBorder="1"/>
    <xf numFmtId="0" fontId="0" fillId="0" borderId="18" xfId="0" applyBorder="1"/>
    <xf numFmtId="166" fontId="0" fillId="2" borderId="18" xfId="0" applyNumberFormat="1" applyFill="1" applyBorder="1"/>
    <xf numFmtId="165" fontId="0" fillId="0" borderId="16" xfId="0" applyNumberFormat="1" applyBorder="1"/>
    <xf numFmtId="165" fontId="0" fillId="0" borderId="17" xfId="0" applyNumberFormat="1" applyBorder="1"/>
    <xf numFmtId="1" fontId="5" fillId="20" borderId="0" xfId="0" applyNumberFormat="1" applyFont="1" applyFill="1"/>
    <xf numFmtId="1" fontId="0" fillId="20" borderId="0" xfId="0" applyNumberFormat="1" applyFill="1"/>
    <xf numFmtId="2" fontId="5" fillId="21" borderId="0" xfId="0" applyNumberFormat="1" applyFont="1" applyFill="1"/>
    <xf numFmtId="0" fontId="5" fillId="5" borderId="0" xfId="0" applyFont="1" applyFill="1" applyBorder="1"/>
    <xf numFmtId="0" fontId="5" fillId="6" borderId="0" xfId="0" applyFont="1" applyFill="1" applyBorder="1"/>
    <xf numFmtId="1" fontId="0" fillId="0" borderId="0" xfId="0" applyNumberFormat="1" applyBorder="1"/>
    <xf numFmtId="1" fontId="0" fillId="2" borderId="0" xfId="0" applyNumberFormat="1" applyFill="1" applyBorder="1"/>
    <xf numFmtId="0" fontId="5" fillId="2" borderId="0" xfId="0" applyFont="1" applyFill="1" applyBorder="1"/>
    <xf numFmtId="1" fontId="0" fillId="22" borderId="0" xfId="0" applyNumberForma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DV2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8" sqref="AA28"/>
    </sheetView>
  </sheetViews>
  <sheetFormatPr baseColWidth="10" defaultRowHeight="16" x14ac:dyDescent="0.2"/>
  <cols>
    <col min="4" max="4" width="9.83203125" customWidth="1"/>
    <col min="5" max="5" width="10.83203125" hidden="1" customWidth="1"/>
    <col min="15" max="15" width="10.83203125" style="85"/>
    <col min="16" max="22" width="4.6640625" style="66" customWidth="1"/>
    <col min="23" max="23" width="4.6640625" style="70" customWidth="1"/>
    <col min="24" max="29" width="4.6640625" style="71" customWidth="1"/>
    <col min="30" max="30" width="4.6640625" style="78" customWidth="1"/>
    <col min="31" max="43" width="4.6640625" style="66" customWidth="1"/>
    <col min="44" max="44" width="10" style="66" customWidth="1"/>
    <col min="45" max="45" width="10" style="76" hidden="1" customWidth="1"/>
    <col min="46" max="54" width="10" hidden="1" customWidth="1"/>
    <col min="55" max="55" width="8.6640625" hidden="1" customWidth="1"/>
    <col min="56" max="56" width="10" hidden="1" customWidth="1"/>
    <col min="57" max="57" width="10" customWidth="1"/>
    <col min="58" max="59" width="10.33203125" customWidth="1"/>
    <col min="60" max="70" width="11.5" customWidth="1"/>
    <col min="71" max="101" width="10.33203125" customWidth="1"/>
    <col min="117" max="117" width="10.83203125" style="51"/>
    <col min="118" max="118" width="12.1640625" bestFit="1" customWidth="1"/>
    <col min="121" max="121" width="12.1640625" bestFit="1" customWidth="1"/>
  </cols>
  <sheetData>
    <row r="1" spans="1:126" x14ac:dyDescent="0.2">
      <c r="A1" s="31" t="s">
        <v>0</v>
      </c>
      <c r="B1" s="31" t="s">
        <v>50</v>
      </c>
      <c r="C1" s="31" t="s">
        <v>25</v>
      </c>
      <c r="D1" s="31" t="s">
        <v>2</v>
      </c>
      <c r="E1" s="32" t="s">
        <v>19</v>
      </c>
      <c r="F1" s="31" t="s">
        <v>26</v>
      </c>
      <c r="G1" s="32" t="s">
        <v>27</v>
      </c>
      <c r="H1" s="33" t="s">
        <v>28</v>
      </c>
      <c r="I1" s="32" t="s">
        <v>29</v>
      </c>
      <c r="J1" s="32" t="s">
        <v>30</v>
      </c>
      <c r="K1" s="32" t="s">
        <v>32</v>
      </c>
      <c r="L1" s="31" t="s">
        <v>171</v>
      </c>
      <c r="M1" s="31" t="s">
        <v>294</v>
      </c>
      <c r="N1" s="31" t="s">
        <v>339</v>
      </c>
      <c r="O1" s="82" t="s">
        <v>43</v>
      </c>
      <c r="P1" s="31" t="s">
        <v>303</v>
      </c>
      <c r="Q1" s="31" t="s">
        <v>304</v>
      </c>
      <c r="R1" s="31" t="s">
        <v>295</v>
      </c>
      <c r="S1" s="31" t="s">
        <v>305</v>
      </c>
      <c r="T1" s="31" t="s">
        <v>306</v>
      </c>
      <c r="U1" s="31" t="s">
        <v>307</v>
      </c>
      <c r="V1" s="31" t="s">
        <v>296</v>
      </c>
      <c r="W1" s="31" t="s">
        <v>313</v>
      </c>
      <c r="X1" s="31" t="s">
        <v>314</v>
      </c>
      <c r="Y1" s="31" t="s">
        <v>299</v>
      </c>
      <c r="Z1" s="31" t="s">
        <v>315</v>
      </c>
      <c r="AA1" s="31" t="s">
        <v>316</v>
      </c>
      <c r="AB1" s="31" t="s">
        <v>317</v>
      </c>
      <c r="AC1" s="31" t="s">
        <v>300</v>
      </c>
      <c r="AD1" s="31" t="s">
        <v>308</v>
      </c>
      <c r="AE1" s="31" t="s">
        <v>309</v>
      </c>
      <c r="AF1" s="31" t="s">
        <v>297</v>
      </c>
      <c r="AG1" s="31" t="s">
        <v>310</v>
      </c>
      <c r="AH1" s="31" t="s">
        <v>311</v>
      </c>
      <c r="AI1" s="31" t="s">
        <v>312</v>
      </c>
      <c r="AJ1" s="31" t="s">
        <v>298</v>
      </c>
      <c r="AK1" s="31" t="s">
        <v>318</v>
      </c>
      <c r="AL1" s="31" t="s">
        <v>319</v>
      </c>
      <c r="AM1" s="31" t="s">
        <v>301</v>
      </c>
      <c r="AN1" s="31" t="s">
        <v>320</v>
      </c>
      <c r="AO1" s="31" t="s">
        <v>321</v>
      </c>
      <c r="AP1" s="31" t="s">
        <v>322</v>
      </c>
      <c r="AQ1" s="31" t="s">
        <v>302</v>
      </c>
      <c r="AR1" s="31" t="s">
        <v>61</v>
      </c>
      <c r="AS1" s="75" t="s">
        <v>22</v>
      </c>
      <c r="AT1" s="31" t="s">
        <v>31</v>
      </c>
      <c r="AU1" s="31" t="s">
        <v>75</v>
      </c>
      <c r="AV1" s="31" t="s">
        <v>109</v>
      </c>
      <c r="AW1" s="31" t="s">
        <v>45</v>
      </c>
      <c r="AX1" s="31" t="s">
        <v>46</v>
      </c>
      <c r="AY1" s="31" t="s">
        <v>44</v>
      </c>
      <c r="AZ1" s="31" t="s">
        <v>47</v>
      </c>
      <c r="BA1" s="31" t="s">
        <v>76</v>
      </c>
      <c r="BB1" s="31" t="s">
        <v>77</v>
      </c>
      <c r="BC1" s="31" t="s">
        <v>78</v>
      </c>
      <c r="BD1" s="31" t="s">
        <v>79</v>
      </c>
      <c r="BE1" s="31" t="s">
        <v>106</v>
      </c>
      <c r="BF1" s="31" t="s">
        <v>105</v>
      </c>
      <c r="BG1" s="31" t="s">
        <v>70</v>
      </c>
      <c r="BH1" s="31" t="s">
        <v>74</v>
      </c>
      <c r="BI1" s="31" t="s">
        <v>107</v>
      </c>
      <c r="BJ1" s="31" t="s">
        <v>108</v>
      </c>
      <c r="BK1" s="31" t="s">
        <v>69</v>
      </c>
      <c r="BL1" s="31" t="s">
        <v>198</v>
      </c>
      <c r="BM1" s="31" t="s">
        <v>199</v>
      </c>
      <c r="BN1" s="31" t="s">
        <v>200</v>
      </c>
      <c r="BO1" s="31" t="s">
        <v>111</v>
      </c>
      <c r="BP1" s="31" t="s">
        <v>110</v>
      </c>
      <c r="BQ1" s="31" t="s">
        <v>71</v>
      </c>
      <c r="BR1" s="31" t="s">
        <v>89</v>
      </c>
      <c r="BS1" s="36" t="s">
        <v>13</v>
      </c>
      <c r="BT1" s="37" t="s">
        <v>14</v>
      </c>
      <c r="BU1" s="38" t="s">
        <v>15</v>
      </c>
      <c r="BV1" s="39" t="s">
        <v>338</v>
      </c>
      <c r="BW1" s="39" t="s">
        <v>324</v>
      </c>
      <c r="BX1" s="39" t="s">
        <v>325</v>
      </c>
      <c r="BY1" s="39" t="s">
        <v>326</v>
      </c>
      <c r="BZ1" s="39" t="s">
        <v>327</v>
      </c>
      <c r="CA1" s="39" t="s">
        <v>323</v>
      </c>
      <c r="CB1" s="39" t="s">
        <v>85</v>
      </c>
      <c r="CC1" s="40" t="s">
        <v>86</v>
      </c>
      <c r="CD1" s="31" t="s">
        <v>4</v>
      </c>
      <c r="CE1" s="31" t="s">
        <v>5</v>
      </c>
      <c r="CF1" s="31" t="s">
        <v>6</v>
      </c>
      <c r="CG1" s="31" t="s">
        <v>3</v>
      </c>
      <c r="CH1" s="31" t="s">
        <v>16</v>
      </c>
      <c r="CI1" s="31" t="s">
        <v>10</v>
      </c>
      <c r="CJ1" s="31" t="s">
        <v>340</v>
      </c>
      <c r="CK1" s="31" t="s">
        <v>328</v>
      </c>
      <c r="CL1" s="31" t="s">
        <v>329</v>
      </c>
      <c r="CM1" s="31" t="s">
        <v>330</v>
      </c>
      <c r="CN1" s="31" t="s">
        <v>331</v>
      </c>
      <c r="CO1" s="31" t="s">
        <v>332</v>
      </c>
      <c r="CP1" s="31" t="s">
        <v>87</v>
      </c>
      <c r="CQ1" s="31" t="s">
        <v>88</v>
      </c>
      <c r="CR1" s="31" t="s">
        <v>21</v>
      </c>
      <c r="CS1" s="46" t="s">
        <v>33</v>
      </c>
      <c r="CT1" s="31" t="s">
        <v>58</v>
      </c>
      <c r="CU1" s="31" t="s">
        <v>59</v>
      </c>
      <c r="CV1" s="31" t="s">
        <v>60</v>
      </c>
      <c r="CW1" s="31" t="s">
        <v>341</v>
      </c>
      <c r="CX1" s="31" t="s">
        <v>333</v>
      </c>
      <c r="CY1" s="31" t="s">
        <v>334</v>
      </c>
      <c r="CZ1" s="31" t="s">
        <v>335</v>
      </c>
      <c r="DA1" s="31" t="s">
        <v>336</v>
      </c>
      <c r="DB1" s="31" t="s">
        <v>337</v>
      </c>
      <c r="DC1" s="31" t="s">
        <v>73</v>
      </c>
      <c r="DD1" s="31" t="s">
        <v>210</v>
      </c>
      <c r="DE1" s="31" t="s">
        <v>203</v>
      </c>
      <c r="DF1" s="31" t="s">
        <v>204</v>
      </c>
      <c r="DG1" s="31" t="s">
        <v>205</v>
      </c>
      <c r="DH1" s="31" t="s">
        <v>206</v>
      </c>
      <c r="DI1" s="31" t="s">
        <v>207</v>
      </c>
      <c r="DJ1" s="31" t="s">
        <v>208</v>
      </c>
      <c r="DK1" s="31" t="s">
        <v>209</v>
      </c>
      <c r="DL1" s="31" t="s">
        <v>215</v>
      </c>
      <c r="DM1" s="52" t="s">
        <v>220</v>
      </c>
      <c r="DN1" s="31" t="s">
        <v>258</v>
      </c>
      <c r="DO1" s="31" t="s">
        <v>264</v>
      </c>
      <c r="DP1" s="31" t="s">
        <v>265</v>
      </c>
      <c r="DQ1" s="31" t="s">
        <v>263</v>
      </c>
      <c r="DR1" s="31" t="s">
        <v>266</v>
      </c>
      <c r="DS1" s="31" t="s">
        <v>261</v>
      </c>
      <c r="DT1" s="31" t="s">
        <v>274</v>
      </c>
      <c r="DU1" s="31" t="s">
        <v>262</v>
      </c>
      <c r="DV1" s="31" t="s">
        <v>267</v>
      </c>
    </row>
    <row r="2" spans="1:126" x14ac:dyDescent="0.2">
      <c r="A2" s="27" t="s">
        <v>156</v>
      </c>
      <c r="B2">
        <v>1</v>
      </c>
      <c r="C2">
        <v>1</v>
      </c>
      <c r="D2">
        <v>0.81821813823411904</v>
      </c>
      <c r="E2">
        <v>0.18178186176587999</v>
      </c>
      <c r="F2">
        <v>0.98649185538339201</v>
      </c>
      <c r="G2">
        <v>0.139155871291266</v>
      </c>
      <c r="H2">
        <v>0.289594651065608</v>
      </c>
      <c r="I2">
        <v>0.200745600176753</v>
      </c>
      <c r="J2">
        <v>0.34039276548820802</v>
      </c>
      <c r="K2">
        <v>0.95988851919506901</v>
      </c>
      <c r="L2">
        <v>0.61301732741872805</v>
      </c>
      <c r="M2">
        <f>HARMEAN(D2,F2:F2, I2)</f>
        <v>0.4156684671684171</v>
      </c>
      <c r="N2">
        <f>0.6*TAN(3*(1-M2) - 1.5)</f>
        <v>0.1551205299303309</v>
      </c>
      <c r="O2" s="83">
        <v>0</v>
      </c>
      <c r="P2">
        <v>143.34</v>
      </c>
      <c r="Q2">
        <v>143.69999999999999</v>
      </c>
      <c r="R2">
        <v>144.02000000000001</v>
      </c>
      <c r="S2">
        <v>144.76</v>
      </c>
      <c r="T2">
        <v>145.04</v>
      </c>
      <c r="U2">
        <v>145.19</v>
      </c>
      <c r="V2">
        <v>145.97</v>
      </c>
      <c r="W2" s="72">
        <v>148.59</v>
      </c>
      <c r="X2" s="68">
        <v>148.19999999999999</v>
      </c>
      <c r="Y2" s="68">
        <v>147.58000000000001</v>
      </c>
      <c r="Z2" s="68">
        <v>147.06</v>
      </c>
      <c r="AA2" s="68">
        <v>146.6</v>
      </c>
      <c r="AB2" s="68">
        <v>145.77000000000001</v>
      </c>
      <c r="AC2" s="68">
        <v>144.65</v>
      </c>
      <c r="AD2" s="76">
        <v>142.46</v>
      </c>
      <c r="AE2">
        <v>143.01</v>
      </c>
      <c r="AF2">
        <v>143.34</v>
      </c>
      <c r="AG2">
        <v>144.13</v>
      </c>
      <c r="AH2">
        <v>145.5</v>
      </c>
      <c r="AI2">
        <v>145.94999999999999</v>
      </c>
      <c r="AJ2">
        <v>147.08000000000001</v>
      </c>
      <c r="AK2" s="72">
        <v>149</v>
      </c>
      <c r="AL2">
        <v>148.47</v>
      </c>
      <c r="AM2">
        <v>147.29</v>
      </c>
      <c r="AN2">
        <v>147.02000000000001</v>
      </c>
      <c r="AO2">
        <v>146.58000000000001</v>
      </c>
      <c r="AP2">
        <v>146.11000000000001</v>
      </c>
      <c r="AQ2">
        <v>144.74</v>
      </c>
      <c r="AR2">
        <v>145.93</v>
      </c>
      <c r="AS2" s="87">
        <f>0.5 * (D2-MAX($D$3:$D$163))/(MIN($D$3:$D$163)-MAX($D$3:$D$163)) + 0.75</f>
        <v>0.84184497375857892</v>
      </c>
      <c r="AT2" s="17">
        <f>AZ2^N2</f>
        <v>1.1023397353831139</v>
      </c>
      <c r="AU2" s="17">
        <f>(AT2+AV2)/2</f>
        <v>1.1211083464542548</v>
      </c>
      <c r="AV2" s="17">
        <f>BD2^N2</f>
        <v>1.1398769575253958</v>
      </c>
      <c r="AW2" s="17">
        <f>PERCENTILE($K$2:$K$163, 0.05)</f>
        <v>8.5526163141549191E-2</v>
      </c>
      <c r="AX2" s="17">
        <f>PERCENTILE($K$2:$K$163, 0.95)</f>
        <v>0.95961795254787896</v>
      </c>
      <c r="AY2" s="17">
        <f>MIN(MAX(K2,AW2), AX2)</f>
        <v>0.95961795254787896</v>
      </c>
      <c r="AZ2" s="17">
        <f>AY2-$AY$164+1</f>
        <v>1.8740917894063298</v>
      </c>
      <c r="BA2" s="17">
        <f>PERCENTILE($L$2:$L$163, 0.02)</f>
        <v>-0.71261264336762919</v>
      </c>
      <c r="BB2" s="17">
        <f>PERCENTILE($L$2:$L$163, 0.98)</f>
        <v>1.6035625674371927</v>
      </c>
      <c r="BC2" s="17">
        <f>MIN(MAX(L2,BA2), BB2)</f>
        <v>0.61301732741872805</v>
      </c>
      <c r="BD2" s="17">
        <f>BC2-$BC$164 + 1</f>
        <v>2.3256299707863572</v>
      </c>
      <c r="BE2" s="1">
        <v>1</v>
      </c>
      <c r="BF2" s="15">
        <v>1</v>
      </c>
      <c r="BG2" s="15">
        <v>1</v>
      </c>
      <c r="BH2" s="16">
        <v>1</v>
      </c>
      <c r="BI2" s="12">
        <f>(AZ2^4)*AV2*BE2</f>
        <v>14.061168301842587</v>
      </c>
      <c r="BJ2" s="12">
        <f>(BD2^4) *AT2*BF2</f>
        <v>32.246154089719184</v>
      </c>
      <c r="BK2" s="12">
        <f>(BD2^4)*AU2*BG2*BH2</f>
        <v>32.795182220724257</v>
      </c>
      <c r="BL2" s="12">
        <f>MIN(BI2, 0.05*BI$164)</f>
        <v>14.061168301842587</v>
      </c>
      <c r="BM2" s="12">
        <f>MIN(BJ2, 0.05*BJ$164)</f>
        <v>32.246154089719184</v>
      </c>
      <c r="BN2" s="12">
        <f>MIN(BK2, 0.05*BK$164)</f>
        <v>32.795182220724257</v>
      </c>
      <c r="BO2" s="9">
        <f>BL2/$BL$164</f>
        <v>3.8999950164914199E-2</v>
      </c>
      <c r="BP2" s="9">
        <f>BM2/$BM$164</f>
        <v>1.2410612216708789E-2</v>
      </c>
      <c r="BQ2" s="45">
        <f>BN2/$BN$164</f>
        <v>9.1666882903854129E-3</v>
      </c>
      <c r="BR2" s="16">
        <f>O2</f>
        <v>0</v>
      </c>
      <c r="BS2" s="55">
        <v>3356</v>
      </c>
      <c r="BT2" s="10">
        <f>$D$170*BO2</f>
        <v>4088.1900560112163</v>
      </c>
      <c r="BU2" s="14">
        <f>BT2-BS2</f>
        <v>732.19005601121626</v>
      </c>
      <c r="BV2" s="94">
        <f>IF(BU2&gt;1, 1, 0)</f>
        <v>1</v>
      </c>
      <c r="BW2" s="81">
        <f>IF(O2&lt;=0,P2, IF(O2=1,Q2, IF(O2=2,R2, IF(O2=3,S2, IF(O2-4,T2, IF(O2=5, U2, V2))))))</f>
        <v>143.34</v>
      </c>
      <c r="BX2" s="41">
        <f>IF(O2&lt;=0,AD2, IF(O2=1,AE2, IF(O2=2,AF2, IF(O2=3,AG2, IF(O2=4,AH2, IF(O2=5, AI2, AJ2))))))</f>
        <v>142.46</v>
      </c>
      <c r="BY2" s="80">
        <f>IF(O2&gt;=0,W2, IF(O2=-1,X2, IF(O2=-2,Y2, IF(O2=-3,Z2, IF(O2=-4,AA2, IF(O2=-5, AB2, AC2))))))</f>
        <v>148.59</v>
      </c>
      <c r="BZ2" s="79">
        <f>IF(O2&gt;=0,AK2, IF(O2=-1,AL2, IF(O2=-2,AM2, IF(O2=-3,AN2, IF(O2=-4,AO2, IF(O2=-5, AP2, AQ2))))))</f>
        <v>149</v>
      </c>
      <c r="CA2" s="54">
        <f>IF(C2&gt;0, IF(BU2 &gt;0, BW2, BY2), IF(BU2&gt;0, BX2, BZ2))</f>
        <v>143.34</v>
      </c>
      <c r="CB2" s="1">
        <f>BU2/CA2</f>
        <v>5.1080651319325812</v>
      </c>
      <c r="CC2" s="42">
        <f>BS2/BT2</f>
        <v>0.82090116996038032</v>
      </c>
      <c r="CD2" s="55">
        <v>0</v>
      </c>
      <c r="CE2" s="55">
        <v>584</v>
      </c>
      <c r="CF2" s="55">
        <v>0</v>
      </c>
      <c r="CG2" s="6">
        <f>SUM(CD2:CF2)</f>
        <v>584</v>
      </c>
      <c r="CH2" s="10">
        <f>BP2*$D$169</f>
        <v>1795.4025625831898</v>
      </c>
      <c r="CI2" s="1">
        <f>CH2-CG2</f>
        <v>1211.4025625831898</v>
      </c>
      <c r="CJ2" s="97">
        <f>IF(CI2&gt;1, 1, 0)</f>
        <v>1</v>
      </c>
      <c r="CK2" s="81">
        <f>IF(O2&lt;=0,Q2, IF(O2=1,R2, IF(O2=2,S2, IF(O2=3,T2, IF(O2=4,U2,V2)))))</f>
        <v>143.69999999999999</v>
      </c>
      <c r="CL2" s="41">
        <f>IF(O2&lt;=0,AE2, IF(O2=1,AF2, IF(O2=2,AG2, IF(O2=3,AH2, IF(O2=4,AI2,AJ2)))))</f>
        <v>143.01</v>
      </c>
      <c r="CM2" s="80">
        <f>IF(O2&gt;=0,X2, IF(O2=-1,Y2, IF(O2=-2,Z2, IF(O2=-3,AA2, IF(O2=-4,AB2, AC2)))))</f>
        <v>148.19999999999999</v>
      </c>
      <c r="CN2" s="79">
        <f>IF(O2&gt;=0,AL2, IF(O2=-1,AM2, IF(O2=-2,AN2, IF(O2=-3,AO2, IF(O2=-4,AP2, AQ2)))))</f>
        <v>148.47</v>
      </c>
      <c r="CO2" s="54">
        <f>IF(C2&gt;0, IF(CI2 &gt;0, CK2, CM2), IF(CI2&gt;0, CL2, CN2))</f>
        <v>143.69999999999999</v>
      </c>
      <c r="CP2" s="1">
        <f>CI2/CO2</f>
        <v>8.4300804633485722</v>
      </c>
      <c r="CQ2" s="42">
        <f>CG2/CH2</f>
        <v>0.32527524031142763</v>
      </c>
      <c r="CR2" s="11">
        <f>BS2+CG2+CT2</f>
        <v>3940</v>
      </c>
      <c r="CS2" s="47">
        <f>BT2+CH2+CU2</f>
        <v>5952.0941801858617</v>
      </c>
      <c r="CT2" s="55">
        <v>0</v>
      </c>
      <c r="CU2" s="10">
        <f>BQ2*$D$172</f>
        <v>68.501561591455342</v>
      </c>
      <c r="CV2" s="30">
        <f>CU2-CT2</f>
        <v>68.501561591455342</v>
      </c>
      <c r="CW2" s="97">
        <f>IF(CV2&gt;1, 1, 0)</f>
        <v>1</v>
      </c>
      <c r="CX2" s="81">
        <f>IF(O2&lt;=0,R2, IF(O2=1,S2, IF(O2=2,T2, IF(O2=3,U2, V2))))</f>
        <v>144.02000000000001</v>
      </c>
      <c r="CY2" s="41">
        <f>IF(O2&lt;=0,AF2, IF(O2=1,AG2, IF(O2=2,AH2, IF(O2=3,AI2, AJ2))))</f>
        <v>143.34</v>
      </c>
      <c r="CZ2" s="80">
        <f>IF(O2&gt;=0,Y2, IF(O2=-1,Z2, IF(O2=-2,AA2, IF(O2=-3,AB2,  AC2))))</f>
        <v>147.58000000000001</v>
      </c>
      <c r="DA2" s="79">
        <f>IF(O2&gt;=0,AM2, IF(O2=-1,AN2, IF(O2=-2,AO2, IF(O2=-3,AP2, AQ2))))</f>
        <v>147.29</v>
      </c>
      <c r="DB2" s="54">
        <f>IF(C2&gt;0, IF(CV2 &gt;0, CX2, CZ2), IF(CV2&gt;0, CY2, DA2))</f>
        <v>144.02000000000001</v>
      </c>
      <c r="DC2" s="43">
        <f>CV2/DB2</f>
        <v>0.47563922782568629</v>
      </c>
      <c r="DD2" s="44">
        <v>0</v>
      </c>
      <c r="DE2" s="10">
        <f>BQ2*$DD$167</f>
        <v>42.418300062461071</v>
      </c>
      <c r="DF2" s="30">
        <f>DE2-DD2</f>
        <v>42.418300062461071</v>
      </c>
      <c r="DG2" s="34">
        <f>DF2*(DF2&lt;&gt;0)</f>
        <v>42.418300062461071</v>
      </c>
      <c r="DH2" s="21">
        <f>DG2/$DG$164</f>
        <v>9.1666882903854181E-3</v>
      </c>
      <c r="DI2" s="89">
        <f>DH2 * $DF$164</f>
        <v>42.418300062461071</v>
      </c>
      <c r="DJ2" s="91">
        <f>DB2</f>
        <v>144.02000000000001</v>
      </c>
      <c r="DK2" s="43">
        <f>DI2/DJ2</f>
        <v>0.29453062118081563</v>
      </c>
      <c r="DL2" s="16">
        <f>O2</f>
        <v>0</v>
      </c>
      <c r="DM2" s="53">
        <f>CR2+CT2</f>
        <v>3940</v>
      </c>
      <c r="DN2">
        <f>E2/$E$164</f>
        <v>3.707623955976356E-3</v>
      </c>
      <c r="DO2">
        <f>MAX(0,K2)</f>
        <v>0.95988851919506901</v>
      </c>
      <c r="DP2">
        <f>DO2/$DO$164</f>
        <v>1.0449745460057091E-2</v>
      </c>
      <c r="DQ2">
        <f>DN2*DP2*BF2</f>
        <v>3.8743726601562837E-5</v>
      </c>
      <c r="DR2">
        <f>DQ2/$DQ$164</f>
        <v>1.0384854024068873E-2</v>
      </c>
      <c r="DS2" s="1">
        <f>$DS$166*DR2</f>
        <v>824.11329674144656</v>
      </c>
      <c r="DT2" s="55">
        <v>1313</v>
      </c>
      <c r="DU2" s="1">
        <f>DS2-DT2</f>
        <v>-488.88670325855344</v>
      </c>
      <c r="DV2">
        <f>DT2/DS2</f>
        <v>1.5932275394555786</v>
      </c>
    </row>
    <row r="3" spans="1:126" x14ac:dyDescent="0.2">
      <c r="A3" s="20" t="s">
        <v>157</v>
      </c>
      <c r="B3">
        <v>0</v>
      </c>
      <c r="C3">
        <v>0</v>
      </c>
      <c r="D3">
        <v>0.91929684378745502</v>
      </c>
      <c r="E3">
        <v>8.0703156212544896E-2</v>
      </c>
      <c r="F3">
        <v>0.39888756456098501</v>
      </c>
      <c r="G3">
        <v>0.89176765566234795</v>
      </c>
      <c r="H3">
        <v>0.76138737985791805</v>
      </c>
      <c r="I3">
        <v>0.82400281479300397</v>
      </c>
      <c r="J3">
        <v>0.68237786491438401</v>
      </c>
      <c r="K3">
        <v>0.95447718625126998</v>
      </c>
      <c r="L3">
        <v>0.74123818658067198</v>
      </c>
      <c r="M3">
        <f>HARMEAN(D3,F3:F3, I3)</f>
        <v>0.62391489277785861</v>
      </c>
      <c r="N3">
        <f>0.6*TAN(3*(1-M3) - 1.5)</f>
        <v>-0.23392300008118261</v>
      </c>
      <c r="O3" s="83">
        <v>0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 s="72">
        <v>-1</v>
      </c>
      <c r="X3" s="68">
        <v>-1</v>
      </c>
      <c r="Y3" s="68">
        <v>-1</v>
      </c>
      <c r="Z3" s="68">
        <v>-1</v>
      </c>
      <c r="AA3" s="68">
        <v>-1</v>
      </c>
      <c r="AB3" s="68">
        <v>-1</v>
      </c>
      <c r="AC3" s="68">
        <v>-1</v>
      </c>
      <c r="AD3" s="76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 s="72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 s="87">
        <f>0.5 * (D3-MAX($D$3:$D$163))/(MIN($D$3:$D$163)-MAX($D$3:$D$163)) + 0.75</f>
        <v>0.79077513120710541</v>
      </c>
      <c r="AT3" s="17">
        <f>AZ3^N3</f>
        <v>0.86390701314801221</v>
      </c>
      <c r="AU3" s="17">
        <f>(AT3+AV3)/2</f>
        <v>0.83725252650464932</v>
      </c>
      <c r="AV3" s="17">
        <f>BD3^N3</f>
        <v>0.81059803986128631</v>
      </c>
      <c r="AW3" s="17">
        <f>PERCENTILE($K$2:$K$163, 0.05)</f>
        <v>8.5526163141549191E-2</v>
      </c>
      <c r="AX3" s="17">
        <f>PERCENTILE($K$2:$K$163, 0.95)</f>
        <v>0.95961795254787896</v>
      </c>
      <c r="AY3" s="17">
        <f>MIN(MAX(K3,AW3), AX3)</f>
        <v>0.95447718625126998</v>
      </c>
      <c r="AZ3" s="17">
        <f>AY3-$AY$164+1</f>
        <v>1.8689510231097208</v>
      </c>
      <c r="BA3" s="17">
        <f>PERCENTILE($L$2:$L$163, 0.02)</f>
        <v>-0.71261264336762919</v>
      </c>
      <c r="BB3" s="17">
        <f>PERCENTILE($L$2:$L$163, 0.98)</f>
        <v>1.6035625674371927</v>
      </c>
      <c r="BC3" s="17">
        <f>MIN(MAX(L3,BA3), BB3)</f>
        <v>0.74123818658067198</v>
      </c>
      <c r="BD3" s="17">
        <f>BC3-$BC$164 + 1</f>
        <v>2.4538508299483013</v>
      </c>
      <c r="BE3" s="16">
        <v>0</v>
      </c>
      <c r="BF3" s="54">
        <v>0</v>
      </c>
      <c r="BG3" s="54">
        <v>0</v>
      </c>
      <c r="BH3" s="16">
        <v>1</v>
      </c>
      <c r="BI3" s="12">
        <f>(AZ3^4)*AV3*BE3</f>
        <v>0</v>
      </c>
      <c r="BJ3" s="12">
        <f>(BD3^4) *AT3*BF3</f>
        <v>0</v>
      </c>
      <c r="BK3" s="12">
        <f>(BD3^4)*AU3*BG3*BH3</f>
        <v>0</v>
      </c>
      <c r="BL3" s="12">
        <f>MIN(BI3, 0.05*BI$164)</f>
        <v>0</v>
      </c>
      <c r="BM3" s="12">
        <f>MIN(BJ3, 0.05*BJ$164)</f>
        <v>0</v>
      </c>
      <c r="BN3" s="12">
        <f>MIN(BK3, 0.05*BK$164)</f>
        <v>0</v>
      </c>
      <c r="BO3" s="9">
        <f>BL3/$BL$164</f>
        <v>0</v>
      </c>
      <c r="BP3" s="9">
        <f>BM3/$BM$164</f>
        <v>0</v>
      </c>
      <c r="BQ3" s="45">
        <f>BN3/$BN$164</f>
        <v>0</v>
      </c>
      <c r="BR3" s="16">
        <f>O3</f>
        <v>0</v>
      </c>
      <c r="BS3" s="55">
        <v>0</v>
      </c>
      <c r="BT3" s="10">
        <f>$D$170*BO3</f>
        <v>0</v>
      </c>
      <c r="BU3" s="14">
        <f>BT3-BS3</f>
        <v>0</v>
      </c>
      <c r="BV3" s="94">
        <f>IF(BU3&gt;1, 1, 0)</f>
        <v>0</v>
      </c>
      <c r="BW3" s="81">
        <f>IF(O3&lt;=0,P3, IF(O3=1,Q3, IF(O3=2,R3, IF(O3=3,S3, IF(O3-4,T3, IF(O3=5, U3, V3))))))</f>
        <v>-1</v>
      </c>
      <c r="BX3" s="41">
        <f>IF(O3&lt;=0,AD3, IF(O3=1,AE3, IF(O3=2,AF3, IF(O3=3,AG3, IF(O3=4,AH3, IF(O3=5, AI3, AJ3))))))</f>
        <v>-1</v>
      </c>
      <c r="BY3" s="80">
        <f>IF(O3&gt;=0,W3, IF(O3=-1,X3, IF(O3=-2,Y3, IF(O3=-3,Z3, IF(O3=-4,AA3, IF(O3=-5, AB3, AC3))))))</f>
        <v>-1</v>
      </c>
      <c r="BZ3" s="79">
        <f>IF(O3&gt;=0,AK3, IF(O3=-1,AL3, IF(O3=-2,AM3, IF(O3=-3,AN3, IF(O3=-4,AO3, IF(O3=-5, AP3, AQ3))))))</f>
        <v>-1</v>
      </c>
      <c r="CA3" s="54">
        <f>IF(C3&gt;0, IF(BU3 &gt;0, BW3, BY3), IF(BU3&gt;0, BX3, BZ3))</f>
        <v>-1</v>
      </c>
      <c r="CB3" s="1">
        <f>BU3/CA3</f>
        <v>0</v>
      </c>
      <c r="CC3" s="42" t="e">
        <f>BS3/BT3</f>
        <v>#DIV/0!</v>
      </c>
      <c r="CD3" s="55">
        <v>0</v>
      </c>
      <c r="CE3" s="55">
        <v>0</v>
      </c>
      <c r="CF3" s="55">
        <v>0</v>
      </c>
      <c r="CG3" s="6">
        <f>SUM(CD3:CF3)</f>
        <v>0</v>
      </c>
      <c r="CH3" s="10">
        <f>BP3*$D$169</f>
        <v>0</v>
      </c>
      <c r="CI3" s="1">
        <f>CH3-CG3</f>
        <v>0</v>
      </c>
      <c r="CJ3" s="97">
        <f>IF(CI3&gt;1, 1, 0)</f>
        <v>0</v>
      </c>
      <c r="CK3" s="81">
        <f>IF(O3&lt;=0,Q3, IF(O3=1,R3, IF(O3=2,S3, IF(O3=3,T3, IF(O3=4,U3,V3)))))</f>
        <v>-1</v>
      </c>
      <c r="CL3" s="41">
        <f>IF(O3&lt;=0,AE3, IF(O3=1,AF3, IF(O3=2,AG3, IF(O3=3,AH3, IF(O3=4,AI3,AJ3)))))</f>
        <v>-1</v>
      </c>
      <c r="CM3" s="80">
        <f>IF(O3&gt;=0,X3, IF(O3=-1,Y3, IF(O3=-2,Z3, IF(O3=-3,AA3, IF(O3=-4,AB3, AC3)))))</f>
        <v>-1</v>
      </c>
      <c r="CN3" s="79">
        <f>IF(O3&gt;=0,AL3, IF(O3=-1,AM3, IF(O3=-2,AN3, IF(O3=-3,AO3, IF(O3=-4,AP3, AQ3)))))</f>
        <v>-1</v>
      </c>
      <c r="CO3" s="54">
        <f>IF(C3&gt;0, IF(CI3 &gt;0, CK3, CM3), IF(CI3&gt;0, CL3, CN3))</f>
        <v>-1</v>
      </c>
      <c r="CP3" s="1">
        <f>CI3/CO3</f>
        <v>0</v>
      </c>
      <c r="CQ3" s="42" t="e">
        <f>CG3/CH3</f>
        <v>#DIV/0!</v>
      </c>
      <c r="CR3" s="11">
        <f>BS3+CG3+CT3</f>
        <v>0</v>
      </c>
      <c r="CS3" s="47">
        <f>BT3+CH3+CU3</f>
        <v>0</v>
      </c>
      <c r="CT3" s="55">
        <v>0</v>
      </c>
      <c r="CU3" s="10">
        <f>BQ3*$D$172</f>
        <v>0</v>
      </c>
      <c r="CV3" s="30">
        <f>CU3-CT3</f>
        <v>0</v>
      </c>
      <c r="CW3" s="97">
        <f>IF(CV3&gt;1, 1, 0)</f>
        <v>0</v>
      </c>
      <c r="CX3" s="81">
        <f>IF(O3&lt;=0,R3, IF(O3=1,S3, IF(O3=2,T3, IF(O3=3,U3, V3))))</f>
        <v>-1</v>
      </c>
      <c r="CY3" s="41">
        <f>IF(O3&lt;=0,AF3, IF(O3=1,AG3, IF(O3=2,AH3, IF(O3=3,AI3, AJ3))))</f>
        <v>-1</v>
      </c>
      <c r="CZ3" s="80">
        <f>IF(O3&gt;=0,Y3, IF(O3=-1,Z3, IF(O3=-2,AA3, IF(O3=-3,AB3,  AC3))))</f>
        <v>-1</v>
      </c>
      <c r="DA3" s="79">
        <f>IF(O3&gt;=0,AM3, IF(O3=-1,AN3, IF(O3=-2,AO3, IF(O3=-3,AP3, AQ3))))</f>
        <v>-1</v>
      </c>
      <c r="DB3" s="54">
        <f>IF(C3&gt;0, IF(CV3 &gt;0, CX3, CZ3), IF(CV3&gt;0, CY3, DA3))</f>
        <v>-1</v>
      </c>
      <c r="DC3" s="43">
        <f>CV3/DB3</f>
        <v>0</v>
      </c>
      <c r="DD3" s="44">
        <v>0</v>
      </c>
      <c r="DE3" s="10">
        <f>BQ3*$DD$167</f>
        <v>0</v>
      </c>
      <c r="DF3" s="30">
        <f>DE3-DD3</f>
        <v>0</v>
      </c>
      <c r="DG3" s="34">
        <f>DF3*(DF3&lt;&gt;0)</f>
        <v>0</v>
      </c>
      <c r="DH3" s="21">
        <f>DG3/$DG$164</f>
        <v>0</v>
      </c>
      <c r="DI3" s="89">
        <f>DH3 * $DF$164</f>
        <v>0</v>
      </c>
      <c r="DJ3" s="91">
        <f>DB3</f>
        <v>-1</v>
      </c>
      <c r="DK3" s="43">
        <f>DI3/DJ3</f>
        <v>0</v>
      </c>
      <c r="DL3" s="16">
        <f>O3</f>
        <v>0</v>
      </c>
      <c r="DM3" s="53">
        <f>CR3+CT3</f>
        <v>0</v>
      </c>
      <c r="DN3">
        <f>E3/$E$164</f>
        <v>1.6460220639719285E-3</v>
      </c>
      <c r="DO3">
        <f>MAX(0,K3)</f>
        <v>0.95447718625126998</v>
      </c>
      <c r="DP3">
        <f>DO3/$DO$164</f>
        <v>1.0390835440058373E-2</v>
      </c>
      <c r="DQ3">
        <f>DN3*DP3*BF3</f>
        <v>0</v>
      </c>
      <c r="DR3">
        <f>DQ3/$DQ$164</f>
        <v>0</v>
      </c>
      <c r="DS3" s="1">
        <f>$DS$166*DR3</f>
        <v>0</v>
      </c>
      <c r="DT3" s="55">
        <v>0</v>
      </c>
      <c r="DU3" s="1">
        <f>DS3-DT3</f>
        <v>0</v>
      </c>
      <c r="DV3" t="e">
        <f>DT3/DS3</f>
        <v>#DIV/0!</v>
      </c>
    </row>
    <row r="4" spans="1:126" x14ac:dyDescent="0.2">
      <c r="A4" s="92" t="s">
        <v>158</v>
      </c>
      <c r="B4">
        <v>1</v>
      </c>
      <c r="C4">
        <v>1</v>
      </c>
      <c r="D4">
        <v>0.998084291187739</v>
      </c>
      <c r="E4">
        <v>1.91570881226055E-3</v>
      </c>
      <c r="F4">
        <v>0.99253731343283502</v>
      </c>
      <c r="G4">
        <v>0.90776699029126195</v>
      </c>
      <c r="H4">
        <v>0.96601941747572795</v>
      </c>
      <c r="I4">
        <v>0.93644035536966197</v>
      </c>
      <c r="J4">
        <v>0.72697200264369599</v>
      </c>
      <c r="K4">
        <v>0.103488523342408</v>
      </c>
      <c r="L4">
        <v>0.64917541345742702</v>
      </c>
      <c r="M4">
        <f>HARMEAN(D4,F4:F4, I4)</f>
        <v>0.97487682188131686</v>
      </c>
      <c r="N4">
        <f>0.6*TAN(3*(1-M4) - 1.5)</f>
        <v>-4.0756508068187909</v>
      </c>
      <c r="O4" s="83">
        <v>-2</v>
      </c>
      <c r="P4">
        <v>113.05</v>
      </c>
      <c r="Q4">
        <v>113.3</v>
      </c>
      <c r="R4">
        <v>114.4</v>
      </c>
      <c r="S4">
        <v>114.72</v>
      </c>
      <c r="T4">
        <v>115.23</v>
      </c>
      <c r="U4">
        <v>116.19</v>
      </c>
      <c r="V4">
        <v>117.22</v>
      </c>
      <c r="W4" s="72">
        <v>119.53</v>
      </c>
      <c r="X4" s="68">
        <v>118.61</v>
      </c>
      <c r="Y4" s="68">
        <v>117.3</v>
      </c>
      <c r="Z4" s="68">
        <v>116.67</v>
      </c>
      <c r="AA4" s="68">
        <v>116.48</v>
      </c>
      <c r="AB4" s="68">
        <v>115.9</v>
      </c>
      <c r="AC4" s="68">
        <v>115.03</v>
      </c>
      <c r="AD4" s="76">
        <v>112.59</v>
      </c>
      <c r="AE4">
        <v>112.96</v>
      </c>
      <c r="AF4">
        <v>113.73</v>
      </c>
      <c r="AG4">
        <v>114.36</v>
      </c>
      <c r="AH4">
        <v>115.27</v>
      </c>
      <c r="AI4">
        <v>115.93</v>
      </c>
      <c r="AJ4">
        <v>116.45</v>
      </c>
      <c r="AK4" s="72">
        <v>119.05</v>
      </c>
      <c r="AL4">
        <v>118.19</v>
      </c>
      <c r="AM4">
        <v>117.49</v>
      </c>
      <c r="AN4">
        <v>117.03</v>
      </c>
      <c r="AO4">
        <v>116.42</v>
      </c>
      <c r="AP4">
        <v>115.77</v>
      </c>
      <c r="AQ4">
        <v>114.36</v>
      </c>
      <c r="AR4">
        <v>115.94</v>
      </c>
      <c r="AS4" s="87">
        <f>0.5 * (D4-MAX($D$3:$D$163))/(MIN($D$3:$D$163)-MAX($D$3:$D$163)) + 0.75</f>
        <v>0.75096790859045004</v>
      </c>
      <c r="AT4" s="17">
        <f>AZ4^N4</f>
        <v>0.93001126524188027</v>
      </c>
      <c r="AU4" s="17">
        <f>(AT4+AV4)/2</f>
        <v>0.48006373823903148</v>
      </c>
      <c r="AV4" s="17">
        <f>BD4^N4</f>
        <v>3.0116211236182647E-2</v>
      </c>
      <c r="AW4" s="17">
        <f>PERCENTILE($K$2:$K$163, 0.05)</f>
        <v>8.5526163141549191E-2</v>
      </c>
      <c r="AX4" s="17">
        <f>PERCENTILE($K$2:$K$163, 0.95)</f>
        <v>0.95961795254787896</v>
      </c>
      <c r="AY4" s="17">
        <f>MIN(MAX(K4,AW4), AX4)</f>
        <v>0.103488523342408</v>
      </c>
      <c r="AZ4" s="17">
        <f>AY4-$AY$164+1</f>
        <v>1.0179623602008587</v>
      </c>
      <c r="BA4" s="17">
        <f>PERCENTILE($L$2:$L$163, 0.02)</f>
        <v>-0.71261264336762919</v>
      </c>
      <c r="BB4" s="17">
        <f>PERCENTILE($L$2:$L$163, 0.98)</f>
        <v>1.6035625674371927</v>
      </c>
      <c r="BC4" s="17">
        <f>MIN(MAX(L4,BA4), BB4)</f>
        <v>0.64917541345742702</v>
      </c>
      <c r="BD4" s="17">
        <f>BC4-$BC$164 + 1</f>
        <v>2.3617880568250564</v>
      </c>
      <c r="BE4" s="1">
        <v>1</v>
      </c>
      <c r="BF4" s="15">
        <v>1</v>
      </c>
      <c r="BG4" s="15">
        <v>1</v>
      </c>
      <c r="BH4" s="16">
        <v>1</v>
      </c>
      <c r="BI4" s="12">
        <f>(AZ4^4)*AV4*BE4</f>
        <v>3.233904678053949E-2</v>
      </c>
      <c r="BJ4" s="12">
        <f>(BD4^4) *AT4*BF4</f>
        <v>28.936892951321216</v>
      </c>
      <c r="BK4" s="12">
        <f>(BD4^4)*AU4*BG4*BH4</f>
        <v>14.936972832926905</v>
      </c>
      <c r="BL4" s="12">
        <f>MIN(BI4, 0.05*BI$164)</f>
        <v>3.233904678053949E-2</v>
      </c>
      <c r="BM4" s="12">
        <f>MIN(BJ4, 0.05*BJ$164)</f>
        <v>28.936892951321216</v>
      </c>
      <c r="BN4" s="12">
        <f>MIN(BK4, 0.05*BK$164)</f>
        <v>14.936972832926905</v>
      </c>
      <c r="BO4" s="9">
        <f>BL4/$BL$164</f>
        <v>8.9695335817621758E-5</v>
      </c>
      <c r="BP4" s="9">
        <f>BM4/$BM$164</f>
        <v>1.1136973301562146E-2</v>
      </c>
      <c r="BQ4" s="45">
        <f>BN4/$BN$164</f>
        <v>4.1750819690482043E-3</v>
      </c>
      <c r="BR4" s="16">
        <f>O4</f>
        <v>-2</v>
      </c>
      <c r="BS4" s="55">
        <v>116</v>
      </c>
      <c r="BT4" s="10">
        <f>$D$170*BO4</f>
        <v>9.4023602186568258</v>
      </c>
      <c r="BU4" s="14">
        <f>BT4-BS4</f>
        <v>-106.59763978134318</v>
      </c>
      <c r="BV4" s="94">
        <f>IF(BU4&gt;1, 1, 0)</f>
        <v>0</v>
      </c>
      <c r="BW4" s="81">
        <f>IF(O4&lt;=0,P4, IF(O4=1,Q4, IF(O4=2,R4, IF(O4=3,S4, IF(O4-4,T4, IF(O4=5, U4, V4))))))</f>
        <v>113.05</v>
      </c>
      <c r="BX4" s="41">
        <f>IF(O4&lt;=0,AD4, IF(O4=1,AE4, IF(O4=2,AF4, IF(O4=3,AG4, IF(O4=4,AH4, IF(O4=5, AI4, AJ4))))))</f>
        <v>112.59</v>
      </c>
      <c r="BY4" s="80">
        <f>IF(O4&gt;=0,W4, IF(O4=-1,X4, IF(O4=-2,Y4, IF(O4=-3,Z4, IF(O4=-4,AA4, IF(O4=-5, AB4, AC4))))))</f>
        <v>117.3</v>
      </c>
      <c r="BZ4" s="79">
        <f>IF(O4&gt;=0,AK4, IF(O4=-1,AL4, IF(O4=-2,AM4, IF(O4=-3,AN4, IF(O4=-4,AO4, IF(O4=-5, AP4, AQ4))))))</f>
        <v>117.49</v>
      </c>
      <c r="CA4" s="54">
        <f>IF(C4&gt;0, IF(BU4 &gt;0, BW4, BY4), IF(BU4&gt;0, BX4, BZ4))</f>
        <v>117.3</v>
      </c>
      <c r="CB4" s="1">
        <f>BU4/CA4</f>
        <v>-0.90876078244964342</v>
      </c>
      <c r="CC4" s="42">
        <f>BS4/BT4</f>
        <v>12.337327788167977</v>
      </c>
      <c r="CD4" s="55">
        <v>0</v>
      </c>
      <c r="CE4" s="55">
        <v>116</v>
      </c>
      <c r="CF4" s="55">
        <v>0</v>
      </c>
      <c r="CG4" s="6">
        <f>SUM(CD4:CF4)</f>
        <v>116</v>
      </c>
      <c r="CH4" s="10">
        <f>BP4*$D$169</f>
        <v>1611.1493982645666</v>
      </c>
      <c r="CI4" s="1">
        <f>CH4-CG4</f>
        <v>1495.1493982645666</v>
      </c>
      <c r="CJ4" s="97">
        <f>IF(CI4&gt;1, 1, 0)</f>
        <v>1</v>
      </c>
      <c r="CK4" s="81">
        <f>IF(O4&lt;=0,Q4, IF(O4=1,R4, IF(O4=2,S4, IF(O4=3,T4, IF(O4=4,U4,V4)))))</f>
        <v>113.3</v>
      </c>
      <c r="CL4" s="41">
        <f>IF(O4&lt;=0,AE4, IF(O4=1,AF4, IF(O4=2,AG4, IF(O4=3,AH4, IF(O4=4,AI4,AJ4)))))</f>
        <v>112.96</v>
      </c>
      <c r="CM4" s="80">
        <f>IF(O4&gt;=0,X4, IF(O4=-1,Y4, IF(O4=-2,Z4, IF(O4=-3,AA4, IF(O4=-4,AB4, AC4)))))</f>
        <v>116.67</v>
      </c>
      <c r="CN4" s="79">
        <f>IF(O4&gt;=0,AL4, IF(O4=-1,AM4, IF(O4=-2,AN4, IF(O4=-3,AO4, IF(O4=-4,AP4, AQ4)))))</f>
        <v>117.03</v>
      </c>
      <c r="CO4" s="54">
        <f>IF(C4&gt;0, IF(CI4 &gt;0, CK4, CM4), IF(CI4&gt;0, CL4, CN4))</f>
        <v>113.3</v>
      </c>
      <c r="CP4" s="1">
        <f>CI4/CO4</f>
        <v>13.196375977621948</v>
      </c>
      <c r="CQ4" s="42">
        <f>CG4/CH4</f>
        <v>7.1998289000975477E-2</v>
      </c>
      <c r="CR4" s="11">
        <f>BS4+CG4+CT4</f>
        <v>232</v>
      </c>
      <c r="CS4" s="47">
        <f>BT4+CH4+CU4</f>
        <v>1651.7516450280843</v>
      </c>
      <c r="CT4" s="55">
        <v>0</v>
      </c>
      <c r="CU4" s="10">
        <f>BQ4*$D$172</f>
        <v>31.199886544860945</v>
      </c>
      <c r="CV4" s="30">
        <f>CU4-CT4</f>
        <v>31.199886544860945</v>
      </c>
      <c r="CW4" s="97">
        <f>IF(CV4&gt;1, 1, 0)</f>
        <v>1</v>
      </c>
      <c r="CX4" s="81">
        <f>IF(O4&lt;=0,R4, IF(O4=1,S4, IF(O4=2,T4, IF(O4=3,U4, V4))))</f>
        <v>114.4</v>
      </c>
      <c r="CY4" s="41">
        <f>IF(O4&lt;=0,AF4, IF(O4=1,AG4, IF(O4=2,AH4, IF(O4=3,AI4, AJ4))))</f>
        <v>113.73</v>
      </c>
      <c r="CZ4" s="80">
        <f>IF(O4&gt;=0,Y4, IF(O4=-1,Z4, IF(O4=-2,AA4, IF(O4=-3,AB4,  AC4))))</f>
        <v>116.48</v>
      </c>
      <c r="DA4" s="79">
        <f>IF(O4&gt;=0,AM4, IF(O4=-1,AN4, IF(O4=-2,AO4, IF(O4=-3,AP4, AQ4))))</f>
        <v>116.42</v>
      </c>
      <c r="DB4" s="54">
        <f>IF(C4&gt;0, IF(CV4 &gt;0, CX4, CZ4), IF(CV4&gt;0, CY4, DA4))</f>
        <v>114.4</v>
      </c>
      <c r="DC4" s="43">
        <f>CV4/DB4</f>
        <v>0.27272628098654672</v>
      </c>
      <c r="DD4" s="44">
        <v>0</v>
      </c>
      <c r="DE4" s="10">
        <f>BQ4*$DD$167</f>
        <v>19.319941306852421</v>
      </c>
      <c r="DF4" s="30">
        <f>DE4-DD4</f>
        <v>19.319941306852421</v>
      </c>
      <c r="DG4" s="34">
        <f>DF4*(DF4&lt;&gt;0)</f>
        <v>19.319941306852421</v>
      </c>
      <c r="DH4" s="21">
        <f>DG4/$DG$164</f>
        <v>4.1750819690482069E-3</v>
      </c>
      <c r="DI4" s="89">
        <f>DH4 * $DF$164</f>
        <v>19.319941306852421</v>
      </c>
      <c r="DJ4" s="91">
        <f>DB4</f>
        <v>114.4</v>
      </c>
      <c r="DK4" s="43">
        <f>DI4/DJ4</f>
        <v>0.16888060582912953</v>
      </c>
      <c r="DL4" s="16">
        <f>O4</f>
        <v>-2</v>
      </c>
      <c r="DM4" s="53">
        <f>CR4+CT4</f>
        <v>232</v>
      </c>
      <c r="DN4">
        <f>E4/$E$164</f>
        <v>3.9072808563045492E-5</v>
      </c>
      <c r="DO4">
        <f>MAX(0,K4)</f>
        <v>0.103488523342408</v>
      </c>
      <c r="DP4">
        <f>DO4/$DO$164</f>
        <v>1.1266190868416584E-3</v>
      </c>
      <c r="DQ4">
        <f>DN4*DP4*BF4</f>
        <v>4.4020171903637239E-8</v>
      </c>
      <c r="DR4">
        <f>DQ4/$DQ$164</f>
        <v>1.1799150454340923E-5</v>
      </c>
      <c r="DS4" s="1">
        <f>$DS$166*DR4</f>
        <v>0.93634795030709106</v>
      </c>
      <c r="DT4" s="55">
        <v>0</v>
      </c>
      <c r="DU4" s="1">
        <f>DS4-DT4</f>
        <v>0.93634795030709106</v>
      </c>
      <c r="DV4">
        <f>DT4/DS4</f>
        <v>0</v>
      </c>
    </row>
    <row r="5" spans="1:126" x14ac:dyDescent="0.2">
      <c r="A5" s="20" t="s">
        <v>225</v>
      </c>
      <c r="B5">
        <v>0</v>
      </c>
      <c r="C5">
        <v>1</v>
      </c>
      <c r="D5">
        <v>0.377546943667598</v>
      </c>
      <c r="E5">
        <v>0.622453056332401</v>
      </c>
      <c r="F5">
        <v>0.88597536750099304</v>
      </c>
      <c r="G5">
        <v>0.12494776431257799</v>
      </c>
      <c r="H5">
        <v>0.347680735478478</v>
      </c>
      <c r="I5">
        <v>0.20842727890703</v>
      </c>
      <c r="J5">
        <v>0.32347456902320698</v>
      </c>
      <c r="K5">
        <v>0.75644859859821101</v>
      </c>
      <c r="L5">
        <v>0.52829861783358201</v>
      </c>
      <c r="M5">
        <f>HARMEAN(D5,F5:F5, I5)</f>
        <v>0.34984552635540506</v>
      </c>
      <c r="N5">
        <f>0.6*TAN(3*(1-M5) - 1.5)</f>
        <v>0.29017605013555164</v>
      </c>
      <c r="O5" s="83">
        <v>0</v>
      </c>
      <c r="P5">
        <v>271.10000000000002</v>
      </c>
      <c r="Q5">
        <v>272.39</v>
      </c>
      <c r="R5">
        <v>273.31</v>
      </c>
      <c r="S5">
        <v>274.79000000000002</v>
      </c>
      <c r="T5">
        <v>276.36</v>
      </c>
      <c r="U5">
        <v>277.12</v>
      </c>
      <c r="V5">
        <v>278.08999999999997</v>
      </c>
      <c r="W5" s="72">
        <v>280.89999999999998</v>
      </c>
      <c r="X5" s="68">
        <v>279.89</v>
      </c>
      <c r="Y5" s="68">
        <v>279.61</v>
      </c>
      <c r="Z5" s="68">
        <v>278.13</v>
      </c>
      <c r="AA5" s="68">
        <v>276.92</v>
      </c>
      <c r="AB5" s="68">
        <v>276.11</v>
      </c>
      <c r="AC5" s="68">
        <v>275.05</v>
      </c>
      <c r="AD5" s="76">
        <v>273.54000000000002</v>
      </c>
      <c r="AE5">
        <v>274.20999999999998</v>
      </c>
      <c r="AF5">
        <v>274.86</v>
      </c>
      <c r="AG5">
        <v>275.66000000000003</v>
      </c>
      <c r="AH5">
        <v>276.98</v>
      </c>
      <c r="AI5">
        <v>277.49</v>
      </c>
      <c r="AJ5">
        <v>279.91000000000003</v>
      </c>
      <c r="AK5" s="72">
        <v>284.85000000000002</v>
      </c>
      <c r="AL5">
        <v>283.44</v>
      </c>
      <c r="AM5">
        <v>281.87</v>
      </c>
      <c r="AN5">
        <v>280.35000000000002</v>
      </c>
      <c r="AO5">
        <v>278.57</v>
      </c>
      <c r="AP5">
        <v>276.36</v>
      </c>
      <c r="AQ5">
        <v>273.52</v>
      </c>
      <c r="AR5">
        <v>277.27</v>
      </c>
      <c r="AS5" s="87">
        <f>0.5 * (D5-MAX($D$3:$D$163))/(MIN($D$3:$D$163)-MAX($D$3:$D$163)) + 0.75</f>
        <v>1.0644933387161895</v>
      </c>
      <c r="AT5" s="17">
        <f>AZ5^N5</f>
        <v>1.1606374391855556</v>
      </c>
      <c r="AU5" s="17">
        <f>(AT5+AV5)/2</f>
        <v>1.2122281661416059</v>
      </c>
      <c r="AV5" s="17">
        <f>BD5^N5</f>
        <v>1.2638188930976562</v>
      </c>
      <c r="AW5" s="17">
        <f>PERCENTILE($K$2:$K$163, 0.05)</f>
        <v>8.5526163141549191E-2</v>
      </c>
      <c r="AX5" s="17">
        <f>PERCENTILE($K$2:$K$163, 0.95)</f>
        <v>0.95961795254787896</v>
      </c>
      <c r="AY5" s="17">
        <f>MIN(MAX(K5,AW5), AX5)</f>
        <v>0.75644859859821101</v>
      </c>
      <c r="AZ5" s="17">
        <f>AY5-$AY$164+1</f>
        <v>1.6709224354566619</v>
      </c>
      <c r="BA5" s="17">
        <f>PERCENTILE($L$2:$L$163, 0.02)</f>
        <v>-0.71261264336762919</v>
      </c>
      <c r="BB5" s="17">
        <f>PERCENTILE($L$2:$L$163, 0.98)</f>
        <v>1.6035625674371927</v>
      </c>
      <c r="BC5" s="17">
        <f>MIN(MAX(L5,BA5), BB5)</f>
        <v>0.52829861783358201</v>
      </c>
      <c r="BD5" s="17">
        <f>BC5-$BC$164 + 1</f>
        <v>2.2409112612012114</v>
      </c>
      <c r="BE5" s="1">
        <v>1</v>
      </c>
      <c r="BF5" s="49">
        <v>1</v>
      </c>
      <c r="BG5" s="15">
        <v>1</v>
      </c>
      <c r="BH5" s="16">
        <v>1</v>
      </c>
      <c r="BI5" s="12">
        <f>(AZ5^4)*AV5*BE5</f>
        <v>9.8516733762531352</v>
      </c>
      <c r="BJ5" s="12">
        <f>(BD5^4) *AT5*BF5</f>
        <v>29.268145942778581</v>
      </c>
      <c r="BK5" s="12">
        <f>(BD5^4)*AU5*BG5*BH5</f>
        <v>30.569124934894582</v>
      </c>
      <c r="BL5" s="12">
        <f>MIN(BI5, 0.05*BI$164)</f>
        <v>9.8516733762531352</v>
      </c>
      <c r="BM5" s="12">
        <f>MIN(BJ5, 0.05*BJ$164)</f>
        <v>29.268145942778581</v>
      </c>
      <c r="BN5" s="12">
        <f>MIN(BK5, 0.05*BK$164)</f>
        <v>30.569124934894582</v>
      </c>
      <c r="BO5" s="9">
        <f>BL5/$BL$164</f>
        <v>2.7324526843515305E-2</v>
      </c>
      <c r="BP5" s="9">
        <f>BM5/$BM$164</f>
        <v>1.1264462998819185E-2</v>
      </c>
      <c r="BQ5" s="45">
        <f>BN5/$BN$164</f>
        <v>8.5444757617766497E-3</v>
      </c>
      <c r="BR5" s="16">
        <f>O5</f>
        <v>0</v>
      </c>
      <c r="BS5" s="55">
        <v>2218</v>
      </c>
      <c r="BT5" s="10">
        <f>$D$170*BO5</f>
        <v>2864.3077351254501</v>
      </c>
      <c r="BU5" s="14">
        <f>BT5-BS5</f>
        <v>646.30773512545011</v>
      </c>
      <c r="BV5" s="94">
        <f>IF(BU5&gt;1, 1, 0)</f>
        <v>1</v>
      </c>
      <c r="BW5" s="81">
        <f>IF(O5&lt;=0,P5, IF(O5=1,Q5, IF(O5=2,R5, IF(O5=3,S5, IF(O5-4,T5, IF(O5=5, U5, V5))))))</f>
        <v>271.10000000000002</v>
      </c>
      <c r="BX5" s="41">
        <f>IF(O5&lt;=0,AD5, IF(O5=1,AE5, IF(O5=2,AF5, IF(O5=3,AG5, IF(O5=4,AH5, IF(O5=5, AI5, AJ5))))))</f>
        <v>273.54000000000002</v>
      </c>
      <c r="BY5" s="80">
        <f>IF(O5&gt;=0,W5, IF(O5=-1,X5, IF(O5=-2,Y5, IF(O5=-3,Z5, IF(O5=-4,AA5, IF(O5=-5, AB5, AC5))))))</f>
        <v>280.89999999999998</v>
      </c>
      <c r="BZ5" s="79">
        <f>IF(O5&gt;=0,AK5, IF(O5=-1,AL5, IF(O5=-2,AM5, IF(O5=-3,AN5, IF(O5=-4,AO5, IF(O5=-5, AP5, AQ5))))))</f>
        <v>284.85000000000002</v>
      </c>
      <c r="CA5" s="54">
        <f>IF(C5&gt;0, IF(BU5 &gt;0, BW5, BY5), IF(BU5&gt;0, BX5, BZ5))</f>
        <v>271.10000000000002</v>
      </c>
      <c r="CB5" s="1">
        <f>BU5/CA5</f>
        <v>2.3840196795479529</v>
      </c>
      <c r="CC5" s="42">
        <f>BS5/BT5</f>
        <v>0.77435813645311991</v>
      </c>
      <c r="CD5" s="55">
        <v>0</v>
      </c>
      <c r="CE5" s="55">
        <v>1664</v>
      </c>
      <c r="CF5" s="55">
        <v>0</v>
      </c>
      <c r="CG5" s="6">
        <f>SUM(CD5:CF5)</f>
        <v>1664</v>
      </c>
      <c r="CH5" s="10">
        <f>BP5*$D$169</f>
        <v>1629.5929146005353</v>
      </c>
      <c r="CI5" s="1">
        <f>CH5-CG5</f>
        <v>-34.407085399464677</v>
      </c>
      <c r="CJ5" s="97">
        <f>IF(CI5&gt;1, 1, 0)</f>
        <v>0</v>
      </c>
      <c r="CK5" s="81">
        <f>IF(O5&lt;=0,Q5, IF(O5=1,R5, IF(O5=2,S5, IF(O5=3,T5, IF(O5=4,U5,V5)))))</f>
        <v>272.39</v>
      </c>
      <c r="CL5" s="41">
        <f>IF(O5&lt;=0,AE5, IF(O5=1,AF5, IF(O5=2,AG5, IF(O5=3,AH5, IF(O5=4,AI5,AJ5)))))</f>
        <v>274.20999999999998</v>
      </c>
      <c r="CM5" s="80">
        <f>IF(O5&gt;=0,X5, IF(O5=-1,Y5, IF(O5=-2,Z5, IF(O5=-3,AA5, IF(O5=-4,AB5, AC5)))))</f>
        <v>279.89</v>
      </c>
      <c r="CN5" s="79">
        <f>IF(O5&gt;=0,AL5, IF(O5=-1,AM5, IF(O5=-2,AN5, IF(O5=-3,AO5, IF(O5=-4,AP5, AQ5)))))</f>
        <v>283.44</v>
      </c>
      <c r="CO5" s="54">
        <f>IF(C5&gt;0, IF(CI5 &gt;0, CK5, CM5), IF(CI5&gt;0, CL5, CN5))</f>
        <v>279.89</v>
      </c>
      <c r="CP5" s="1">
        <f>CI5/CO5</f>
        <v>-0.12293074207533201</v>
      </c>
      <c r="CQ5" s="42">
        <f>CG5/CH5</f>
        <v>1.021113914457525</v>
      </c>
      <c r="CR5" s="11">
        <f>BS5+CG5+CT5</f>
        <v>3882</v>
      </c>
      <c r="CS5" s="47">
        <f>BT5+CH5+CU5</f>
        <v>4557.7524917566507</v>
      </c>
      <c r="CT5" s="55">
        <v>0</v>
      </c>
      <c r="CU5" s="10">
        <f>BQ5*$D$172</f>
        <v>63.851842030665495</v>
      </c>
      <c r="CV5" s="30">
        <f>CU5-CT5</f>
        <v>63.851842030665495</v>
      </c>
      <c r="CW5" s="97">
        <f>IF(CV5&gt;1, 1, 0)</f>
        <v>1</v>
      </c>
      <c r="CX5" s="81">
        <f>IF(O5&lt;=0,R5, IF(O5=1,S5, IF(O5=2,T5, IF(O5=3,U5, V5))))</f>
        <v>273.31</v>
      </c>
      <c r="CY5" s="41">
        <f>IF(O5&lt;=0,AF5, IF(O5=1,AG5, IF(O5=2,AH5, IF(O5=3,AI5, AJ5))))</f>
        <v>274.86</v>
      </c>
      <c r="CZ5" s="80">
        <f>IF(O5&gt;=0,Y5, IF(O5=-1,Z5, IF(O5=-2,AA5, IF(O5=-3,AB5,  AC5))))</f>
        <v>279.61</v>
      </c>
      <c r="DA5" s="79">
        <f>IF(O5&gt;=0,AM5, IF(O5=-1,AN5, IF(O5=-2,AO5, IF(O5=-3,AP5, AQ5))))</f>
        <v>281.87</v>
      </c>
      <c r="DB5" s="54">
        <f>IF(C5&gt;0, IF(CV5 &gt;0, CX5, CZ5), IF(CV5&gt;0, CY5, DA5))</f>
        <v>273.31</v>
      </c>
      <c r="DC5" s="43">
        <f>CV5/DB5</f>
        <v>0.23362424364518494</v>
      </c>
      <c r="DD5" s="44">
        <v>0</v>
      </c>
      <c r="DE5" s="10">
        <f>BQ5*$DD$167</f>
        <v>39.539048919075739</v>
      </c>
      <c r="DF5" s="30">
        <f>DE5-DD5</f>
        <v>39.539048919075739</v>
      </c>
      <c r="DG5" s="34">
        <f>DF5*(DF5&lt;&gt;0)</f>
        <v>39.539048919075739</v>
      </c>
      <c r="DH5" s="21">
        <f>DG5/$DG$164</f>
        <v>8.5444757617766549E-3</v>
      </c>
      <c r="DI5" s="89">
        <f>DH5 * $DF$164</f>
        <v>39.539048919075739</v>
      </c>
      <c r="DJ5" s="91">
        <f>DB5</f>
        <v>273.31</v>
      </c>
      <c r="DK5" s="43">
        <f>DI5/DJ5</f>
        <v>0.14466740667767641</v>
      </c>
      <c r="DL5" s="16">
        <f>O5</f>
        <v>0</v>
      </c>
      <c r="DM5" s="53">
        <f>CR5+CT5</f>
        <v>3882</v>
      </c>
      <c r="DN5">
        <f>E5/$E$164</f>
        <v>1.2695556315189434E-2</v>
      </c>
      <c r="DO5">
        <f>MAX(0,K5)</f>
        <v>0.75644859859821101</v>
      </c>
      <c r="DP5">
        <f>DO5/$DO$164</f>
        <v>8.2350139114038181E-3</v>
      </c>
      <c r="DQ5">
        <f>DN5*DP5*BF5</f>
        <v>1.0454808286859559E-4</v>
      </c>
      <c r="DR5">
        <f>DQ5/$DQ$164</f>
        <v>2.8023029128096968E-2</v>
      </c>
      <c r="DS5" s="1">
        <f>$DS$166*DR5</f>
        <v>2223.83009582152</v>
      </c>
      <c r="DT5" s="55">
        <v>1941</v>
      </c>
      <c r="DU5" s="1">
        <f>DS5-DT5</f>
        <v>282.83009582151999</v>
      </c>
      <c r="DV5">
        <f>DT5/DS5</f>
        <v>0.87281847819536873</v>
      </c>
    </row>
    <row r="6" spans="1:126" x14ac:dyDescent="0.2">
      <c r="A6" s="20" t="s">
        <v>159</v>
      </c>
      <c r="B6">
        <v>1</v>
      </c>
      <c r="C6">
        <v>1</v>
      </c>
      <c r="D6">
        <v>0.841789852177387</v>
      </c>
      <c r="E6">
        <v>0.158210147822612</v>
      </c>
      <c r="F6">
        <v>0.95470798569725801</v>
      </c>
      <c r="G6">
        <v>0.122858336815712</v>
      </c>
      <c r="H6">
        <v>0.80442958629335504</v>
      </c>
      <c r="I6">
        <v>0.31437379193780302</v>
      </c>
      <c r="J6">
        <v>0.431873936977345</v>
      </c>
      <c r="K6">
        <v>0.88097859512815402</v>
      </c>
      <c r="L6">
        <v>0.109538825602131</v>
      </c>
      <c r="M6">
        <f>HARMEAN(D6,F6:F6, I6)</f>
        <v>0.55388238140599189</v>
      </c>
      <c r="N6">
        <f>0.6*TAN(3*(1-M6) - 1.5)</f>
        <v>-9.7841971776964423E-2</v>
      </c>
      <c r="O6" s="83">
        <v>0</v>
      </c>
      <c r="P6">
        <v>361.14</v>
      </c>
      <c r="Q6">
        <v>363.49</v>
      </c>
      <c r="R6">
        <v>364.27</v>
      </c>
      <c r="S6">
        <v>365.08</v>
      </c>
      <c r="T6">
        <v>367.21</v>
      </c>
      <c r="U6">
        <v>369.46</v>
      </c>
      <c r="V6">
        <v>371.73</v>
      </c>
      <c r="W6" s="72">
        <v>377.74</v>
      </c>
      <c r="X6" s="68">
        <v>375.02</v>
      </c>
      <c r="Y6" s="68">
        <v>373.58</v>
      </c>
      <c r="Z6" s="68">
        <v>371.56</v>
      </c>
      <c r="AA6" s="68">
        <v>370.41</v>
      </c>
      <c r="AB6" s="68">
        <v>369.95</v>
      </c>
      <c r="AC6" s="68">
        <v>368.57</v>
      </c>
      <c r="AD6" s="76">
        <v>364.85</v>
      </c>
      <c r="AE6">
        <v>366.2</v>
      </c>
      <c r="AF6">
        <v>367.61</v>
      </c>
      <c r="AG6">
        <v>369.15</v>
      </c>
      <c r="AH6">
        <v>371.41</v>
      </c>
      <c r="AI6">
        <v>373.03</v>
      </c>
      <c r="AJ6">
        <v>380.16</v>
      </c>
      <c r="AK6" s="72">
        <v>383.47</v>
      </c>
      <c r="AL6">
        <v>381.29</v>
      </c>
      <c r="AM6">
        <v>379.78</v>
      </c>
      <c r="AN6">
        <v>377.43</v>
      </c>
      <c r="AO6">
        <v>375.25</v>
      </c>
      <c r="AP6">
        <v>373.59</v>
      </c>
      <c r="AQ6">
        <v>369.8</v>
      </c>
      <c r="AR6">
        <v>370.71</v>
      </c>
      <c r="AS6" s="87">
        <f>0.5 * (D6-MAX($D$3:$D$163))/(MIN($D$3:$D$163)-MAX($D$3:$D$163)) + 0.75</f>
        <v>0.82993540573274127</v>
      </c>
      <c r="AT6" s="17">
        <f>AZ6^N6</f>
        <v>0.94434595432897595</v>
      </c>
      <c r="AU6" s="17">
        <f>(AT6+AV6)/2</f>
        <v>0.94366451810585372</v>
      </c>
      <c r="AV6" s="17">
        <f>BD6^N6</f>
        <v>0.9429830818827315</v>
      </c>
      <c r="AW6" s="17">
        <f>PERCENTILE($K$2:$K$163, 0.05)</f>
        <v>8.5526163141549191E-2</v>
      </c>
      <c r="AX6" s="17">
        <f>PERCENTILE($K$2:$K$163, 0.95)</f>
        <v>0.95961795254787896</v>
      </c>
      <c r="AY6" s="17">
        <f>MIN(MAX(K6,AW6), AX6)</f>
        <v>0.88097859512815402</v>
      </c>
      <c r="AZ6" s="17">
        <f>AY6-$AY$164+1</f>
        <v>1.7954524319866048</v>
      </c>
      <c r="BA6" s="17">
        <f>PERCENTILE($L$2:$L$163, 0.02)</f>
        <v>-0.71261264336762919</v>
      </c>
      <c r="BB6" s="17">
        <f>PERCENTILE($L$2:$L$163, 0.98)</f>
        <v>1.6035625674371927</v>
      </c>
      <c r="BC6" s="17">
        <f>MIN(MAX(L6,BA6), BB6)</f>
        <v>0.109538825602131</v>
      </c>
      <c r="BD6" s="17">
        <f>BC6-$BC$164 + 1</f>
        <v>1.8221514689697602</v>
      </c>
      <c r="BE6" s="1">
        <v>1</v>
      </c>
      <c r="BF6" s="15">
        <v>1</v>
      </c>
      <c r="BG6" s="15">
        <v>1</v>
      </c>
      <c r="BH6" s="16">
        <v>1</v>
      </c>
      <c r="BI6" s="12">
        <f>(AZ6^4)*AV6*BE6</f>
        <v>9.7994006775821312</v>
      </c>
      <c r="BJ6" s="12">
        <f>(BD6^4) *AT6*BF6</f>
        <v>10.410438576150948</v>
      </c>
      <c r="BK6" s="12">
        <f>(BD6^4)*AU6*BG6*BH6</f>
        <v>10.402926445758629</v>
      </c>
      <c r="BL6" s="12">
        <f>MIN(BI6, 0.05*BI$164)</f>
        <v>9.7994006775821312</v>
      </c>
      <c r="BM6" s="12">
        <f>MIN(BJ6, 0.05*BJ$164)</f>
        <v>10.410438576150948</v>
      </c>
      <c r="BN6" s="12">
        <f>MIN(BK6, 0.05*BK$164)</f>
        <v>10.402926445758629</v>
      </c>
      <c r="BO6" s="9">
        <f>BL6/$BL$164</f>
        <v>2.7179543681420049E-2</v>
      </c>
      <c r="BP6" s="9">
        <f>BM6/$BM$164</f>
        <v>4.0066767594981916E-3</v>
      </c>
      <c r="BQ6" s="45">
        <f>BN6/$BN$164</f>
        <v>2.9077558829911088E-3</v>
      </c>
      <c r="BR6" s="16">
        <f>O6</f>
        <v>0</v>
      </c>
      <c r="BS6" s="55">
        <v>3707</v>
      </c>
      <c r="BT6" s="10">
        <f>$D$170*BO6</f>
        <v>2849.1097997675706</v>
      </c>
      <c r="BU6" s="14">
        <f>BT6-BS6</f>
        <v>-857.89020023242938</v>
      </c>
      <c r="BV6" s="94">
        <f>IF(BU6&gt;1, 1, 0)</f>
        <v>0</v>
      </c>
      <c r="BW6" s="81">
        <f>IF(O6&lt;=0,P6, IF(O6=1,Q6, IF(O6=2,R6, IF(O6=3,S6, IF(O6-4,T6, IF(O6=5, U6, V6))))))</f>
        <v>361.14</v>
      </c>
      <c r="BX6" s="41">
        <f>IF(O6&lt;=0,AD6, IF(O6=1,AE6, IF(O6=2,AF6, IF(O6=3,AG6, IF(O6=4,AH6, IF(O6=5, AI6, AJ6))))))</f>
        <v>364.85</v>
      </c>
      <c r="BY6" s="80">
        <f>IF(O6&gt;=0,W6, IF(O6=-1,X6, IF(O6=-2,Y6, IF(O6=-3,Z6, IF(O6=-4,AA6, IF(O6=-5, AB6, AC6))))))</f>
        <v>377.74</v>
      </c>
      <c r="BZ6" s="79">
        <f>IF(O6&gt;=0,AK6, IF(O6=-1,AL6, IF(O6=-2,AM6, IF(O6=-3,AN6, IF(O6=-4,AO6, IF(O6=-5, AP6, AQ6))))))</f>
        <v>383.47</v>
      </c>
      <c r="CA6" s="54">
        <f>IF(C6&gt;0, IF(BU6 &gt;0, BW6, BY6), IF(BU6&gt;0, BX6, BZ6))</f>
        <v>377.74</v>
      </c>
      <c r="CB6" s="1">
        <f>BU6/CA6</f>
        <v>-2.2711129354382096</v>
      </c>
      <c r="CC6" s="42">
        <f>BS6/BT6</f>
        <v>1.3011081567661646</v>
      </c>
      <c r="CD6" s="55">
        <v>0</v>
      </c>
      <c r="CE6" s="55">
        <v>0</v>
      </c>
      <c r="CF6" s="55">
        <v>0</v>
      </c>
      <c r="CG6" s="6">
        <f>SUM(CD6:CF6)</f>
        <v>0</v>
      </c>
      <c r="CH6" s="10">
        <f>BP6*$D$169</f>
        <v>579.63278489683228</v>
      </c>
      <c r="CI6" s="1">
        <f>CH6-CG6</f>
        <v>579.63278489683228</v>
      </c>
      <c r="CJ6" s="97">
        <f>IF(CI6&gt;1, 1, 0)</f>
        <v>1</v>
      </c>
      <c r="CK6" s="81">
        <f>IF(O6&lt;=0,Q6, IF(O6=1,R6, IF(O6=2,S6, IF(O6=3,T6, IF(O6=4,U6,V6)))))</f>
        <v>363.49</v>
      </c>
      <c r="CL6" s="41">
        <f>IF(O6&lt;=0,AE6, IF(O6=1,AF6, IF(O6=2,AG6, IF(O6=3,AH6, IF(O6=4,AI6,AJ6)))))</f>
        <v>366.2</v>
      </c>
      <c r="CM6" s="80">
        <f>IF(O6&gt;=0,X6, IF(O6=-1,Y6, IF(O6=-2,Z6, IF(O6=-3,AA6, IF(O6=-4,AB6, AC6)))))</f>
        <v>375.02</v>
      </c>
      <c r="CN6" s="79">
        <f>IF(O6&gt;=0,AL6, IF(O6=-1,AM6, IF(O6=-2,AN6, IF(O6=-3,AO6, IF(O6=-4,AP6, AQ6)))))</f>
        <v>381.29</v>
      </c>
      <c r="CO6" s="54">
        <f>IF(C6&gt;0, IF(CI6 &gt;0, CK6, CM6), IF(CI6&gt;0, CL6, CN6))</f>
        <v>363.49</v>
      </c>
      <c r="CP6" s="1">
        <f>CI6/CO6</f>
        <v>1.5946319978454215</v>
      </c>
      <c r="CQ6" s="42">
        <f>CG6/CH6</f>
        <v>0</v>
      </c>
      <c r="CR6" s="11">
        <f>BS6+CG6+CT6</f>
        <v>3707</v>
      </c>
      <c r="CS6" s="47">
        <f>BT6+CH6+CU6</f>
        <v>3450.4718954472892</v>
      </c>
      <c r="CT6" s="55">
        <v>0</v>
      </c>
      <c r="CU6" s="10">
        <f>BQ6*$D$172</f>
        <v>21.729310782886596</v>
      </c>
      <c r="CV6" s="30">
        <f>CU6-CT6</f>
        <v>21.729310782886596</v>
      </c>
      <c r="CW6" s="97">
        <f>IF(CV6&gt;1, 1, 0)</f>
        <v>1</v>
      </c>
      <c r="CX6" s="81">
        <f>IF(O6&lt;=0,R6, IF(O6=1,S6, IF(O6=2,T6, IF(O6=3,U6, V6))))</f>
        <v>364.27</v>
      </c>
      <c r="CY6" s="41">
        <f>IF(O6&lt;=0,AF6, IF(O6=1,AG6, IF(O6=2,AH6, IF(O6=3,AI6, AJ6))))</f>
        <v>367.61</v>
      </c>
      <c r="CZ6" s="80">
        <f>IF(O6&gt;=0,Y6, IF(O6=-1,Z6, IF(O6=-2,AA6, IF(O6=-3,AB6,  AC6))))</f>
        <v>373.58</v>
      </c>
      <c r="DA6" s="79">
        <f>IF(O6&gt;=0,AM6, IF(O6=-1,AN6, IF(O6=-2,AO6, IF(O6=-3,AP6, AQ6))))</f>
        <v>379.78</v>
      </c>
      <c r="DB6" s="54">
        <f>IF(C6&gt;0, IF(CV6 &gt;0, CX6, CZ6), IF(CV6&gt;0, CY6, DA6))</f>
        <v>364.27</v>
      </c>
      <c r="DC6" s="43">
        <f>CV6/DB6</f>
        <v>5.9651661632543436E-2</v>
      </c>
      <c r="DD6" s="44">
        <v>0</v>
      </c>
      <c r="DE6" s="10">
        <f>BQ6*$DD$167</f>
        <v>13.455465883188376</v>
      </c>
      <c r="DF6" s="30">
        <f>DE6-DD6</f>
        <v>13.455465883188376</v>
      </c>
      <c r="DG6" s="34">
        <f>DF6*(DF6&lt;&gt;0)</f>
        <v>13.455465883188376</v>
      </c>
      <c r="DH6" s="21">
        <f>DG6/$DG$164</f>
        <v>2.9077558829911105E-3</v>
      </c>
      <c r="DI6" s="89">
        <f>DH6 * $DF$164</f>
        <v>13.455465883188376</v>
      </c>
      <c r="DJ6" s="91">
        <f>DB6</f>
        <v>364.27</v>
      </c>
      <c r="DK6" s="43">
        <f>DI6/DJ6</f>
        <v>3.6938166423774607E-2</v>
      </c>
      <c r="DL6" s="16">
        <f>O6</f>
        <v>0</v>
      </c>
      <c r="DM6" s="53">
        <f>CR6+CT6</f>
        <v>3707</v>
      </c>
      <c r="DN6">
        <f>E6/$E$164</f>
        <v>3.2268551353112898E-3</v>
      </c>
      <c r="DO6">
        <f>MAX(0,K6)</f>
        <v>0.88097859512815402</v>
      </c>
      <c r="DP6">
        <f>DO6/$DO$164</f>
        <v>9.5906992226219689E-3</v>
      </c>
      <c r="DQ6">
        <f>DN6*DP6*BF6</f>
        <v>3.0947797037743694E-5</v>
      </c>
      <c r="DR6">
        <f>DQ6/$DQ$164</f>
        <v>8.295235972228733E-3</v>
      </c>
      <c r="DS6" s="1">
        <f>$DS$166*DR6</f>
        <v>658.28698684424785</v>
      </c>
      <c r="DT6" s="55">
        <v>741</v>
      </c>
      <c r="DU6" s="1">
        <f>DS6-DT6</f>
        <v>-82.713013155752151</v>
      </c>
      <c r="DV6">
        <f>DT6/DS6</f>
        <v>1.1256488656296684</v>
      </c>
    </row>
    <row r="7" spans="1:126" x14ac:dyDescent="0.2">
      <c r="A7" s="20" t="s">
        <v>160</v>
      </c>
      <c r="B7">
        <v>1</v>
      </c>
      <c r="C7">
        <v>1</v>
      </c>
      <c r="D7">
        <v>0.53284671532846695</v>
      </c>
      <c r="E7">
        <v>0.467153284671532</v>
      </c>
      <c r="F7">
        <v>0.61483253588516695</v>
      </c>
      <c r="G7">
        <v>0.33988764044943798</v>
      </c>
      <c r="H7">
        <v>0.36235955056179697</v>
      </c>
      <c r="I7">
        <v>0.35094377417866801</v>
      </c>
      <c r="J7">
        <v>0.35482639949029798</v>
      </c>
      <c r="K7">
        <v>0.76677719843994496</v>
      </c>
      <c r="L7">
        <v>0.51330126034011703</v>
      </c>
      <c r="M7">
        <f>HARMEAN(D7,F7:F7, I7)</f>
        <v>0.47224529629041906</v>
      </c>
      <c r="N7">
        <f>0.6*TAN(3*(1-M7) - 1.5)</f>
        <v>5.0074240301605087E-2</v>
      </c>
      <c r="O7" s="83">
        <v>0</v>
      </c>
      <c r="P7">
        <v>14.46</v>
      </c>
      <c r="Q7">
        <v>14.52</v>
      </c>
      <c r="R7">
        <v>14.62</v>
      </c>
      <c r="S7">
        <v>14.73</v>
      </c>
      <c r="T7">
        <v>14.84</v>
      </c>
      <c r="U7">
        <v>14.88</v>
      </c>
      <c r="V7">
        <v>15.24</v>
      </c>
      <c r="W7" s="72">
        <v>15.25</v>
      </c>
      <c r="X7" s="68">
        <v>15.17</v>
      </c>
      <c r="Y7" s="68">
        <v>14.96</v>
      </c>
      <c r="Z7" s="68">
        <v>14.84</v>
      </c>
      <c r="AA7" s="68">
        <v>14.81</v>
      </c>
      <c r="AB7" s="68">
        <v>14.73</v>
      </c>
      <c r="AC7" s="68">
        <v>14.5</v>
      </c>
      <c r="AD7" s="76">
        <v>14.7</v>
      </c>
      <c r="AE7">
        <v>14.77</v>
      </c>
      <c r="AF7">
        <v>14.81</v>
      </c>
      <c r="AG7">
        <v>14.87</v>
      </c>
      <c r="AH7">
        <v>14.94</v>
      </c>
      <c r="AI7">
        <v>15.08</v>
      </c>
      <c r="AJ7">
        <v>15.27</v>
      </c>
      <c r="AK7" s="72">
        <v>15.4</v>
      </c>
      <c r="AL7">
        <v>15.31</v>
      </c>
      <c r="AM7">
        <v>15.27</v>
      </c>
      <c r="AN7">
        <v>15.21</v>
      </c>
      <c r="AO7">
        <v>15.01</v>
      </c>
      <c r="AP7">
        <v>14.79</v>
      </c>
      <c r="AQ7">
        <v>14.67</v>
      </c>
      <c r="AR7">
        <v>14.93</v>
      </c>
      <c r="AS7" s="87">
        <f>0.5 * (D7-MAX($D$3:$D$163))/(MIN($D$3:$D$163)-MAX($D$3:$D$163)) + 0.75</f>
        <v>0.98602839554558885</v>
      </c>
      <c r="AT7" s="17">
        <f>AZ7^N7</f>
        <v>1.026356836024964</v>
      </c>
      <c r="AU7" s="17">
        <f>(AT7+AV7)/2</f>
        <v>1.0336190811550909</v>
      </c>
      <c r="AV7" s="17">
        <f>BD7^N7</f>
        <v>1.0408813262852179</v>
      </c>
      <c r="AW7" s="17">
        <f>PERCENTILE($K$2:$K$163, 0.05)</f>
        <v>8.5526163141549191E-2</v>
      </c>
      <c r="AX7" s="17">
        <f>PERCENTILE($K$2:$K$163, 0.95)</f>
        <v>0.95961795254787896</v>
      </c>
      <c r="AY7" s="17">
        <f>MIN(MAX(K7,AW7), AX7)</f>
        <v>0.76677719843994496</v>
      </c>
      <c r="AZ7" s="17">
        <f>AY7-$AY$164+1</f>
        <v>1.6812510352983958</v>
      </c>
      <c r="BA7" s="17">
        <f>PERCENTILE($L$2:$L$163, 0.02)</f>
        <v>-0.71261264336762919</v>
      </c>
      <c r="BB7" s="17">
        <f>PERCENTILE($L$2:$L$163, 0.98)</f>
        <v>1.6035625674371927</v>
      </c>
      <c r="BC7" s="17">
        <f>MIN(MAX(L7,BA7), BB7)</f>
        <v>0.51330126034011703</v>
      </c>
      <c r="BD7" s="17">
        <f>BC7-$BC$164 + 1</f>
        <v>2.2259139037077462</v>
      </c>
      <c r="BE7" s="1">
        <v>1</v>
      </c>
      <c r="BF7" s="15">
        <v>1</v>
      </c>
      <c r="BG7" s="15">
        <v>0</v>
      </c>
      <c r="BH7" s="16">
        <v>1</v>
      </c>
      <c r="BI7" s="12">
        <f>(AZ7^4)*AV7*BE7</f>
        <v>8.3163254451056883</v>
      </c>
      <c r="BJ7" s="12">
        <f>(BD7^4) *AT7*BF7</f>
        <v>25.196013253662663</v>
      </c>
      <c r="BK7" s="12">
        <f>(BD7^4)*AU7*BG7*BH7</f>
        <v>0</v>
      </c>
      <c r="BL7" s="12">
        <f>MIN(BI7, 0.05*BI$164)</f>
        <v>8.3163254451056883</v>
      </c>
      <c r="BM7" s="12">
        <f>MIN(BJ7, 0.05*BJ$164)</f>
        <v>25.196013253662663</v>
      </c>
      <c r="BN7" s="12">
        <f>MIN(BK7, 0.05*BK$164)</f>
        <v>0</v>
      </c>
      <c r="BO7" s="9">
        <f>BL7/$BL$164</f>
        <v>2.3066097421778845E-2</v>
      </c>
      <c r="BP7" s="9">
        <f>BM7/$BM$164</f>
        <v>9.6972168844767052E-3</v>
      </c>
      <c r="BQ7" s="45">
        <f>BN7/$BN$164</f>
        <v>0</v>
      </c>
      <c r="BR7" s="16">
        <f>O7</f>
        <v>0</v>
      </c>
      <c r="BS7" s="55">
        <v>2583</v>
      </c>
      <c r="BT7" s="10">
        <f>$D$170*BO7</f>
        <v>2417.9156566086267</v>
      </c>
      <c r="BU7" s="14">
        <f>BT7-BS7</f>
        <v>-165.0843433913733</v>
      </c>
      <c r="BV7" s="94">
        <f>IF(BU7&gt;1, 1, 0)</f>
        <v>0</v>
      </c>
      <c r="BW7" s="81">
        <f>IF(O7&lt;=0,P7, IF(O7=1,Q7, IF(O7=2,R7, IF(O7=3,S7, IF(O7-4,T7, IF(O7=5, U7, V7))))))</f>
        <v>14.46</v>
      </c>
      <c r="BX7" s="41">
        <f>IF(O7&lt;=0,AD7, IF(O7=1,AE7, IF(O7=2,AF7, IF(O7=3,AG7, IF(O7=4,AH7, IF(O7=5, AI7, AJ7))))))</f>
        <v>14.7</v>
      </c>
      <c r="BY7" s="80">
        <f>IF(O7&gt;=0,W7, IF(O7=-1,X7, IF(O7=-2,Y7, IF(O7=-3,Z7, IF(O7=-4,AA7, IF(O7=-5, AB7, AC7))))))</f>
        <v>15.25</v>
      </c>
      <c r="BZ7" s="79">
        <f>IF(O7&gt;=0,AK7, IF(O7=-1,AL7, IF(O7=-2,AM7, IF(O7=-3,AN7, IF(O7=-4,AO7, IF(O7=-5, AP7, AQ7))))))</f>
        <v>15.4</v>
      </c>
      <c r="CA7" s="54">
        <f>IF(C7&gt;0, IF(BU7 &gt;0, BW7, BY7), IF(BU7&gt;0, BX7, BZ7))</f>
        <v>15.25</v>
      </c>
      <c r="CB7" s="1">
        <f>BU7/CA7</f>
        <v>-10.825202845335953</v>
      </c>
      <c r="CC7" s="42">
        <f>BS7/BT7</f>
        <v>1.0682754764171223</v>
      </c>
      <c r="CD7" s="55">
        <v>194</v>
      </c>
      <c r="CE7" s="55">
        <v>3553</v>
      </c>
      <c r="CF7" s="55">
        <v>105</v>
      </c>
      <c r="CG7" s="6">
        <f>SUM(CD7:CF7)</f>
        <v>3852</v>
      </c>
      <c r="CH7" s="10">
        <f>BP7*$D$169</f>
        <v>1402.8645598058638</v>
      </c>
      <c r="CI7" s="1">
        <f>CH7-CG7</f>
        <v>-2449.1354401941362</v>
      </c>
      <c r="CJ7" s="97">
        <f>IF(CI7&gt;1, 1, 0)</f>
        <v>0</v>
      </c>
      <c r="CK7" s="81">
        <f>IF(O7&lt;=0,Q7, IF(O7=1,R7, IF(O7=2,S7, IF(O7=3,T7, IF(O7=4,U7,V7)))))</f>
        <v>14.52</v>
      </c>
      <c r="CL7" s="41">
        <f>IF(O7&lt;=0,AE7, IF(O7=1,AF7, IF(O7=2,AG7, IF(O7=3,AH7, IF(O7=4,AI7,AJ7)))))</f>
        <v>14.77</v>
      </c>
      <c r="CM7" s="80">
        <f>IF(O7&gt;=0,X7, IF(O7=-1,Y7, IF(O7=-2,Z7, IF(O7=-3,AA7, IF(O7=-4,AB7, AC7)))))</f>
        <v>15.17</v>
      </c>
      <c r="CN7" s="79">
        <f>IF(O7&gt;=0,AL7, IF(O7=-1,AM7, IF(O7=-2,AN7, IF(O7=-3,AO7, IF(O7=-4,AP7, AQ7)))))</f>
        <v>15.31</v>
      </c>
      <c r="CO7" s="54">
        <f>IF(C7&gt;0, IF(CI7 &gt;0, CK7, CM7), IF(CI7&gt;0, CL7, CN7))</f>
        <v>15.17</v>
      </c>
      <c r="CP7" s="1">
        <f>CI7/CO7</f>
        <v>-161.44597496335768</v>
      </c>
      <c r="CQ7" s="42">
        <f>CG7/CH7</f>
        <v>2.7458103300671173</v>
      </c>
      <c r="CR7" s="11">
        <f>BS7+CG7+CT7</f>
        <v>6435</v>
      </c>
      <c r="CS7" s="47">
        <f>BT7+CH7+CU7</f>
        <v>3820.7802164144905</v>
      </c>
      <c r="CT7" s="55">
        <v>0</v>
      </c>
      <c r="CU7" s="10">
        <f>BQ7*$D$172</f>
        <v>0</v>
      </c>
      <c r="CV7" s="30">
        <f>CU7-CT7</f>
        <v>0</v>
      </c>
      <c r="CW7" s="97">
        <f>IF(CV7&gt;1, 1, 0)</f>
        <v>0</v>
      </c>
      <c r="CX7" s="81">
        <f>IF(O7&lt;=0,R7, IF(O7=1,S7, IF(O7=2,T7, IF(O7=3,U7, V7))))</f>
        <v>14.62</v>
      </c>
      <c r="CY7" s="41">
        <f>IF(O7&lt;=0,AF7, IF(O7=1,AG7, IF(O7=2,AH7, IF(O7=3,AI7, AJ7))))</f>
        <v>14.81</v>
      </c>
      <c r="CZ7" s="80">
        <f>IF(O7&gt;=0,Y7, IF(O7=-1,Z7, IF(O7=-2,AA7, IF(O7=-3,AB7,  AC7))))</f>
        <v>14.96</v>
      </c>
      <c r="DA7" s="79">
        <f>IF(O7&gt;=0,AM7, IF(O7=-1,AN7, IF(O7=-2,AO7, IF(O7=-3,AP7, AQ7))))</f>
        <v>15.27</v>
      </c>
      <c r="DB7" s="54">
        <f>IF(C7&gt;0, IF(CV7 &gt;0, CX7, CZ7), IF(CV7&gt;0, CY7, DA7))</f>
        <v>14.96</v>
      </c>
      <c r="DC7" s="43">
        <f>CV7/DB7</f>
        <v>0</v>
      </c>
      <c r="DD7" s="44">
        <v>0</v>
      </c>
      <c r="DE7" s="10">
        <f>BQ7*$DD$167</f>
        <v>0</v>
      </c>
      <c r="DF7" s="30">
        <f>DE7-DD7</f>
        <v>0</v>
      </c>
      <c r="DG7" s="34">
        <f>DF7*(DF7&lt;&gt;0)</f>
        <v>0</v>
      </c>
      <c r="DH7" s="21">
        <f>DG7/$DG$164</f>
        <v>0</v>
      </c>
      <c r="DI7" s="89">
        <f>DH7 * $DF$164</f>
        <v>0</v>
      </c>
      <c r="DJ7" s="91">
        <f>DB7</f>
        <v>14.96</v>
      </c>
      <c r="DK7" s="43">
        <f>DI7/DJ7</f>
        <v>0</v>
      </c>
      <c r="DL7" s="16">
        <f>O7</f>
        <v>0</v>
      </c>
      <c r="DM7" s="53">
        <f>CR7+CT7</f>
        <v>6435</v>
      </c>
      <c r="DN7">
        <f>E7/$E$164</f>
        <v>9.528061229738774E-3</v>
      </c>
      <c r="DO7">
        <f>MAX(0,K7)</f>
        <v>0.76677719843994496</v>
      </c>
      <c r="DP7">
        <f>DO7/$DO$164</f>
        <v>8.3474553430352896E-3</v>
      </c>
      <c r="DQ7">
        <f>DN7*DP7*BF7</f>
        <v>7.9535065620950327E-5</v>
      </c>
      <c r="DR7">
        <f>DQ7/$DQ$164</f>
        <v>2.1318549316703839E-2</v>
      </c>
      <c r="DS7" s="1">
        <f>$DS$166*DR7</f>
        <v>1691.7811187730372</v>
      </c>
      <c r="DT7" s="55">
        <v>1598</v>
      </c>
      <c r="DU7" s="1">
        <f>DS7-DT7</f>
        <v>93.781118773037178</v>
      </c>
      <c r="DV7">
        <f>DT7/DS7</f>
        <v>0.94456663587719203</v>
      </c>
    </row>
    <row r="8" spans="1:126" x14ac:dyDescent="0.2">
      <c r="A8" s="20" t="s">
        <v>229</v>
      </c>
      <c r="B8">
        <v>1</v>
      </c>
      <c r="C8">
        <v>0</v>
      </c>
      <c r="D8">
        <v>0.90451458250099803</v>
      </c>
      <c r="E8">
        <v>9.5485417499001093E-2</v>
      </c>
      <c r="F8">
        <v>0.85975367500993205</v>
      </c>
      <c r="G8">
        <v>0.91893021312160394</v>
      </c>
      <c r="H8">
        <v>0.88800668616798994</v>
      </c>
      <c r="I8">
        <v>0.90333613531938395</v>
      </c>
      <c r="J8">
        <v>0.75096346558850902</v>
      </c>
      <c r="K8">
        <v>0.23754157516384999</v>
      </c>
      <c r="L8">
        <v>0.61167203316879704</v>
      </c>
      <c r="M8">
        <f>HARMEAN(D8,F8:F8, I8)</f>
        <v>0.88870539370778445</v>
      </c>
      <c r="N8">
        <f>0.6*TAN(3*(1-M8) - 1.5)</f>
        <v>-1.4008187480386998</v>
      </c>
      <c r="O8" s="83">
        <v>0</v>
      </c>
      <c r="P8">
        <v>11.08</v>
      </c>
      <c r="Q8">
        <v>11.13</v>
      </c>
      <c r="R8">
        <v>11.18</v>
      </c>
      <c r="S8">
        <v>11.2</v>
      </c>
      <c r="T8">
        <v>11.31</v>
      </c>
      <c r="U8">
        <v>11.34</v>
      </c>
      <c r="V8">
        <v>11.42</v>
      </c>
      <c r="W8" s="72">
        <v>11.57</v>
      </c>
      <c r="X8" s="68">
        <v>11.52</v>
      </c>
      <c r="Y8" s="68">
        <v>11.5</v>
      </c>
      <c r="Z8" s="68">
        <v>11.45</v>
      </c>
      <c r="AA8" s="68">
        <v>11.38</v>
      </c>
      <c r="AB8" s="68">
        <v>11.31</v>
      </c>
      <c r="AC8" s="68">
        <v>11.23</v>
      </c>
      <c r="AD8" s="76">
        <v>11.17</v>
      </c>
      <c r="AE8">
        <v>11.24</v>
      </c>
      <c r="AF8">
        <v>11.26</v>
      </c>
      <c r="AG8">
        <v>11.28</v>
      </c>
      <c r="AH8">
        <v>11.3</v>
      </c>
      <c r="AI8">
        <v>11.41</v>
      </c>
      <c r="AJ8">
        <v>11.62</v>
      </c>
      <c r="AK8" s="72">
        <v>11.75</v>
      </c>
      <c r="AL8">
        <v>11.68</v>
      </c>
      <c r="AM8">
        <v>11.62</v>
      </c>
      <c r="AN8">
        <v>11.62</v>
      </c>
      <c r="AO8">
        <v>11.46</v>
      </c>
      <c r="AP8">
        <v>11.4</v>
      </c>
      <c r="AQ8">
        <v>11.36</v>
      </c>
      <c r="AR8">
        <v>11.31</v>
      </c>
      <c r="AS8" s="87">
        <f>0.5 * (D8-MAX($D$3:$D$163))/(MIN($D$3:$D$163)-MAX($D$3:$D$163)) + 0.75</f>
        <v>0.79824384335890231</v>
      </c>
      <c r="AT8" s="17">
        <f>AZ8^N8</f>
        <v>0.82017792513525878</v>
      </c>
      <c r="AU8" s="17">
        <f>(AT8+AV8)/2</f>
        <v>0.5635029857064463</v>
      </c>
      <c r="AV8" s="17">
        <f>BD8^N8</f>
        <v>0.30682804627763377</v>
      </c>
      <c r="AW8" s="17">
        <f>PERCENTILE($K$2:$K$163, 0.05)</f>
        <v>8.5526163141549191E-2</v>
      </c>
      <c r="AX8" s="17">
        <f>PERCENTILE($K$2:$K$163, 0.95)</f>
        <v>0.95961795254787896</v>
      </c>
      <c r="AY8" s="17">
        <f>MIN(MAX(K8,AW8), AX8)</f>
        <v>0.23754157516384999</v>
      </c>
      <c r="AZ8" s="17">
        <f>AY8-$AY$164+1</f>
        <v>1.1520154120223007</v>
      </c>
      <c r="BA8" s="17">
        <f>PERCENTILE($L$2:$L$163, 0.02)</f>
        <v>-0.71261264336762919</v>
      </c>
      <c r="BB8" s="17">
        <f>PERCENTILE($L$2:$L$163, 0.98)</f>
        <v>1.6035625674371927</v>
      </c>
      <c r="BC8" s="17">
        <f>MIN(MAX(L8,BA8), BB8)</f>
        <v>0.61167203316879704</v>
      </c>
      <c r="BD8" s="17">
        <f>BC8-$BC$164 + 1</f>
        <v>2.3242846765364265</v>
      </c>
      <c r="BE8" s="1">
        <v>0</v>
      </c>
      <c r="BF8" s="49">
        <v>0</v>
      </c>
      <c r="BG8" s="49">
        <v>0</v>
      </c>
      <c r="BH8" s="16">
        <v>1</v>
      </c>
      <c r="BI8" s="12">
        <f>(AZ8^4)*AV8*BE8</f>
        <v>0</v>
      </c>
      <c r="BJ8" s="12">
        <f>(BD8^4) *AT8*BF8</f>
        <v>0</v>
      </c>
      <c r="BK8" s="12">
        <f>(BD8^4)*AU8*BG8*BH8</f>
        <v>0</v>
      </c>
      <c r="BL8" s="12">
        <f>MIN(BI8, 0.05*BI$164)</f>
        <v>0</v>
      </c>
      <c r="BM8" s="12">
        <f>MIN(BJ8, 0.05*BJ$164)</f>
        <v>0</v>
      </c>
      <c r="BN8" s="12">
        <f>MIN(BK8, 0.05*BK$164)</f>
        <v>0</v>
      </c>
      <c r="BO8" s="9">
        <f>BL8/$BL$164</f>
        <v>0</v>
      </c>
      <c r="BP8" s="9">
        <f>BM8/$BM$164</f>
        <v>0</v>
      </c>
      <c r="BQ8" s="45">
        <f>BN8/$BN$164</f>
        <v>0</v>
      </c>
      <c r="BR8" s="16">
        <f>O8</f>
        <v>0</v>
      </c>
      <c r="BS8" s="55">
        <v>0</v>
      </c>
      <c r="BT8" s="10">
        <f>$D$170*BO8</f>
        <v>0</v>
      </c>
      <c r="BU8" s="14">
        <f>BT8-BS8</f>
        <v>0</v>
      </c>
      <c r="BV8" s="94">
        <f>IF(BU8&gt;1, 1, 0)</f>
        <v>0</v>
      </c>
      <c r="BW8" s="81">
        <f>IF(O8&lt;=0,P8, IF(O8=1,Q8, IF(O8=2,R8, IF(O8=3,S8, IF(O8-4,T8, IF(O8=5, U8, V8))))))</f>
        <v>11.08</v>
      </c>
      <c r="BX8" s="41">
        <f>IF(O8&lt;=0,AD8, IF(O8=1,AE8, IF(O8=2,AF8, IF(O8=3,AG8, IF(O8=4,AH8, IF(O8=5, AI8, AJ8))))))</f>
        <v>11.17</v>
      </c>
      <c r="BY8" s="80">
        <f>IF(O8&gt;=0,W8, IF(O8=-1,X8, IF(O8=-2,Y8, IF(O8=-3,Z8, IF(O8=-4,AA8, IF(O8=-5, AB8, AC8))))))</f>
        <v>11.57</v>
      </c>
      <c r="BZ8" s="79">
        <f>IF(O8&gt;=0,AK8, IF(O8=-1,AL8, IF(O8=-2,AM8, IF(O8=-3,AN8, IF(O8=-4,AO8, IF(O8=-5, AP8, AQ8))))))</f>
        <v>11.75</v>
      </c>
      <c r="CA8" s="54">
        <f>IF(C8&gt;0, IF(BU8 &gt;0, BW8, BY8), IF(BU8&gt;0, BX8, BZ8))</f>
        <v>11.75</v>
      </c>
      <c r="CB8" s="1">
        <f>BU8/CA8</f>
        <v>0</v>
      </c>
      <c r="CC8" s="42" t="e">
        <f>BS8/BT8</f>
        <v>#DIV/0!</v>
      </c>
      <c r="CD8" s="55">
        <v>0</v>
      </c>
      <c r="CE8" s="55">
        <v>803</v>
      </c>
      <c r="CF8" s="55">
        <v>0</v>
      </c>
      <c r="CG8" s="6">
        <f>SUM(CD8:CF8)</f>
        <v>803</v>
      </c>
      <c r="CH8" s="10">
        <f>BP8*$D$169</f>
        <v>0</v>
      </c>
      <c r="CI8" s="1">
        <f>CH8-CG8</f>
        <v>-803</v>
      </c>
      <c r="CJ8" s="97">
        <f>IF(CI8&gt;1, 1, 0)</f>
        <v>0</v>
      </c>
      <c r="CK8" s="81">
        <f>IF(O8&lt;=0,Q8, IF(O8=1,R8, IF(O8=2,S8, IF(O8=3,T8, IF(O8=4,U8,V8)))))</f>
        <v>11.13</v>
      </c>
      <c r="CL8" s="41">
        <f>IF(O8&lt;=0,AE8, IF(O8=1,AF8, IF(O8=2,AG8, IF(O8=3,AH8, IF(O8=4,AI8,AJ8)))))</f>
        <v>11.24</v>
      </c>
      <c r="CM8" s="80">
        <f>IF(O8&gt;=0,X8, IF(O8=-1,Y8, IF(O8=-2,Z8, IF(O8=-3,AA8, IF(O8=-4,AB8, AC8)))))</f>
        <v>11.52</v>
      </c>
      <c r="CN8" s="79">
        <f>IF(O8&gt;=0,AL8, IF(O8=-1,AM8, IF(O8=-2,AN8, IF(O8=-3,AO8, IF(O8=-4,AP8, AQ8)))))</f>
        <v>11.68</v>
      </c>
      <c r="CO8" s="54">
        <f>IF(C8&gt;0, IF(CI8 &gt;0, CK8, CM8), IF(CI8&gt;0, CL8, CN8))</f>
        <v>11.68</v>
      </c>
      <c r="CP8" s="1">
        <f>CI8/CO8</f>
        <v>-68.75</v>
      </c>
      <c r="CQ8" s="42" t="e">
        <f>CG8/CH8</f>
        <v>#DIV/0!</v>
      </c>
      <c r="CR8" s="11">
        <f>BS8+CG8+CT8</f>
        <v>893</v>
      </c>
      <c r="CS8" s="47">
        <f>BT8+CH8+CU8</f>
        <v>0</v>
      </c>
      <c r="CT8" s="55">
        <v>90</v>
      </c>
      <c r="CU8" s="10">
        <f>BQ8*$D$172</f>
        <v>0</v>
      </c>
      <c r="CV8" s="30">
        <f>CU8-CT8</f>
        <v>-90</v>
      </c>
      <c r="CW8" s="97">
        <f>IF(CV8&gt;1, 1, 0)</f>
        <v>0</v>
      </c>
      <c r="CX8" s="81">
        <f>IF(O8&lt;=0,R8, IF(O8=1,S8, IF(O8=2,T8, IF(O8=3,U8, V8))))</f>
        <v>11.18</v>
      </c>
      <c r="CY8" s="41">
        <f>IF(O8&lt;=0,AF8, IF(O8=1,AG8, IF(O8=2,AH8, IF(O8=3,AI8, AJ8))))</f>
        <v>11.26</v>
      </c>
      <c r="CZ8" s="80">
        <f>IF(O8&gt;=0,Y8, IF(O8=-1,Z8, IF(O8=-2,AA8, IF(O8=-3,AB8,  AC8))))</f>
        <v>11.5</v>
      </c>
      <c r="DA8" s="79">
        <f>IF(O8&gt;=0,AM8, IF(O8=-1,AN8, IF(O8=-2,AO8, IF(O8=-3,AP8, AQ8))))</f>
        <v>11.62</v>
      </c>
      <c r="DB8" s="54">
        <f>IF(C8&gt;0, IF(CV8 &gt;0, CX8, CZ8), IF(CV8&gt;0, CY8, DA8))</f>
        <v>11.62</v>
      </c>
      <c r="DC8" s="43">
        <f>CV8/DB8</f>
        <v>-7.7452667814113605</v>
      </c>
      <c r="DD8" s="44">
        <v>0</v>
      </c>
      <c r="DE8" s="10">
        <f>BQ8*$DD$167</f>
        <v>0</v>
      </c>
      <c r="DF8" s="30">
        <f>DE8-DD8</f>
        <v>0</v>
      </c>
      <c r="DG8" s="34">
        <f>DF8*(DF8&lt;&gt;0)</f>
        <v>0</v>
      </c>
      <c r="DH8" s="21">
        <f>DG8/$DG$164</f>
        <v>0</v>
      </c>
      <c r="DI8" s="89">
        <f>DH8 * $DF$164</f>
        <v>0</v>
      </c>
      <c r="DJ8" s="91">
        <f>DB8</f>
        <v>11.62</v>
      </c>
      <c r="DK8" s="43">
        <f>DI8/DJ8</f>
        <v>0</v>
      </c>
      <c r="DL8" s="16">
        <f>O8</f>
        <v>0</v>
      </c>
      <c r="DM8" s="53">
        <f>CR8+CT8</f>
        <v>983</v>
      </c>
      <c r="DN8">
        <f>E8/$E$164</f>
        <v>1.9475211548974788E-3</v>
      </c>
      <c r="DO8">
        <f>MAX(0,K8)</f>
        <v>0.23754157516384999</v>
      </c>
      <c r="DP8">
        <f>DO8/$DO$164</f>
        <v>2.5859763368404325E-3</v>
      </c>
      <c r="DQ8">
        <f>DN8*DP8*BF8</f>
        <v>0</v>
      </c>
      <c r="DR8">
        <f>DQ8/$DQ$164</f>
        <v>0</v>
      </c>
      <c r="DS8" s="1">
        <f>$DS$166*DR8</f>
        <v>0</v>
      </c>
      <c r="DT8" s="55">
        <v>0</v>
      </c>
      <c r="DU8" s="1">
        <f>DS8-DT8</f>
        <v>0</v>
      </c>
      <c r="DV8" t="e">
        <f>DT8/DS8</f>
        <v>#DIV/0!</v>
      </c>
    </row>
    <row r="9" spans="1:126" x14ac:dyDescent="0.2">
      <c r="A9" s="20" t="s">
        <v>120</v>
      </c>
      <c r="B9">
        <v>1</v>
      </c>
      <c r="C9">
        <v>1</v>
      </c>
      <c r="D9">
        <v>0.78625649220934801</v>
      </c>
      <c r="E9">
        <v>0.21374350779065099</v>
      </c>
      <c r="F9">
        <v>0.81009137862534697</v>
      </c>
      <c r="G9">
        <v>0.26117843710823202</v>
      </c>
      <c r="H9">
        <v>0.49979105725031298</v>
      </c>
      <c r="I9">
        <v>0.36129578908881199</v>
      </c>
      <c r="J9">
        <v>0.45239514777098</v>
      </c>
      <c r="K9">
        <v>0.86076637372598597</v>
      </c>
      <c r="L9">
        <v>-0.80464592682545</v>
      </c>
      <c r="M9">
        <f>HARMEAN(D9,F9:F9, I9)</f>
        <v>0.56881812966611323</v>
      </c>
      <c r="N9">
        <f>0.6*TAN(3*(1-M9) - 1.5)</f>
        <v>-0.12566312455488052</v>
      </c>
      <c r="O9" s="83">
        <v>0</v>
      </c>
      <c r="P9">
        <v>73.23</v>
      </c>
      <c r="Q9">
        <v>73.650000000000006</v>
      </c>
      <c r="R9">
        <v>73.77</v>
      </c>
      <c r="S9">
        <v>74.47</v>
      </c>
      <c r="T9">
        <v>74.959999999999994</v>
      </c>
      <c r="U9">
        <v>75.25</v>
      </c>
      <c r="V9">
        <v>76.45</v>
      </c>
      <c r="W9" s="72">
        <v>77.650000000000006</v>
      </c>
      <c r="X9" s="68">
        <v>77.14</v>
      </c>
      <c r="Y9" s="68">
        <v>76.95</v>
      </c>
      <c r="Z9" s="68">
        <v>76.400000000000006</v>
      </c>
      <c r="AA9" s="68">
        <v>75.599999999999994</v>
      </c>
      <c r="AB9" s="68">
        <v>74.739999999999995</v>
      </c>
      <c r="AC9" s="68">
        <v>74.13</v>
      </c>
      <c r="AD9" s="76">
        <v>73.459999999999994</v>
      </c>
      <c r="AE9">
        <v>73.989999999999995</v>
      </c>
      <c r="AF9">
        <v>74.099999999999994</v>
      </c>
      <c r="AG9">
        <v>74.28</v>
      </c>
      <c r="AH9">
        <v>74.61</v>
      </c>
      <c r="AI9">
        <v>75.3</v>
      </c>
      <c r="AJ9">
        <v>76.92</v>
      </c>
      <c r="AK9" s="72">
        <v>77.849999999999994</v>
      </c>
      <c r="AL9">
        <v>77.53</v>
      </c>
      <c r="AM9">
        <v>76.59</v>
      </c>
      <c r="AN9">
        <v>76.38</v>
      </c>
      <c r="AO9">
        <v>75.739999999999995</v>
      </c>
      <c r="AP9">
        <v>75.47</v>
      </c>
      <c r="AQ9">
        <v>74.760000000000005</v>
      </c>
      <c r="AR9">
        <v>75.400000000000006</v>
      </c>
      <c r="AS9" s="87">
        <f>0.5 * (D9-MAX($D$3:$D$163))/(MIN($D$3:$D$163)-MAX($D$3:$D$163)) + 0.75</f>
        <v>0.85799354057327448</v>
      </c>
      <c r="AT9" s="17">
        <f>AZ9^N9</f>
        <v>0.93041685800835583</v>
      </c>
      <c r="AU9" s="17">
        <f>(AT9+AV9)/2</f>
        <v>0.96520842900417791</v>
      </c>
      <c r="AV9" s="17">
        <f>BD9^N9</f>
        <v>1</v>
      </c>
      <c r="AW9" s="17">
        <f>PERCENTILE($K$2:$K$163, 0.05)</f>
        <v>8.5526163141549191E-2</v>
      </c>
      <c r="AX9" s="17">
        <f>PERCENTILE($K$2:$K$163, 0.95)</f>
        <v>0.95961795254787896</v>
      </c>
      <c r="AY9" s="17">
        <f>MIN(MAX(K9,AW9), AX9)</f>
        <v>0.86076637372598597</v>
      </c>
      <c r="AZ9" s="17">
        <f>AY9-$AY$164+1</f>
        <v>1.7752402105844367</v>
      </c>
      <c r="BA9" s="17">
        <f>PERCENTILE($L$2:$L$163, 0.02)</f>
        <v>-0.71261264336762919</v>
      </c>
      <c r="BB9" s="17">
        <f>PERCENTILE($L$2:$L$163, 0.98)</f>
        <v>1.6035625674371927</v>
      </c>
      <c r="BC9" s="17">
        <f>MIN(MAX(L9,BA9), BB9)</f>
        <v>-0.71261264336762919</v>
      </c>
      <c r="BD9" s="17">
        <f>BC9-$BC$164 + 1</f>
        <v>1</v>
      </c>
      <c r="BE9" s="1">
        <v>1</v>
      </c>
      <c r="BF9" s="15">
        <v>1</v>
      </c>
      <c r="BG9" s="15">
        <v>1</v>
      </c>
      <c r="BH9" s="16">
        <v>1</v>
      </c>
      <c r="BI9" s="12">
        <f>(AZ9^4)*AV9*BE9</f>
        <v>9.9318123571464465</v>
      </c>
      <c r="BJ9" s="12">
        <f>(BD9^4) *AT9*BF9</f>
        <v>0.93041685800835583</v>
      </c>
      <c r="BK9" s="12">
        <f>(BD9^4)*AU9*BG9*BH9</f>
        <v>0.96520842900417791</v>
      </c>
      <c r="BL9" s="12">
        <f>MIN(BI9, 0.05*BI$164)</f>
        <v>9.9318123571464465</v>
      </c>
      <c r="BM9" s="12">
        <f>MIN(BJ9, 0.05*BJ$164)</f>
        <v>0.93041685800835583</v>
      </c>
      <c r="BN9" s="12">
        <f>MIN(BK9, 0.05*BK$164)</f>
        <v>0.96520842900417791</v>
      </c>
      <c r="BO9" s="9">
        <f>BL9/$BL$164</f>
        <v>2.7546799715442782E-2</v>
      </c>
      <c r="BP9" s="9">
        <f>BM9/$BM$164</f>
        <v>3.5809054290637939E-4</v>
      </c>
      <c r="BQ9" s="45">
        <f>BN9/$BN$164</f>
        <v>2.6978855444025345E-4</v>
      </c>
      <c r="BR9" s="16">
        <f>O9</f>
        <v>0</v>
      </c>
      <c r="BS9" s="55">
        <v>2941</v>
      </c>
      <c r="BT9" s="10">
        <f>$D$170*BO9</f>
        <v>2887.6076045071413</v>
      </c>
      <c r="BU9" s="14">
        <f>BT9-BS9</f>
        <v>-53.392395492858668</v>
      </c>
      <c r="BV9" s="94">
        <f>IF(BU9&gt;1, 1, 0)</f>
        <v>0</v>
      </c>
      <c r="BW9" s="81">
        <f>IF(O9&lt;=0,P9, IF(O9=1,Q9, IF(O9=2,R9, IF(O9=3,S9, IF(O9-4,T9, IF(O9=5, U9, V9))))))</f>
        <v>73.23</v>
      </c>
      <c r="BX9" s="41">
        <f>IF(O9&lt;=0,AD9, IF(O9=1,AE9, IF(O9=2,AF9, IF(O9=3,AG9, IF(O9=4,AH9, IF(O9=5, AI9, AJ9))))))</f>
        <v>73.459999999999994</v>
      </c>
      <c r="BY9" s="80">
        <f>IF(O9&gt;=0,W9, IF(O9=-1,X9, IF(O9=-2,Y9, IF(O9=-3,Z9, IF(O9=-4,AA9, IF(O9=-5, AB9, AC9))))))</f>
        <v>77.650000000000006</v>
      </c>
      <c r="BZ9" s="79">
        <f>IF(O9&gt;=0,AK9, IF(O9=-1,AL9, IF(O9=-2,AM9, IF(O9=-3,AN9, IF(O9=-4,AO9, IF(O9=-5, AP9, AQ9))))))</f>
        <v>77.849999999999994</v>
      </c>
      <c r="CA9" s="54">
        <f>IF(C9&gt;0, IF(BU9 &gt;0, BW9, BY9), IF(BU9&gt;0, BX9, BZ9))</f>
        <v>77.650000000000006</v>
      </c>
      <c r="CB9" s="1">
        <f>BU9/CA9</f>
        <v>-0.68760329031369816</v>
      </c>
      <c r="CC9" s="42">
        <f>BS9/BT9</f>
        <v>1.0184901838496065</v>
      </c>
      <c r="CD9" s="55">
        <v>1357</v>
      </c>
      <c r="CE9" s="55">
        <v>0</v>
      </c>
      <c r="CF9" s="55">
        <v>302</v>
      </c>
      <c r="CG9" s="6">
        <f>SUM(CD9:CF9)</f>
        <v>1659</v>
      </c>
      <c r="CH9" s="10">
        <f>BP9*$D$169</f>
        <v>51.803784305285177</v>
      </c>
      <c r="CI9" s="1">
        <f>CH9-CG9</f>
        <v>-1607.1962156947147</v>
      </c>
      <c r="CJ9" s="97">
        <f>IF(CI9&gt;1, 1, 0)</f>
        <v>0</v>
      </c>
      <c r="CK9" s="81">
        <f>IF(O9&lt;=0,Q9, IF(O9=1,R9, IF(O9=2,S9, IF(O9=3,T9, IF(O9=4,U9,V9)))))</f>
        <v>73.650000000000006</v>
      </c>
      <c r="CL9" s="41">
        <f>IF(O9&lt;=0,AE9, IF(O9=1,AF9, IF(O9=2,AG9, IF(O9=3,AH9, IF(O9=4,AI9,AJ9)))))</f>
        <v>73.989999999999995</v>
      </c>
      <c r="CM9" s="80">
        <f>IF(O9&gt;=0,X9, IF(O9=-1,Y9, IF(O9=-2,Z9, IF(O9=-3,AA9, IF(O9=-4,AB9, AC9)))))</f>
        <v>77.14</v>
      </c>
      <c r="CN9" s="79">
        <f>IF(O9&gt;=0,AL9, IF(O9=-1,AM9, IF(O9=-2,AN9, IF(O9=-3,AO9, IF(O9=-4,AP9, AQ9)))))</f>
        <v>77.53</v>
      </c>
      <c r="CO9" s="54">
        <f>IF(C9&gt;0, IF(CI9 &gt;0, CK9, CM9), IF(CI9&gt;0, CL9, CN9))</f>
        <v>77.14</v>
      </c>
      <c r="CP9" s="1">
        <f>CI9/CO9</f>
        <v>-20.83479667740102</v>
      </c>
      <c r="CQ9" s="42">
        <f>CG9/CH9</f>
        <v>32.024687428689333</v>
      </c>
      <c r="CR9" s="11">
        <f>BS9+CG9+CT9</f>
        <v>4600</v>
      </c>
      <c r="CS9" s="47">
        <f>BT9+CH9+CU9</f>
        <v>2941.4274863051319</v>
      </c>
      <c r="CT9" s="55">
        <v>0</v>
      </c>
      <c r="CU9" s="10">
        <f>BQ9*$D$172</f>
        <v>2.0160974927054811</v>
      </c>
      <c r="CV9" s="30">
        <f>CU9-CT9</f>
        <v>2.0160974927054811</v>
      </c>
      <c r="CW9" s="97">
        <f>IF(CV9&gt;1, 1, 0)</f>
        <v>1</v>
      </c>
      <c r="CX9" s="81">
        <f>IF(O9&lt;=0,R9, IF(O9=1,S9, IF(O9=2,T9, IF(O9=3,U9, V9))))</f>
        <v>73.77</v>
      </c>
      <c r="CY9" s="41">
        <f>IF(O9&lt;=0,AF9, IF(O9=1,AG9, IF(O9=2,AH9, IF(O9=3,AI9, AJ9))))</f>
        <v>74.099999999999994</v>
      </c>
      <c r="CZ9" s="80">
        <f>IF(O9&gt;=0,Y9, IF(O9=-1,Z9, IF(O9=-2,AA9, IF(O9=-3,AB9,  AC9))))</f>
        <v>76.95</v>
      </c>
      <c r="DA9" s="79">
        <f>IF(O9&gt;=0,AM9, IF(O9=-1,AN9, IF(O9=-2,AO9, IF(O9=-3,AP9, AQ9))))</f>
        <v>76.59</v>
      </c>
      <c r="DB9" s="54">
        <f>IF(C9&gt;0, IF(CV9 &gt;0, CX9, CZ9), IF(CV9&gt;0, CY9, DA9))</f>
        <v>73.77</v>
      </c>
      <c r="DC9" s="43">
        <f>CV9/DB9</f>
        <v>2.7329503764477174E-2</v>
      </c>
      <c r="DD9" s="44">
        <v>0</v>
      </c>
      <c r="DE9" s="10">
        <f>BQ9*$DD$167</f>
        <v>1.2484303483590062</v>
      </c>
      <c r="DF9" s="30">
        <f>DE9-DD9</f>
        <v>1.2484303483590062</v>
      </c>
      <c r="DG9" s="34">
        <f>DF9*(DF9&lt;&gt;0)</f>
        <v>1.2484303483590062</v>
      </c>
      <c r="DH9" s="21">
        <f>DG9/$DG$164</f>
        <v>2.6978855444025361E-4</v>
      </c>
      <c r="DI9" s="89">
        <f>DH9 * $DF$164</f>
        <v>1.2484303483590062</v>
      </c>
      <c r="DJ9" s="91">
        <f>DB9</f>
        <v>73.77</v>
      </c>
      <c r="DK9" s="43">
        <f>DI9/DJ9</f>
        <v>1.6923279766287193E-2</v>
      </c>
      <c r="DL9" s="16">
        <f>O9</f>
        <v>0</v>
      </c>
      <c r="DM9" s="53">
        <f>CR9+CT9</f>
        <v>4600</v>
      </c>
      <c r="DN9">
        <f>E9/$E$164</f>
        <v>4.3595138823018876E-3</v>
      </c>
      <c r="DO9">
        <f>MAX(0,K9)</f>
        <v>0.86076637372598597</v>
      </c>
      <c r="DP9">
        <f>DO9/$DO$164</f>
        <v>9.3706605779134249E-3</v>
      </c>
      <c r="DQ9">
        <f>DN9*DP9*BF9</f>
        <v>4.0851524875752601E-5</v>
      </c>
      <c r="DR9">
        <f>DQ9/$DQ$164</f>
        <v>1.0949827487121392E-2</v>
      </c>
      <c r="DS9" s="1">
        <f>$DS$166*DR9</f>
        <v>868.94802837354484</v>
      </c>
      <c r="DT9" s="55">
        <v>528</v>
      </c>
      <c r="DU9" s="1">
        <f>DS9-DT9</f>
        <v>340.94802837354484</v>
      </c>
      <c r="DV9">
        <f>DT9/DS9</f>
        <v>0.60763127685355933</v>
      </c>
    </row>
    <row r="10" spans="1:126" x14ac:dyDescent="0.2">
      <c r="A10" s="20" t="s">
        <v>283</v>
      </c>
      <c r="B10">
        <v>1</v>
      </c>
      <c r="C10">
        <v>1</v>
      </c>
      <c r="D10">
        <v>0.71753895325609196</v>
      </c>
      <c r="E10">
        <v>0.28246104674390698</v>
      </c>
      <c r="F10">
        <v>0.85101311084624498</v>
      </c>
      <c r="G10">
        <v>0.139155871291266</v>
      </c>
      <c r="H10">
        <v>0.30714584203928103</v>
      </c>
      <c r="I10">
        <v>0.20673932200349701</v>
      </c>
      <c r="J10">
        <v>0.35676004155560997</v>
      </c>
      <c r="K10">
        <v>0.70299145943884001</v>
      </c>
      <c r="L10">
        <v>0.76424206551596197</v>
      </c>
      <c r="M10">
        <f>HARMEAN(D10,F10:F10, I10)</f>
        <v>0.40509163582104502</v>
      </c>
      <c r="N10">
        <f>0.6*TAN(3*(1-M10) - 1.5)</f>
        <v>0.17560627373864166</v>
      </c>
      <c r="O10" s="83">
        <v>0</v>
      </c>
      <c r="P10">
        <v>90.88</v>
      </c>
      <c r="Q10">
        <v>91.27</v>
      </c>
      <c r="R10">
        <v>91.57</v>
      </c>
      <c r="S10">
        <v>91.72</v>
      </c>
      <c r="T10">
        <v>92.03</v>
      </c>
      <c r="U10">
        <v>92.2</v>
      </c>
      <c r="V10">
        <v>92.4</v>
      </c>
      <c r="W10" s="72">
        <v>95.15</v>
      </c>
      <c r="X10" s="68">
        <v>94.58</v>
      </c>
      <c r="Y10" s="68">
        <v>94.26</v>
      </c>
      <c r="Z10" s="68">
        <v>94.01</v>
      </c>
      <c r="AA10" s="68">
        <v>93.85</v>
      </c>
      <c r="AB10" s="68">
        <v>93.21</v>
      </c>
      <c r="AC10" s="68">
        <v>92.92</v>
      </c>
      <c r="AD10" s="76">
        <v>90.96</v>
      </c>
      <c r="AE10">
        <v>91.46</v>
      </c>
      <c r="AF10">
        <v>91.66</v>
      </c>
      <c r="AG10">
        <v>92.08</v>
      </c>
      <c r="AH10">
        <v>92.74</v>
      </c>
      <c r="AI10">
        <v>93.27</v>
      </c>
      <c r="AJ10">
        <v>93.81</v>
      </c>
      <c r="AK10" s="72">
        <v>96.07</v>
      </c>
      <c r="AL10">
        <v>95.47</v>
      </c>
      <c r="AM10">
        <v>95.09</v>
      </c>
      <c r="AN10">
        <v>94.64</v>
      </c>
      <c r="AO10">
        <v>93.82</v>
      </c>
      <c r="AP10">
        <v>93.19</v>
      </c>
      <c r="AQ10">
        <v>92.32</v>
      </c>
      <c r="AR10">
        <v>93.18</v>
      </c>
      <c r="AS10" s="87">
        <f>0.5 * (D10-MAX($D$3:$D$163))/(MIN($D$3:$D$163)-MAX($D$3:$D$163)) + 0.75</f>
        <v>0.89271295922486915</v>
      </c>
      <c r="AT10" s="17">
        <f>AZ10^N10</f>
        <v>1.0881098235141518</v>
      </c>
      <c r="AU10" s="17">
        <f>(AT10+AV10)/2</f>
        <v>1.1303839575357626</v>
      </c>
      <c r="AV10" s="17">
        <f>BD10^N10</f>
        <v>1.1726580915573734</v>
      </c>
      <c r="AW10" s="17">
        <f>PERCENTILE($K$2:$K$163, 0.05)</f>
        <v>8.5526163141549191E-2</v>
      </c>
      <c r="AX10" s="17">
        <f>PERCENTILE($K$2:$K$163, 0.95)</f>
        <v>0.95961795254787896</v>
      </c>
      <c r="AY10" s="17">
        <f>MIN(MAX(K10,AW10), AX10)</f>
        <v>0.70299145943884001</v>
      </c>
      <c r="AZ10" s="17">
        <f>AY10-$AY$164+1</f>
        <v>1.6174652962972909</v>
      </c>
      <c r="BA10" s="17">
        <f>PERCENTILE($L$2:$L$163, 0.02)</f>
        <v>-0.71261264336762919</v>
      </c>
      <c r="BB10" s="17">
        <f>PERCENTILE($L$2:$L$163, 0.98)</f>
        <v>1.6035625674371927</v>
      </c>
      <c r="BC10" s="17">
        <f>MIN(MAX(L10,BA10), BB10)</f>
        <v>0.76424206551596197</v>
      </c>
      <c r="BD10" s="17">
        <f>BC10-$BC$164 + 1</f>
        <v>2.4768547088835913</v>
      </c>
      <c r="BE10" s="1">
        <v>0</v>
      </c>
      <c r="BF10" s="50">
        <v>0.5</v>
      </c>
      <c r="BG10" s="15">
        <v>1</v>
      </c>
      <c r="BH10" s="16">
        <v>1</v>
      </c>
      <c r="BI10" s="12">
        <f>(AZ10^4)*AV10*BE10</f>
        <v>0</v>
      </c>
      <c r="BJ10" s="12">
        <f>(BD10^4) *AT10*BF10</f>
        <v>20.475987831765352</v>
      </c>
      <c r="BK10" s="12">
        <f>(BD10^4)*AU10*BG10*BH10</f>
        <v>42.543000089777259</v>
      </c>
      <c r="BL10" s="12">
        <f>MIN(BI10, 0.05*BI$164)</f>
        <v>0</v>
      </c>
      <c r="BM10" s="12">
        <f>MIN(BJ10, 0.05*BJ$164)</f>
        <v>20.475987831765352</v>
      </c>
      <c r="BN10" s="12">
        <f>MIN(BK10, 0.05*BK$164)</f>
        <v>42.543000089777259</v>
      </c>
      <c r="BO10" s="9">
        <f>BL10/$BL$164</f>
        <v>0</v>
      </c>
      <c r="BP10" s="9">
        <f>BM10/$BM$164</f>
        <v>7.8806155930113472E-3</v>
      </c>
      <c r="BQ10" s="45">
        <f>BN10/$BN$164</f>
        <v>1.189133263953593E-2</v>
      </c>
      <c r="BR10" s="16">
        <f>O10</f>
        <v>0</v>
      </c>
      <c r="BS10" s="55">
        <v>0</v>
      </c>
      <c r="BT10" s="10">
        <f>$D$170*BO10</f>
        <v>0</v>
      </c>
      <c r="BU10" s="14">
        <f>BT10-BS10</f>
        <v>0</v>
      </c>
      <c r="BV10" s="94">
        <f>IF(BU10&gt;1, 1, 0)</f>
        <v>0</v>
      </c>
      <c r="BW10" s="81">
        <f>IF(O10&lt;=0,P10, IF(O10=1,Q10, IF(O10=2,R10, IF(O10=3,S10, IF(O10-4,T10, IF(O10=5, U10, V10))))))</f>
        <v>90.88</v>
      </c>
      <c r="BX10" s="41">
        <f>IF(O10&lt;=0,AD10, IF(O10=1,AE10, IF(O10=2,AF10, IF(O10=3,AG10, IF(O10=4,AH10, IF(O10=5, AI10, AJ10))))))</f>
        <v>90.96</v>
      </c>
      <c r="BY10" s="80">
        <f>IF(O10&gt;=0,W10, IF(O10=-1,X10, IF(O10=-2,Y10, IF(O10=-3,Z10, IF(O10=-4,AA10, IF(O10=-5, AB10, AC10))))))</f>
        <v>95.15</v>
      </c>
      <c r="BZ10" s="79">
        <f>IF(O10&gt;=0,AK10, IF(O10=-1,AL10, IF(O10=-2,AM10, IF(O10=-3,AN10, IF(O10=-4,AO10, IF(O10=-5, AP10, AQ10))))))</f>
        <v>96.07</v>
      </c>
      <c r="CA10" s="54">
        <f>IF(C10&gt;0, IF(BU10 &gt;0, BW10, BY10), IF(BU10&gt;0, BX10, BZ10))</f>
        <v>95.15</v>
      </c>
      <c r="CB10" s="1">
        <f>BU10/CA10</f>
        <v>0</v>
      </c>
      <c r="CC10" s="42" t="e">
        <f>BS10/BT10</f>
        <v>#DIV/0!</v>
      </c>
      <c r="CD10" s="55">
        <v>0</v>
      </c>
      <c r="CE10" s="55">
        <v>0</v>
      </c>
      <c r="CF10" s="55">
        <v>0</v>
      </c>
      <c r="CG10" s="6">
        <f>SUM(CD10:CF10)</f>
        <v>0</v>
      </c>
      <c r="CH10" s="10">
        <f>BP10*$D$169</f>
        <v>1140.0628094218066</v>
      </c>
      <c r="CI10" s="1">
        <f>CH10-CG10</f>
        <v>1140.0628094218066</v>
      </c>
      <c r="CJ10" s="97">
        <f>IF(CI10&gt;1, 1, 0)</f>
        <v>1</v>
      </c>
      <c r="CK10" s="81">
        <f>IF(O10&lt;=0,Q10, IF(O10=1,R10, IF(O10=2,S10, IF(O10=3,T10, IF(O10=4,U10,V10)))))</f>
        <v>91.27</v>
      </c>
      <c r="CL10" s="41">
        <f>IF(O10&lt;=0,AE10, IF(O10=1,AF10, IF(O10=2,AG10, IF(O10=3,AH10, IF(O10=4,AI10,AJ10)))))</f>
        <v>91.46</v>
      </c>
      <c r="CM10" s="80">
        <f>IF(O10&gt;=0,X10, IF(O10=-1,Y10, IF(O10=-2,Z10, IF(O10=-3,AA10, IF(O10=-4,AB10, AC10)))))</f>
        <v>94.58</v>
      </c>
      <c r="CN10" s="79">
        <f>IF(O10&gt;=0,AL10, IF(O10=-1,AM10, IF(O10=-2,AN10, IF(O10=-3,AO10, IF(O10=-4,AP10, AQ10)))))</f>
        <v>95.47</v>
      </c>
      <c r="CO10" s="54">
        <f>IF(C10&gt;0, IF(CI10 &gt;0, CK10, CM10), IF(CI10&gt;0, CL10, CN10))</f>
        <v>91.27</v>
      </c>
      <c r="CP10" s="1">
        <f>CI10/CO10</f>
        <v>12.491101231749827</v>
      </c>
      <c r="CQ10" s="42">
        <f>CG10/CH10</f>
        <v>0</v>
      </c>
      <c r="CR10" s="11">
        <f>BS10+CG10+CT10</f>
        <v>0</v>
      </c>
      <c r="CS10" s="47">
        <f>BT10+CH10+CU10</f>
        <v>1228.9253112771419</v>
      </c>
      <c r="CT10" s="55">
        <v>0</v>
      </c>
      <c r="CU10" s="10">
        <f>BQ10*$D$172</f>
        <v>88.862501855335267</v>
      </c>
      <c r="CV10" s="30">
        <f>CU10-CT10</f>
        <v>88.862501855335267</v>
      </c>
      <c r="CW10" s="97">
        <f>IF(CV10&gt;1, 1, 0)</f>
        <v>1</v>
      </c>
      <c r="CX10" s="81">
        <f>IF(O10&lt;=0,R10, IF(O10=1,S10, IF(O10=2,T10, IF(O10=3,U10, V10))))</f>
        <v>91.57</v>
      </c>
      <c r="CY10" s="41">
        <f>IF(O10&lt;=0,AF10, IF(O10=1,AG10, IF(O10=2,AH10, IF(O10=3,AI10, AJ10))))</f>
        <v>91.66</v>
      </c>
      <c r="CZ10" s="80">
        <f>IF(O10&gt;=0,Y10, IF(O10=-1,Z10, IF(O10=-2,AA10, IF(O10=-3,AB10,  AC10))))</f>
        <v>94.26</v>
      </c>
      <c r="DA10" s="79">
        <f>IF(O10&gt;=0,AM10, IF(O10=-1,AN10, IF(O10=-2,AO10, IF(O10=-3,AP10, AQ10))))</f>
        <v>95.09</v>
      </c>
      <c r="DB10" s="54">
        <f>IF(C10&gt;0, IF(CV10 &gt;0, CX10, CZ10), IF(CV10&gt;0, CY10, DA10))</f>
        <v>91.57</v>
      </c>
      <c r="DC10" s="43">
        <f>CV10/DB10</f>
        <v>0.97043247630594376</v>
      </c>
      <c r="DD10" s="44">
        <v>0</v>
      </c>
      <c r="DE10" s="10">
        <f>BQ10*$DD$167</f>
        <v>55.026428309494143</v>
      </c>
      <c r="DF10" s="30">
        <f>DE10-DD10</f>
        <v>55.026428309494143</v>
      </c>
      <c r="DG10" s="34">
        <f>DF10*(DF10&lt;&gt;0)</f>
        <v>55.026428309494143</v>
      </c>
      <c r="DH10" s="21">
        <f>DG10/$DG$164</f>
        <v>1.1891332639535937E-2</v>
      </c>
      <c r="DI10" s="89">
        <f>DH10 * $DF$164</f>
        <v>55.026428309494143</v>
      </c>
      <c r="DJ10" s="91">
        <f>DB10</f>
        <v>91.57</v>
      </c>
      <c r="DK10" s="43">
        <f>DI10/DJ10</f>
        <v>0.60092200840334331</v>
      </c>
      <c r="DL10" s="16">
        <f>O10</f>
        <v>0</v>
      </c>
      <c r="DM10" s="53">
        <f>CR10+CT10</f>
        <v>0</v>
      </c>
      <c r="DN10">
        <f>E10/$E$164</f>
        <v>5.761077223901746E-3</v>
      </c>
      <c r="DO10">
        <f>MAX(0,K10)</f>
        <v>0.70299145943884001</v>
      </c>
      <c r="DP10">
        <f>DO10/$DO$164</f>
        <v>7.6530572715778596E-3</v>
      </c>
      <c r="DQ10">
        <f>DN10*DP10*BF10</f>
        <v>2.2044926970251424E-5</v>
      </c>
      <c r="DR10">
        <f>DQ10/$DQ$164</f>
        <v>5.9089140007529692E-3</v>
      </c>
      <c r="DS10" s="1">
        <f>$DS$166*DR10</f>
        <v>468.91507439930911</v>
      </c>
      <c r="DT10" s="55">
        <v>0</v>
      </c>
      <c r="DU10" s="1">
        <f>DS10-DT10</f>
        <v>468.91507439930911</v>
      </c>
      <c r="DV10">
        <f>DT10/DS10</f>
        <v>0</v>
      </c>
    </row>
    <row r="11" spans="1:126" x14ac:dyDescent="0.2">
      <c r="A11" s="20" t="s">
        <v>172</v>
      </c>
      <c r="B11">
        <v>1</v>
      </c>
      <c r="C11">
        <v>1</v>
      </c>
      <c r="D11">
        <v>0.83859368757491004</v>
      </c>
      <c r="E11">
        <v>0.16140631242508899</v>
      </c>
      <c r="F11">
        <v>0.78943186332936</v>
      </c>
      <c r="G11">
        <v>0.24905975762641</v>
      </c>
      <c r="H11">
        <v>0.36606769745089801</v>
      </c>
      <c r="I11">
        <v>0.301948227353595</v>
      </c>
      <c r="J11">
        <v>0.40555231543159498</v>
      </c>
      <c r="K11">
        <v>0.529356341402899</v>
      </c>
      <c r="L11">
        <v>-0.18575816046629501</v>
      </c>
      <c r="M11">
        <f>HARMEAN(D11,F11:F11, I11)</f>
        <v>0.5198376629324778</v>
      </c>
      <c r="N11">
        <f>0.6*TAN(3*(1-M11) - 1.5)</f>
        <v>-3.575000965936722E-2</v>
      </c>
      <c r="O11" s="83">
        <v>0</v>
      </c>
      <c r="P11">
        <v>33.49</v>
      </c>
      <c r="Q11">
        <v>33.840000000000003</v>
      </c>
      <c r="R11">
        <v>33.97</v>
      </c>
      <c r="S11">
        <v>34.08</v>
      </c>
      <c r="T11">
        <v>34.229999999999997</v>
      </c>
      <c r="U11">
        <v>34.56</v>
      </c>
      <c r="V11">
        <v>34.92</v>
      </c>
      <c r="W11" s="72">
        <v>36.04</v>
      </c>
      <c r="X11" s="68">
        <v>35.700000000000003</v>
      </c>
      <c r="Y11" s="68">
        <v>35.31</v>
      </c>
      <c r="Z11" s="68">
        <v>35.159999999999997</v>
      </c>
      <c r="AA11" s="68">
        <v>35.01</v>
      </c>
      <c r="AB11" s="68">
        <v>34.869999999999997</v>
      </c>
      <c r="AC11" s="68">
        <v>34.68</v>
      </c>
      <c r="AD11" s="76">
        <v>33.92</v>
      </c>
      <c r="AE11">
        <v>34.03</v>
      </c>
      <c r="AF11">
        <v>34.11</v>
      </c>
      <c r="AG11">
        <v>34.21</v>
      </c>
      <c r="AH11">
        <v>34.47</v>
      </c>
      <c r="AI11">
        <v>34.869999999999997</v>
      </c>
      <c r="AJ11">
        <v>35.369999999999997</v>
      </c>
      <c r="AK11" s="72">
        <v>36.119999999999997</v>
      </c>
      <c r="AL11">
        <v>35.909999999999997</v>
      </c>
      <c r="AM11">
        <v>35.82</v>
      </c>
      <c r="AN11">
        <v>35.74</v>
      </c>
      <c r="AO11">
        <v>35.54</v>
      </c>
      <c r="AP11">
        <v>35.299999999999997</v>
      </c>
      <c r="AQ11">
        <v>34.700000000000003</v>
      </c>
      <c r="AR11">
        <v>34.79</v>
      </c>
      <c r="AS11" s="87">
        <f>0.5 * (D11-MAX($D$3:$D$163))/(MIN($D$3:$D$163)-MAX($D$3:$D$163)) + 0.75</f>
        <v>0.83155026241421082</v>
      </c>
      <c r="AT11" s="17">
        <f>AZ11^N11</f>
        <v>0.98695487680574978</v>
      </c>
      <c r="AU11" s="17">
        <f>(AT11+AV11)/2</f>
        <v>0.98596950233707936</v>
      </c>
      <c r="AV11" s="17">
        <f>BD11^N11</f>
        <v>0.98498412786840883</v>
      </c>
      <c r="AW11" s="17">
        <f>PERCENTILE($K$2:$K$163, 0.05)</f>
        <v>8.5526163141549191E-2</v>
      </c>
      <c r="AX11" s="17">
        <f>PERCENTILE($K$2:$K$163, 0.95)</f>
        <v>0.95961795254787896</v>
      </c>
      <c r="AY11" s="17">
        <f>MIN(MAX(K11,AW11), AX11)</f>
        <v>0.529356341402899</v>
      </c>
      <c r="AZ11" s="17">
        <f>AY11-$AY$164+1</f>
        <v>1.4438301782613499</v>
      </c>
      <c r="BA11" s="17">
        <f>PERCENTILE($L$2:$L$163, 0.02)</f>
        <v>-0.71261264336762919</v>
      </c>
      <c r="BB11" s="17">
        <f>PERCENTILE($L$2:$L$163, 0.98)</f>
        <v>1.6035625674371927</v>
      </c>
      <c r="BC11" s="17">
        <f>MIN(MAX(L11,BA11), BB11)</f>
        <v>-0.18575816046629501</v>
      </c>
      <c r="BD11" s="17">
        <f>BC11-$BC$164 + 1</f>
        <v>1.5268544829013342</v>
      </c>
      <c r="BE11" s="1">
        <v>0</v>
      </c>
      <c r="BF11" s="49">
        <v>0</v>
      </c>
      <c r="BG11" s="49">
        <v>0</v>
      </c>
      <c r="BH11" s="16">
        <v>1</v>
      </c>
      <c r="BI11" s="12">
        <f>(AZ11^4)*AV11*BE11</f>
        <v>0</v>
      </c>
      <c r="BJ11" s="12">
        <f>(BD11^4) *AT11*BF11</f>
        <v>0</v>
      </c>
      <c r="BK11" s="12">
        <f>(BD11^4)*AU11*BG11*BH11</f>
        <v>0</v>
      </c>
      <c r="BL11" s="12">
        <f>MIN(BI11, 0.05*BI$164)</f>
        <v>0</v>
      </c>
      <c r="BM11" s="12">
        <f>MIN(BJ11, 0.05*BJ$164)</f>
        <v>0</v>
      </c>
      <c r="BN11" s="12">
        <f>MIN(BK11, 0.05*BK$164)</f>
        <v>0</v>
      </c>
      <c r="BO11" s="9">
        <f>BL11/$BL$164</f>
        <v>0</v>
      </c>
      <c r="BP11" s="9">
        <f>BM11/$BM$164</f>
        <v>0</v>
      </c>
      <c r="BQ11" s="45">
        <f>BN11/$BN$164</f>
        <v>0</v>
      </c>
      <c r="BR11" s="16">
        <f>O11</f>
        <v>0</v>
      </c>
      <c r="BS11" s="55">
        <v>0</v>
      </c>
      <c r="BT11" s="10">
        <f>$D$170*BO11</f>
        <v>0</v>
      </c>
      <c r="BU11" s="14">
        <f>BT11-BS11</f>
        <v>0</v>
      </c>
      <c r="BV11" s="94">
        <f>IF(BU11&gt;1, 1, 0)</f>
        <v>0</v>
      </c>
      <c r="BW11" s="81">
        <f>IF(O11&lt;=0,P11, IF(O11=1,Q11, IF(O11=2,R11, IF(O11=3,S11, IF(O11-4,T11, IF(O11=5, U11, V11))))))</f>
        <v>33.49</v>
      </c>
      <c r="BX11" s="41">
        <f>IF(O11&lt;=0,AD11, IF(O11=1,AE11, IF(O11=2,AF11, IF(O11=3,AG11, IF(O11=4,AH11, IF(O11=5, AI11, AJ11))))))</f>
        <v>33.92</v>
      </c>
      <c r="BY11" s="80">
        <f>IF(O11&gt;=0,W11, IF(O11=-1,X11, IF(O11=-2,Y11, IF(O11=-3,Z11, IF(O11=-4,AA11, IF(O11=-5, AB11, AC11))))))</f>
        <v>36.04</v>
      </c>
      <c r="BZ11" s="79">
        <f>IF(O11&gt;=0,AK11, IF(O11=-1,AL11, IF(O11=-2,AM11, IF(O11=-3,AN11, IF(O11=-4,AO11, IF(O11=-5, AP11, AQ11))))))</f>
        <v>36.119999999999997</v>
      </c>
      <c r="CA11" s="54">
        <f>IF(C11&gt;0, IF(BU11 &gt;0, BW11, BY11), IF(BU11&gt;0, BX11, BZ11))</f>
        <v>36.04</v>
      </c>
      <c r="CB11" s="1">
        <f>BU11/CA11</f>
        <v>0</v>
      </c>
      <c r="CC11" s="42" t="e">
        <f>BS11/BT11</f>
        <v>#DIV/0!</v>
      </c>
      <c r="CD11" s="55">
        <v>0</v>
      </c>
      <c r="CE11" s="55">
        <v>696</v>
      </c>
      <c r="CF11" s="55">
        <v>0</v>
      </c>
      <c r="CG11" s="6">
        <f>SUM(CD11:CF11)</f>
        <v>696</v>
      </c>
      <c r="CH11" s="10">
        <f>BP11*$D$169</f>
        <v>0</v>
      </c>
      <c r="CI11" s="1">
        <f>CH11-CG11</f>
        <v>-696</v>
      </c>
      <c r="CJ11" s="97">
        <f>IF(CI11&gt;1, 1, 0)</f>
        <v>0</v>
      </c>
      <c r="CK11" s="81">
        <f>IF(O11&lt;=0,Q11, IF(O11=1,R11, IF(O11=2,S11, IF(O11=3,T11, IF(O11=4,U11,V11)))))</f>
        <v>33.840000000000003</v>
      </c>
      <c r="CL11" s="41">
        <f>IF(O11&lt;=0,AE11, IF(O11=1,AF11, IF(O11=2,AG11, IF(O11=3,AH11, IF(O11=4,AI11,AJ11)))))</f>
        <v>34.03</v>
      </c>
      <c r="CM11" s="80">
        <f>IF(O11&gt;=0,X11, IF(O11=-1,Y11, IF(O11=-2,Z11, IF(O11=-3,AA11, IF(O11=-4,AB11, AC11)))))</f>
        <v>35.700000000000003</v>
      </c>
      <c r="CN11" s="79">
        <f>IF(O11&gt;=0,AL11, IF(O11=-1,AM11, IF(O11=-2,AN11, IF(O11=-3,AO11, IF(O11=-4,AP11, AQ11)))))</f>
        <v>35.909999999999997</v>
      </c>
      <c r="CO11" s="54">
        <f>IF(C11&gt;0, IF(CI11 &gt;0, CK11, CM11), IF(CI11&gt;0, CL11, CN11))</f>
        <v>35.700000000000003</v>
      </c>
      <c r="CP11" s="1">
        <f>CI11/CO11</f>
        <v>-19.495798319327729</v>
      </c>
      <c r="CQ11" s="42" t="e">
        <f>CG11/CH11</f>
        <v>#DIV/0!</v>
      </c>
      <c r="CR11" s="11">
        <f>BS11+CG11+CT11</f>
        <v>835</v>
      </c>
      <c r="CS11" s="47">
        <f>BT11+CH11+CU11</f>
        <v>0</v>
      </c>
      <c r="CT11" s="55">
        <v>139</v>
      </c>
      <c r="CU11" s="10">
        <f>BQ11*$D$172</f>
        <v>0</v>
      </c>
      <c r="CV11" s="30">
        <f>CU11-CT11</f>
        <v>-139</v>
      </c>
      <c r="CW11" s="97">
        <f>IF(CV11&gt;1, 1, 0)</f>
        <v>0</v>
      </c>
      <c r="CX11" s="81">
        <f>IF(O11&lt;=0,R11, IF(O11=1,S11, IF(O11=2,T11, IF(O11=3,U11, V11))))</f>
        <v>33.97</v>
      </c>
      <c r="CY11" s="41">
        <f>IF(O11&lt;=0,AF11, IF(O11=1,AG11, IF(O11=2,AH11, IF(O11=3,AI11, AJ11))))</f>
        <v>34.11</v>
      </c>
      <c r="CZ11" s="80">
        <f>IF(O11&gt;=0,Y11, IF(O11=-1,Z11, IF(O11=-2,AA11, IF(O11=-3,AB11,  AC11))))</f>
        <v>35.31</v>
      </c>
      <c r="DA11" s="79">
        <f>IF(O11&gt;=0,AM11, IF(O11=-1,AN11, IF(O11=-2,AO11, IF(O11=-3,AP11, AQ11))))</f>
        <v>35.82</v>
      </c>
      <c r="DB11" s="54">
        <f>IF(C11&gt;0, IF(CV11 &gt;0, CX11, CZ11), IF(CV11&gt;0, CY11, DA11))</f>
        <v>35.31</v>
      </c>
      <c r="DC11" s="43">
        <f>CV11/DB11</f>
        <v>-3.9365618804871141</v>
      </c>
      <c r="DD11" s="44">
        <v>0</v>
      </c>
      <c r="DE11" s="10">
        <f>BQ11*$DD$167</f>
        <v>0</v>
      </c>
      <c r="DF11" s="30">
        <f>DE11-DD11</f>
        <v>0</v>
      </c>
      <c r="DG11" s="34">
        <f>DF11*(DF11&lt;&gt;0)</f>
        <v>0</v>
      </c>
      <c r="DH11" s="21">
        <f>DG11/$DG$164</f>
        <v>0</v>
      </c>
      <c r="DI11" s="89">
        <f>DH11 * $DF$164</f>
        <v>0</v>
      </c>
      <c r="DJ11" s="91">
        <f>DB11</f>
        <v>35.31</v>
      </c>
      <c r="DK11" s="43">
        <f>DI11/DJ11</f>
        <v>0</v>
      </c>
      <c r="DL11" s="16">
        <f>O11</f>
        <v>0</v>
      </c>
      <c r="DM11" s="53">
        <f>CR11+CT11</f>
        <v>974</v>
      </c>
      <c r="DN11">
        <f>E11/$E$164</f>
        <v>3.2920441279438405E-3</v>
      </c>
      <c r="DO11">
        <f>MAX(0,K11)</f>
        <v>0.529356341402899</v>
      </c>
      <c r="DP11">
        <f>DO11/$DO$164</f>
        <v>5.7627931939075866E-3</v>
      </c>
      <c r="DQ11">
        <f>DN11*DP11*BF11</f>
        <v>0</v>
      </c>
      <c r="DR11">
        <f>DQ11/$DQ$164</f>
        <v>0</v>
      </c>
      <c r="DS11" s="1">
        <f>$DS$166*DR11</f>
        <v>0</v>
      </c>
      <c r="DT11" s="55">
        <v>0</v>
      </c>
      <c r="DU11" s="1">
        <f>DS11-DT11</f>
        <v>0</v>
      </c>
      <c r="DV11" t="e">
        <f>DT11/DS11</f>
        <v>#DIV/0!</v>
      </c>
    </row>
    <row r="12" spans="1:126" x14ac:dyDescent="0.2">
      <c r="A12" s="92" t="s">
        <v>193</v>
      </c>
      <c r="B12">
        <v>0</v>
      </c>
      <c r="C12">
        <v>0</v>
      </c>
      <c r="D12">
        <v>1.99760287654814E-2</v>
      </c>
      <c r="E12">
        <v>0.98002397123451801</v>
      </c>
      <c r="F12">
        <v>0.79539133889550995</v>
      </c>
      <c r="G12">
        <v>0.12202256581696599</v>
      </c>
      <c r="H12">
        <v>0.45674885081487598</v>
      </c>
      <c r="I12">
        <v>0.236079788864658</v>
      </c>
      <c r="J12">
        <v>0.36069046479550898</v>
      </c>
      <c r="K12">
        <v>0.66054301867888998</v>
      </c>
      <c r="L12">
        <v>0.37157074608858998</v>
      </c>
      <c r="M12">
        <f>HARMEAN(D12,F12:F12, I12)</f>
        <v>5.4002388072972841E-2</v>
      </c>
      <c r="N12">
        <f>0.6*TAN(3*(1-M12) - 1.5)</f>
        <v>2.5305511365881448</v>
      </c>
      <c r="O12" s="83">
        <v>0</v>
      </c>
      <c r="P12">
        <v>249.91</v>
      </c>
      <c r="Q12">
        <v>250.83</v>
      </c>
      <c r="R12">
        <v>250.94</v>
      </c>
      <c r="S12">
        <v>251.2</v>
      </c>
      <c r="T12">
        <v>251.87</v>
      </c>
      <c r="U12">
        <v>252.71</v>
      </c>
      <c r="V12">
        <v>253.94</v>
      </c>
      <c r="W12" s="72">
        <v>257.04000000000002</v>
      </c>
      <c r="X12" s="68">
        <v>256.2</v>
      </c>
      <c r="Y12" s="68">
        <v>255.61</v>
      </c>
      <c r="Z12" s="68">
        <v>254.95</v>
      </c>
      <c r="AA12" s="68">
        <v>254.74</v>
      </c>
      <c r="AB12" s="68">
        <v>254.05</v>
      </c>
      <c r="AC12" s="68">
        <v>253.33</v>
      </c>
      <c r="AD12" s="76">
        <v>250.14</v>
      </c>
      <c r="AE12">
        <v>250.31</v>
      </c>
      <c r="AF12">
        <v>250.74</v>
      </c>
      <c r="AG12">
        <v>251.39</v>
      </c>
      <c r="AH12">
        <v>251.89</v>
      </c>
      <c r="AI12">
        <v>252.67</v>
      </c>
      <c r="AJ12">
        <v>253.96</v>
      </c>
      <c r="AK12" s="72">
        <v>256.22000000000003</v>
      </c>
      <c r="AL12">
        <v>255.69</v>
      </c>
      <c r="AM12">
        <v>255.4</v>
      </c>
      <c r="AN12">
        <v>254.72</v>
      </c>
      <c r="AO12">
        <v>254.32</v>
      </c>
      <c r="AP12">
        <v>253.68</v>
      </c>
      <c r="AQ12">
        <v>253.43</v>
      </c>
      <c r="AR12">
        <v>253.65</v>
      </c>
      <c r="AS12" s="87">
        <f>0.5 * (D12-MAX($D$3:$D$163))/(MIN($D$3:$D$163)-MAX($D$3:$D$163)) + 0.75</f>
        <v>1.2451554299555914</v>
      </c>
      <c r="AT12" s="17">
        <f>AZ12^N12</f>
        <v>3.1567508203097447</v>
      </c>
      <c r="AU12" s="17">
        <f>(AT12+AV12)/2</f>
        <v>4.7850411022876536</v>
      </c>
      <c r="AV12" s="17">
        <f>BD12^N12</f>
        <v>6.4133313842655619</v>
      </c>
      <c r="AW12" s="17">
        <f>PERCENTILE($K$2:$K$163, 0.05)</f>
        <v>8.5526163141549191E-2</v>
      </c>
      <c r="AX12" s="17">
        <f>PERCENTILE($K$2:$K$163, 0.95)</f>
        <v>0.95961795254787896</v>
      </c>
      <c r="AY12" s="17">
        <f>MIN(MAX(K12,AW12), AX12)</f>
        <v>0.66054301867888998</v>
      </c>
      <c r="AZ12" s="17">
        <f>AY12-$AY$164+1</f>
        <v>1.5750168555373407</v>
      </c>
      <c r="BA12" s="17">
        <f>PERCENTILE($L$2:$L$163, 0.02)</f>
        <v>-0.71261264336762919</v>
      </c>
      <c r="BB12" s="17">
        <f>PERCENTILE($L$2:$L$163, 0.98)</f>
        <v>1.6035625674371927</v>
      </c>
      <c r="BC12" s="17">
        <f>MIN(MAX(L12,BA12), BB12)</f>
        <v>0.37157074608858998</v>
      </c>
      <c r="BD12" s="17">
        <f>BC12-$BC$164 + 1</f>
        <v>2.0841833894562192</v>
      </c>
      <c r="BE12" s="1">
        <v>1</v>
      </c>
      <c r="BF12" s="49">
        <v>1</v>
      </c>
      <c r="BG12" s="15">
        <v>1</v>
      </c>
      <c r="BH12" s="16">
        <v>1</v>
      </c>
      <c r="BI12" s="12">
        <f>(AZ12^4)*AV12*BE12</f>
        <v>39.466126587740582</v>
      </c>
      <c r="BJ12" s="12">
        <f>(BD12^4) *AT12*BF12</f>
        <v>59.564023090759527</v>
      </c>
      <c r="BK12" s="12">
        <f>(BD12^4)*AU12*BG12*BH12</f>
        <v>90.28786715542185</v>
      </c>
      <c r="BL12" s="12">
        <f>MIN(BI12, 0.05*BI$164)</f>
        <v>19.048064965161974</v>
      </c>
      <c r="BM12" s="12">
        <f>MIN(BJ12, 0.05*BJ$164)</f>
        <v>59.564023090759527</v>
      </c>
      <c r="BN12" s="12">
        <f>MIN(BK12, 0.05*BK$164)</f>
        <v>90.28786715542185</v>
      </c>
      <c r="BO12" s="9">
        <f>BL12/$BL$164</f>
        <v>5.2831569072537048E-2</v>
      </c>
      <c r="BP12" s="9">
        <f>BM12/$BM$164</f>
        <v>2.2924470018649043E-2</v>
      </c>
      <c r="BQ12" s="45">
        <f>BN12/$BN$164</f>
        <v>2.5236656074881278E-2</v>
      </c>
      <c r="BR12" s="16">
        <f>O12</f>
        <v>0</v>
      </c>
      <c r="BS12" s="55">
        <v>1522</v>
      </c>
      <c r="BT12" s="10">
        <f>$D$170*BO12</f>
        <v>5538.0967004446129</v>
      </c>
      <c r="BU12" s="14">
        <f>BT12-BS12</f>
        <v>4016.0967004446129</v>
      </c>
      <c r="BV12" s="94">
        <f>IF(BU12&gt;1, 1, 0)</f>
        <v>1</v>
      </c>
      <c r="BW12" s="81">
        <f>IF(O12&lt;=0,P12, IF(O12=1,Q12, IF(O12=2,R12, IF(O12=3,S12, IF(O12-4,T12, IF(O12=5, U12, V12))))))</f>
        <v>249.91</v>
      </c>
      <c r="BX12" s="41">
        <f>IF(O12&lt;=0,AD12, IF(O12=1,AE12, IF(O12=2,AF12, IF(O12=3,AG12, IF(O12=4,AH12, IF(O12=5, AI12, AJ12))))))</f>
        <v>250.14</v>
      </c>
      <c r="BY12" s="80">
        <f>IF(O12&gt;=0,W12, IF(O12=-1,X12, IF(O12=-2,Y12, IF(O12=-3,Z12, IF(O12=-4,AA12, IF(O12=-5, AB12, AC12))))))</f>
        <v>257.04000000000002</v>
      </c>
      <c r="BZ12" s="79">
        <f>IF(O12&gt;=0,AK12, IF(O12=-1,AL12, IF(O12=-2,AM12, IF(O12=-3,AN12, IF(O12=-4,AO12, IF(O12=-5, AP12, AQ12))))))</f>
        <v>256.22000000000003</v>
      </c>
      <c r="CA12" s="54">
        <f>IF(C12&gt;0, IF(BU12 &gt;0, BW12, BY12), IF(BU12&gt;0, BX12, BZ12))</f>
        <v>250.14</v>
      </c>
      <c r="CB12" s="1">
        <f>BU12/CA12</f>
        <v>16.055395780141573</v>
      </c>
      <c r="CC12" s="42">
        <f>BS12/BT12</f>
        <v>0.27482365916034113</v>
      </c>
      <c r="CD12" s="55">
        <v>0</v>
      </c>
      <c r="CE12" s="55">
        <v>1268</v>
      </c>
      <c r="CF12" s="55">
        <v>0</v>
      </c>
      <c r="CG12" s="6">
        <f>SUM(CD12:CF12)</f>
        <v>1268</v>
      </c>
      <c r="CH12" s="10">
        <f>BP12*$D$169</f>
        <v>3316.4078853362957</v>
      </c>
      <c r="CI12" s="1">
        <f>CH12-CG12</f>
        <v>2048.4078853362957</v>
      </c>
      <c r="CJ12" s="97">
        <f>IF(CI12&gt;1, 1, 0)</f>
        <v>1</v>
      </c>
      <c r="CK12" s="81">
        <f>IF(O12&lt;=0,Q12, IF(O12=1,R12, IF(O12=2,S12, IF(O12=3,T12, IF(O12=4,U12,V12)))))</f>
        <v>250.83</v>
      </c>
      <c r="CL12" s="41">
        <f>IF(O12&lt;=0,AE12, IF(O12=1,AF12, IF(O12=2,AG12, IF(O12=3,AH12, IF(O12=4,AI12,AJ12)))))</f>
        <v>250.31</v>
      </c>
      <c r="CM12" s="80">
        <f>IF(O12&gt;=0,X12, IF(O12=-1,Y12, IF(O12=-2,Z12, IF(O12=-3,AA12, IF(O12=-4,AB12, AC12)))))</f>
        <v>256.2</v>
      </c>
      <c r="CN12" s="79">
        <f>IF(O12&gt;=0,AL12, IF(O12=-1,AM12, IF(O12=-2,AN12, IF(O12=-3,AO12, IF(O12=-4,AP12, AQ12)))))</f>
        <v>255.69</v>
      </c>
      <c r="CO12" s="54">
        <f>IF(C12&gt;0, IF(CI12 &gt;0, CK12, CM12), IF(CI12&gt;0, CL12, CN12))</f>
        <v>250.31</v>
      </c>
      <c r="CP12" s="1">
        <f>CI12/CO12</f>
        <v>8.1834840211589466</v>
      </c>
      <c r="CQ12" s="42">
        <f>CG12/CH12</f>
        <v>0.38234138979301702</v>
      </c>
      <c r="CR12" s="11">
        <f>BS12+CG12+CT12</f>
        <v>2790</v>
      </c>
      <c r="CS12" s="47">
        <f>BT12+CH12+CU12</f>
        <v>9043.0950882297675</v>
      </c>
      <c r="CT12" s="55">
        <v>0</v>
      </c>
      <c r="CU12" s="10">
        <f>BQ12*$D$172</f>
        <v>188.59050244885881</v>
      </c>
      <c r="CV12" s="30">
        <f>CU12-CT12</f>
        <v>188.59050244885881</v>
      </c>
      <c r="CW12" s="97">
        <f>IF(CV12&gt;1, 1, 0)</f>
        <v>1</v>
      </c>
      <c r="CX12" s="81">
        <f>IF(O12&lt;=0,R12, IF(O12=1,S12, IF(O12=2,T12, IF(O12=3,U12, V12))))</f>
        <v>250.94</v>
      </c>
      <c r="CY12" s="41">
        <f>IF(O12&lt;=0,AF12, IF(O12=1,AG12, IF(O12=2,AH12, IF(O12=3,AI12, AJ12))))</f>
        <v>250.74</v>
      </c>
      <c r="CZ12" s="80">
        <f>IF(O12&gt;=0,Y12, IF(O12=-1,Z12, IF(O12=-2,AA12, IF(O12=-3,AB12,  AC12))))</f>
        <v>255.61</v>
      </c>
      <c r="DA12" s="79">
        <f>IF(O12&gt;=0,AM12, IF(O12=-1,AN12, IF(O12=-2,AO12, IF(O12=-3,AP12, AQ12))))</f>
        <v>255.4</v>
      </c>
      <c r="DB12" s="54">
        <f>IF(C12&gt;0, IF(CV12 &gt;0, CX12, CZ12), IF(CV12&gt;0, CY12, DA12))</f>
        <v>250.74</v>
      </c>
      <c r="DC12" s="43">
        <f>CV12/DB12</f>
        <v>0.75213568815848608</v>
      </c>
      <c r="DD12" s="44">
        <v>0</v>
      </c>
      <c r="DE12" s="10">
        <f>BQ12*$DD$167</f>
        <v>116.78111178714862</v>
      </c>
      <c r="DF12" s="30">
        <f>DE12-DD12</f>
        <v>116.78111178714862</v>
      </c>
      <c r="DG12" s="34">
        <f>DF12*(DF12&lt;&gt;0)</f>
        <v>116.78111178714862</v>
      </c>
      <c r="DH12" s="21">
        <f>DG12/$DG$164</f>
        <v>2.5236656074881295E-2</v>
      </c>
      <c r="DI12" s="89">
        <f>DH12 * $DF$164</f>
        <v>116.78111178714862</v>
      </c>
      <c r="DJ12" s="91">
        <f>DB12</f>
        <v>250.74</v>
      </c>
      <c r="DK12" s="43">
        <f>DI12/DJ12</f>
        <v>0.46574583946378167</v>
      </c>
      <c r="DL12" s="16">
        <f>O12</f>
        <v>0</v>
      </c>
      <c r="DM12" s="53">
        <f>CR12+CT12</f>
        <v>2790</v>
      </c>
      <c r="DN12">
        <f>E12/$E$164</f>
        <v>1.9988574865956142E-2</v>
      </c>
      <c r="DO12">
        <f>MAX(0,K12)</f>
        <v>0.66054301867888998</v>
      </c>
      <c r="DP12">
        <f>DO12/$DO$164</f>
        <v>7.1909458990095558E-3</v>
      </c>
      <c r="DQ12">
        <f>DN12*DP12*BF12</f>
        <v>1.437367604593928E-4</v>
      </c>
      <c r="DR12">
        <f>DQ12/$DQ$164</f>
        <v>3.8527147649321303E-2</v>
      </c>
      <c r="DS12" s="1">
        <f>$DS$166*DR12</f>
        <v>3057.4078932393554</v>
      </c>
      <c r="DT12" s="55">
        <v>2536</v>
      </c>
      <c r="DU12" s="1">
        <f>DS12-DT12</f>
        <v>521.40789323935542</v>
      </c>
      <c r="DV12">
        <f>DT12/DS12</f>
        <v>0.82946080096400931</v>
      </c>
    </row>
    <row r="13" spans="1:126" x14ac:dyDescent="0.2">
      <c r="A13" s="20" t="s">
        <v>121</v>
      </c>
      <c r="B13">
        <v>1</v>
      </c>
      <c r="C13">
        <v>1</v>
      </c>
      <c r="D13">
        <v>0.83873873873873805</v>
      </c>
      <c r="E13">
        <v>0.161261261261261</v>
      </c>
      <c r="F13">
        <v>0.95389435989256899</v>
      </c>
      <c r="G13">
        <v>0.897630331753554</v>
      </c>
      <c r="H13">
        <v>0.81611374407582904</v>
      </c>
      <c r="I13">
        <v>0.85590212690670497</v>
      </c>
      <c r="J13">
        <v>0.70837838498188199</v>
      </c>
      <c r="K13">
        <v>0.72702244541449801</v>
      </c>
      <c r="L13">
        <v>1.62858219768769</v>
      </c>
      <c r="M13">
        <f>HARMEAN(D13,F13:F13, I13)</f>
        <v>0.88003421095762013</v>
      </c>
      <c r="N13">
        <f>0.6*TAN(3*(1-M13) - 1.5)</f>
        <v>-1.3058782824106725</v>
      </c>
      <c r="O13" s="83">
        <v>0</v>
      </c>
      <c r="P13">
        <v>37.86</v>
      </c>
      <c r="Q13">
        <v>38.03</v>
      </c>
      <c r="R13">
        <v>38.19</v>
      </c>
      <c r="S13">
        <v>38.49</v>
      </c>
      <c r="T13">
        <v>38.630000000000003</v>
      </c>
      <c r="U13">
        <v>38.81</v>
      </c>
      <c r="V13">
        <v>38.979999999999997</v>
      </c>
      <c r="W13" s="72">
        <v>40.049999999999997</v>
      </c>
      <c r="X13" s="68">
        <v>39.840000000000003</v>
      </c>
      <c r="Y13" s="68">
        <v>39.6</v>
      </c>
      <c r="Z13" s="68">
        <v>39.46</v>
      </c>
      <c r="AA13" s="68">
        <v>39.33</v>
      </c>
      <c r="AB13" s="68">
        <v>39.11</v>
      </c>
      <c r="AC13" s="68">
        <v>38.86</v>
      </c>
      <c r="AD13" s="76">
        <v>37.979999999999997</v>
      </c>
      <c r="AE13">
        <v>38.24</v>
      </c>
      <c r="AF13">
        <v>38.42</v>
      </c>
      <c r="AG13">
        <v>38.61</v>
      </c>
      <c r="AH13">
        <v>38.74</v>
      </c>
      <c r="AI13">
        <v>38.96</v>
      </c>
      <c r="AJ13">
        <v>39.549999999999997</v>
      </c>
      <c r="AK13" s="72">
        <v>40.24</v>
      </c>
      <c r="AL13">
        <v>40.119999999999997</v>
      </c>
      <c r="AM13">
        <v>39.9</v>
      </c>
      <c r="AN13">
        <v>39.82</v>
      </c>
      <c r="AO13">
        <v>39.35</v>
      </c>
      <c r="AP13">
        <v>39.22</v>
      </c>
      <c r="AQ13">
        <v>38.94</v>
      </c>
      <c r="AR13">
        <v>38.950000000000003</v>
      </c>
      <c r="AS13" s="87">
        <f>0.5 * (D13-MAX($D$3:$D$163))/(MIN($D$3:$D$163)-MAX($D$3:$D$163)) + 0.75</f>
        <v>0.83147697556256328</v>
      </c>
      <c r="AT13" s="17">
        <f>AZ13^N13</f>
        <v>0.52350747180607526</v>
      </c>
      <c r="AU13" s="17">
        <f>(AT13+AV13)/2</f>
        <v>0.36624520644394698</v>
      </c>
      <c r="AV13" s="17">
        <f>BD13^N13</f>
        <v>0.20898294108181864</v>
      </c>
      <c r="AW13" s="17">
        <f>PERCENTILE($K$2:$K$163, 0.05)</f>
        <v>8.5526163141549191E-2</v>
      </c>
      <c r="AX13" s="17">
        <f>PERCENTILE($K$2:$K$163, 0.95)</f>
        <v>0.95961795254787896</v>
      </c>
      <c r="AY13" s="17">
        <f>MIN(MAX(K13,AW13), AX13)</f>
        <v>0.72702244541449801</v>
      </c>
      <c r="AZ13" s="17">
        <f>AY13-$AY$164+1</f>
        <v>1.6414962822729489</v>
      </c>
      <c r="BA13" s="17">
        <f>PERCENTILE($L$2:$L$163, 0.02)</f>
        <v>-0.71261264336762919</v>
      </c>
      <c r="BB13" s="17">
        <f>PERCENTILE($L$2:$L$163, 0.98)</f>
        <v>1.6035625674371927</v>
      </c>
      <c r="BC13" s="17">
        <f>MIN(MAX(L13,BA13), BB13)</f>
        <v>1.6035625674371927</v>
      </c>
      <c r="BD13" s="17">
        <f>BC13-$BC$164 + 1</f>
        <v>3.3161752108048219</v>
      </c>
      <c r="BE13" s="1">
        <v>0</v>
      </c>
      <c r="BF13" s="49">
        <v>0</v>
      </c>
      <c r="BG13" s="49">
        <v>0</v>
      </c>
      <c r="BH13" s="16">
        <v>1</v>
      </c>
      <c r="BI13" s="12">
        <f>(AZ13^4)*AV13*BE13</f>
        <v>0</v>
      </c>
      <c r="BJ13" s="12">
        <f>(BD13^4) *AT13*BF13</f>
        <v>0</v>
      </c>
      <c r="BK13" s="12">
        <f>(BD13^4)*AU13*BG13*BH13</f>
        <v>0</v>
      </c>
      <c r="BL13" s="12">
        <f>MIN(BI13, 0.05*BI$164)</f>
        <v>0</v>
      </c>
      <c r="BM13" s="12">
        <f>MIN(BJ13, 0.05*BJ$164)</f>
        <v>0</v>
      </c>
      <c r="BN13" s="12">
        <f>MIN(BK13, 0.05*BK$164)</f>
        <v>0</v>
      </c>
      <c r="BO13" s="9">
        <f>BL13/$BL$164</f>
        <v>0</v>
      </c>
      <c r="BP13" s="9">
        <f>BM13/$BM$164</f>
        <v>0</v>
      </c>
      <c r="BQ13" s="45">
        <f>BN13/$BN$164</f>
        <v>0</v>
      </c>
      <c r="BR13" s="16">
        <f>O13</f>
        <v>0</v>
      </c>
      <c r="BS13" s="55">
        <v>0</v>
      </c>
      <c r="BT13" s="10">
        <f>$D$170*BO13</f>
        <v>0</v>
      </c>
      <c r="BU13" s="14">
        <f>BT13-BS13</f>
        <v>0</v>
      </c>
      <c r="BV13" s="94">
        <f>IF(BU13&gt;1, 1, 0)</f>
        <v>0</v>
      </c>
      <c r="BW13" s="81">
        <f>IF(O13&lt;=0,P13, IF(O13=1,Q13, IF(O13=2,R13, IF(O13=3,S13, IF(O13-4,T13, IF(O13=5, U13, V13))))))</f>
        <v>37.86</v>
      </c>
      <c r="BX13" s="41">
        <f>IF(O13&lt;=0,AD13, IF(O13=1,AE13, IF(O13=2,AF13, IF(O13=3,AG13, IF(O13=4,AH13, IF(O13=5, AI13, AJ13))))))</f>
        <v>37.979999999999997</v>
      </c>
      <c r="BY13" s="80">
        <f>IF(O13&gt;=0,W13, IF(O13=-1,X13, IF(O13=-2,Y13, IF(O13=-3,Z13, IF(O13=-4,AA13, IF(O13=-5, AB13, AC13))))))</f>
        <v>40.049999999999997</v>
      </c>
      <c r="BZ13" s="79">
        <f>IF(O13&gt;=0,AK13, IF(O13=-1,AL13, IF(O13=-2,AM13, IF(O13=-3,AN13, IF(O13=-4,AO13, IF(O13=-5, AP13, AQ13))))))</f>
        <v>40.24</v>
      </c>
      <c r="CA13" s="54">
        <f>IF(C13&gt;0, IF(BU13 &gt;0, BW13, BY13), IF(BU13&gt;0, BX13, BZ13))</f>
        <v>40.049999999999997</v>
      </c>
      <c r="CB13" s="1">
        <f>BU13/CA13</f>
        <v>0</v>
      </c>
      <c r="CC13" s="42" t="e">
        <f>BS13/BT13</f>
        <v>#DIV/0!</v>
      </c>
      <c r="CD13" s="55">
        <v>0</v>
      </c>
      <c r="CE13" s="55">
        <v>1480</v>
      </c>
      <c r="CF13" s="55">
        <v>0</v>
      </c>
      <c r="CG13" s="6">
        <f>SUM(CD13:CF13)</f>
        <v>1480</v>
      </c>
      <c r="CH13" s="10">
        <f>BP13*$D$169</f>
        <v>0</v>
      </c>
      <c r="CI13" s="1">
        <f>CH13-CG13</f>
        <v>-1480</v>
      </c>
      <c r="CJ13" s="97">
        <f>IF(CI13&gt;1, 1, 0)</f>
        <v>0</v>
      </c>
      <c r="CK13" s="81">
        <f>IF(O13&lt;=0,Q13, IF(O13=1,R13, IF(O13=2,S13, IF(O13=3,T13, IF(O13=4,U13,V13)))))</f>
        <v>38.03</v>
      </c>
      <c r="CL13" s="41">
        <f>IF(O13&lt;=0,AE13, IF(O13=1,AF13, IF(O13=2,AG13, IF(O13=3,AH13, IF(O13=4,AI13,AJ13)))))</f>
        <v>38.24</v>
      </c>
      <c r="CM13" s="80">
        <f>IF(O13&gt;=0,X13, IF(O13=-1,Y13, IF(O13=-2,Z13, IF(O13=-3,AA13, IF(O13=-4,AB13, AC13)))))</f>
        <v>39.840000000000003</v>
      </c>
      <c r="CN13" s="79">
        <f>IF(O13&gt;=0,AL13, IF(O13=-1,AM13, IF(O13=-2,AN13, IF(O13=-3,AO13, IF(O13=-4,AP13, AQ13)))))</f>
        <v>40.119999999999997</v>
      </c>
      <c r="CO13" s="54">
        <f>IF(C13&gt;0, IF(CI13 &gt;0, CK13, CM13), IF(CI13&gt;0, CL13, CN13))</f>
        <v>39.840000000000003</v>
      </c>
      <c r="CP13" s="1">
        <f>CI13/CO13</f>
        <v>-37.148594377510037</v>
      </c>
      <c r="CQ13" s="42" t="e">
        <f>CG13/CH13</f>
        <v>#DIV/0!</v>
      </c>
      <c r="CR13" s="11">
        <f>BS13+CG13+CT13</f>
        <v>1558</v>
      </c>
      <c r="CS13" s="47">
        <f>BT13+CH13+CU13</f>
        <v>0</v>
      </c>
      <c r="CT13" s="55">
        <v>78</v>
      </c>
      <c r="CU13" s="10">
        <f>BQ13*$D$172</f>
        <v>0</v>
      </c>
      <c r="CV13" s="30">
        <f>CU13-CT13</f>
        <v>-78</v>
      </c>
      <c r="CW13" s="97">
        <f>IF(CV13&gt;1, 1, 0)</f>
        <v>0</v>
      </c>
      <c r="CX13" s="81">
        <f>IF(O13&lt;=0,R13, IF(O13=1,S13, IF(O13=2,T13, IF(O13=3,U13, V13))))</f>
        <v>38.19</v>
      </c>
      <c r="CY13" s="41">
        <f>IF(O13&lt;=0,AF13, IF(O13=1,AG13, IF(O13=2,AH13, IF(O13=3,AI13, AJ13))))</f>
        <v>38.42</v>
      </c>
      <c r="CZ13" s="80">
        <f>IF(O13&gt;=0,Y13, IF(O13=-1,Z13, IF(O13=-2,AA13, IF(O13=-3,AB13,  AC13))))</f>
        <v>39.6</v>
      </c>
      <c r="DA13" s="79">
        <f>IF(O13&gt;=0,AM13, IF(O13=-1,AN13, IF(O13=-2,AO13, IF(O13=-3,AP13, AQ13))))</f>
        <v>39.9</v>
      </c>
      <c r="DB13" s="54">
        <f>IF(C13&gt;0, IF(CV13 &gt;0, CX13, CZ13), IF(CV13&gt;0, CY13, DA13))</f>
        <v>39.6</v>
      </c>
      <c r="DC13" s="43">
        <f>CV13/DB13</f>
        <v>-1.9696969696969697</v>
      </c>
      <c r="DD13" s="44">
        <v>0</v>
      </c>
      <c r="DE13" s="10">
        <f>BQ13*$DD$167</f>
        <v>0</v>
      </c>
      <c r="DF13" s="30">
        <f>DE13-DD13</f>
        <v>0</v>
      </c>
      <c r="DG13" s="34">
        <f>DF13*(DF13&lt;&gt;0)</f>
        <v>0</v>
      </c>
      <c r="DH13" s="21">
        <f>DG13/$DG$164</f>
        <v>0</v>
      </c>
      <c r="DI13" s="89">
        <f>DH13 * $DF$164</f>
        <v>0</v>
      </c>
      <c r="DJ13" s="91">
        <f>DB13</f>
        <v>39.6</v>
      </c>
      <c r="DK13" s="43">
        <f>DI13/DJ13</f>
        <v>0</v>
      </c>
      <c r="DL13" s="16">
        <f>O13</f>
        <v>0</v>
      </c>
      <c r="DM13" s="53">
        <f>CR13+CT13</f>
        <v>1636</v>
      </c>
      <c r="DN13">
        <f>E13/$E$164</f>
        <v>3.2890856635259575E-3</v>
      </c>
      <c r="DO13">
        <f>MAX(0,K13)</f>
        <v>0.72702244541449801</v>
      </c>
      <c r="DP13">
        <f>DO13/$DO$164</f>
        <v>7.914668574951305E-3</v>
      </c>
      <c r="DQ13">
        <f>DN13*DP13*BF13</f>
        <v>0</v>
      </c>
      <c r="DR13">
        <f>DQ13/$DQ$164</f>
        <v>0</v>
      </c>
      <c r="DS13" s="1">
        <f>$DS$166*DR13</f>
        <v>0</v>
      </c>
      <c r="DT13" s="55">
        <v>0</v>
      </c>
      <c r="DU13" s="1">
        <f>DS13-DT13</f>
        <v>0</v>
      </c>
      <c r="DV13" t="e">
        <f>DT13/DS13</f>
        <v>#DIV/0!</v>
      </c>
    </row>
    <row r="14" spans="1:126" x14ac:dyDescent="0.2">
      <c r="A14" s="20" t="s">
        <v>122</v>
      </c>
      <c r="B14">
        <v>1</v>
      </c>
      <c r="C14">
        <v>1</v>
      </c>
      <c r="D14">
        <v>0.85976827806631995</v>
      </c>
      <c r="E14">
        <v>0.140231721933679</v>
      </c>
      <c r="F14">
        <v>0.98172427493047199</v>
      </c>
      <c r="G14">
        <v>5.3071458420392799E-2</v>
      </c>
      <c r="H14">
        <v>0.55077308817383996</v>
      </c>
      <c r="I14">
        <v>0.17096880138811599</v>
      </c>
      <c r="J14">
        <v>0.30893826762169702</v>
      </c>
      <c r="K14">
        <v>0.78117785591939304</v>
      </c>
      <c r="L14">
        <v>0.38670662042958798</v>
      </c>
      <c r="M14">
        <f>HARMEAN(D14,F14:F14, I14)</f>
        <v>0.37356455983892889</v>
      </c>
      <c r="N14">
        <f>0.6*TAN(3*(1-M14) - 1.5)</f>
        <v>0.23916516092701548</v>
      </c>
      <c r="O14" s="83">
        <v>0</v>
      </c>
      <c r="P14">
        <v>99.94</v>
      </c>
      <c r="Q14">
        <v>100.53</v>
      </c>
      <c r="R14">
        <v>100.71</v>
      </c>
      <c r="S14">
        <v>101.04</v>
      </c>
      <c r="T14">
        <v>101.8</v>
      </c>
      <c r="U14">
        <v>102.23</v>
      </c>
      <c r="V14">
        <v>103.38</v>
      </c>
      <c r="W14" s="72">
        <v>105.67</v>
      </c>
      <c r="X14" s="68">
        <v>105.2</v>
      </c>
      <c r="Y14" s="68">
        <v>103.91</v>
      </c>
      <c r="Z14" s="68">
        <v>103.08</v>
      </c>
      <c r="AA14" s="68">
        <v>102.82</v>
      </c>
      <c r="AB14" s="68">
        <v>102.14</v>
      </c>
      <c r="AC14" s="68">
        <v>101.79</v>
      </c>
      <c r="AD14" s="76">
        <v>99.53</v>
      </c>
      <c r="AE14">
        <v>99.88</v>
      </c>
      <c r="AF14">
        <v>100.25</v>
      </c>
      <c r="AG14">
        <v>100.79</v>
      </c>
      <c r="AH14">
        <v>101.28</v>
      </c>
      <c r="AI14">
        <v>101.92</v>
      </c>
      <c r="AJ14">
        <v>102.63</v>
      </c>
      <c r="AK14" s="72">
        <v>104.35</v>
      </c>
      <c r="AL14">
        <v>103.76</v>
      </c>
      <c r="AM14">
        <v>103.5</v>
      </c>
      <c r="AN14">
        <v>103.22</v>
      </c>
      <c r="AO14">
        <v>102.57</v>
      </c>
      <c r="AP14">
        <v>102.18</v>
      </c>
      <c r="AQ14">
        <v>101.53</v>
      </c>
      <c r="AR14">
        <v>102.24</v>
      </c>
      <c r="AS14" s="87">
        <f>0.5 * (D14-MAX($D$3:$D$163))/(MIN($D$3:$D$163)-MAX($D$3:$D$163)) + 0.75</f>
        <v>0.82085183689947538</v>
      </c>
      <c r="AT14" s="17">
        <f>AZ14^N14</f>
        <v>1.1346171304921522</v>
      </c>
      <c r="AU14" s="17">
        <f>(AT14+AV14)/2</f>
        <v>1.1643437947238477</v>
      </c>
      <c r="AV14" s="17">
        <f>BD14^N14</f>
        <v>1.1940704589555433</v>
      </c>
      <c r="AW14" s="17">
        <f>PERCENTILE($K$2:$K$163, 0.05)</f>
        <v>8.5526163141549191E-2</v>
      </c>
      <c r="AX14" s="17">
        <f>PERCENTILE($K$2:$K$163, 0.95)</f>
        <v>0.95961795254787896</v>
      </c>
      <c r="AY14" s="17">
        <f>MIN(MAX(K14,AW14), AX14)</f>
        <v>0.78117785591939304</v>
      </c>
      <c r="AZ14" s="17">
        <f>AY14-$AY$164+1</f>
        <v>1.6956516927778438</v>
      </c>
      <c r="BA14" s="17">
        <f>PERCENTILE($L$2:$L$163, 0.02)</f>
        <v>-0.71261264336762919</v>
      </c>
      <c r="BB14" s="17">
        <f>PERCENTILE($L$2:$L$163, 0.98)</f>
        <v>1.6035625674371927</v>
      </c>
      <c r="BC14" s="17">
        <f>MIN(MAX(L14,BA14), BB14)</f>
        <v>0.38670662042958798</v>
      </c>
      <c r="BD14" s="17">
        <f>BC14-$BC$164 + 1</f>
        <v>2.0993192637972173</v>
      </c>
      <c r="BE14" s="1">
        <v>0</v>
      </c>
      <c r="BF14" s="15">
        <v>1</v>
      </c>
      <c r="BG14" s="15">
        <v>1</v>
      </c>
      <c r="BH14" s="16">
        <v>1</v>
      </c>
      <c r="BI14" s="12">
        <f>(AZ14^4)*AV14*BE14</f>
        <v>0</v>
      </c>
      <c r="BJ14" s="12">
        <f>(BD14^4) *AT14*BF14</f>
        <v>22.037549466844101</v>
      </c>
      <c r="BK14" s="12">
        <f>(BD14^4)*AU14*BG14*BH14</f>
        <v>22.614927346910214</v>
      </c>
      <c r="BL14" s="12">
        <f>MIN(BI14, 0.05*BI$164)</f>
        <v>0</v>
      </c>
      <c r="BM14" s="12">
        <f>MIN(BJ14, 0.05*BJ$164)</f>
        <v>22.037549466844101</v>
      </c>
      <c r="BN14" s="12">
        <f>MIN(BK14, 0.05*BK$164)</f>
        <v>22.614927346910214</v>
      </c>
      <c r="BO14" s="9">
        <f>BL14/$BL$164</f>
        <v>0</v>
      </c>
      <c r="BP14" s="9">
        <f>BM14/$BM$164</f>
        <v>8.4816155092038593E-3</v>
      </c>
      <c r="BQ14" s="45">
        <f>BN14/$BN$164</f>
        <v>6.3211720643478273E-3</v>
      </c>
      <c r="BR14" s="16">
        <f>O14</f>
        <v>0</v>
      </c>
      <c r="BS14" s="55">
        <v>0</v>
      </c>
      <c r="BT14" s="10">
        <f>$D$170*BO14</f>
        <v>0</v>
      </c>
      <c r="BU14" s="14">
        <f>BT14-BS14</f>
        <v>0</v>
      </c>
      <c r="BV14" s="94">
        <f>IF(BU14&gt;1, 1, 0)</f>
        <v>0</v>
      </c>
      <c r="BW14" s="81">
        <f>IF(O14&lt;=0,P14, IF(O14=1,Q14, IF(O14=2,R14, IF(O14=3,S14, IF(O14-4,T14, IF(O14=5, U14, V14))))))</f>
        <v>99.94</v>
      </c>
      <c r="BX14" s="41">
        <f>IF(O14&lt;=0,AD14, IF(O14=1,AE14, IF(O14=2,AF14, IF(O14=3,AG14, IF(O14=4,AH14, IF(O14=5, AI14, AJ14))))))</f>
        <v>99.53</v>
      </c>
      <c r="BY14" s="80">
        <f>IF(O14&gt;=0,W14, IF(O14=-1,X14, IF(O14=-2,Y14, IF(O14=-3,Z14, IF(O14=-4,AA14, IF(O14=-5, AB14, AC14))))))</f>
        <v>105.67</v>
      </c>
      <c r="BZ14" s="79">
        <f>IF(O14&gt;=0,AK14, IF(O14=-1,AL14, IF(O14=-2,AM14, IF(O14=-3,AN14, IF(O14=-4,AO14, IF(O14=-5, AP14, AQ14))))))</f>
        <v>104.35</v>
      </c>
      <c r="CA14" s="54">
        <f>IF(C14&gt;0, IF(BU14 &gt;0, BW14, BY14), IF(BU14&gt;0, BX14, BZ14))</f>
        <v>105.67</v>
      </c>
      <c r="CB14" s="1">
        <f>BU14/CA14</f>
        <v>0</v>
      </c>
      <c r="CC14" s="42" t="e">
        <f>BS14/BT14</f>
        <v>#DIV/0!</v>
      </c>
      <c r="CD14" s="55">
        <v>0</v>
      </c>
      <c r="CE14" s="55">
        <v>920</v>
      </c>
      <c r="CF14" s="55">
        <v>204</v>
      </c>
      <c r="CG14" s="6">
        <f>SUM(CD14:CF14)</f>
        <v>1124</v>
      </c>
      <c r="CH14" s="10">
        <f>BP14*$D$169</f>
        <v>1227.0074960176521</v>
      </c>
      <c r="CI14" s="1">
        <f>CH14-CG14</f>
        <v>103.0074960176521</v>
      </c>
      <c r="CJ14" s="97">
        <f>IF(CI14&gt;1, 1, 0)</f>
        <v>1</v>
      </c>
      <c r="CK14" s="81">
        <f>IF(O14&lt;=0,Q14, IF(O14=1,R14, IF(O14=2,S14, IF(O14=3,T14, IF(O14=4,U14,V14)))))</f>
        <v>100.53</v>
      </c>
      <c r="CL14" s="41">
        <f>IF(O14&lt;=0,AE14, IF(O14=1,AF14, IF(O14=2,AG14, IF(O14=3,AH14, IF(O14=4,AI14,AJ14)))))</f>
        <v>99.88</v>
      </c>
      <c r="CM14" s="80">
        <f>IF(O14&gt;=0,X14, IF(O14=-1,Y14, IF(O14=-2,Z14, IF(O14=-3,AA14, IF(O14=-4,AB14, AC14)))))</f>
        <v>105.2</v>
      </c>
      <c r="CN14" s="79">
        <f>IF(O14&gt;=0,AL14, IF(O14=-1,AM14, IF(O14=-2,AN14, IF(O14=-3,AO14, IF(O14=-4,AP14, AQ14)))))</f>
        <v>103.76</v>
      </c>
      <c r="CO14" s="54">
        <f>IF(C14&gt;0, IF(CI14 &gt;0, CK14, CM14), IF(CI14&gt;0, CL14, CN14))</f>
        <v>100.53</v>
      </c>
      <c r="CP14" s="1">
        <f>CI14/CO14</f>
        <v>1.0246443451472407</v>
      </c>
      <c r="CQ14" s="42">
        <f>CG14/CH14</f>
        <v>0.91604982336948149</v>
      </c>
      <c r="CR14" s="11">
        <f>BS14+CG14+CT14</f>
        <v>1124</v>
      </c>
      <c r="CS14" s="47">
        <f>BT14+CH14+CU14</f>
        <v>1274.2448563138757</v>
      </c>
      <c r="CT14" s="55">
        <v>0</v>
      </c>
      <c r="CU14" s="10">
        <f>BQ14*$D$172</f>
        <v>47.237360296223592</v>
      </c>
      <c r="CV14" s="30">
        <f>CU14-CT14</f>
        <v>47.237360296223592</v>
      </c>
      <c r="CW14" s="97">
        <f>IF(CV14&gt;1, 1, 0)</f>
        <v>1</v>
      </c>
      <c r="CX14" s="81">
        <f>IF(O14&lt;=0,R14, IF(O14=1,S14, IF(O14=2,T14, IF(O14=3,U14, V14))))</f>
        <v>100.71</v>
      </c>
      <c r="CY14" s="41">
        <f>IF(O14&lt;=0,AF14, IF(O14=1,AG14, IF(O14=2,AH14, IF(O14=3,AI14, AJ14))))</f>
        <v>100.25</v>
      </c>
      <c r="CZ14" s="80">
        <f>IF(O14&gt;=0,Y14, IF(O14=-1,Z14, IF(O14=-2,AA14, IF(O14=-3,AB14,  AC14))))</f>
        <v>103.91</v>
      </c>
      <c r="DA14" s="79">
        <f>IF(O14&gt;=0,AM14, IF(O14=-1,AN14, IF(O14=-2,AO14, IF(O14=-3,AP14, AQ14))))</f>
        <v>103.5</v>
      </c>
      <c r="DB14" s="54">
        <f>IF(C14&gt;0, IF(CV14 &gt;0, CX14, CZ14), IF(CV14&gt;0, CY14, DA14))</f>
        <v>100.71</v>
      </c>
      <c r="DC14" s="43">
        <f>CV14/DB14</f>
        <v>0.46904339485873892</v>
      </c>
      <c r="DD14" s="44">
        <v>0</v>
      </c>
      <c r="DE14" s="10">
        <f>BQ14*$DD$167</f>
        <v>29.250844457445709</v>
      </c>
      <c r="DF14" s="30">
        <f>DE14-DD14</f>
        <v>29.250844457445709</v>
      </c>
      <c r="DG14" s="34">
        <f>DF14*(DF14&lt;&gt;0)</f>
        <v>29.250844457445709</v>
      </c>
      <c r="DH14" s="21">
        <f>DG14/$DG$164</f>
        <v>6.3211720643478317E-3</v>
      </c>
      <c r="DI14" s="89">
        <f>DH14 * $DF$164</f>
        <v>29.250844457445709</v>
      </c>
      <c r="DJ14" s="91">
        <f>DB14</f>
        <v>100.71</v>
      </c>
      <c r="DK14" s="43">
        <f>DI14/DJ14</f>
        <v>0.29044627601475237</v>
      </c>
      <c r="DL14" s="16">
        <f>O14</f>
        <v>0</v>
      </c>
      <c r="DM14" s="53">
        <f>CR14+CT14</f>
        <v>1124</v>
      </c>
      <c r="DN14">
        <f>E14/$E$164</f>
        <v>2.8601670517531923E-3</v>
      </c>
      <c r="DO14">
        <f>MAX(0,K14)</f>
        <v>0.78117785591939304</v>
      </c>
      <c r="DP14">
        <f>DO14/$DO$164</f>
        <v>8.5042268869265428E-3</v>
      </c>
      <c r="DQ14">
        <f>DN14*DP14*BF14</f>
        <v>2.4323509542620917E-5</v>
      </c>
      <c r="DR14">
        <f>DQ14/$DQ$164</f>
        <v>6.5196644233746805E-3</v>
      </c>
      <c r="DS14" s="1">
        <f>$DS$166*DR14</f>
        <v>517.38253894974503</v>
      </c>
      <c r="DT14" s="55">
        <v>716</v>
      </c>
      <c r="DU14" s="1">
        <f>DS14-DT14</f>
        <v>-198.61746105025497</v>
      </c>
      <c r="DV14">
        <f>DT14/DS14</f>
        <v>1.3838889914094052</v>
      </c>
    </row>
    <row r="15" spans="1:126" x14ac:dyDescent="0.2">
      <c r="A15" s="20" t="s">
        <v>161</v>
      </c>
      <c r="B15">
        <v>1</v>
      </c>
      <c r="C15">
        <v>1</v>
      </c>
      <c r="D15">
        <v>0.68146093388811801</v>
      </c>
      <c r="E15">
        <v>0.31853906611188099</v>
      </c>
      <c r="F15">
        <v>0.86449242076251698</v>
      </c>
      <c r="G15">
        <v>0.53823672674135403</v>
      </c>
      <c r="H15">
        <v>0.39405747686312698</v>
      </c>
      <c r="I15">
        <v>0.46053903905615401</v>
      </c>
      <c r="J15">
        <v>0.53992284932601897</v>
      </c>
      <c r="K15">
        <v>0.80666087623273797</v>
      </c>
      <c r="L15">
        <v>0.45205509659363302</v>
      </c>
      <c r="M15">
        <f>HARMEAN(D15,F15:F15, I15)</f>
        <v>0.62557966845652391</v>
      </c>
      <c r="N15">
        <f>0.6*TAN(3*(1-M15) - 1.5)</f>
        <v>-0.23738184230974188</v>
      </c>
      <c r="O15" s="83">
        <v>0</v>
      </c>
      <c r="P15">
        <v>123.29</v>
      </c>
      <c r="Q15">
        <v>123.75</v>
      </c>
      <c r="R15">
        <v>124.61</v>
      </c>
      <c r="S15">
        <v>124.65</v>
      </c>
      <c r="T15">
        <v>125.04</v>
      </c>
      <c r="U15">
        <v>125.5</v>
      </c>
      <c r="V15">
        <v>126.93</v>
      </c>
      <c r="W15" s="72">
        <v>128.88999999999999</v>
      </c>
      <c r="X15" s="68">
        <v>127.72</v>
      </c>
      <c r="Y15" s="68">
        <v>127.43</v>
      </c>
      <c r="Z15" s="68">
        <v>126.88</v>
      </c>
      <c r="AA15" s="68">
        <v>126.22</v>
      </c>
      <c r="AB15" s="68">
        <v>125.79</v>
      </c>
      <c r="AC15" s="68">
        <v>123.96</v>
      </c>
      <c r="AD15" s="76">
        <v>123.59</v>
      </c>
      <c r="AE15">
        <v>123.87</v>
      </c>
      <c r="AF15">
        <v>124.32</v>
      </c>
      <c r="AG15">
        <v>124.85</v>
      </c>
      <c r="AH15">
        <v>125.5</v>
      </c>
      <c r="AI15">
        <v>126.46</v>
      </c>
      <c r="AJ15">
        <v>128.07</v>
      </c>
      <c r="AK15" s="72">
        <v>128.9</v>
      </c>
      <c r="AL15">
        <v>128.30000000000001</v>
      </c>
      <c r="AM15">
        <v>127.53</v>
      </c>
      <c r="AN15">
        <v>126.98</v>
      </c>
      <c r="AO15">
        <v>126.23</v>
      </c>
      <c r="AP15">
        <v>125.78</v>
      </c>
      <c r="AQ15">
        <v>124.86</v>
      </c>
      <c r="AR15">
        <v>126.06</v>
      </c>
      <c r="AS15" s="87">
        <f>0.5 * (D15-MAX($D$3:$D$163))/(MIN($D$3:$D$163)-MAX($D$3:$D$163)) + 0.75</f>
        <v>0.91094131660840549</v>
      </c>
      <c r="AT15" s="17">
        <f>AZ15^N15</f>
        <v>0.87906670881267779</v>
      </c>
      <c r="AU15" s="17">
        <f>(AT15+AV15)/2</f>
        <v>0.85578332202196139</v>
      </c>
      <c r="AV15" s="17">
        <f>BD15^N15</f>
        <v>0.83249993523124499</v>
      </c>
      <c r="AW15" s="17">
        <f>PERCENTILE($K$2:$K$163, 0.05)</f>
        <v>8.5526163141549191E-2</v>
      </c>
      <c r="AX15" s="17">
        <f>PERCENTILE($K$2:$K$163, 0.95)</f>
        <v>0.95961795254787896</v>
      </c>
      <c r="AY15" s="17">
        <f>MIN(MAX(K15,AW15), AX15)</f>
        <v>0.80666087623273797</v>
      </c>
      <c r="AZ15" s="17">
        <f>AY15-$AY$164+1</f>
        <v>1.7211347130911889</v>
      </c>
      <c r="BA15" s="17">
        <f>PERCENTILE($L$2:$L$163, 0.02)</f>
        <v>-0.71261264336762919</v>
      </c>
      <c r="BB15" s="17">
        <f>PERCENTILE($L$2:$L$163, 0.98)</f>
        <v>1.6035625674371927</v>
      </c>
      <c r="BC15" s="17">
        <f>MIN(MAX(L15,BA15), BB15)</f>
        <v>0.45205509659363302</v>
      </c>
      <c r="BD15" s="17">
        <f>BC15-$BC$164 + 1</f>
        <v>2.1646677399612622</v>
      </c>
      <c r="BE15" s="1">
        <v>1</v>
      </c>
      <c r="BF15" s="15">
        <v>1</v>
      </c>
      <c r="BG15" s="15">
        <v>1</v>
      </c>
      <c r="BH15" s="16">
        <v>1</v>
      </c>
      <c r="BI15" s="12">
        <f>(AZ15^4)*AV15*BE15</f>
        <v>7.3053943400563597</v>
      </c>
      <c r="BJ15" s="12">
        <f>(BD15^4) *AT15*BF15</f>
        <v>19.301311189448064</v>
      </c>
      <c r="BK15" s="12">
        <f>(BD15^4)*AU15*BG15*BH15</f>
        <v>18.79008730906828</v>
      </c>
      <c r="BL15" s="12">
        <f>MIN(BI15, 0.05*BI$164)</f>
        <v>7.3053943400563597</v>
      </c>
      <c r="BM15" s="12">
        <f>MIN(BJ15, 0.05*BJ$164)</f>
        <v>19.301311189448064</v>
      </c>
      <c r="BN15" s="12">
        <f>MIN(BK15, 0.05*BK$164)</f>
        <v>18.79008730906828</v>
      </c>
      <c r="BO15" s="9">
        <f>BL15/$BL$164</f>
        <v>2.02621865467544E-2</v>
      </c>
      <c r="BP15" s="9">
        <f>BM15/$BM$164</f>
        <v>7.4285165226148139E-3</v>
      </c>
      <c r="BQ15" s="45">
        <f>BN15/$BN$164</f>
        <v>5.2520785569079818E-3</v>
      </c>
      <c r="BR15" s="16">
        <f>O15</f>
        <v>0</v>
      </c>
      <c r="BS15" s="55">
        <v>2395</v>
      </c>
      <c r="BT15" s="10">
        <f>$D$170*BO15</f>
        <v>2123.9942411005341</v>
      </c>
      <c r="BU15" s="14">
        <f>BT15-BS15</f>
        <v>-271.00575889946595</v>
      </c>
      <c r="BV15" s="94">
        <f>IF(BU15&gt;1, 1, 0)</f>
        <v>0</v>
      </c>
      <c r="BW15" s="81">
        <f>IF(O15&lt;=0,P15, IF(O15=1,Q15, IF(O15=2,R15, IF(O15=3,S15, IF(O15-4,T15, IF(O15=5, U15, V15))))))</f>
        <v>123.29</v>
      </c>
      <c r="BX15" s="41">
        <f>IF(O15&lt;=0,AD15, IF(O15=1,AE15, IF(O15=2,AF15, IF(O15=3,AG15, IF(O15=4,AH15, IF(O15=5, AI15, AJ15))))))</f>
        <v>123.59</v>
      </c>
      <c r="BY15" s="80">
        <f>IF(O15&gt;=0,W15, IF(O15=-1,X15, IF(O15=-2,Y15, IF(O15=-3,Z15, IF(O15=-4,AA15, IF(O15=-5, AB15, AC15))))))</f>
        <v>128.88999999999999</v>
      </c>
      <c r="BZ15" s="79">
        <f>IF(O15&gt;=0,AK15, IF(O15=-1,AL15, IF(O15=-2,AM15, IF(O15=-3,AN15, IF(O15=-4,AO15, IF(O15=-5, AP15, AQ15))))))</f>
        <v>128.9</v>
      </c>
      <c r="CA15" s="54">
        <f>IF(C15&gt;0, IF(BU15 &gt;0, BW15, BY15), IF(BU15&gt;0, BX15, BZ15))</f>
        <v>128.88999999999999</v>
      </c>
      <c r="CB15" s="1">
        <f>BU15/CA15</f>
        <v>-2.1026127620410113</v>
      </c>
      <c r="CC15" s="42">
        <f>BS15/BT15</f>
        <v>1.1275925111543834</v>
      </c>
      <c r="CD15" s="55">
        <v>0</v>
      </c>
      <c r="CE15" s="55">
        <v>0</v>
      </c>
      <c r="CF15" s="55">
        <v>0</v>
      </c>
      <c r="CG15" s="6">
        <f>SUM(CD15:CF15)</f>
        <v>0</v>
      </c>
      <c r="CH15" s="10">
        <f>BP15*$D$169</f>
        <v>1074.6591197924909</v>
      </c>
      <c r="CI15" s="1">
        <f>CH15-CG15</f>
        <v>1074.6591197924909</v>
      </c>
      <c r="CJ15" s="97">
        <f>IF(CI15&gt;1, 1, 0)</f>
        <v>1</v>
      </c>
      <c r="CK15" s="81">
        <f>IF(O15&lt;=0,Q15, IF(O15=1,R15, IF(O15=2,S15, IF(O15=3,T15, IF(O15=4,U15,V15)))))</f>
        <v>123.75</v>
      </c>
      <c r="CL15" s="41">
        <f>IF(O15&lt;=0,AE15, IF(O15=1,AF15, IF(O15=2,AG15, IF(O15=3,AH15, IF(O15=4,AI15,AJ15)))))</f>
        <v>123.87</v>
      </c>
      <c r="CM15" s="80">
        <f>IF(O15&gt;=0,X15, IF(O15=-1,Y15, IF(O15=-2,Z15, IF(O15=-3,AA15, IF(O15=-4,AB15, AC15)))))</f>
        <v>127.72</v>
      </c>
      <c r="CN15" s="79">
        <f>IF(O15&gt;=0,AL15, IF(O15=-1,AM15, IF(O15=-2,AN15, IF(O15=-3,AO15, IF(O15=-4,AP15, AQ15)))))</f>
        <v>128.30000000000001</v>
      </c>
      <c r="CO15" s="54">
        <f>IF(C15&gt;0, IF(CI15 &gt;0, CK15, CM15), IF(CI15&gt;0, CL15, CN15))</f>
        <v>123.75</v>
      </c>
      <c r="CP15" s="1">
        <f>CI15/CO15</f>
        <v>8.6841140993332591</v>
      </c>
      <c r="CQ15" s="42">
        <f>CG15/CH15</f>
        <v>0</v>
      </c>
      <c r="CR15" s="11">
        <f>BS15+CG15+CT15</f>
        <v>2395</v>
      </c>
      <c r="CS15" s="47">
        <f>BT15+CH15+CU15</f>
        <v>3237.9015136993712</v>
      </c>
      <c r="CT15" s="55">
        <v>0</v>
      </c>
      <c r="CU15" s="10">
        <f>BQ15*$D$172</f>
        <v>39.248152806346518</v>
      </c>
      <c r="CV15" s="30">
        <f>CU15-CT15</f>
        <v>39.248152806346518</v>
      </c>
      <c r="CW15" s="97">
        <f>IF(CV15&gt;1, 1, 0)</f>
        <v>1</v>
      </c>
      <c r="CX15" s="81">
        <f>IF(O15&lt;=0,R15, IF(O15=1,S15, IF(O15=2,T15, IF(O15=3,U15, V15))))</f>
        <v>124.61</v>
      </c>
      <c r="CY15" s="41">
        <f>IF(O15&lt;=0,AF15, IF(O15=1,AG15, IF(O15=2,AH15, IF(O15=3,AI15, AJ15))))</f>
        <v>124.32</v>
      </c>
      <c r="CZ15" s="80">
        <f>IF(O15&gt;=0,Y15, IF(O15=-1,Z15, IF(O15=-2,AA15, IF(O15=-3,AB15,  AC15))))</f>
        <v>127.43</v>
      </c>
      <c r="DA15" s="79">
        <f>IF(O15&gt;=0,AM15, IF(O15=-1,AN15, IF(O15=-2,AO15, IF(O15=-3,AP15, AQ15))))</f>
        <v>127.53</v>
      </c>
      <c r="DB15" s="54">
        <f>IF(C15&gt;0, IF(CV15 &gt;0, CX15, CZ15), IF(CV15&gt;0, CY15, DA15))</f>
        <v>124.61</v>
      </c>
      <c r="DC15" s="43">
        <f>CV15/DB15</f>
        <v>0.31496792236856208</v>
      </c>
      <c r="DD15" s="44">
        <v>0</v>
      </c>
      <c r="DE15" s="10">
        <f>BQ15*$DD$167</f>
        <v>24.30367839737827</v>
      </c>
      <c r="DF15" s="30">
        <f>DE15-DD15</f>
        <v>24.30367839737827</v>
      </c>
      <c r="DG15" s="34">
        <f>DF15*(DF15&lt;&gt;0)</f>
        <v>24.30367839737827</v>
      </c>
      <c r="DH15" s="21">
        <f>DG15/$DG$164</f>
        <v>5.2520785569079853E-3</v>
      </c>
      <c r="DI15" s="89">
        <f>DH15 * $DF$164</f>
        <v>24.30367839737827</v>
      </c>
      <c r="DJ15" s="91">
        <f>DB15</f>
        <v>124.61</v>
      </c>
      <c r="DK15" s="43">
        <f>DI15/DJ15</f>
        <v>0.19503794556920206</v>
      </c>
      <c r="DL15" s="16">
        <f>O15</f>
        <v>0</v>
      </c>
      <c r="DM15" s="53">
        <f>CR15+CT15</f>
        <v>2395</v>
      </c>
      <c r="DN15">
        <f>E15/$E$164</f>
        <v>6.49692472592126E-3</v>
      </c>
      <c r="DO15">
        <f>MAX(0,K15)</f>
        <v>0.80666087623273797</v>
      </c>
      <c r="DP15">
        <f>DO15/$DO$164</f>
        <v>8.7816456397325684E-3</v>
      </c>
      <c r="DQ15">
        <f>DN15*DP15*BF15</f>
        <v>5.7053690691057148E-5</v>
      </c>
      <c r="DR15">
        <f>DQ15/$DQ$164</f>
        <v>1.5292649967675169E-2</v>
      </c>
      <c r="DS15" s="1">
        <f>$DS$166*DR15</f>
        <v>1213.5824106496057</v>
      </c>
      <c r="DT15" s="55">
        <v>1765</v>
      </c>
      <c r="DU15" s="1">
        <f>DS15-DT15</f>
        <v>-551.41758935039434</v>
      </c>
      <c r="DV15">
        <f>DT15/DS15</f>
        <v>1.454371771139326</v>
      </c>
    </row>
    <row r="16" spans="1:126" x14ac:dyDescent="0.2">
      <c r="A16" s="20" t="s">
        <v>275</v>
      </c>
      <c r="B16">
        <v>1</v>
      </c>
      <c r="C16">
        <v>1</v>
      </c>
      <c r="D16">
        <v>0.80183779464642402</v>
      </c>
      <c r="E16">
        <v>0.19816220535357501</v>
      </c>
      <c r="F16">
        <v>0.89829161700436999</v>
      </c>
      <c r="G16">
        <v>0.48767237776849098</v>
      </c>
      <c r="H16">
        <v>0.68992895946510602</v>
      </c>
      <c r="I16">
        <v>0.58005111512149399</v>
      </c>
      <c r="J16">
        <v>0.55071113567860097</v>
      </c>
      <c r="K16">
        <v>0.58112597641255903</v>
      </c>
      <c r="L16">
        <v>1.2389332831456299</v>
      </c>
      <c r="M16">
        <f>HARMEAN(D16,F16:F16, I16)</f>
        <v>0.73451185146369402</v>
      </c>
      <c r="N16">
        <f>0.6*TAN(3*(1-M16) - 1.5)</f>
        <v>-0.50901018620006</v>
      </c>
      <c r="O16" s="83">
        <v>0</v>
      </c>
      <c r="P16">
        <v>16.8</v>
      </c>
      <c r="Q16">
        <v>16.940000000000001</v>
      </c>
      <c r="R16">
        <v>17.22</v>
      </c>
      <c r="S16">
        <v>17.329999999999998</v>
      </c>
      <c r="T16">
        <v>17.53</v>
      </c>
      <c r="U16">
        <v>17.72</v>
      </c>
      <c r="V16">
        <v>17.8</v>
      </c>
      <c r="W16" s="72">
        <v>18.399999999999999</v>
      </c>
      <c r="X16" s="68">
        <v>18.350000000000001</v>
      </c>
      <c r="Y16" s="68">
        <v>18.11</v>
      </c>
      <c r="Z16" s="68">
        <v>18.03</v>
      </c>
      <c r="AA16" s="68">
        <v>17.98</v>
      </c>
      <c r="AB16" s="68">
        <v>17.88</v>
      </c>
      <c r="AC16" s="68">
        <v>17.47</v>
      </c>
      <c r="AD16" s="76">
        <v>16.95</v>
      </c>
      <c r="AE16">
        <v>17.12</v>
      </c>
      <c r="AF16">
        <v>17.32</v>
      </c>
      <c r="AG16">
        <v>17.52</v>
      </c>
      <c r="AH16">
        <v>17.739999999999998</v>
      </c>
      <c r="AI16">
        <v>17.850000000000001</v>
      </c>
      <c r="AJ16">
        <v>18.149999999999999</v>
      </c>
      <c r="AK16" s="72">
        <v>18.61</v>
      </c>
      <c r="AL16">
        <v>18.38</v>
      </c>
      <c r="AM16">
        <v>18.25</v>
      </c>
      <c r="AN16">
        <v>17.989999999999998</v>
      </c>
      <c r="AO16">
        <v>17.87</v>
      </c>
      <c r="AP16">
        <v>17.809999999999999</v>
      </c>
      <c r="AQ16">
        <v>17.73</v>
      </c>
      <c r="AR16">
        <v>17.829999999999998</v>
      </c>
      <c r="AS16" s="87">
        <f>0.5 * (D16-MAX($D$3:$D$163))/(MIN($D$3:$D$163)-MAX($D$3:$D$163)) + 0.75</f>
        <v>0.85012111425111037</v>
      </c>
      <c r="AT16" s="17">
        <f>AZ16^N16</f>
        <v>0.81473651221279453</v>
      </c>
      <c r="AU16" s="17">
        <f>(AT16+AV16)/2</f>
        <v>0.69557888810568869</v>
      </c>
      <c r="AV16" s="17">
        <f>BD16^N16</f>
        <v>0.57642126399858284</v>
      </c>
      <c r="AW16" s="17">
        <f>PERCENTILE($K$2:$K$163, 0.05)</f>
        <v>8.5526163141549191E-2</v>
      </c>
      <c r="AX16" s="17">
        <f>PERCENTILE($K$2:$K$163, 0.95)</f>
        <v>0.95961795254787896</v>
      </c>
      <c r="AY16" s="17">
        <f>MIN(MAX(K16,AW16), AX16)</f>
        <v>0.58112597641255903</v>
      </c>
      <c r="AZ16" s="17">
        <f>AY16-$AY$164+1</f>
        <v>1.4955998132710098</v>
      </c>
      <c r="BA16" s="17">
        <f>PERCENTILE($L$2:$L$163, 0.02)</f>
        <v>-0.71261264336762919</v>
      </c>
      <c r="BB16" s="17">
        <f>PERCENTILE($L$2:$L$163, 0.98)</f>
        <v>1.6035625674371927</v>
      </c>
      <c r="BC16" s="17">
        <f>MIN(MAX(L16,BA16), BB16)</f>
        <v>1.2389332831456299</v>
      </c>
      <c r="BD16" s="17">
        <f>BC16-$BC$164 + 1</f>
        <v>2.9515459265132593</v>
      </c>
      <c r="BE16" s="1">
        <v>0</v>
      </c>
      <c r="BF16" s="64">
        <v>0.42</v>
      </c>
      <c r="BG16" s="65">
        <v>0.8</v>
      </c>
      <c r="BH16" s="16">
        <v>1</v>
      </c>
      <c r="BI16" s="12">
        <f>(AZ16^4)*AV16*BE16</f>
        <v>0</v>
      </c>
      <c r="BJ16" s="12">
        <f>(BD16^4) *AT16*BF16</f>
        <v>25.969563567666437</v>
      </c>
      <c r="BK16" s="12">
        <f>(BD16^4)*AU16*BG16*BH16</f>
        <v>42.231310672865703</v>
      </c>
      <c r="BL16" s="12">
        <f>MIN(BI16, 0.05*BI$164)</f>
        <v>0</v>
      </c>
      <c r="BM16" s="12">
        <f>MIN(BJ16, 0.05*BJ$164)</f>
        <v>25.969563567666437</v>
      </c>
      <c r="BN16" s="12">
        <f>MIN(BK16, 0.05*BK$164)</f>
        <v>42.231310672865703</v>
      </c>
      <c r="BO16" s="9">
        <f>BL16/$BL$164</f>
        <v>0</v>
      </c>
      <c r="BP16" s="9">
        <f>BM16/$BM$164</f>
        <v>9.9949340308533932E-3</v>
      </c>
      <c r="BQ16" s="45">
        <f>BN16/$BN$164</f>
        <v>1.1804211314549522E-2</v>
      </c>
      <c r="BR16" s="16">
        <f>O16</f>
        <v>0</v>
      </c>
      <c r="BS16" s="55">
        <v>0</v>
      </c>
      <c r="BT16" s="10">
        <f>$D$170*BO16</f>
        <v>0</v>
      </c>
      <c r="BU16" s="14">
        <f>BT16-BS16</f>
        <v>0</v>
      </c>
      <c r="BV16" s="94">
        <f>IF(BU16&gt;1, 1, 0)</f>
        <v>0</v>
      </c>
      <c r="BW16" s="81">
        <f>IF(O16&lt;=0,P16, IF(O16=1,Q16, IF(O16=2,R16, IF(O16=3,S16, IF(O16-4,T16, IF(O16=5, U16, V16))))))</f>
        <v>16.8</v>
      </c>
      <c r="BX16" s="41">
        <f>IF(O16&lt;=0,AD16, IF(O16=1,AE16, IF(O16=2,AF16, IF(O16=3,AG16, IF(O16=4,AH16, IF(O16=5, AI16, AJ16))))))</f>
        <v>16.95</v>
      </c>
      <c r="BY16" s="80">
        <f>IF(O16&gt;=0,W16, IF(O16=-1,X16, IF(O16=-2,Y16, IF(O16=-3,Z16, IF(O16=-4,AA16, IF(O16=-5, AB16, AC16))))))</f>
        <v>18.399999999999999</v>
      </c>
      <c r="BZ16" s="79">
        <f>IF(O16&gt;=0,AK16, IF(O16=-1,AL16, IF(O16=-2,AM16, IF(O16=-3,AN16, IF(O16=-4,AO16, IF(O16=-5, AP16, AQ16))))))</f>
        <v>18.61</v>
      </c>
      <c r="CA16" s="54">
        <f>IF(C16&gt;0, IF(BU16 &gt;0, BW16, BY16), IF(BU16&gt;0, BX16, BZ16))</f>
        <v>18.399999999999999</v>
      </c>
      <c r="CB16" s="1">
        <f>BU16/CA16</f>
        <v>0</v>
      </c>
      <c r="CC16" s="42" t="e">
        <f>BS16/BT16</f>
        <v>#DIV/0!</v>
      </c>
      <c r="CD16" s="55">
        <v>0</v>
      </c>
      <c r="CE16" s="55">
        <v>0</v>
      </c>
      <c r="CF16" s="55">
        <v>0</v>
      </c>
      <c r="CG16" s="6">
        <f>SUM(CD16:CF16)</f>
        <v>0</v>
      </c>
      <c r="CH16" s="10">
        <f>BP16*$D$169</f>
        <v>1445.9343228599391</v>
      </c>
      <c r="CI16" s="1">
        <f>CH16-CG16</f>
        <v>1445.9343228599391</v>
      </c>
      <c r="CJ16" s="97">
        <f>IF(CI16&gt;1, 1, 0)</f>
        <v>1</v>
      </c>
      <c r="CK16" s="81">
        <f>IF(O16&lt;=0,Q16, IF(O16=1,R16, IF(O16=2,S16, IF(O16=3,T16, IF(O16=4,U16,V16)))))</f>
        <v>16.940000000000001</v>
      </c>
      <c r="CL16" s="41">
        <f>IF(O16&lt;=0,AE16, IF(O16=1,AF16, IF(O16=2,AG16, IF(O16=3,AH16, IF(O16=4,AI16,AJ16)))))</f>
        <v>17.12</v>
      </c>
      <c r="CM16" s="80">
        <f>IF(O16&gt;=0,X16, IF(O16=-1,Y16, IF(O16=-2,Z16, IF(O16=-3,AA16, IF(O16=-4,AB16, AC16)))))</f>
        <v>18.350000000000001</v>
      </c>
      <c r="CN16" s="79">
        <f>IF(O16&gt;=0,AL16, IF(O16=-1,AM16, IF(O16=-2,AN16, IF(O16=-3,AO16, IF(O16=-4,AP16, AQ16)))))</f>
        <v>18.38</v>
      </c>
      <c r="CO16" s="54">
        <f>IF(C16&gt;0, IF(CI16 &gt;0, CK16, CM16), IF(CI16&gt;0, CL16, CN16))</f>
        <v>16.940000000000001</v>
      </c>
      <c r="CP16" s="1">
        <f>CI16/CO16</f>
        <v>85.356217406135713</v>
      </c>
      <c r="CQ16" s="42">
        <f>CG16/CH16</f>
        <v>0</v>
      </c>
      <c r="CR16" s="11">
        <f>BS16+CG16+CT16</f>
        <v>232</v>
      </c>
      <c r="CS16" s="47">
        <f>BT16+CH16+CU16</f>
        <v>1534.1457775082099</v>
      </c>
      <c r="CT16" s="55">
        <v>232</v>
      </c>
      <c r="CU16" s="10">
        <f>BQ16*$D$172</f>
        <v>88.211454648270831</v>
      </c>
      <c r="CV16" s="30">
        <f>CU16-CT16</f>
        <v>-143.78854535172917</v>
      </c>
      <c r="CW16" s="97">
        <f>IF(CV16&gt;1, 1, 0)</f>
        <v>0</v>
      </c>
      <c r="CX16" s="81">
        <f>IF(O16&lt;=0,R16, IF(O16=1,S16, IF(O16=2,T16, IF(O16=3,U16, V16))))</f>
        <v>17.22</v>
      </c>
      <c r="CY16" s="41">
        <f>IF(O16&lt;=0,AF16, IF(O16=1,AG16, IF(O16=2,AH16, IF(O16=3,AI16, AJ16))))</f>
        <v>17.32</v>
      </c>
      <c r="CZ16" s="80">
        <f>IF(O16&gt;=0,Y16, IF(O16=-1,Z16, IF(O16=-2,AA16, IF(O16=-3,AB16,  AC16))))</f>
        <v>18.11</v>
      </c>
      <c r="DA16" s="79">
        <f>IF(O16&gt;=0,AM16, IF(O16=-1,AN16, IF(O16=-2,AO16, IF(O16=-3,AP16, AQ16))))</f>
        <v>18.25</v>
      </c>
      <c r="DB16" s="54">
        <f>IF(C16&gt;0, IF(CV16 &gt;0, CX16, CZ16), IF(CV16&gt;0, CY16, DA16))</f>
        <v>18.11</v>
      </c>
      <c r="DC16" s="43">
        <f>CV16/DB16</f>
        <v>-7.9397319354902915</v>
      </c>
      <c r="DD16" s="44">
        <v>0</v>
      </c>
      <c r="DE16" s="10">
        <f>BQ16*$DD$167</f>
        <v>54.623279605399034</v>
      </c>
      <c r="DF16" s="30">
        <f>DE16-DD16</f>
        <v>54.623279605399034</v>
      </c>
      <c r="DG16" s="34">
        <f>DF16*(DF16&lt;&gt;0)</f>
        <v>54.623279605399034</v>
      </c>
      <c r="DH16" s="21">
        <f>DG16/$DG$164</f>
        <v>1.1804211314549529E-2</v>
      </c>
      <c r="DI16" s="89">
        <f>DH16 * $DF$164</f>
        <v>54.623279605399034</v>
      </c>
      <c r="DJ16" s="91">
        <f>DB16</f>
        <v>18.11</v>
      </c>
      <c r="DK16" s="43">
        <f>DI16/DJ16</f>
        <v>3.0161943459635028</v>
      </c>
      <c r="DL16" s="16">
        <f>O16</f>
        <v>0</v>
      </c>
      <c r="DM16" s="53">
        <f>CR16+CT16</f>
        <v>464</v>
      </c>
      <c r="DN16">
        <f>E16/$E$164</f>
        <v>4.0417175432181885E-3</v>
      </c>
      <c r="DO16">
        <f>MAX(0,K16)</f>
        <v>0.58112597641255903</v>
      </c>
      <c r="DP16">
        <f>DO16/$DO$164</f>
        <v>6.3263789620389265E-3</v>
      </c>
      <c r="DQ16">
        <f>DN16*DP16*BF16</f>
        <v>1.0739163471086065E-5</v>
      </c>
      <c r="DR16">
        <f>DQ16/$DQ$164</f>
        <v>2.8785213703047064E-3</v>
      </c>
      <c r="DS16" s="1">
        <f>$DS$166*DR16</f>
        <v>228.43149559198707</v>
      </c>
      <c r="DT16" s="55">
        <v>0</v>
      </c>
      <c r="DU16" s="1">
        <f>DS16-DT16</f>
        <v>228.43149559198707</v>
      </c>
      <c r="DV16">
        <f>DT16/DS16</f>
        <v>0</v>
      </c>
    </row>
    <row r="17" spans="1:126" x14ac:dyDescent="0.2">
      <c r="A17" s="20" t="s">
        <v>173</v>
      </c>
      <c r="B17">
        <v>1</v>
      </c>
      <c r="C17">
        <v>0</v>
      </c>
      <c r="D17">
        <v>0.43907311226528101</v>
      </c>
      <c r="E17">
        <v>0.56092688773471799</v>
      </c>
      <c r="F17">
        <v>0.55661501787842604</v>
      </c>
      <c r="G17">
        <v>0.51023819473464205</v>
      </c>
      <c r="H17">
        <v>0.15733389051399899</v>
      </c>
      <c r="I17">
        <v>0.28333330243097199</v>
      </c>
      <c r="J17">
        <v>0.28254677200574002</v>
      </c>
      <c r="K17">
        <v>0.46994763138291601</v>
      </c>
      <c r="L17">
        <v>-0.69267681552917004</v>
      </c>
      <c r="M17">
        <f>HARMEAN(D17,F17:F17, I17)</f>
        <v>0.39455456577659359</v>
      </c>
      <c r="N17">
        <f>0.6*TAN(3*(1-M17) - 1.5)</f>
        <v>0.19639696621968061</v>
      </c>
      <c r="O17" s="83">
        <v>0</v>
      </c>
      <c r="P17">
        <v>4.01</v>
      </c>
      <c r="Q17">
        <v>4.0199999999999996</v>
      </c>
      <c r="R17">
        <v>4.03</v>
      </c>
      <c r="S17">
        <v>4.04</v>
      </c>
      <c r="T17">
        <v>4.05</v>
      </c>
      <c r="U17">
        <v>4.0599999999999996</v>
      </c>
      <c r="V17">
        <v>4.07</v>
      </c>
      <c r="W17" s="72">
        <v>4.1399999999999997</v>
      </c>
      <c r="X17" s="68">
        <v>4.12</v>
      </c>
      <c r="Y17" s="68">
        <v>4.1100000000000003</v>
      </c>
      <c r="Z17" s="68">
        <v>4.1100000000000003</v>
      </c>
      <c r="AA17" s="68">
        <v>4.0999999999999996</v>
      </c>
      <c r="AB17" s="68">
        <v>4.09</v>
      </c>
      <c r="AC17" s="68">
        <v>4.07</v>
      </c>
      <c r="AD17" s="76">
        <v>4.01</v>
      </c>
      <c r="AE17">
        <v>4.03</v>
      </c>
      <c r="AF17">
        <v>4.04</v>
      </c>
      <c r="AG17">
        <v>4.05</v>
      </c>
      <c r="AH17">
        <v>4.07</v>
      </c>
      <c r="AI17">
        <v>4.08</v>
      </c>
      <c r="AJ17">
        <v>4.09</v>
      </c>
      <c r="AK17" s="72">
        <v>4.1500000000000004</v>
      </c>
      <c r="AL17">
        <v>4.1399999999999997</v>
      </c>
      <c r="AM17">
        <v>4.13</v>
      </c>
      <c r="AN17">
        <v>4.13</v>
      </c>
      <c r="AO17">
        <v>4.12</v>
      </c>
      <c r="AP17">
        <v>4.1100000000000003</v>
      </c>
      <c r="AQ17">
        <v>4.09</v>
      </c>
      <c r="AR17">
        <v>4.08</v>
      </c>
      <c r="AS17" s="87">
        <f>0.5 * (D17-MAX($D$3:$D$163))/(MIN($D$3:$D$163)-MAX($D$3:$D$163)) + 0.75</f>
        <v>1.0334073475979011</v>
      </c>
      <c r="AT17" s="17">
        <f>AZ17^N17</f>
        <v>1.0659692345965479</v>
      </c>
      <c r="AU17" s="17">
        <f>(AT17+AV17)/2</f>
        <v>1.034926789310616</v>
      </c>
      <c r="AV17" s="17">
        <f>BD17^N17</f>
        <v>1.0038843440246839</v>
      </c>
      <c r="AW17" s="17">
        <f>PERCENTILE($K$2:$K$163, 0.05)</f>
        <v>8.5526163141549191E-2</v>
      </c>
      <c r="AX17" s="17">
        <f>PERCENTILE($K$2:$K$163, 0.95)</f>
        <v>0.95961795254787896</v>
      </c>
      <c r="AY17" s="17">
        <f>MIN(MAX(K17,AW17), AX17)</f>
        <v>0.46994763138291601</v>
      </c>
      <c r="AZ17" s="17">
        <f>AY17-$AY$164+1</f>
        <v>1.3844214682413667</v>
      </c>
      <c r="BA17" s="17">
        <f>PERCENTILE($L$2:$L$163, 0.02)</f>
        <v>-0.71261264336762919</v>
      </c>
      <c r="BB17" s="17">
        <f>PERCENTILE($L$2:$L$163, 0.98)</f>
        <v>1.6035625674371927</v>
      </c>
      <c r="BC17" s="17">
        <f>MIN(MAX(L17,BA17), BB17)</f>
        <v>-0.69267681552917004</v>
      </c>
      <c r="BD17" s="17">
        <f>BC17-$BC$164 + 1</f>
        <v>1.0199358278384592</v>
      </c>
      <c r="BE17" s="1">
        <v>0</v>
      </c>
      <c r="BF17" s="49">
        <v>0</v>
      </c>
      <c r="BG17" s="49">
        <v>0</v>
      </c>
      <c r="BH17" s="16">
        <v>1</v>
      </c>
      <c r="BI17" s="12">
        <f>(AZ17^4)*AV17*BE17</f>
        <v>0</v>
      </c>
      <c r="BJ17" s="12">
        <f>(BD17^4) *AT17*BF17</f>
        <v>0</v>
      </c>
      <c r="BK17" s="12">
        <f>(BD17^4)*AU17*BG17*BH17</f>
        <v>0</v>
      </c>
      <c r="BL17" s="12">
        <f>MIN(BI17, 0.05*BI$164)</f>
        <v>0</v>
      </c>
      <c r="BM17" s="12">
        <f>MIN(BJ17, 0.05*BJ$164)</f>
        <v>0</v>
      </c>
      <c r="BN17" s="12">
        <f>MIN(BK17, 0.05*BK$164)</f>
        <v>0</v>
      </c>
      <c r="BO17" s="9">
        <f>BL17/$BL$164</f>
        <v>0</v>
      </c>
      <c r="BP17" s="9">
        <f>BM17/$BM$164</f>
        <v>0</v>
      </c>
      <c r="BQ17" s="45">
        <f>BN17/$BN$164</f>
        <v>0</v>
      </c>
      <c r="BR17" s="16">
        <f>O17</f>
        <v>0</v>
      </c>
      <c r="BS17" s="55">
        <v>0</v>
      </c>
      <c r="BT17" s="10">
        <f>$D$170*BO17</f>
        <v>0</v>
      </c>
      <c r="BU17" s="14">
        <f>BT17-BS17</f>
        <v>0</v>
      </c>
      <c r="BV17" s="94">
        <f>IF(BU17&gt;1, 1, 0)</f>
        <v>0</v>
      </c>
      <c r="BW17" s="81">
        <f>IF(O17&lt;=0,P17, IF(O17=1,Q17, IF(O17=2,R17, IF(O17=3,S17, IF(O17-4,T17, IF(O17=5, U17, V17))))))</f>
        <v>4.01</v>
      </c>
      <c r="BX17" s="41">
        <f>IF(O17&lt;=0,AD17, IF(O17=1,AE17, IF(O17=2,AF17, IF(O17=3,AG17, IF(O17=4,AH17, IF(O17=5, AI17, AJ17))))))</f>
        <v>4.01</v>
      </c>
      <c r="BY17" s="80">
        <f>IF(O17&gt;=0,W17, IF(O17=-1,X17, IF(O17=-2,Y17, IF(O17=-3,Z17, IF(O17=-4,AA17, IF(O17=-5, AB17, AC17))))))</f>
        <v>4.1399999999999997</v>
      </c>
      <c r="BZ17" s="79">
        <f>IF(O17&gt;=0,AK17, IF(O17=-1,AL17, IF(O17=-2,AM17, IF(O17=-3,AN17, IF(O17=-4,AO17, IF(O17=-5, AP17, AQ17))))))</f>
        <v>4.1500000000000004</v>
      </c>
      <c r="CA17" s="54">
        <f>IF(C17&gt;0, IF(BU17 &gt;0, BW17, BY17), IF(BU17&gt;0, BX17, BZ17))</f>
        <v>4.1500000000000004</v>
      </c>
      <c r="CB17" s="1">
        <f>BU17/CA17</f>
        <v>0</v>
      </c>
      <c r="CC17" s="42" t="e">
        <f>BS17/BT17</f>
        <v>#DIV/0!</v>
      </c>
      <c r="CD17" s="55">
        <v>0</v>
      </c>
      <c r="CE17" s="55">
        <v>1126</v>
      </c>
      <c r="CF17" s="55">
        <v>0</v>
      </c>
      <c r="CG17" s="6">
        <f>SUM(CD17:CF17)</f>
        <v>1126</v>
      </c>
      <c r="CH17" s="10">
        <f>BP17*$D$169</f>
        <v>0</v>
      </c>
      <c r="CI17" s="1">
        <f>CH17-CG17</f>
        <v>-1126</v>
      </c>
      <c r="CJ17" s="97">
        <f>IF(CI17&gt;1, 1, 0)</f>
        <v>0</v>
      </c>
      <c r="CK17" s="81">
        <f>IF(O17&lt;=0,Q17, IF(O17=1,R17, IF(O17=2,S17, IF(O17=3,T17, IF(O17=4,U17,V17)))))</f>
        <v>4.0199999999999996</v>
      </c>
      <c r="CL17" s="41">
        <f>IF(O17&lt;=0,AE17, IF(O17=1,AF17, IF(O17=2,AG17, IF(O17=3,AH17, IF(O17=4,AI17,AJ17)))))</f>
        <v>4.03</v>
      </c>
      <c r="CM17" s="80">
        <f>IF(O17&gt;=0,X17, IF(O17=-1,Y17, IF(O17=-2,Z17, IF(O17=-3,AA17, IF(O17=-4,AB17, AC17)))))</f>
        <v>4.12</v>
      </c>
      <c r="CN17" s="79">
        <f>IF(O17&gt;=0,AL17, IF(O17=-1,AM17, IF(O17=-2,AN17, IF(O17=-3,AO17, IF(O17=-4,AP17, AQ17)))))</f>
        <v>4.1399999999999997</v>
      </c>
      <c r="CO17" s="54">
        <f>IF(C17&gt;0, IF(CI17 &gt;0, CK17, CM17), IF(CI17&gt;0, CL17, CN17))</f>
        <v>4.1399999999999997</v>
      </c>
      <c r="CP17" s="1">
        <f>CI17/CO17</f>
        <v>-271.98067632850245</v>
      </c>
      <c r="CQ17" s="42" t="e">
        <f>CG17/CH17</f>
        <v>#DIV/0!</v>
      </c>
      <c r="CR17" s="11">
        <f>BS17+CG17+CT17</f>
        <v>1126</v>
      </c>
      <c r="CS17" s="47">
        <f>BT17+CH17+CU17</f>
        <v>0</v>
      </c>
      <c r="CT17" s="55">
        <v>0</v>
      </c>
      <c r="CU17" s="10">
        <f>BQ17*$D$172</f>
        <v>0</v>
      </c>
      <c r="CV17" s="30">
        <f>CU17-CT17</f>
        <v>0</v>
      </c>
      <c r="CW17" s="97">
        <f>IF(CV17&gt;1, 1, 0)</f>
        <v>0</v>
      </c>
      <c r="CX17" s="81">
        <f>IF(O17&lt;=0,R17, IF(O17=1,S17, IF(O17=2,T17, IF(O17=3,U17, V17))))</f>
        <v>4.03</v>
      </c>
      <c r="CY17" s="41">
        <f>IF(O17&lt;=0,AF17, IF(O17=1,AG17, IF(O17=2,AH17, IF(O17=3,AI17, AJ17))))</f>
        <v>4.04</v>
      </c>
      <c r="CZ17" s="80">
        <f>IF(O17&gt;=0,Y17, IF(O17=-1,Z17, IF(O17=-2,AA17, IF(O17=-3,AB17,  AC17))))</f>
        <v>4.1100000000000003</v>
      </c>
      <c r="DA17" s="79">
        <f>IF(O17&gt;=0,AM17, IF(O17=-1,AN17, IF(O17=-2,AO17, IF(O17=-3,AP17, AQ17))))</f>
        <v>4.13</v>
      </c>
      <c r="DB17" s="54">
        <f>IF(C17&gt;0, IF(CV17 &gt;0, CX17, CZ17), IF(CV17&gt;0, CY17, DA17))</f>
        <v>4.13</v>
      </c>
      <c r="DC17" s="43">
        <f>CV17/DB17</f>
        <v>0</v>
      </c>
      <c r="DD17" s="44">
        <v>0</v>
      </c>
      <c r="DE17" s="10">
        <f>BQ17*$DD$167</f>
        <v>0</v>
      </c>
      <c r="DF17" s="30">
        <f>DE17-DD17</f>
        <v>0</v>
      </c>
      <c r="DG17" s="34">
        <f>DF17*(DF17&lt;&gt;0)</f>
        <v>0</v>
      </c>
      <c r="DH17" s="21">
        <f>DG17/$DG$164</f>
        <v>0</v>
      </c>
      <c r="DI17" s="89">
        <f>DH17 * $DF$164</f>
        <v>0</v>
      </c>
      <c r="DJ17" s="91">
        <f>DB17</f>
        <v>4.13</v>
      </c>
      <c r="DK17" s="43">
        <f>DI17/DJ17</f>
        <v>0</v>
      </c>
      <c r="DL17" s="16">
        <f>O17</f>
        <v>0</v>
      </c>
      <c r="DM17" s="53">
        <f>CR17+CT17</f>
        <v>1126</v>
      </c>
      <c r="DN17">
        <f>E17/$E$164</f>
        <v>1.1440668207012809E-2</v>
      </c>
      <c r="DO17">
        <f>MAX(0,K17)</f>
        <v>0.46994763138291601</v>
      </c>
      <c r="DP17">
        <f>DO17/$DO$164</f>
        <v>5.1160452795354543E-3</v>
      </c>
      <c r="DQ17">
        <f>DN17*DP17*BF17</f>
        <v>0</v>
      </c>
      <c r="DR17">
        <f>DQ17/$DQ$164</f>
        <v>0</v>
      </c>
      <c r="DS17" s="1">
        <f>$DS$166*DR17</f>
        <v>0</v>
      </c>
      <c r="DT17" s="55">
        <v>0</v>
      </c>
      <c r="DU17" s="1">
        <f>DS17-DT17</f>
        <v>0</v>
      </c>
      <c r="DV17" t="e">
        <f>DT17/DS17</f>
        <v>#DIV/0!</v>
      </c>
    </row>
    <row r="18" spans="1:126" x14ac:dyDescent="0.2">
      <c r="A18" s="20" t="s">
        <v>162</v>
      </c>
      <c r="B18">
        <v>1</v>
      </c>
      <c r="C18">
        <v>1</v>
      </c>
      <c r="D18">
        <v>0.72872552936476198</v>
      </c>
      <c r="E18">
        <v>0.27127447063523702</v>
      </c>
      <c r="F18">
        <v>0.907429479539133</v>
      </c>
      <c r="G18">
        <v>0.66610948600083497</v>
      </c>
      <c r="H18">
        <v>0.96322607605515997</v>
      </c>
      <c r="I18">
        <v>0.801008131309355</v>
      </c>
      <c r="J18">
        <v>0.62317895475089602</v>
      </c>
      <c r="K18">
        <v>0.83905601324493695</v>
      </c>
      <c r="L18">
        <v>0.69268154975431995</v>
      </c>
      <c r="M18">
        <f>HARMEAN(D18,F18:F18, I18)</f>
        <v>0.80586680494108265</v>
      </c>
      <c r="N18">
        <f>0.6*TAN(3*(1-M18) - 1.5)</f>
        <v>-0.78404770078642527</v>
      </c>
      <c r="O18" s="83">
        <v>0</v>
      </c>
      <c r="P18">
        <v>653.79999999999995</v>
      </c>
      <c r="Q18">
        <v>655.85</v>
      </c>
      <c r="R18">
        <v>659.87</v>
      </c>
      <c r="S18">
        <v>662.95</v>
      </c>
      <c r="T18">
        <v>665.23</v>
      </c>
      <c r="U18">
        <v>670.02</v>
      </c>
      <c r="V18">
        <v>677.98</v>
      </c>
      <c r="W18" s="72">
        <v>683.3</v>
      </c>
      <c r="X18" s="68">
        <v>680.35</v>
      </c>
      <c r="Y18" s="68">
        <v>679.41</v>
      </c>
      <c r="Z18" s="68">
        <v>673.53</v>
      </c>
      <c r="AA18" s="68">
        <v>670.73</v>
      </c>
      <c r="AB18" s="68">
        <v>664.98</v>
      </c>
      <c r="AC18" s="68">
        <v>656.85</v>
      </c>
      <c r="AD18" s="76">
        <v>651.51</v>
      </c>
      <c r="AE18">
        <v>653.80999999999995</v>
      </c>
      <c r="AF18">
        <v>657.47</v>
      </c>
      <c r="AG18">
        <v>661.59</v>
      </c>
      <c r="AH18">
        <v>669.05</v>
      </c>
      <c r="AI18">
        <v>673.91</v>
      </c>
      <c r="AJ18">
        <v>682.53</v>
      </c>
      <c r="AK18" s="72">
        <v>690.93</v>
      </c>
      <c r="AL18">
        <v>676.32</v>
      </c>
      <c r="AM18">
        <v>670.12</v>
      </c>
      <c r="AN18">
        <v>668.75</v>
      </c>
      <c r="AO18">
        <v>667.36</v>
      </c>
      <c r="AP18">
        <v>662.39</v>
      </c>
      <c r="AQ18">
        <v>660.55</v>
      </c>
      <c r="AR18">
        <v>667.39</v>
      </c>
      <c r="AS18" s="87">
        <f>0.5 * (D18-MAX($D$3:$D$163))/(MIN($D$3:$D$163)-MAX($D$3:$D$163)) + 0.75</f>
        <v>0.88706096083972563</v>
      </c>
      <c r="AT18" s="17">
        <f>AZ18^N18</f>
        <v>0.64381404272944831</v>
      </c>
      <c r="AU18" s="17">
        <f>(AT18+AV18)/2</f>
        <v>0.57316273776465487</v>
      </c>
      <c r="AV18" s="17">
        <f>BD18^N18</f>
        <v>0.50251143279986143</v>
      </c>
      <c r="AW18" s="17">
        <f>PERCENTILE($K$2:$K$163, 0.05)</f>
        <v>8.5526163141549191E-2</v>
      </c>
      <c r="AX18" s="17">
        <f>PERCENTILE($K$2:$K$163, 0.95)</f>
        <v>0.95961795254787896</v>
      </c>
      <c r="AY18" s="17">
        <f>MIN(MAX(K18,AW18), AX18)</f>
        <v>0.83905601324493695</v>
      </c>
      <c r="AZ18" s="17">
        <f>AY18-$AY$164+1</f>
        <v>1.7535298501033878</v>
      </c>
      <c r="BA18" s="17">
        <f>PERCENTILE($L$2:$L$163, 0.02)</f>
        <v>-0.71261264336762919</v>
      </c>
      <c r="BB18" s="17">
        <f>PERCENTILE($L$2:$L$163, 0.98)</f>
        <v>1.6035625674371927</v>
      </c>
      <c r="BC18" s="17">
        <f>MIN(MAX(L18,BA18), BB18)</f>
        <v>0.69268154975431995</v>
      </c>
      <c r="BD18" s="17">
        <f>BC18-$BC$164 + 1</f>
        <v>2.4052941931219491</v>
      </c>
      <c r="BE18" s="1">
        <v>1</v>
      </c>
      <c r="BF18" s="15">
        <v>1</v>
      </c>
      <c r="BG18" s="15">
        <v>1</v>
      </c>
      <c r="BH18" s="16">
        <v>1</v>
      </c>
      <c r="BI18" s="12">
        <f>(AZ18^4)*AV18*BE18</f>
        <v>4.7511484461896183</v>
      </c>
      <c r="BJ18" s="12">
        <f>(BD18^4) *AT18*BF18</f>
        <v>21.549304423458921</v>
      </c>
      <c r="BK18" s="12">
        <f>(BD18^4)*AU18*BG18*BH18</f>
        <v>19.18451214252887</v>
      </c>
      <c r="BL18" s="12">
        <f>MIN(BI18, 0.05*BI$164)</f>
        <v>4.7511484461896183</v>
      </c>
      <c r="BM18" s="12">
        <f>MIN(BJ18, 0.05*BJ$164)</f>
        <v>21.549304423458921</v>
      </c>
      <c r="BN18" s="12">
        <f>MIN(BK18, 0.05*BK$164)</f>
        <v>19.18451214252887</v>
      </c>
      <c r="BO18" s="9">
        <f>BL18/$BL$164</f>
        <v>1.3177749433752493E-2</v>
      </c>
      <c r="BP18" s="9">
        <f>BM18/$BM$164</f>
        <v>8.2937041110469085E-3</v>
      </c>
      <c r="BQ18" s="45">
        <f>BN18/$BN$164</f>
        <v>5.3623255278803109E-3</v>
      </c>
      <c r="BR18" s="16">
        <f>O18</f>
        <v>0</v>
      </c>
      <c r="BS18" s="55">
        <v>2002</v>
      </c>
      <c r="BT18" s="10">
        <f>$D$170*BO18</f>
        <v>1381.3644368228106</v>
      </c>
      <c r="BU18" s="14">
        <f>BT18-BS18</f>
        <v>-620.6355631771894</v>
      </c>
      <c r="BV18" s="94">
        <f>IF(BU18&gt;1, 1, 0)</f>
        <v>0</v>
      </c>
      <c r="BW18" s="81">
        <f>IF(O18&lt;=0,P18, IF(O18=1,Q18, IF(O18=2,R18, IF(O18=3,S18, IF(O18-4,T18, IF(O18=5, U18, V18))))))</f>
        <v>653.79999999999995</v>
      </c>
      <c r="BX18" s="41">
        <f>IF(O18&lt;=0,AD18, IF(O18=1,AE18, IF(O18=2,AF18, IF(O18=3,AG18, IF(O18=4,AH18, IF(O18=5, AI18, AJ18))))))</f>
        <v>651.51</v>
      </c>
      <c r="BY18" s="80">
        <f>IF(O18&gt;=0,W18, IF(O18=-1,X18, IF(O18=-2,Y18, IF(O18=-3,Z18, IF(O18=-4,AA18, IF(O18=-5, AB18, AC18))))))</f>
        <v>683.3</v>
      </c>
      <c r="BZ18" s="79">
        <f>IF(O18&gt;=0,AK18, IF(O18=-1,AL18, IF(O18=-2,AM18, IF(O18=-3,AN18, IF(O18=-4,AO18, IF(O18=-5, AP18, AQ18))))))</f>
        <v>690.93</v>
      </c>
      <c r="CA18" s="54">
        <f>IF(C18&gt;0, IF(BU18 &gt;0, BW18, BY18), IF(BU18&gt;0, BX18, BZ18))</f>
        <v>683.3</v>
      </c>
      <c r="CB18" s="1">
        <f>BU18/CA18</f>
        <v>-0.90829147252625408</v>
      </c>
      <c r="CC18" s="42">
        <f>BS18/BT18</f>
        <v>1.449291690616181</v>
      </c>
      <c r="CD18" s="55">
        <v>0</v>
      </c>
      <c r="CE18" s="55">
        <v>0</v>
      </c>
      <c r="CF18" s="55">
        <v>0</v>
      </c>
      <c r="CG18" s="6">
        <f>SUM(CD18:CF18)</f>
        <v>0</v>
      </c>
      <c r="CH18" s="10">
        <f>BP18*$D$169</f>
        <v>1199.822970395672</v>
      </c>
      <c r="CI18" s="1">
        <f>CH18-CG18</f>
        <v>1199.822970395672</v>
      </c>
      <c r="CJ18" s="97">
        <f>IF(CI18&gt;1, 1, 0)</f>
        <v>1</v>
      </c>
      <c r="CK18" s="81">
        <f>IF(O18&lt;=0,Q18, IF(O18=1,R18, IF(O18=2,S18, IF(O18=3,T18, IF(O18=4,U18,V18)))))</f>
        <v>655.85</v>
      </c>
      <c r="CL18" s="41">
        <f>IF(O18&lt;=0,AE18, IF(O18=1,AF18, IF(O18=2,AG18, IF(O18=3,AH18, IF(O18=4,AI18,AJ18)))))</f>
        <v>653.80999999999995</v>
      </c>
      <c r="CM18" s="80">
        <f>IF(O18&gt;=0,X18, IF(O18=-1,Y18, IF(O18=-2,Z18, IF(O18=-3,AA18, IF(O18=-4,AB18, AC18)))))</f>
        <v>680.35</v>
      </c>
      <c r="CN18" s="79">
        <f>IF(O18&gt;=0,AL18, IF(O18=-1,AM18, IF(O18=-2,AN18, IF(O18=-3,AO18, IF(O18=-4,AP18, AQ18)))))</f>
        <v>676.32</v>
      </c>
      <c r="CO18" s="54">
        <f>IF(C18&gt;0, IF(CI18 &gt;0, CK18, CM18), IF(CI18&gt;0, CL18, CN18))</f>
        <v>655.85</v>
      </c>
      <c r="CP18" s="1">
        <f>CI18/CO18</f>
        <v>1.8294167422362917</v>
      </c>
      <c r="CQ18" s="42">
        <f>CG18/CH18</f>
        <v>0</v>
      </c>
      <c r="CR18" s="11">
        <f>BS18+CG18+CT18</f>
        <v>2002</v>
      </c>
      <c r="CS18" s="47">
        <f>BT18+CH18+CU18</f>
        <v>2621.2594224092691</v>
      </c>
      <c r="CT18" s="55">
        <v>0</v>
      </c>
      <c r="CU18" s="10">
        <f>BQ18*$D$172</f>
        <v>40.072015190786217</v>
      </c>
      <c r="CV18" s="30">
        <f>CU18-CT18</f>
        <v>40.072015190786217</v>
      </c>
      <c r="CW18" s="97">
        <f>IF(CV18&gt;1, 1, 0)</f>
        <v>1</v>
      </c>
      <c r="CX18" s="81">
        <f>IF(O18&lt;=0,R18, IF(O18=1,S18, IF(O18=2,T18, IF(O18=3,U18, V18))))</f>
        <v>659.87</v>
      </c>
      <c r="CY18" s="41">
        <f>IF(O18&lt;=0,AF18, IF(O18=1,AG18, IF(O18=2,AH18, IF(O18=3,AI18, AJ18))))</f>
        <v>657.47</v>
      </c>
      <c r="CZ18" s="80">
        <f>IF(O18&gt;=0,Y18, IF(O18=-1,Z18, IF(O18=-2,AA18, IF(O18=-3,AB18,  AC18))))</f>
        <v>679.41</v>
      </c>
      <c r="DA18" s="79">
        <f>IF(O18&gt;=0,AM18, IF(O18=-1,AN18, IF(O18=-2,AO18, IF(O18=-3,AP18, AQ18))))</f>
        <v>670.12</v>
      </c>
      <c r="DB18" s="54">
        <f>IF(C18&gt;0, IF(CV18 &gt;0, CX18, CZ18), IF(CV18&gt;0, CY18, DA18))</f>
        <v>659.87</v>
      </c>
      <c r="DC18" s="43">
        <f>CV18/DB18</f>
        <v>6.0727135937057627E-2</v>
      </c>
      <c r="DD18" s="44">
        <v>0</v>
      </c>
      <c r="DE18" s="10">
        <f>BQ18*$DD$167</f>
        <v>24.813839640734464</v>
      </c>
      <c r="DF18" s="30">
        <f>DE18-DD18</f>
        <v>24.813839640734464</v>
      </c>
      <c r="DG18" s="34">
        <f>DF18*(DF18&lt;&gt;0)</f>
        <v>24.813839640734464</v>
      </c>
      <c r="DH18" s="21">
        <f>DG18/$DG$164</f>
        <v>5.3623255278803144E-3</v>
      </c>
      <c r="DI18" s="89">
        <f>DH18 * $DF$164</f>
        <v>24.813839640734464</v>
      </c>
      <c r="DJ18" s="91">
        <f>DB18</f>
        <v>659.87</v>
      </c>
      <c r="DK18" s="43">
        <f>DI18/DJ18</f>
        <v>3.7604133603186179E-2</v>
      </c>
      <c r="DL18" s="16">
        <f>O18</f>
        <v>0</v>
      </c>
      <c r="DM18" s="53">
        <f>CR18+CT18</f>
        <v>2002</v>
      </c>
      <c r="DN18">
        <f>E18/$E$164</f>
        <v>5.5329157496878077E-3</v>
      </c>
      <c r="DO18">
        <f>MAX(0,K18)</f>
        <v>0.83905601324493695</v>
      </c>
      <c r="DP18">
        <f>DO18/$DO$164</f>
        <v>9.1343125683932269E-3</v>
      </c>
      <c r="DQ18">
        <f>DN18*DP18*BF18</f>
        <v>5.0539381872234177E-5</v>
      </c>
      <c r="DR18">
        <f>DQ18/$DQ$164</f>
        <v>1.3546557062186512E-2</v>
      </c>
      <c r="DS18" s="1">
        <f>$DS$166*DR18</f>
        <v>1075.0173063713942</v>
      </c>
      <c r="DT18" s="55">
        <v>667</v>
      </c>
      <c r="DU18" s="1">
        <f>DS18-DT18</f>
        <v>408.01730637139417</v>
      </c>
      <c r="DV18">
        <f>DT18/DS18</f>
        <v>0.62045512760290999</v>
      </c>
    </row>
    <row r="19" spans="1:126" x14ac:dyDescent="0.2">
      <c r="A19" s="20" t="s">
        <v>163</v>
      </c>
      <c r="B19">
        <v>1</v>
      </c>
      <c r="C19">
        <v>0</v>
      </c>
      <c r="D19">
        <v>0.84458649620455395</v>
      </c>
      <c r="E19">
        <v>0.155413503795445</v>
      </c>
      <c r="F19">
        <v>0.68335319825188701</v>
      </c>
      <c r="G19">
        <v>0.90305056414542395</v>
      </c>
      <c r="H19">
        <v>0.77475971583785996</v>
      </c>
      <c r="I19">
        <v>0.83644916071721198</v>
      </c>
      <c r="J19">
        <v>0.30900861547257102</v>
      </c>
      <c r="K19">
        <v>0.87564881845130105</v>
      </c>
      <c r="L19">
        <v>1.03750711627732</v>
      </c>
      <c r="M19">
        <f>HARMEAN(D19,F19:F19, I19)</f>
        <v>0.78065772310408932</v>
      </c>
      <c r="N19">
        <f>0.6*TAN(3*(1-M19) - 1.5)</f>
        <v>-0.67204270296145707</v>
      </c>
      <c r="O19" s="83">
        <v>0</v>
      </c>
      <c r="P19">
        <v>186.91</v>
      </c>
      <c r="Q19">
        <v>187.51</v>
      </c>
      <c r="R19">
        <v>188.2</v>
      </c>
      <c r="S19">
        <v>188.74</v>
      </c>
      <c r="T19">
        <v>190.21</v>
      </c>
      <c r="U19">
        <v>191.04</v>
      </c>
      <c r="V19">
        <v>193.45</v>
      </c>
      <c r="W19" s="72">
        <v>195.73</v>
      </c>
      <c r="X19" s="68">
        <v>195.09</v>
      </c>
      <c r="Y19" s="68">
        <v>194.42</v>
      </c>
      <c r="Z19" s="68">
        <v>193.98</v>
      </c>
      <c r="AA19" s="68">
        <v>192.92</v>
      </c>
      <c r="AB19" s="68">
        <v>192.55</v>
      </c>
      <c r="AC19" s="68">
        <v>191.78</v>
      </c>
      <c r="AD19" s="76">
        <v>188.23</v>
      </c>
      <c r="AE19">
        <v>188.54</v>
      </c>
      <c r="AF19">
        <v>189.3</v>
      </c>
      <c r="AG19">
        <v>190.27</v>
      </c>
      <c r="AH19">
        <v>191.02</v>
      </c>
      <c r="AI19">
        <v>191.74</v>
      </c>
      <c r="AJ19">
        <v>192.32</v>
      </c>
      <c r="AK19" s="72">
        <v>195.93</v>
      </c>
      <c r="AL19">
        <v>195.33</v>
      </c>
      <c r="AM19">
        <v>194.9</v>
      </c>
      <c r="AN19">
        <v>194.42</v>
      </c>
      <c r="AO19">
        <v>193.86</v>
      </c>
      <c r="AP19">
        <v>192.89</v>
      </c>
      <c r="AQ19">
        <v>191.2</v>
      </c>
      <c r="AR19">
        <v>191.61</v>
      </c>
      <c r="AS19" s="87">
        <f>0.5 * (D19-MAX($D$3:$D$163))/(MIN($D$3:$D$163)-MAX($D$3:$D$163)) + 0.75</f>
        <v>0.82852240613645567</v>
      </c>
      <c r="AT19" s="17">
        <f>AZ19^N19</f>
        <v>0.67616387927680799</v>
      </c>
      <c r="AU19" s="17">
        <f>(AT19+AV19)/2</f>
        <v>0.59142380454162624</v>
      </c>
      <c r="AV19" s="17">
        <f>BD19^N19</f>
        <v>0.5066837298064446</v>
      </c>
      <c r="AW19" s="17">
        <f>PERCENTILE($K$2:$K$163, 0.05)</f>
        <v>8.5526163141549191E-2</v>
      </c>
      <c r="AX19" s="17">
        <f>PERCENTILE($K$2:$K$163, 0.95)</f>
        <v>0.95961795254787896</v>
      </c>
      <c r="AY19" s="17">
        <f>MIN(MAX(K19,AW19), AX19)</f>
        <v>0.87564881845130105</v>
      </c>
      <c r="AZ19" s="17">
        <f>AY19-$AY$164+1</f>
        <v>1.790122655309752</v>
      </c>
      <c r="BA19" s="17">
        <f>PERCENTILE($L$2:$L$163, 0.02)</f>
        <v>-0.71261264336762919</v>
      </c>
      <c r="BB19" s="17">
        <f>PERCENTILE($L$2:$L$163, 0.98)</f>
        <v>1.6035625674371927</v>
      </c>
      <c r="BC19" s="17">
        <f>MIN(MAX(L19,BA19), BB19)</f>
        <v>1.03750711627732</v>
      </c>
      <c r="BD19" s="17">
        <f>BC19-$BC$164 + 1</f>
        <v>2.7501197596449494</v>
      </c>
      <c r="BE19" s="1">
        <v>1</v>
      </c>
      <c r="BF19" s="15">
        <v>1</v>
      </c>
      <c r="BG19" s="15">
        <v>1</v>
      </c>
      <c r="BH19" s="16">
        <v>1</v>
      </c>
      <c r="BI19" s="12">
        <f>(AZ19^4)*AV19*BE19</f>
        <v>5.2031711849628914</v>
      </c>
      <c r="BJ19" s="12">
        <f>(BD19^4) *AT19*BF19</f>
        <v>38.677499837688082</v>
      </c>
      <c r="BK19" s="12">
        <f>(BD19^4)*AU19*BG19*BH19</f>
        <v>33.830251519246168</v>
      </c>
      <c r="BL19" s="12">
        <f>MIN(BI19, 0.05*BI$164)</f>
        <v>5.2031711849628914</v>
      </c>
      <c r="BM19" s="12">
        <f>MIN(BJ19, 0.05*BJ$164)</f>
        <v>38.677499837688082</v>
      </c>
      <c r="BN19" s="12">
        <f>MIN(BK19, 0.05*BK$164)</f>
        <v>33.830251519246168</v>
      </c>
      <c r="BO19" s="9">
        <f>BL19/$BL$164</f>
        <v>1.4431476286823128E-2</v>
      </c>
      <c r="BP19" s="9">
        <f>BM19/$BM$164</f>
        <v>1.4885851213816616E-2</v>
      </c>
      <c r="BQ19" s="45">
        <f>BN19/$BN$164</f>
        <v>9.456003884201581E-3</v>
      </c>
      <c r="BR19" s="16">
        <f>O19</f>
        <v>0</v>
      </c>
      <c r="BS19" s="55">
        <v>2683</v>
      </c>
      <c r="BT19" s="10">
        <f>$D$170*BO19</f>
        <v>1512.7870061339033</v>
      </c>
      <c r="BU19" s="14">
        <f>BT19-BS19</f>
        <v>-1170.2129938660967</v>
      </c>
      <c r="BV19" s="94">
        <f>IF(BU19&gt;1, 1, 0)</f>
        <v>0</v>
      </c>
      <c r="BW19" s="81">
        <f>IF(O19&lt;=0,P19, IF(O19=1,Q19, IF(O19=2,R19, IF(O19=3,S19, IF(O19-4,T19, IF(O19=5, U19, V19))))))</f>
        <v>186.91</v>
      </c>
      <c r="BX19" s="41">
        <f>IF(O19&lt;=0,AD19, IF(O19=1,AE19, IF(O19=2,AF19, IF(O19=3,AG19, IF(O19=4,AH19, IF(O19=5, AI19, AJ19))))))</f>
        <v>188.23</v>
      </c>
      <c r="BY19" s="80">
        <f>IF(O19&gt;=0,W19, IF(O19=-1,X19, IF(O19=-2,Y19, IF(O19=-3,Z19, IF(O19=-4,AA19, IF(O19=-5, AB19, AC19))))))</f>
        <v>195.73</v>
      </c>
      <c r="BZ19" s="79">
        <f>IF(O19&gt;=0,AK19, IF(O19=-1,AL19, IF(O19=-2,AM19, IF(O19=-3,AN19, IF(O19=-4,AO19, IF(O19=-5, AP19, AQ19))))))</f>
        <v>195.93</v>
      </c>
      <c r="CA19" s="54">
        <f>IF(C19&gt;0, IF(BU19 &gt;0, BW19, BY19), IF(BU19&gt;0, BX19, BZ19))</f>
        <v>195.93</v>
      </c>
      <c r="CB19" s="1">
        <f>BU19/CA19</f>
        <v>-5.9726075326192856</v>
      </c>
      <c r="CC19" s="42">
        <f>BS19/BT19</f>
        <v>1.7735477559770341</v>
      </c>
      <c r="CD19" s="55">
        <v>0</v>
      </c>
      <c r="CE19" s="55">
        <v>0</v>
      </c>
      <c r="CF19" s="55">
        <v>0</v>
      </c>
      <c r="CG19" s="6">
        <f>SUM(CD19:CF19)</f>
        <v>0</v>
      </c>
      <c r="CH19" s="10">
        <f>BP19*$D$169</f>
        <v>2153.4872695108684</v>
      </c>
      <c r="CI19" s="1">
        <f>CH19-CG19</f>
        <v>2153.4872695108684</v>
      </c>
      <c r="CJ19" s="97">
        <f>IF(CI19&gt;1, 1, 0)</f>
        <v>1</v>
      </c>
      <c r="CK19" s="81">
        <f>IF(O19&lt;=0,Q19, IF(O19=1,R19, IF(O19=2,S19, IF(O19=3,T19, IF(O19=4,U19,V19)))))</f>
        <v>187.51</v>
      </c>
      <c r="CL19" s="41">
        <f>IF(O19&lt;=0,AE19, IF(O19=1,AF19, IF(O19=2,AG19, IF(O19=3,AH19, IF(O19=4,AI19,AJ19)))))</f>
        <v>188.54</v>
      </c>
      <c r="CM19" s="80">
        <f>IF(O19&gt;=0,X19, IF(O19=-1,Y19, IF(O19=-2,Z19, IF(O19=-3,AA19, IF(O19=-4,AB19, AC19)))))</f>
        <v>195.09</v>
      </c>
      <c r="CN19" s="79">
        <f>IF(O19&gt;=0,AL19, IF(O19=-1,AM19, IF(O19=-2,AN19, IF(O19=-3,AO19, IF(O19=-4,AP19, AQ19)))))</f>
        <v>195.33</v>
      </c>
      <c r="CO19" s="54">
        <f>IF(C19&gt;0, IF(CI19 &gt;0, CK19, CM19), IF(CI19&gt;0, CL19, CN19))</f>
        <v>188.54</v>
      </c>
      <c r="CP19" s="1">
        <f>CI19/CO19</f>
        <v>11.421911899389352</v>
      </c>
      <c r="CQ19" s="42">
        <f>CG19/CH19</f>
        <v>0</v>
      </c>
      <c r="CR19" s="11">
        <f>BS19+CG19+CT19</f>
        <v>2683</v>
      </c>
      <c r="CS19" s="47">
        <f>BT19+CH19+CU19</f>
        <v>3736.9378579509439</v>
      </c>
      <c r="CT19" s="55">
        <v>0</v>
      </c>
      <c r="CU19" s="10">
        <f>BQ19*$D$172</f>
        <v>70.663582306172316</v>
      </c>
      <c r="CV19" s="30">
        <f>CU19-CT19</f>
        <v>70.663582306172316</v>
      </c>
      <c r="CW19" s="97">
        <f>IF(CV19&gt;1, 1, 0)</f>
        <v>1</v>
      </c>
      <c r="CX19" s="81">
        <f>IF(O19&lt;=0,R19, IF(O19=1,S19, IF(O19=2,T19, IF(O19=3,U19, V19))))</f>
        <v>188.2</v>
      </c>
      <c r="CY19" s="41">
        <f>IF(O19&lt;=0,AF19, IF(O19=1,AG19, IF(O19=2,AH19, IF(O19=3,AI19, AJ19))))</f>
        <v>189.3</v>
      </c>
      <c r="CZ19" s="80">
        <f>IF(O19&gt;=0,Y19, IF(O19=-1,Z19, IF(O19=-2,AA19, IF(O19=-3,AB19,  AC19))))</f>
        <v>194.42</v>
      </c>
      <c r="DA19" s="79">
        <f>IF(O19&gt;=0,AM19, IF(O19=-1,AN19, IF(O19=-2,AO19, IF(O19=-3,AP19, AQ19))))</f>
        <v>194.9</v>
      </c>
      <c r="DB19" s="54">
        <f>IF(C19&gt;0, IF(CV19 &gt;0, CX19, CZ19), IF(CV19&gt;0, CY19, DA19))</f>
        <v>189.3</v>
      </c>
      <c r="DC19" s="43">
        <f>CV19/DB19</f>
        <v>0.37328886585405341</v>
      </c>
      <c r="DD19" s="44">
        <v>0</v>
      </c>
      <c r="DE19" s="10">
        <f>BQ19*$DD$167</f>
        <v>43.75709061390976</v>
      </c>
      <c r="DF19" s="30">
        <f>DE19-DD19</f>
        <v>43.75709061390976</v>
      </c>
      <c r="DG19" s="34">
        <f>DF19*(DF19&lt;&gt;0)</f>
        <v>43.75709061390976</v>
      </c>
      <c r="DH19" s="21">
        <f>DG19/$DG$164</f>
        <v>9.4560038842015862E-3</v>
      </c>
      <c r="DI19" s="89">
        <f>DH19 * $DF$164</f>
        <v>43.75709061390976</v>
      </c>
      <c r="DJ19" s="91">
        <f>DB19</f>
        <v>189.3</v>
      </c>
      <c r="DK19" s="43">
        <f>DI19/DJ19</f>
        <v>0.23115208987802302</v>
      </c>
      <c r="DL19" s="16">
        <f>O19</f>
        <v>0</v>
      </c>
      <c r="DM19" s="53">
        <f>CR19+CT19</f>
        <v>2683</v>
      </c>
      <c r="DN19">
        <f>E19/$E$164</f>
        <v>3.1698147667578148E-3</v>
      </c>
      <c r="DO19">
        <f>MAX(0,K19)</f>
        <v>0.87564881845130105</v>
      </c>
      <c r="DP19">
        <f>DO19/$DO$164</f>
        <v>9.5326770580493932E-3</v>
      </c>
      <c r="DQ19">
        <f>DN19*DP19*BF19</f>
        <v>3.0216820505338409E-5</v>
      </c>
      <c r="DR19">
        <f>DQ19/$DQ$164</f>
        <v>8.099305295189969E-3</v>
      </c>
      <c r="DS19" s="1">
        <f>$DS$166*DR19</f>
        <v>642.7384701474349</v>
      </c>
      <c r="DT19" s="55">
        <v>575</v>
      </c>
      <c r="DU19" s="1">
        <f>DS19-DT19</f>
        <v>67.738470147434896</v>
      </c>
      <c r="DV19">
        <f>DT19/DS19</f>
        <v>0.8946095911578209</v>
      </c>
    </row>
    <row r="20" spans="1:126" x14ac:dyDescent="0.2">
      <c r="A20" s="20" t="s">
        <v>123</v>
      </c>
      <c r="B20">
        <v>1</v>
      </c>
      <c r="C20">
        <v>1</v>
      </c>
      <c r="D20">
        <v>0.94561933534743203</v>
      </c>
      <c r="E20">
        <v>5.4380664652567898E-2</v>
      </c>
      <c r="F20">
        <v>0.86376811594202896</v>
      </c>
      <c r="G20">
        <v>0.97737556561085903</v>
      </c>
      <c r="H20">
        <v>0.58823529411764697</v>
      </c>
      <c r="I20">
        <v>0.75823927839469296</v>
      </c>
      <c r="J20">
        <v>0.68616385608601704</v>
      </c>
      <c r="K20">
        <v>0.432956833926534</v>
      </c>
      <c r="L20">
        <v>0.44293975865193203</v>
      </c>
      <c r="M20">
        <f>HARMEAN(D20,F20:F20, I20)</f>
        <v>0.84887937993039786</v>
      </c>
      <c r="N20">
        <f>0.6*TAN(3*(1-M20) - 1.5)</f>
        <v>-1.0378891966411536</v>
      </c>
      <c r="O20" s="83">
        <v>0</v>
      </c>
      <c r="P20">
        <v>35.69</v>
      </c>
      <c r="Q20">
        <v>35.92</v>
      </c>
      <c r="R20">
        <v>36.200000000000003</v>
      </c>
      <c r="S20">
        <v>36.28</v>
      </c>
      <c r="T20">
        <v>36.479999999999997</v>
      </c>
      <c r="U20">
        <v>36.74</v>
      </c>
      <c r="V20">
        <v>37.1</v>
      </c>
      <c r="W20" s="72">
        <v>38.1</v>
      </c>
      <c r="X20" s="68">
        <v>37.83</v>
      </c>
      <c r="Y20" s="68">
        <v>37.65</v>
      </c>
      <c r="Z20" s="68">
        <v>37.450000000000003</v>
      </c>
      <c r="AA20" s="68">
        <v>37.15</v>
      </c>
      <c r="AB20" s="68">
        <v>37.020000000000003</v>
      </c>
      <c r="AC20" s="68">
        <v>36.590000000000003</v>
      </c>
      <c r="AD20" s="76">
        <v>35.53</v>
      </c>
      <c r="AE20">
        <v>35.99</v>
      </c>
      <c r="AF20">
        <v>36.049999999999997</v>
      </c>
      <c r="AG20">
        <v>36.25</v>
      </c>
      <c r="AH20">
        <v>36.39</v>
      </c>
      <c r="AI20">
        <v>36.909999999999997</v>
      </c>
      <c r="AJ20">
        <v>37.840000000000003</v>
      </c>
      <c r="AK20" s="72">
        <v>38.07</v>
      </c>
      <c r="AL20">
        <v>37.94</v>
      </c>
      <c r="AM20">
        <v>37.68</v>
      </c>
      <c r="AN20">
        <v>37.6</v>
      </c>
      <c r="AO20">
        <v>37.26</v>
      </c>
      <c r="AP20">
        <v>37.1</v>
      </c>
      <c r="AQ20">
        <v>36.64</v>
      </c>
      <c r="AR20">
        <v>36.96</v>
      </c>
      <c r="AS20" s="87">
        <f>0.5 * (D20-MAX($D$3:$D$163))/(MIN($D$3:$D$163)-MAX($D$3:$D$163)) + 0.75</f>
        <v>0.77747573751016907</v>
      </c>
      <c r="AT20" s="17">
        <f>AZ20^N20</f>
        <v>0.73381515503843764</v>
      </c>
      <c r="AU20" s="17">
        <f>(AT20+AV20)/2</f>
        <v>0.59221378246675571</v>
      </c>
      <c r="AV20" s="17">
        <f>BD20^N20</f>
        <v>0.45061240989507373</v>
      </c>
      <c r="AW20" s="17">
        <f>PERCENTILE($K$2:$K$163, 0.05)</f>
        <v>8.5526163141549191E-2</v>
      </c>
      <c r="AX20" s="17">
        <f>PERCENTILE($K$2:$K$163, 0.95)</f>
        <v>0.95961795254787896</v>
      </c>
      <c r="AY20" s="17">
        <f>MIN(MAX(K20,AW20), AX20)</f>
        <v>0.432956833926534</v>
      </c>
      <c r="AZ20" s="17">
        <f>AY20-$AY$164+1</f>
        <v>1.3474306707849848</v>
      </c>
      <c r="BA20" s="17">
        <f>PERCENTILE($L$2:$L$163, 0.02)</f>
        <v>-0.71261264336762919</v>
      </c>
      <c r="BB20" s="17">
        <f>PERCENTILE($L$2:$L$163, 0.98)</f>
        <v>1.6035625674371927</v>
      </c>
      <c r="BC20" s="17">
        <f>MIN(MAX(L20,BA20), BB20)</f>
        <v>0.44293975865193203</v>
      </c>
      <c r="BD20" s="17">
        <f>BC20-$BC$164 + 1</f>
        <v>2.1555524020195613</v>
      </c>
      <c r="BE20" s="1">
        <v>1</v>
      </c>
      <c r="BF20" s="15">
        <v>1</v>
      </c>
      <c r="BG20" s="15">
        <v>1</v>
      </c>
      <c r="BH20" s="16">
        <v>1</v>
      </c>
      <c r="BI20" s="12">
        <f>(AZ20^4)*AV20*BE20</f>
        <v>1.4853502133568826</v>
      </c>
      <c r="BJ20" s="12">
        <f>(BD20^4) *AT20*BF20</f>
        <v>15.842401560311012</v>
      </c>
      <c r="BK20" s="12">
        <f>(BD20^4)*AU20*BG20*BH20</f>
        <v>12.785356757721335</v>
      </c>
      <c r="BL20" s="12">
        <f>MIN(BI20, 0.05*BI$164)</f>
        <v>1.4853502133568826</v>
      </c>
      <c r="BM20" s="12">
        <f>MIN(BJ20, 0.05*BJ$164)</f>
        <v>15.842401560311012</v>
      </c>
      <c r="BN20" s="12">
        <f>MIN(BK20, 0.05*BK$164)</f>
        <v>12.785356757721335</v>
      </c>
      <c r="BO20" s="9">
        <f>BL20/$BL$164</f>
        <v>4.1197561294229077E-3</v>
      </c>
      <c r="BP20" s="9">
        <f>BM20/$BM$164</f>
        <v>6.0972822309091207E-3</v>
      </c>
      <c r="BQ20" s="45">
        <f>BN20/$BN$164</f>
        <v>3.5736767458892905E-3</v>
      </c>
      <c r="BR20" s="16">
        <f>O20</f>
        <v>0</v>
      </c>
      <c r="BS20" s="55">
        <v>850</v>
      </c>
      <c r="BT20" s="10">
        <f>$D$170*BO20</f>
        <v>431.85557853994356</v>
      </c>
      <c r="BU20" s="14">
        <f>BT20-BS20</f>
        <v>-418.14442146005644</v>
      </c>
      <c r="BV20" s="94">
        <f>IF(BU20&gt;1, 1, 0)</f>
        <v>0</v>
      </c>
      <c r="BW20" s="81">
        <f>IF(O20&lt;=0,P20, IF(O20=1,Q20, IF(O20=2,R20, IF(O20=3,S20, IF(O20-4,T20, IF(O20=5, U20, V20))))))</f>
        <v>35.69</v>
      </c>
      <c r="BX20" s="41">
        <f>IF(O20&lt;=0,AD20, IF(O20=1,AE20, IF(O20=2,AF20, IF(O20=3,AG20, IF(O20=4,AH20, IF(O20=5, AI20, AJ20))))))</f>
        <v>35.53</v>
      </c>
      <c r="BY20" s="80">
        <f>IF(O20&gt;=0,W20, IF(O20=-1,X20, IF(O20=-2,Y20, IF(O20=-3,Z20, IF(O20=-4,AA20, IF(O20=-5, AB20, AC20))))))</f>
        <v>38.1</v>
      </c>
      <c r="BZ20" s="79">
        <f>IF(O20&gt;=0,AK20, IF(O20=-1,AL20, IF(O20=-2,AM20, IF(O20=-3,AN20, IF(O20=-4,AO20, IF(O20=-5, AP20, AQ20))))))</f>
        <v>38.07</v>
      </c>
      <c r="CA20" s="54">
        <f>IF(C20&gt;0, IF(BU20 &gt;0, BW20, BY20), IF(BU20&gt;0, BX20, BZ20))</f>
        <v>38.1</v>
      </c>
      <c r="CB20" s="1">
        <f>BU20/CA20</f>
        <v>-10.974919198426678</v>
      </c>
      <c r="CC20" s="42">
        <f>BS20/BT20</f>
        <v>1.9682505963538943</v>
      </c>
      <c r="CD20" s="55">
        <v>37</v>
      </c>
      <c r="CE20" s="55">
        <v>0</v>
      </c>
      <c r="CF20" s="55">
        <v>0</v>
      </c>
      <c r="CG20" s="6">
        <f>SUM(CD20:CF20)</f>
        <v>37</v>
      </c>
      <c r="CH20" s="10">
        <f>BP20*$D$169</f>
        <v>882.07382125990512</v>
      </c>
      <c r="CI20" s="1">
        <f>CH20-CG20</f>
        <v>845.07382125990512</v>
      </c>
      <c r="CJ20" s="97">
        <f>IF(CI20&gt;1, 1, 0)</f>
        <v>1</v>
      </c>
      <c r="CK20" s="81">
        <f>IF(O20&lt;=0,Q20, IF(O20=1,R20, IF(O20=2,S20, IF(O20=3,T20, IF(O20=4,U20,V20)))))</f>
        <v>35.92</v>
      </c>
      <c r="CL20" s="41">
        <f>IF(O20&lt;=0,AE20, IF(O20=1,AF20, IF(O20=2,AG20, IF(O20=3,AH20, IF(O20=4,AI20,AJ20)))))</f>
        <v>35.99</v>
      </c>
      <c r="CM20" s="80">
        <f>IF(O20&gt;=0,X20, IF(O20=-1,Y20, IF(O20=-2,Z20, IF(O20=-3,AA20, IF(O20=-4,AB20, AC20)))))</f>
        <v>37.83</v>
      </c>
      <c r="CN20" s="79">
        <f>IF(O20&gt;=0,AL20, IF(O20=-1,AM20, IF(O20=-2,AN20, IF(O20=-3,AO20, IF(O20=-4,AP20, AQ20)))))</f>
        <v>37.94</v>
      </c>
      <c r="CO20" s="54">
        <f>IF(C20&gt;0, IF(CI20 &gt;0, CK20, CM20), IF(CI20&gt;0, CL20, CN20))</f>
        <v>35.92</v>
      </c>
      <c r="CP20" s="1">
        <f>CI20/CO20</f>
        <v>23.526554043983996</v>
      </c>
      <c r="CQ20" s="42">
        <f>CG20/CH20</f>
        <v>4.1946602549831104E-2</v>
      </c>
      <c r="CR20" s="11">
        <f>BS20+CG20+CT20</f>
        <v>924</v>
      </c>
      <c r="CS20" s="47">
        <f>BT20+CH20+CU20</f>
        <v>1340.6350572806698</v>
      </c>
      <c r="CT20" s="55">
        <v>37</v>
      </c>
      <c r="CU20" s="10">
        <f>BQ20*$D$172</f>
        <v>26.705657480821163</v>
      </c>
      <c r="CV20" s="30">
        <f>CU20-CT20</f>
        <v>-10.294342519178837</v>
      </c>
      <c r="CW20" s="97">
        <f>IF(CV20&gt;1, 1, 0)</f>
        <v>0</v>
      </c>
      <c r="CX20" s="81">
        <f>IF(O20&lt;=0,R20, IF(O20=1,S20, IF(O20=2,T20, IF(O20=3,U20, V20))))</f>
        <v>36.200000000000003</v>
      </c>
      <c r="CY20" s="41">
        <f>IF(O20&lt;=0,AF20, IF(O20=1,AG20, IF(O20=2,AH20, IF(O20=3,AI20, AJ20))))</f>
        <v>36.049999999999997</v>
      </c>
      <c r="CZ20" s="80">
        <f>IF(O20&gt;=0,Y20, IF(O20=-1,Z20, IF(O20=-2,AA20, IF(O20=-3,AB20,  AC20))))</f>
        <v>37.65</v>
      </c>
      <c r="DA20" s="79">
        <f>IF(O20&gt;=0,AM20, IF(O20=-1,AN20, IF(O20=-2,AO20, IF(O20=-3,AP20, AQ20))))</f>
        <v>37.68</v>
      </c>
      <c r="DB20" s="54">
        <f>IF(C20&gt;0, IF(CV20 &gt;0, CX20, CZ20), IF(CV20&gt;0, CY20, DA20))</f>
        <v>37.65</v>
      </c>
      <c r="DC20" s="43">
        <f>CV20/DB20</f>
        <v>-0.27342211206318295</v>
      </c>
      <c r="DD20" s="44">
        <v>0</v>
      </c>
      <c r="DE20" s="10">
        <f>BQ20*$DD$167</f>
        <v>16.536974720997936</v>
      </c>
      <c r="DF20" s="30">
        <f>DE20-DD20</f>
        <v>16.536974720997936</v>
      </c>
      <c r="DG20" s="34">
        <f>DF20*(DF20&lt;&gt;0)</f>
        <v>16.536974720997936</v>
      </c>
      <c r="DH20" s="21">
        <f>DG20/$DG$164</f>
        <v>3.5736767458892922E-3</v>
      </c>
      <c r="DI20" s="89">
        <f>DH20 * $DF$164</f>
        <v>16.536974720997936</v>
      </c>
      <c r="DJ20" s="91">
        <f>DB20</f>
        <v>37.65</v>
      </c>
      <c r="DK20" s="43">
        <f>DI20/DJ20</f>
        <v>0.4392290762549253</v>
      </c>
      <c r="DL20" s="16">
        <f>O20</f>
        <v>0</v>
      </c>
      <c r="DM20" s="53">
        <f>CR20+CT20</f>
        <v>961</v>
      </c>
      <c r="DN20">
        <f>E20/$E$164</f>
        <v>1.1091483663394934E-3</v>
      </c>
      <c r="DO20">
        <f>MAX(0,K20)</f>
        <v>0.432956833926534</v>
      </c>
      <c r="DP20">
        <f>DO20/$DO$164</f>
        <v>4.7133480807942264E-3</v>
      </c>
      <c r="DQ20">
        <f>DN20*DP20*BF20</f>
        <v>5.2278023238023022E-6</v>
      </c>
      <c r="DR20">
        <f>DQ20/$DQ$164</f>
        <v>1.4012581845233494E-3</v>
      </c>
      <c r="DS20" s="1">
        <f>$DS$166*DR20</f>
        <v>111.19997443941087</v>
      </c>
      <c r="DT20" s="55">
        <v>0</v>
      </c>
      <c r="DU20" s="1">
        <f>DS20-DT20</f>
        <v>111.19997443941087</v>
      </c>
      <c r="DV20">
        <f>DT20/DS20</f>
        <v>0</v>
      </c>
    </row>
    <row r="21" spans="1:126" x14ac:dyDescent="0.2">
      <c r="A21" s="20" t="s">
        <v>252</v>
      </c>
      <c r="B21">
        <v>0</v>
      </c>
      <c r="C21">
        <v>0</v>
      </c>
      <c r="D21">
        <v>0.69077107471034704</v>
      </c>
      <c r="E21">
        <v>0.30922892528965201</v>
      </c>
      <c r="F21">
        <v>0.51851851851851805</v>
      </c>
      <c r="G21">
        <v>0.806936899289594</v>
      </c>
      <c r="H21">
        <v>0.54575846218136204</v>
      </c>
      <c r="I21">
        <v>0.66362085653909797</v>
      </c>
      <c r="J21">
        <v>0.58660012222181002</v>
      </c>
      <c r="K21">
        <v>0.53296815721393498</v>
      </c>
      <c r="L21">
        <v>0.99810472028962205</v>
      </c>
      <c r="M21">
        <f>HARMEAN(D21,F21:F21, I21)</f>
        <v>0.61436212017660963</v>
      </c>
      <c r="N21">
        <f>0.6*TAN(3*(1-M21) - 1.5)</f>
        <v>-0.21432794434184244</v>
      </c>
      <c r="O21" s="83">
        <v>0</v>
      </c>
      <c r="P21">
        <v>2.85</v>
      </c>
      <c r="Q21">
        <v>2.89</v>
      </c>
      <c r="R21">
        <v>2.93</v>
      </c>
      <c r="S21">
        <v>2.96</v>
      </c>
      <c r="T21">
        <v>2.99</v>
      </c>
      <c r="U21">
        <v>3.01</v>
      </c>
      <c r="V21">
        <v>3.04</v>
      </c>
      <c r="W21" s="72">
        <v>3.14</v>
      </c>
      <c r="X21" s="68">
        <v>3.11</v>
      </c>
      <c r="Y21" s="68">
        <v>3.09</v>
      </c>
      <c r="Z21" s="68">
        <v>3.07</v>
      </c>
      <c r="AA21" s="68">
        <v>3.05</v>
      </c>
      <c r="AB21" s="68">
        <v>3.01</v>
      </c>
      <c r="AC21" s="68">
        <v>2.97</v>
      </c>
      <c r="AD21" s="76">
        <v>2.9</v>
      </c>
      <c r="AE21">
        <v>2.91</v>
      </c>
      <c r="AF21">
        <v>2.93</v>
      </c>
      <c r="AG21">
        <v>2.96</v>
      </c>
      <c r="AH21">
        <v>3</v>
      </c>
      <c r="AI21">
        <v>3.04</v>
      </c>
      <c r="AJ21">
        <v>3.09</v>
      </c>
      <c r="AK21" s="72">
        <v>3.2</v>
      </c>
      <c r="AL21">
        <v>3.13</v>
      </c>
      <c r="AM21">
        <v>3.12</v>
      </c>
      <c r="AN21">
        <v>3.11</v>
      </c>
      <c r="AO21">
        <v>3.02</v>
      </c>
      <c r="AP21">
        <v>2.99</v>
      </c>
      <c r="AQ21">
        <v>2.95</v>
      </c>
      <c r="AR21">
        <v>3.01</v>
      </c>
      <c r="AS21" s="87">
        <f>0.5 * (D21-MAX($D$3:$D$163))/(MIN($D$3:$D$163)-MAX($D$3:$D$163)) + 0.75</f>
        <v>0.90623738393217623</v>
      </c>
      <c r="AT21" s="17">
        <f>AZ21^N21</f>
        <v>0.92380153959134892</v>
      </c>
      <c r="AU21" s="17">
        <f>(AT21+AV21)/2</f>
        <v>0.86568369499130893</v>
      </c>
      <c r="AV21" s="17">
        <f>BD21^N21</f>
        <v>0.80756585039126894</v>
      </c>
      <c r="AW21" s="17">
        <f>PERCENTILE($K$2:$K$163, 0.05)</f>
        <v>8.5526163141549191E-2</v>
      </c>
      <c r="AX21" s="17">
        <f>PERCENTILE($K$2:$K$163, 0.95)</f>
        <v>0.95961795254787896</v>
      </c>
      <c r="AY21" s="17">
        <f>MIN(MAX(K21,AW21), AX21)</f>
        <v>0.53296815721393498</v>
      </c>
      <c r="AZ21" s="17">
        <f>AY21-$AY$164+1</f>
        <v>1.4474419940723857</v>
      </c>
      <c r="BA21" s="17">
        <f>PERCENTILE($L$2:$L$163, 0.02)</f>
        <v>-0.71261264336762919</v>
      </c>
      <c r="BB21" s="17">
        <f>PERCENTILE($L$2:$L$163, 0.98)</f>
        <v>1.6035625674371927</v>
      </c>
      <c r="BC21" s="17">
        <f>MIN(MAX(L21,BA21), BB21)</f>
        <v>0.99810472028962205</v>
      </c>
      <c r="BD21" s="17">
        <f>BC21-$BC$164 + 1</f>
        <v>2.7107173636572512</v>
      </c>
      <c r="BE21" s="1">
        <v>0</v>
      </c>
      <c r="BF21" s="49">
        <v>0</v>
      </c>
      <c r="BG21" s="49">
        <v>0</v>
      </c>
      <c r="BH21" s="16">
        <v>1</v>
      </c>
      <c r="BI21" s="12">
        <f>(AZ21^4)*AV21*BE21</f>
        <v>0</v>
      </c>
      <c r="BJ21" s="12">
        <f>(BD21^4) *AT21*BF21</f>
        <v>0</v>
      </c>
      <c r="BK21" s="12">
        <f>(BD21^4)*AU21*BG21*BH21</f>
        <v>0</v>
      </c>
      <c r="BL21" s="12">
        <f>MIN(BI21, 0.05*BI$164)</f>
        <v>0</v>
      </c>
      <c r="BM21" s="12">
        <f>MIN(BJ21, 0.05*BJ$164)</f>
        <v>0</v>
      </c>
      <c r="BN21" s="12">
        <f>MIN(BK21, 0.05*BK$164)</f>
        <v>0</v>
      </c>
      <c r="BO21" s="9">
        <f>BL21/$BL$164</f>
        <v>0</v>
      </c>
      <c r="BP21" s="9">
        <f>BM21/$BM$164</f>
        <v>0</v>
      </c>
      <c r="BQ21" s="45">
        <f>BN21/$BN$164</f>
        <v>0</v>
      </c>
      <c r="BR21" s="16">
        <f>O21</f>
        <v>0</v>
      </c>
      <c r="BS21" s="55">
        <v>0</v>
      </c>
      <c r="BT21" s="10">
        <f>$D$170*BO21</f>
        <v>0</v>
      </c>
      <c r="BU21" s="14">
        <f>BT21-BS21</f>
        <v>0</v>
      </c>
      <c r="BV21" s="94">
        <f>IF(BU21&gt;1, 1, 0)</f>
        <v>0</v>
      </c>
      <c r="BW21" s="81">
        <f>IF(O21&lt;=0,P21, IF(O21=1,Q21, IF(O21=2,R21, IF(O21=3,S21, IF(O21-4,T21, IF(O21=5, U21, V21))))))</f>
        <v>2.85</v>
      </c>
      <c r="BX21" s="41">
        <f>IF(O21&lt;=0,AD21, IF(O21=1,AE21, IF(O21=2,AF21, IF(O21=3,AG21, IF(O21=4,AH21, IF(O21=5, AI21, AJ21))))))</f>
        <v>2.9</v>
      </c>
      <c r="BY21" s="80">
        <f>IF(O21&gt;=0,W21, IF(O21=-1,X21, IF(O21=-2,Y21, IF(O21=-3,Z21, IF(O21=-4,AA21, IF(O21=-5, AB21, AC21))))))</f>
        <v>3.14</v>
      </c>
      <c r="BZ21" s="79">
        <f>IF(O21&gt;=0,AK21, IF(O21=-1,AL21, IF(O21=-2,AM21, IF(O21=-3,AN21, IF(O21=-4,AO21, IF(O21=-5, AP21, AQ21))))))</f>
        <v>3.2</v>
      </c>
      <c r="CA21" s="54">
        <f>IF(C21&gt;0, IF(BU21 &gt;0, BW21, BY21), IF(BU21&gt;0, BX21, BZ21))</f>
        <v>3.2</v>
      </c>
      <c r="CB21" s="1">
        <f>BU21/CA21</f>
        <v>0</v>
      </c>
      <c r="CC21" s="42" t="e">
        <f>BS21/BT21</f>
        <v>#DIV/0!</v>
      </c>
      <c r="CD21" s="55">
        <v>0</v>
      </c>
      <c r="CE21" s="55">
        <v>1478</v>
      </c>
      <c r="CF21" s="55">
        <v>0</v>
      </c>
      <c r="CG21" s="6">
        <f>SUM(CD21:CF21)</f>
        <v>1478</v>
      </c>
      <c r="CH21" s="10">
        <f>BP21*$D$169</f>
        <v>0</v>
      </c>
      <c r="CI21" s="1">
        <f>CH21-CG21</f>
        <v>-1478</v>
      </c>
      <c r="CJ21" s="97">
        <f>IF(CI21&gt;1, 1, 0)</f>
        <v>0</v>
      </c>
      <c r="CK21" s="81">
        <f>IF(O21&lt;=0,Q21, IF(O21=1,R21, IF(O21=2,S21, IF(O21=3,T21, IF(O21=4,U21,V21)))))</f>
        <v>2.89</v>
      </c>
      <c r="CL21" s="41">
        <f>IF(O21&lt;=0,AE21, IF(O21=1,AF21, IF(O21=2,AG21, IF(O21=3,AH21, IF(O21=4,AI21,AJ21)))))</f>
        <v>2.91</v>
      </c>
      <c r="CM21" s="80">
        <f>IF(O21&gt;=0,X21, IF(O21=-1,Y21, IF(O21=-2,Z21, IF(O21=-3,AA21, IF(O21=-4,AB21, AC21)))))</f>
        <v>3.11</v>
      </c>
      <c r="CN21" s="79">
        <f>IF(O21&gt;=0,AL21, IF(O21=-1,AM21, IF(O21=-2,AN21, IF(O21=-3,AO21, IF(O21=-4,AP21, AQ21)))))</f>
        <v>3.13</v>
      </c>
      <c r="CO21" s="54">
        <f>IF(C21&gt;0, IF(CI21 &gt;0, CK21, CM21), IF(CI21&gt;0, CL21, CN21))</f>
        <v>3.13</v>
      </c>
      <c r="CP21" s="1">
        <f>CI21/CO21</f>
        <v>-472.2044728434505</v>
      </c>
      <c r="CQ21" s="42" t="e">
        <f>CG21/CH21</f>
        <v>#DIV/0!</v>
      </c>
      <c r="CR21" s="11">
        <f>BS21+CG21+CT21</f>
        <v>1571</v>
      </c>
      <c r="CS21" s="47">
        <f>BT21+CH21+CU21</f>
        <v>0</v>
      </c>
      <c r="CT21" s="55">
        <v>93</v>
      </c>
      <c r="CU21" s="10">
        <f>BQ21*$D$172</f>
        <v>0</v>
      </c>
      <c r="CV21" s="30">
        <f>CU21-CT21</f>
        <v>-93</v>
      </c>
      <c r="CW21" s="97">
        <f>IF(CV21&gt;1, 1, 0)</f>
        <v>0</v>
      </c>
      <c r="CX21" s="81">
        <f>IF(O21&lt;=0,R21, IF(O21=1,S21, IF(O21=2,T21, IF(O21=3,U21, V21))))</f>
        <v>2.93</v>
      </c>
      <c r="CY21" s="41">
        <f>IF(O21&lt;=0,AF21, IF(O21=1,AG21, IF(O21=2,AH21, IF(O21=3,AI21, AJ21))))</f>
        <v>2.93</v>
      </c>
      <c r="CZ21" s="80">
        <f>IF(O21&gt;=0,Y21, IF(O21=-1,Z21, IF(O21=-2,AA21, IF(O21=-3,AB21,  AC21))))</f>
        <v>3.09</v>
      </c>
      <c r="DA21" s="79">
        <f>IF(O21&gt;=0,AM21, IF(O21=-1,AN21, IF(O21=-2,AO21, IF(O21=-3,AP21, AQ21))))</f>
        <v>3.12</v>
      </c>
      <c r="DB21" s="54">
        <f>IF(C21&gt;0, IF(CV21 &gt;0, CX21, CZ21), IF(CV21&gt;0, CY21, DA21))</f>
        <v>3.12</v>
      </c>
      <c r="DC21" s="43">
        <f>CV21/DB21</f>
        <v>-29.807692307692307</v>
      </c>
      <c r="DD21" s="44">
        <v>0</v>
      </c>
      <c r="DE21" s="10">
        <f>BQ21*$DD$167</f>
        <v>0</v>
      </c>
      <c r="DF21" s="30">
        <f>DE21-DD21</f>
        <v>0</v>
      </c>
      <c r="DG21" s="34">
        <f>DF21*(DF21&lt;&gt;0)</f>
        <v>0</v>
      </c>
      <c r="DH21" s="21">
        <f>DG21/$DG$164</f>
        <v>0</v>
      </c>
      <c r="DI21" s="89">
        <f>DH21 * $DF$164</f>
        <v>0</v>
      </c>
      <c r="DJ21" s="91">
        <f>DB21</f>
        <v>3.12</v>
      </c>
      <c r="DK21" s="43">
        <f>DI21/DJ21</f>
        <v>0</v>
      </c>
      <c r="DL21" s="16">
        <f>O21</f>
        <v>0</v>
      </c>
      <c r="DM21" s="53">
        <f>CR21+CT21</f>
        <v>1664</v>
      </c>
      <c r="DN21">
        <f>E21/$E$164</f>
        <v>6.307035037199365E-3</v>
      </c>
      <c r="DO21">
        <f>MAX(0,K21)</f>
        <v>0.53296815721393498</v>
      </c>
      <c r="DP21">
        <f>DO21/$DO$164</f>
        <v>5.8021129223126992E-3</v>
      </c>
      <c r="DQ21">
        <f>DN21*DP21*BF21</f>
        <v>0</v>
      </c>
      <c r="DR21">
        <f>DQ21/$DQ$164</f>
        <v>0</v>
      </c>
      <c r="DS21" s="1">
        <f>$DS$166*DR21</f>
        <v>0</v>
      </c>
      <c r="DT21" s="55">
        <v>0</v>
      </c>
      <c r="DU21" s="1">
        <f>DS21-DT21</f>
        <v>0</v>
      </c>
      <c r="DV21" t="e">
        <f>DT21/DS21</f>
        <v>#DIV/0!</v>
      </c>
    </row>
    <row r="22" spans="1:126" x14ac:dyDescent="0.2">
      <c r="A22" s="20" t="s">
        <v>216</v>
      </c>
      <c r="B22">
        <v>1</v>
      </c>
      <c r="C22">
        <v>1</v>
      </c>
      <c r="D22">
        <v>0.75140336808340003</v>
      </c>
      <c r="E22">
        <v>0.248596631916599</v>
      </c>
      <c r="F22">
        <v>0.80978909669717403</v>
      </c>
      <c r="G22">
        <v>0.22064354366903399</v>
      </c>
      <c r="H22">
        <v>0.48725449226911799</v>
      </c>
      <c r="I22">
        <v>0.32788650146493398</v>
      </c>
      <c r="J22">
        <v>0.51528527423213399</v>
      </c>
      <c r="K22">
        <v>0.35895927143519701</v>
      </c>
      <c r="L22">
        <v>1.0382961290459201</v>
      </c>
      <c r="M22">
        <f>HARMEAN(D22,F22:F22, I22)</f>
        <v>0.53422909256871964</v>
      </c>
      <c r="N22">
        <f>0.6*TAN(3*(1-M22) - 1.5)</f>
        <v>-6.1829844799765207E-2</v>
      </c>
      <c r="O22" s="83">
        <v>0</v>
      </c>
      <c r="P22">
        <v>0.68</v>
      </c>
      <c r="Q22">
        <v>0.69</v>
      </c>
      <c r="R22">
        <v>0.69</v>
      </c>
      <c r="S22">
        <v>0.7</v>
      </c>
      <c r="T22">
        <v>0.72</v>
      </c>
      <c r="U22">
        <v>0.73</v>
      </c>
      <c r="V22">
        <v>0.75</v>
      </c>
      <c r="W22" s="72">
        <v>0.77</v>
      </c>
      <c r="X22" s="68">
        <v>0.76</v>
      </c>
      <c r="Y22" s="68">
        <v>0.74</v>
      </c>
      <c r="Z22" s="68">
        <v>0.74</v>
      </c>
      <c r="AA22" s="68">
        <v>0.73</v>
      </c>
      <c r="AB22" s="68">
        <v>0.73</v>
      </c>
      <c r="AC22" s="68">
        <v>0.71</v>
      </c>
      <c r="AD22" s="76">
        <v>0.67</v>
      </c>
      <c r="AE22">
        <v>0.67</v>
      </c>
      <c r="AF22">
        <v>0.69</v>
      </c>
      <c r="AG22">
        <v>0.69</v>
      </c>
      <c r="AH22">
        <v>0.71</v>
      </c>
      <c r="AI22">
        <v>0.72</v>
      </c>
      <c r="AJ22">
        <v>0.73</v>
      </c>
      <c r="AK22" s="72">
        <v>0.76</v>
      </c>
      <c r="AL22">
        <v>0.76</v>
      </c>
      <c r="AM22">
        <v>0.76</v>
      </c>
      <c r="AN22">
        <v>0.75</v>
      </c>
      <c r="AO22">
        <v>0.74</v>
      </c>
      <c r="AP22">
        <v>0.73</v>
      </c>
      <c r="AQ22">
        <v>0.71</v>
      </c>
      <c r="AR22">
        <v>0.72</v>
      </c>
      <c r="AS22" s="87">
        <f>0.5 * (D22-MAX($D$3:$D$163))/(MIN($D$3:$D$163)-MAX($D$3:$D$163)) + 0.75</f>
        <v>0.87560302173743432</v>
      </c>
      <c r="AT22" s="17">
        <f>AZ22^N22</f>
        <v>0.98516583364570276</v>
      </c>
      <c r="AU22" s="17">
        <f>(AT22+AV22)/2</f>
        <v>0.96225771759549028</v>
      </c>
      <c r="AV22" s="17">
        <f>BD22^N22</f>
        <v>0.9393496015452778</v>
      </c>
      <c r="AW22" s="17">
        <f>PERCENTILE($K$2:$K$163, 0.05)</f>
        <v>8.5526163141549191E-2</v>
      </c>
      <c r="AX22" s="17">
        <f>PERCENTILE($K$2:$K$163, 0.95)</f>
        <v>0.95961795254787896</v>
      </c>
      <c r="AY22" s="17">
        <f>MIN(MAX(K22,AW22), AX22)</f>
        <v>0.35895927143519701</v>
      </c>
      <c r="AZ22" s="17">
        <f>AY22-$AY$164+1</f>
        <v>1.2734331082936479</v>
      </c>
      <c r="BA22" s="17">
        <f>PERCENTILE($L$2:$L$163, 0.02)</f>
        <v>-0.71261264336762919</v>
      </c>
      <c r="BB22" s="17">
        <f>PERCENTILE($L$2:$L$163, 0.98)</f>
        <v>1.6035625674371927</v>
      </c>
      <c r="BC22" s="17">
        <f>MIN(MAX(L22,BA22), BB22)</f>
        <v>1.0382961290459201</v>
      </c>
      <c r="BD22" s="17">
        <f>BC22-$BC$164 + 1</f>
        <v>2.750908772413549</v>
      </c>
      <c r="BE22" s="1">
        <v>0</v>
      </c>
      <c r="BF22" s="49">
        <v>0</v>
      </c>
      <c r="BG22" s="49">
        <v>0</v>
      </c>
      <c r="BH22" s="16">
        <v>1</v>
      </c>
      <c r="BI22" s="12">
        <f>(AZ22^4)*AV22*BE22</f>
        <v>0</v>
      </c>
      <c r="BJ22" s="12">
        <f>(BD22^4) *AT22*BF22</f>
        <v>0</v>
      </c>
      <c r="BK22" s="12">
        <f>(BD22^4)*AU22*BG22*BH22</f>
        <v>0</v>
      </c>
      <c r="BL22" s="12">
        <f>MIN(BI22, 0.05*BI$164)</f>
        <v>0</v>
      </c>
      <c r="BM22" s="12">
        <f>MIN(BJ22, 0.05*BJ$164)</f>
        <v>0</v>
      </c>
      <c r="BN22" s="12">
        <f>MIN(BK22, 0.05*BK$164)</f>
        <v>0</v>
      </c>
      <c r="BO22" s="9">
        <f>BL22/$BL$164</f>
        <v>0</v>
      </c>
      <c r="BP22" s="9">
        <f>BM22/$BM$164</f>
        <v>0</v>
      </c>
      <c r="BQ22" s="45">
        <f>BN22/$BN$164</f>
        <v>0</v>
      </c>
      <c r="BR22" s="16">
        <f>O22</f>
        <v>0</v>
      </c>
      <c r="BS22" s="55">
        <v>0</v>
      </c>
      <c r="BT22" s="10">
        <f>$D$170*BO22</f>
        <v>0</v>
      </c>
      <c r="BU22" s="14">
        <f>BT22-BS22</f>
        <v>0</v>
      </c>
      <c r="BV22" s="94">
        <f>IF(BU22&gt;1, 1, 0)</f>
        <v>0</v>
      </c>
      <c r="BW22" s="81">
        <f>IF(O22&lt;=0,P22, IF(O22=1,Q22, IF(O22=2,R22, IF(O22=3,S22, IF(O22-4,T22, IF(O22=5, U22, V22))))))</f>
        <v>0.68</v>
      </c>
      <c r="BX22" s="41">
        <f>IF(O22&lt;=0,AD22, IF(O22=1,AE22, IF(O22=2,AF22, IF(O22=3,AG22, IF(O22=4,AH22, IF(O22=5, AI22, AJ22))))))</f>
        <v>0.67</v>
      </c>
      <c r="BY22" s="80">
        <f>IF(O22&gt;=0,W22, IF(O22=-1,X22, IF(O22=-2,Y22, IF(O22=-3,Z22, IF(O22=-4,AA22, IF(O22=-5, AB22, AC22))))))</f>
        <v>0.77</v>
      </c>
      <c r="BZ22" s="79">
        <f>IF(O22&gt;=0,AK22, IF(O22=-1,AL22, IF(O22=-2,AM22, IF(O22=-3,AN22, IF(O22=-4,AO22, IF(O22=-5, AP22, AQ22))))))</f>
        <v>0.76</v>
      </c>
      <c r="CA22" s="54">
        <f>IF(C22&gt;0, IF(BU22 &gt;0, BW22, BY22), IF(BU22&gt;0, BX22, BZ22))</f>
        <v>0.77</v>
      </c>
      <c r="CB22" s="1">
        <f>BU22/CA22</f>
        <v>0</v>
      </c>
      <c r="CC22" s="42" t="e">
        <f>BS22/BT22</f>
        <v>#DIV/0!</v>
      </c>
      <c r="CD22" s="55">
        <v>0</v>
      </c>
      <c r="CE22" s="55">
        <v>1592</v>
      </c>
      <c r="CF22" s="55">
        <v>104</v>
      </c>
      <c r="CG22" s="6">
        <f>SUM(CD22:CF22)</f>
        <v>1696</v>
      </c>
      <c r="CH22" s="10">
        <f>BP22*$D$169</f>
        <v>0</v>
      </c>
      <c r="CI22" s="1">
        <f>CH22-CG22</f>
        <v>-1696</v>
      </c>
      <c r="CJ22" s="97">
        <f>IF(CI22&gt;1, 1, 0)</f>
        <v>0</v>
      </c>
      <c r="CK22" s="81">
        <f>IF(O22&lt;=0,Q22, IF(O22=1,R22, IF(O22=2,S22, IF(O22=3,T22, IF(O22=4,U22,V22)))))</f>
        <v>0.69</v>
      </c>
      <c r="CL22" s="41">
        <f>IF(O22&lt;=0,AE22, IF(O22=1,AF22, IF(O22=2,AG22, IF(O22=3,AH22, IF(O22=4,AI22,AJ22)))))</f>
        <v>0.67</v>
      </c>
      <c r="CM22" s="80">
        <f>IF(O22&gt;=0,X22, IF(O22=-1,Y22, IF(O22=-2,Z22, IF(O22=-3,AA22, IF(O22=-4,AB22, AC22)))))</f>
        <v>0.76</v>
      </c>
      <c r="CN22" s="79">
        <f>IF(O22&gt;=0,AL22, IF(O22=-1,AM22, IF(O22=-2,AN22, IF(O22=-3,AO22, IF(O22=-4,AP22, AQ22)))))</f>
        <v>0.76</v>
      </c>
      <c r="CO22" s="54">
        <f>IF(C22&gt;0, IF(CI22 &gt;0, CK22, CM22), IF(CI22&gt;0, CL22, CN22))</f>
        <v>0.76</v>
      </c>
      <c r="CP22" s="1">
        <f>CI22/CO22</f>
        <v>-2231.5789473684208</v>
      </c>
      <c r="CQ22" s="42" t="e">
        <f>CG22/CH22</f>
        <v>#DIV/0!</v>
      </c>
      <c r="CR22" s="11">
        <f>BS22+CG22+CT22</f>
        <v>1798</v>
      </c>
      <c r="CS22" s="47">
        <f>BT22+CH22+CU22</f>
        <v>0</v>
      </c>
      <c r="CT22" s="55">
        <v>102</v>
      </c>
      <c r="CU22" s="10">
        <f>BQ22*$D$172</f>
        <v>0</v>
      </c>
      <c r="CV22" s="30">
        <f>CU22-CT22</f>
        <v>-102</v>
      </c>
      <c r="CW22" s="97">
        <f>IF(CV22&gt;1, 1, 0)</f>
        <v>0</v>
      </c>
      <c r="CX22" s="81">
        <f>IF(O22&lt;=0,R22, IF(O22=1,S22, IF(O22=2,T22, IF(O22=3,U22, V22))))</f>
        <v>0.69</v>
      </c>
      <c r="CY22" s="41">
        <f>IF(O22&lt;=0,AF22, IF(O22=1,AG22, IF(O22=2,AH22, IF(O22=3,AI22, AJ22))))</f>
        <v>0.69</v>
      </c>
      <c r="CZ22" s="80">
        <f>IF(O22&gt;=0,Y22, IF(O22=-1,Z22, IF(O22=-2,AA22, IF(O22=-3,AB22,  AC22))))</f>
        <v>0.74</v>
      </c>
      <c r="DA22" s="79">
        <f>IF(O22&gt;=0,AM22, IF(O22=-1,AN22, IF(O22=-2,AO22, IF(O22=-3,AP22, AQ22))))</f>
        <v>0.76</v>
      </c>
      <c r="DB22" s="54">
        <f>IF(C22&gt;0, IF(CV22 &gt;0, CX22, CZ22), IF(CV22&gt;0, CY22, DA22))</f>
        <v>0.74</v>
      </c>
      <c r="DC22" s="43">
        <f>CV22/DB22</f>
        <v>-137.83783783783784</v>
      </c>
      <c r="DD22" s="44">
        <v>0</v>
      </c>
      <c r="DE22" s="10">
        <f>BQ22*$DD$167</f>
        <v>0</v>
      </c>
      <c r="DF22" s="30">
        <f>DE22-DD22</f>
        <v>0</v>
      </c>
      <c r="DG22" s="34">
        <f>DF22*(DF22&lt;&gt;0)</f>
        <v>0</v>
      </c>
      <c r="DH22" s="21">
        <f>DG22/$DG$164</f>
        <v>0</v>
      </c>
      <c r="DI22" s="89">
        <f>DH22 * $DF$164</f>
        <v>0</v>
      </c>
      <c r="DJ22" s="91">
        <f>DB22</f>
        <v>0.74</v>
      </c>
      <c r="DK22" s="43">
        <f>DI22/DJ22</f>
        <v>0</v>
      </c>
      <c r="DL22" s="16">
        <f>O22</f>
        <v>0</v>
      </c>
      <c r="DM22" s="53">
        <f>CR22+CT22</f>
        <v>1900</v>
      </c>
      <c r="DN22">
        <f>E22/$E$164</f>
        <v>5.0703784135300361E-3</v>
      </c>
      <c r="DO22">
        <f>MAX(0,K22)</f>
        <v>0.35895927143519701</v>
      </c>
      <c r="DP22">
        <f>DO22/$DO$164</f>
        <v>3.9077798536134639E-3</v>
      </c>
      <c r="DQ22">
        <f>DN22*DP22*BF22</f>
        <v>0</v>
      </c>
      <c r="DR22">
        <f>DQ22/$DQ$164</f>
        <v>0</v>
      </c>
      <c r="DS22" s="1">
        <f>$DS$166*DR22</f>
        <v>0</v>
      </c>
      <c r="DT22" s="55">
        <v>0</v>
      </c>
      <c r="DU22" s="1">
        <f>DS22-DT22</f>
        <v>0</v>
      </c>
      <c r="DV22" t="e">
        <f>DT22/DS22</f>
        <v>#DIV/0!</v>
      </c>
    </row>
    <row r="23" spans="1:126" x14ac:dyDescent="0.2">
      <c r="A23" s="26" t="s">
        <v>124</v>
      </c>
      <c r="B23">
        <v>1</v>
      </c>
      <c r="C23">
        <v>1</v>
      </c>
      <c r="D23">
        <v>0.939720129171151</v>
      </c>
      <c r="E23">
        <v>6.0279870828848198E-2</v>
      </c>
      <c r="F23">
        <v>0.96818663838812302</v>
      </c>
      <c r="G23">
        <v>0.37484737484737402</v>
      </c>
      <c r="H23">
        <v>0.81807081807081805</v>
      </c>
      <c r="I23">
        <v>0.55376140944732699</v>
      </c>
      <c r="J23">
        <v>0.56557998483389704</v>
      </c>
      <c r="K23">
        <v>8.9266263428586096E-3</v>
      </c>
      <c r="L23">
        <v>0.31413893973181301</v>
      </c>
      <c r="M23">
        <f>HARMEAN(D23,F23:F23, I23)</f>
        <v>0.76867157138553566</v>
      </c>
      <c r="N23">
        <f>0.6*TAN(3*(1-M23) - 1.5)</f>
        <v>-0.62526430326786042</v>
      </c>
      <c r="O23" s="83">
        <v>0</v>
      </c>
      <c r="P23">
        <v>17.61</v>
      </c>
      <c r="Q23">
        <v>17.71</v>
      </c>
      <c r="R23">
        <v>17.79</v>
      </c>
      <c r="S23">
        <v>18.149999999999999</v>
      </c>
      <c r="T23">
        <v>18.25</v>
      </c>
      <c r="U23">
        <v>18.43</v>
      </c>
      <c r="V23">
        <v>18.57</v>
      </c>
      <c r="W23" s="72">
        <v>20.05</v>
      </c>
      <c r="X23" s="68">
        <v>19.52</v>
      </c>
      <c r="Y23" s="68">
        <v>19.36</v>
      </c>
      <c r="Z23" s="68">
        <v>19.13</v>
      </c>
      <c r="AA23" s="68">
        <v>18.68</v>
      </c>
      <c r="AB23" s="68">
        <v>18.46</v>
      </c>
      <c r="AC23" s="68">
        <v>18.29</v>
      </c>
      <c r="AD23" s="76">
        <v>17.579999999999998</v>
      </c>
      <c r="AE23">
        <v>17.670000000000002</v>
      </c>
      <c r="AF23">
        <v>17.809999999999999</v>
      </c>
      <c r="AG23">
        <v>17.91</v>
      </c>
      <c r="AH23">
        <v>17.98</v>
      </c>
      <c r="AI23">
        <v>18.28</v>
      </c>
      <c r="AJ23">
        <v>18.62</v>
      </c>
      <c r="AK23" s="72">
        <v>19.28</v>
      </c>
      <c r="AL23">
        <v>19.14</v>
      </c>
      <c r="AM23">
        <v>19.04</v>
      </c>
      <c r="AN23">
        <v>19.02</v>
      </c>
      <c r="AO23">
        <v>18.86</v>
      </c>
      <c r="AP23">
        <v>18.55</v>
      </c>
      <c r="AQ23">
        <v>18.45</v>
      </c>
      <c r="AR23">
        <v>18.510000000000002</v>
      </c>
      <c r="AS23" s="87">
        <f>0.5 * (D23-MAX($D$3:$D$163))/(MIN($D$3:$D$163)-MAX($D$3:$D$163)) + 0.75</f>
        <v>0.78045630130896426</v>
      </c>
      <c r="AT23" s="17">
        <f>AZ23^N23</f>
        <v>1</v>
      </c>
      <c r="AU23" s="17">
        <f>(AT23+AV23)/2</f>
        <v>0.82146862332619008</v>
      </c>
      <c r="AV23" s="17">
        <f>BD23^N23</f>
        <v>0.64293724665238017</v>
      </c>
      <c r="AW23" s="17">
        <f>PERCENTILE($K$2:$K$163, 0.05)</f>
        <v>8.5526163141549191E-2</v>
      </c>
      <c r="AX23" s="17">
        <f>PERCENTILE($K$2:$K$163, 0.95)</f>
        <v>0.95961795254787896</v>
      </c>
      <c r="AY23" s="17">
        <f>MIN(MAX(K23,AW23), AX23)</f>
        <v>8.5526163141549191E-2</v>
      </c>
      <c r="AZ23" s="17">
        <f>AY23-$AY$164+1</f>
        <v>1</v>
      </c>
      <c r="BA23" s="17">
        <f>PERCENTILE($L$2:$L$163, 0.02)</f>
        <v>-0.71261264336762919</v>
      </c>
      <c r="BB23" s="17">
        <f>PERCENTILE($L$2:$L$163, 0.98)</f>
        <v>1.6035625674371927</v>
      </c>
      <c r="BC23" s="17">
        <f>MIN(MAX(L23,BA23), BB23)</f>
        <v>0.31413893973181301</v>
      </c>
      <c r="BD23" s="17">
        <f>BC23-$BC$164 + 1</f>
        <v>2.0267515830994425</v>
      </c>
      <c r="BE23" s="1">
        <v>1</v>
      </c>
      <c r="BF23" s="15">
        <v>1</v>
      </c>
      <c r="BG23" s="15">
        <v>1</v>
      </c>
      <c r="BH23" s="16">
        <v>1</v>
      </c>
      <c r="BI23" s="12">
        <f>(AZ23^4)*AV23*BE23</f>
        <v>0.64293724665238017</v>
      </c>
      <c r="BJ23" s="12">
        <f>(BD23^4) *AT23*BF23</f>
        <v>16.873379861656872</v>
      </c>
      <c r="BK23" s="12">
        <f>(BD23^4)*AU23*BG23*BH23</f>
        <v>13.86095212581513</v>
      </c>
      <c r="BL23" s="12">
        <f>MIN(BI23, 0.05*BI$164)</f>
        <v>0.64293724665238017</v>
      </c>
      <c r="BM23" s="12">
        <f>MIN(BJ23, 0.05*BJ$164)</f>
        <v>16.873379861656872</v>
      </c>
      <c r="BN23" s="12">
        <f>MIN(BK23, 0.05*BK$164)</f>
        <v>13.86095212581513</v>
      </c>
      <c r="BO23" s="9">
        <f>BL23/$BL$164</f>
        <v>1.7832458896978134E-3</v>
      </c>
      <c r="BP23" s="9">
        <f>BM23/$BM$164</f>
        <v>6.4940759653260866E-3</v>
      </c>
      <c r="BQ23" s="45">
        <f>BN23/$BN$164</f>
        <v>3.874319913521016E-3</v>
      </c>
      <c r="BR23" s="16">
        <f>O23</f>
        <v>0</v>
      </c>
      <c r="BS23" s="55">
        <v>333</v>
      </c>
      <c r="BT23" s="10">
        <f>$D$170*BO23</f>
        <v>186.92967767543593</v>
      </c>
      <c r="BU23" s="14">
        <f>BT23-BS23</f>
        <v>-146.07032232456407</v>
      </c>
      <c r="BV23" s="94">
        <f>IF(BU23&gt;1, 1, 0)</f>
        <v>0</v>
      </c>
      <c r="BW23" s="81">
        <f>IF(O23&lt;=0,P23, IF(O23=1,Q23, IF(O23=2,R23, IF(O23=3,S23, IF(O23-4,T23, IF(O23=5, U23, V23))))))</f>
        <v>17.61</v>
      </c>
      <c r="BX23" s="41">
        <f>IF(O23&lt;=0,AD23, IF(O23=1,AE23, IF(O23=2,AF23, IF(O23=3,AG23, IF(O23=4,AH23, IF(O23=5, AI23, AJ23))))))</f>
        <v>17.579999999999998</v>
      </c>
      <c r="BY23" s="80">
        <f>IF(O23&gt;=0,W23, IF(O23=-1,X23, IF(O23=-2,Y23, IF(O23=-3,Z23, IF(O23=-4,AA23, IF(O23=-5, AB23, AC23))))))</f>
        <v>20.05</v>
      </c>
      <c r="BZ23" s="79">
        <f>IF(O23&gt;=0,AK23, IF(O23=-1,AL23, IF(O23=-2,AM23, IF(O23=-3,AN23, IF(O23=-4,AO23, IF(O23=-5, AP23, AQ23))))))</f>
        <v>19.28</v>
      </c>
      <c r="CA23" s="54">
        <f>IF(C23&gt;0, IF(BU23 &gt;0, BW23, BY23), IF(BU23&gt;0, BX23, BZ23))</f>
        <v>20.05</v>
      </c>
      <c r="CB23" s="1">
        <f>BU23/CA23</f>
        <v>-7.2853028590805025</v>
      </c>
      <c r="CC23" s="42">
        <f>BS23/BT23</f>
        <v>1.7814185748406652</v>
      </c>
      <c r="CD23" s="55">
        <v>74</v>
      </c>
      <c r="CE23" s="55">
        <v>407</v>
      </c>
      <c r="CF23" s="55">
        <v>0</v>
      </c>
      <c r="CG23" s="6">
        <f>SUM(CD23:CF23)</f>
        <v>481</v>
      </c>
      <c r="CH23" s="10">
        <f>BP23*$D$169</f>
        <v>939.47666933455866</v>
      </c>
      <c r="CI23" s="1">
        <f>CH23-CG23</f>
        <v>458.47666933455866</v>
      </c>
      <c r="CJ23" s="97">
        <f>IF(CI23&gt;1, 1, 0)</f>
        <v>1</v>
      </c>
      <c r="CK23" s="81">
        <f>IF(O23&lt;=0,Q23, IF(O23=1,R23, IF(O23=2,S23, IF(O23=3,T23, IF(O23=4,U23,V23)))))</f>
        <v>17.71</v>
      </c>
      <c r="CL23" s="41">
        <f>IF(O23&lt;=0,AE23, IF(O23=1,AF23, IF(O23=2,AG23, IF(O23=3,AH23, IF(O23=4,AI23,AJ23)))))</f>
        <v>17.670000000000002</v>
      </c>
      <c r="CM23" s="80">
        <f>IF(O23&gt;=0,X23, IF(O23=-1,Y23, IF(O23=-2,Z23, IF(O23=-3,AA23, IF(O23=-4,AB23, AC23)))))</f>
        <v>19.52</v>
      </c>
      <c r="CN23" s="79">
        <f>IF(O23&gt;=0,AL23, IF(O23=-1,AM23, IF(O23=-2,AN23, IF(O23=-3,AO23, IF(O23=-4,AP23, AQ23)))))</f>
        <v>19.14</v>
      </c>
      <c r="CO23" s="54">
        <f>IF(C23&gt;0, IF(CI23 &gt;0, CK23, CM23), IF(CI23&gt;0, CL23, CN23))</f>
        <v>17.71</v>
      </c>
      <c r="CP23" s="1">
        <f>CI23/CO23</f>
        <v>25.888010690827706</v>
      </c>
      <c r="CQ23" s="42">
        <f>CG23/CH23</f>
        <v>0.51198716870818883</v>
      </c>
      <c r="CR23" s="11">
        <f>BS23+CG23+CT23</f>
        <v>833</v>
      </c>
      <c r="CS23" s="47">
        <f>BT23+CH23+CU23</f>
        <v>1155.3586748053474</v>
      </c>
      <c r="CT23" s="55">
        <v>19</v>
      </c>
      <c r="CU23" s="10">
        <f>BQ23*$D$172</f>
        <v>28.952327795352929</v>
      </c>
      <c r="CV23" s="30">
        <f>CU23-CT23</f>
        <v>9.9523277953529288</v>
      </c>
      <c r="CW23" s="97">
        <f>IF(CV23&gt;1, 1, 0)</f>
        <v>1</v>
      </c>
      <c r="CX23" s="81">
        <f>IF(O23&lt;=0,R23, IF(O23=1,S23, IF(O23=2,T23, IF(O23=3,U23, V23))))</f>
        <v>17.79</v>
      </c>
      <c r="CY23" s="41">
        <f>IF(O23&lt;=0,AF23, IF(O23=1,AG23, IF(O23=2,AH23, IF(O23=3,AI23, AJ23))))</f>
        <v>17.809999999999999</v>
      </c>
      <c r="CZ23" s="80">
        <f>IF(O23&gt;=0,Y23, IF(O23=-1,Z23, IF(O23=-2,AA23, IF(O23=-3,AB23,  AC23))))</f>
        <v>19.36</v>
      </c>
      <c r="DA23" s="79">
        <f>IF(O23&gt;=0,AM23, IF(O23=-1,AN23, IF(O23=-2,AO23, IF(O23=-3,AP23, AQ23))))</f>
        <v>19.04</v>
      </c>
      <c r="DB23" s="54">
        <f>IF(C23&gt;0, IF(CV23 &gt;0, CX23, CZ23), IF(CV23&gt;0, CY23, DA23))</f>
        <v>17.79</v>
      </c>
      <c r="DC23" s="43">
        <f>CV23/DB23</f>
        <v>0.55943382773203654</v>
      </c>
      <c r="DD23" s="44">
        <v>0</v>
      </c>
      <c r="DE23" s="10">
        <f>BQ23*$DD$167</f>
        <v>17.928182940623689</v>
      </c>
      <c r="DF23" s="30">
        <f>DE23-DD23</f>
        <v>17.928182940623689</v>
      </c>
      <c r="DG23" s="34">
        <f>DF23*(DF23&lt;&gt;0)</f>
        <v>17.928182940623689</v>
      </c>
      <c r="DH23" s="21">
        <f>DG23/$DG$164</f>
        <v>3.8743199135210181E-3</v>
      </c>
      <c r="DI23" s="89">
        <f>DH23 * $DF$164</f>
        <v>17.928182940623689</v>
      </c>
      <c r="DJ23" s="91">
        <f>DB23</f>
        <v>17.79</v>
      </c>
      <c r="DK23" s="43">
        <f>DI23/DJ23</f>
        <v>1.0077674502880096</v>
      </c>
      <c r="DL23" s="16">
        <f>O23</f>
        <v>0</v>
      </c>
      <c r="DM23" s="53">
        <f>CR23+CT23</f>
        <v>852</v>
      </c>
      <c r="DN23">
        <f>E23/$E$164</f>
        <v>1.2294686113185544E-3</v>
      </c>
      <c r="DO23">
        <f>MAX(0,K23)</f>
        <v>8.9266263428586096E-3</v>
      </c>
      <c r="DP23">
        <f>DO23/$DO$164</f>
        <v>9.7178965301236388E-5</v>
      </c>
      <c r="DQ23">
        <f>DN23*DP23*BF23</f>
        <v>1.1947848751828509E-7</v>
      </c>
      <c r="DR23">
        <f>DQ23/$DQ$164</f>
        <v>3.2024969220278244E-5</v>
      </c>
      <c r="DS23" s="1">
        <f>$DS$166*DR23</f>
        <v>2.5414129944434376</v>
      </c>
      <c r="DT23" s="55">
        <v>0</v>
      </c>
      <c r="DU23" s="1">
        <f>DS23-DT23</f>
        <v>2.5414129944434376</v>
      </c>
      <c r="DV23">
        <f>DT23/DS23</f>
        <v>0</v>
      </c>
    </row>
    <row r="24" spans="1:126" x14ac:dyDescent="0.2">
      <c r="A24" s="26" t="s">
        <v>174</v>
      </c>
      <c r="B24">
        <v>1</v>
      </c>
      <c r="C24">
        <v>1</v>
      </c>
      <c r="D24">
        <v>0.90890930882940402</v>
      </c>
      <c r="E24">
        <v>9.1090691170595303E-2</v>
      </c>
      <c r="F24">
        <v>0.59674215335717096</v>
      </c>
      <c r="G24">
        <v>0.94525699958211395</v>
      </c>
      <c r="H24">
        <v>0.82072712076890897</v>
      </c>
      <c r="I24">
        <v>0.880793991608529</v>
      </c>
      <c r="J24">
        <v>0.55068791792655603</v>
      </c>
      <c r="K24">
        <v>0.55776297383300499</v>
      </c>
      <c r="L24">
        <v>0.18074014085343501</v>
      </c>
      <c r="M24">
        <f>HARMEAN(D24,F24:F24, I24)</f>
        <v>0.76700357030928157</v>
      </c>
      <c r="N24">
        <f>0.6*TAN(3*(1-M24) - 1.5)</f>
        <v>-0.61903376919195341</v>
      </c>
      <c r="O24" s="83">
        <v>0</v>
      </c>
      <c r="P24">
        <v>9.64</v>
      </c>
      <c r="Q24">
        <v>9.68</v>
      </c>
      <c r="R24">
        <v>9.6999999999999993</v>
      </c>
      <c r="S24">
        <v>9.7200000000000006</v>
      </c>
      <c r="T24">
        <v>9.74</v>
      </c>
      <c r="U24">
        <v>9.77</v>
      </c>
      <c r="V24">
        <v>9.82</v>
      </c>
      <c r="W24" s="72">
        <v>10.09</v>
      </c>
      <c r="X24" s="68">
        <v>10.07</v>
      </c>
      <c r="Y24" s="68">
        <v>10.02</v>
      </c>
      <c r="Z24" s="68">
        <v>9.9700000000000006</v>
      </c>
      <c r="AA24" s="68">
        <v>9.94</v>
      </c>
      <c r="AB24" s="68">
        <v>9.92</v>
      </c>
      <c r="AC24" s="68">
        <v>9.86</v>
      </c>
      <c r="AD24" s="76">
        <v>9.56</v>
      </c>
      <c r="AE24">
        <v>9.59</v>
      </c>
      <c r="AF24">
        <v>9.64</v>
      </c>
      <c r="AG24">
        <v>9.69</v>
      </c>
      <c r="AH24">
        <v>9.7200000000000006</v>
      </c>
      <c r="AI24">
        <v>9.75</v>
      </c>
      <c r="AJ24">
        <v>9.83</v>
      </c>
      <c r="AK24" s="72">
        <v>10.18</v>
      </c>
      <c r="AL24">
        <v>10.15</v>
      </c>
      <c r="AM24">
        <v>10.08</v>
      </c>
      <c r="AN24">
        <v>10.02</v>
      </c>
      <c r="AO24">
        <v>9.9700000000000006</v>
      </c>
      <c r="AP24">
        <v>9.91</v>
      </c>
      <c r="AQ24">
        <v>9.8699999999999992</v>
      </c>
      <c r="AR24">
        <v>9.81</v>
      </c>
      <c r="AS24" s="87">
        <f>0.5 * (D24-MAX($D$3:$D$163))/(MIN($D$3:$D$163)-MAX($D$3:$D$163)) + 0.75</f>
        <v>0.79602341542188171</v>
      </c>
      <c r="AT24" s="17">
        <f>AZ24^N24</f>
        <v>0.78707505496962726</v>
      </c>
      <c r="AU24" s="17">
        <f>(AT24+AV24)/2</f>
        <v>0.7303237506142557</v>
      </c>
      <c r="AV24" s="17">
        <f>BD24^N24</f>
        <v>0.67357244625888402</v>
      </c>
      <c r="AW24" s="17">
        <f>PERCENTILE($K$2:$K$163, 0.05)</f>
        <v>8.5526163141549191E-2</v>
      </c>
      <c r="AX24" s="17">
        <f>PERCENTILE($K$2:$K$163, 0.95)</f>
        <v>0.95961795254787896</v>
      </c>
      <c r="AY24" s="17">
        <f>MIN(MAX(K24,AW24), AX24)</f>
        <v>0.55776297383300499</v>
      </c>
      <c r="AZ24" s="17">
        <f>AY24-$AY$164+1</f>
        <v>1.4722368106914558</v>
      </c>
      <c r="BA24" s="17">
        <f>PERCENTILE($L$2:$L$163, 0.02)</f>
        <v>-0.71261264336762919</v>
      </c>
      <c r="BB24" s="17">
        <f>PERCENTILE($L$2:$L$163, 0.98)</f>
        <v>1.6035625674371927</v>
      </c>
      <c r="BC24" s="17">
        <f>MIN(MAX(L24,BA24), BB24)</f>
        <v>0.18074014085343501</v>
      </c>
      <c r="BD24" s="17">
        <f>BC24-$BC$164 + 1</f>
        <v>1.8933527842210642</v>
      </c>
      <c r="BE24" s="1">
        <v>0</v>
      </c>
      <c r="BF24" s="49">
        <v>0</v>
      </c>
      <c r="BG24" s="49">
        <v>0</v>
      </c>
      <c r="BH24" s="16">
        <v>1</v>
      </c>
      <c r="BI24" s="12">
        <f>(AZ24^4)*AV24*BE24</f>
        <v>0</v>
      </c>
      <c r="BJ24" s="12">
        <f>(BD24^4) *AT24*BF24</f>
        <v>0</v>
      </c>
      <c r="BK24" s="12">
        <f>(BD24^4)*AU24*BG24*BH24</f>
        <v>0</v>
      </c>
      <c r="BL24" s="12">
        <f>MIN(BI24, 0.05*BI$164)</f>
        <v>0</v>
      </c>
      <c r="BM24" s="12">
        <f>MIN(BJ24, 0.05*BJ$164)</f>
        <v>0</v>
      </c>
      <c r="BN24" s="12">
        <f>MIN(BK24, 0.05*BK$164)</f>
        <v>0</v>
      </c>
      <c r="BO24" s="9">
        <f>BL24/$BL$164</f>
        <v>0</v>
      </c>
      <c r="BP24" s="9">
        <f>BM24/$BM$164</f>
        <v>0</v>
      </c>
      <c r="BQ24" s="45">
        <f>BN24/$BN$164</f>
        <v>0</v>
      </c>
      <c r="BR24" s="16">
        <f>O24</f>
        <v>0</v>
      </c>
      <c r="BS24" s="55">
        <v>0</v>
      </c>
      <c r="BT24" s="10">
        <f>$D$170*BO24</f>
        <v>0</v>
      </c>
      <c r="BU24" s="14">
        <f>BT24-BS24</f>
        <v>0</v>
      </c>
      <c r="BV24" s="94">
        <f>IF(BU24&gt;1, 1, 0)</f>
        <v>0</v>
      </c>
      <c r="BW24" s="81">
        <f>IF(O24&lt;=0,P24, IF(O24=1,Q24, IF(O24=2,R24, IF(O24=3,S24, IF(O24-4,T24, IF(O24=5, U24, V24))))))</f>
        <v>9.64</v>
      </c>
      <c r="BX24" s="41">
        <f>IF(O24&lt;=0,AD24, IF(O24=1,AE24, IF(O24=2,AF24, IF(O24=3,AG24, IF(O24=4,AH24, IF(O24=5, AI24, AJ24))))))</f>
        <v>9.56</v>
      </c>
      <c r="BY24" s="80">
        <f>IF(O24&gt;=0,W24, IF(O24=-1,X24, IF(O24=-2,Y24, IF(O24=-3,Z24, IF(O24=-4,AA24, IF(O24=-5, AB24, AC24))))))</f>
        <v>10.09</v>
      </c>
      <c r="BZ24" s="79">
        <f>IF(O24&gt;=0,AK24, IF(O24=-1,AL24, IF(O24=-2,AM24, IF(O24=-3,AN24, IF(O24=-4,AO24, IF(O24=-5, AP24, AQ24))))))</f>
        <v>10.18</v>
      </c>
      <c r="CA24" s="54">
        <f>IF(C24&gt;0, IF(BU24 &gt;0, BW24, BY24), IF(BU24&gt;0, BX24, BZ24))</f>
        <v>10.09</v>
      </c>
      <c r="CB24" s="1">
        <f>BU24/CA24</f>
        <v>0</v>
      </c>
      <c r="CC24" s="42" t="e">
        <f>BS24/BT24</f>
        <v>#DIV/0!</v>
      </c>
      <c r="CD24" s="55">
        <v>0</v>
      </c>
      <c r="CE24" s="55">
        <v>932</v>
      </c>
      <c r="CF24" s="55">
        <v>0</v>
      </c>
      <c r="CG24" s="6">
        <f>SUM(CD24:CF24)</f>
        <v>932</v>
      </c>
      <c r="CH24" s="10">
        <f>BP24*$D$169</f>
        <v>0</v>
      </c>
      <c r="CI24" s="1">
        <f>CH24-CG24</f>
        <v>-932</v>
      </c>
      <c r="CJ24" s="97">
        <f>IF(CI24&gt;1, 1, 0)</f>
        <v>0</v>
      </c>
      <c r="CK24" s="81">
        <f>IF(O24&lt;=0,Q24, IF(O24=1,R24, IF(O24=2,S24, IF(O24=3,T24, IF(O24=4,U24,V24)))))</f>
        <v>9.68</v>
      </c>
      <c r="CL24" s="41">
        <f>IF(O24&lt;=0,AE24, IF(O24=1,AF24, IF(O24=2,AG24, IF(O24=3,AH24, IF(O24=4,AI24,AJ24)))))</f>
        <v>9.59</v>
      </c>
      <c r="CM24" s="80">
        <f>IF(O24&gt;=0,X24, IF(O24=-1,Y24, IF(O24=-2,Z24, IF(O24=-3,AA24, IF(O24=-4,AB24, AC24)))))</f>
        <v>10.07</v>
      </c>
      <c r="CN24" s="79">
        <f>IF(O24&gt;=0,AL24, IF(O24=-1,AM24, IF(O24=-2,AN24, IF(O24=-3,AO24, IF(O24=-4,AP24, AQ24)))))</f>
        <v>10.15</v>
      </c>
      <c r="CO24" s="54">
        <f>IF(C24&gt;0, IF(CI24 &gt;0, CK24, CM24), IF(CI24&gt;0, CL24, CN24))</f>
        <v>10.07</v>
      </c>
      <c r="CP24" s="1">
        <f>CI24/CO24</f>
        <v>-92.552135054617679</v>
      </c>
      <c r="CQ24" s="42" t="e">
        <f>CG24/CH24</f>
        <v>#DIV/0!</v>
      </c>
      <c r="CR24" s="11">
        <f>BS24+CG24+CT24</f>
        <v>1060</v>
      </c>
      <c r="CS24" s="47">
        <f>BT24+CH24+CU24</f>
        <v>0</v>
      </c>
      <c r="CT24" s="55">
        <v>128</v>
      </c>
      <c r="CU24" s="10">
        <f>BQ24*$D$172</f>
        <v>0</v>
      </c>
      <c r="CV24" s="30">
        <f>CU24-CT24</f>
        <v>-128</v>
      </c>
      <c r="CW24" s="97">
        <f>IF(CV24&gt;1, 1, 0)</f>
        <v>0</v>
      </c>
      <c r="CX24" s="81">
        <f>IF(O24&lt;=0,R24, IF(O24=1,S24, IF(O24=2,T24, IF(O24=3,U24, V24))))</f>
        <v>9.6999999999999993</v>
      </c>
      <c r="CY24" s="41">
        <f>IF(O24&lt;=0,AF24, IF(O24=1,AG24, IF(O24=2,AH24, IF(O24=3,AI24, AJ24))))</f>
        <v>9.64</v>
      </c>
      <c r="CZ24" s="80">
        <f>IF(O24&gt;=0,Y24, IF(O24=-1,Z24, IF(O24=-2,AA24, IF(O24=-3,AB24,  AC24))))</f>
        <v>10.02</v>
      </c>
      <c r="DA24" s="79">
        <f>IF(O24&gt;=0,AM24, IF(O24=-1,AN24, IF(O24=-2,AO24, IF(O24=-3,AP24, AQ24))))</f>
        <v>10.08</v>
      </c>
      <c r="DB24" s="54">
        <f>IF(C24&gt;0, IF(CV24 &gt;0, CX24, CZ24), IF(CV24&gt;0, CY24, DA24))</f>
        <v>10.02</v>
      </c>
      <c r="DC24" s="43">
        <f>CV24/DB24</f>
        <v>-12.774451097804391</v>
      </c>
      <c r="DD24" s="44">
        <v>0</v>
      </c>
      <c r="DE24" s="10">
        <f>BQ24*$DD$167</f>
        <v>0</v>
      </c>
      <c r="DF24" s="30">
        <f>DE24-DD24</f>
        <v>0</v>
      </c>
      <c r="DG24" s="34">
        <f>DF24*(DF24&lt;&gt;0)</f>
        <v>0</v>
      </c>
      <c r="DH24" s="21">
        <f>DG24/$DG$164</f>
        <v>0</v>
      </c>
      <c r="DI24" s="89">
        <f>DH24 * $DF$164</f>
        <v>0</v>
      </c>
      <c r="DJ24" s="91">
        <f>DB24</f>
        <v>10.02</v>
      </c>
      <c r="DK24" s="43">
        <f>DI24/DJ24</f>
        <v>0</v>
      </c>
      <c r="DL24" s="16">
        <f>O24</f>
        <v>0</v>
      </c>
      <c r="DM24" s="53">
        <f>CR24+CT24</f>
        <v>1188</v>
      </c>
      <c r="DN24">
        <f>E24/$E$164</f>
        <v>1.8578862900277228E-3</v>
      </c>
      <c r="DO24">
        <f>MAX(0,K24)</f>
        <v>0.55776297383300499</v>
      </c>
      <c r="DP24">
        <f>DO24/$DO$164</f>
        <v>6.0720396036062175E-3</v>
      </c>
      <c r="DQ24">
        <f>DN24*DP24*BF24</f>
        <v>0</v>
      </c>
      <c r="DR24">
        <f>DQ24/$DQ$164</f>
        <v>0</v>
      </c>
      <c r="DS24" s="1">
        <f>$DS$166*DR24</f>
        <v>0</v>
      </c>
      <c r="DT24" s="55">
        <v>0</v>
      </c>
      <c r="DU24" s="1">
        <f>DS24-DT24</f>
        <v>0</v>
      </c>
      <c r="DV24" t="e">
        <f>DT24/DS24</f>
        <v>#DIV/0!</v>
      </c>
    </row>
    <row r="25" spans="1:126" x14ac:dyDescent="0.2">
      <c r="A25" s="26" t="s">
        <v>222</v>
      </c>
      <c r="B25">
        <v>0</v>
      </c>
      <c r="C25">
        <v>0</v>
      </c>
      <c r="D25">
        <v>0.67119456652017495</v>
      </c>
      <c r="E25">
        <v>0.32880543347982399</v>
      </c>
      <c r="F25">
        <v>0.62415574096146198</v>
      </c>
      <c r="G25">
        <v>0.86335144170497202</v>
      </c>
      <c r="H25">
        <v>0.880066861679899</v>
      </c>
      <c r="I25">
        <v>0.87166908504782403</v>
      </c>
      <c r="J25">
        <v>0.55974173679474704</v>
      </c>
      <c r="K25">
        <v>2.8925293141117001E-2</v>
      </c>
      <c r="L25">
        <v>0.83722233721595296</v>
      </c>
      <c r="M25">
        <f>HARMEAN(D25,F25:F25, I25)</f>
        <v>0.70766908758393099</v>
      </c>
      <c r="N25">
        <f>0.6*TAN(3*(1-M25) - 1.5)</f>
        <v>-0.43107525048847789</v>
      </c>
      <c r="O25" s="83">
        <v>0</v>
      </c>
      <c r="P25">
        <v>18.22</v>
      </c>
      <c r="Q25">
        <v>18.260000000000002</v>
      </c>
      <c r="R25">
        <v>18.329999999999998</v>
      </c>
      <c r="S25">
        <v>18.37</v>
      </c>
      <c r="T25">
        <v>18.39</v>
      </c>
      <c r="U25">
        <v>18.47</v>
      </c>
      <c r="V25">
        <v>18.59</v>
      </c>
      <c r="W25" s="72">
        <v>18.62</v>
      </c>
      <c r="X25" s="68">
        <v>18.579999999999998</v>
      </c>
      <c r="Y25" s="68">
        <v>18.52</v>
      </c>
      <c r="Z25" s="68">
        <v>18.47</v>
      </c>
      <c r="AA25" s="68">
        <v>18.43</v>
      </c>
      <c r="AB25" s="68">
        <v>18.38</v>
      </c>
      <c r="AC25" s="68">
        <v>18.239999999999998</v>
      </c>
      <c r="AD25" s="76">
        <v>18.32</v>
      </c>
      <c r="AE25">
        <v>18.32</v>
      </c>
      <c r="AF25">
        <v>18.39</v>
      </c>
      <c r="AG25">
        <v>18.45</v>
      </c>
      <c r="AH25">
        <v>18.47</v>
      </c>
      <c r="AI25">
        <v>18.510000000000002</v>
      </c>
      <c r="AJ25">
        <v>18.8</v>
      </c>
      <c r="AK25" s="72">
        <v>18.72</v>
      </c>
      <c r="AL25">
        <v>18.7</v>
      </c>
      <c r="AM25">
        <v>18.649999999999999</v>
      </c>
      <c r="AN25">
        <v>18.579999999999998</v>
      </c>
      <c r="AO25">
        <v>18.53</v>
      </c>
      <c r="AP25">
        <v>18.48</v>
      </c>
      <c r="AQ25">
        <v>18.440000000000001</v>
      </c>
      <c r="AR25">
        <v>18.420000000000002</v>
      </c>
      <c r="AS25" s="87">
        <f>0.5 * (D25-MAX($D$3:$D$163))/(MIN($D$3:$D$163)-MAX($D$3:$D$163)) + 0.75</f>
        <v>0.91612838110617723</v>
      </c>
      <c r="AT25" s="17">
        <f>AZ25^N25</f>
        <v>1</v>
      </c>
      <c r="AU25" s="17">
        <f>(AT25+AV25)/2</f>
        <v>0.83398942019986189</v>
      </c>
      <c r="AV25" s="17">
        <f>BD25^N25</f>
        <v>0.66797884039972366</v>
      </c>
      <c r="AW25" s="17">
        <f>PERCENTILE($K$2:$K$163, 0.05)</f>
        <v>8.5526163141549191E-2</v>
      </c>
      <c r="AX25" s="17">
        <f>PERCENTILE($K$2:$K$163, 0.95)</f>
        <v>0.95961795254787896</v>
      </c>
      <c r="AY25" s="17">
        <f>MIN(MAX(K25,AW25), AX25)</f>
        <v>8.5526163141549191E-2</v>
      </c>
      <c r="AZ25" s="17">
        <f>AY25-$AY$164+1</f>
        <v>1</v>
      </c>
      <c r="BA25" s="17">
        <f>PERCENTILE($L$2:$L$163, 0.02)</f>
        <v>-0.71261264336762919</v>
      </c>
      <c r="BB25" s="17">
        <f>PERCENTILE($L$2:$L$163, 0.98)</f>
        <v>1.6035625674371927</v>
      </c>
      <c r="BC25" s="17">
        <f>MIN(MAX(L25,BA25), BB25)</f>
        <v>0.83722233721595296</v>
      </c>
      <c r="BD25" s="17">
        <f>BC25-$BC$164 + 1</f>
        <v>2.549834980583582</v>
      </c>
      <c r="BE25" s="1">
        <v>0</v>
      </c>
      <c r="BF25" s="49">
        <v>0</v>
      </c>
      <c r="BG25" s="49">
        <v>0</v>
      </c>
      <c r="BH25" s="16">
        <v>1</v>
      </c>
      <c r="BI25" s="12">
        <f>(AZ25^4)*AV25*BE25</f>
        <v>0</v>
      </c>
      <c r="BJ25" s="12">
        <f>(BD25^4) *AT25*BF25</f>
        <v>0</v>
      </c>
      <c r="BK25" s="12">
        <f>(BD25^4)*AU25*BG25*BH25</f>
        <v>0</v>
      </c>
      <c r="BL25" s="12">
        <f>MIN(BI25, 0.05*BI$164)</f>
        <v>0</v>
      </c>
      <c r="BM25" s="12">
        <f>MIN(BJ25, 0.05*BJ$164)</f>
        <v>0</v>
      </c>
      <c r="BN25" s="12">
        <f>MIN(BK25, 0.05*BK$164)</f>
        <v>0</v>
      </c>
      <c r="BO25" s="9">
        <f>BL25/$BL$164</f>
        <v>0</v>
      </c>
      <c r="BP25" s="9">
        <f>BM25/$BM$164</f>
        <v>0</v>
      </c>
      <c r="BQ25" s="45">
        <f>BN25/$BN$164</f>
        <v>0</v>
      </c>
      <c r="BR25" s="16">
        <f>O25</f>
        <v>0</v>
      </c>
      <c r="BS25" s="55">
        <v>0</v>
      </c>
      <c r="BT25" s="10">
        <f>$D$170*BO25</f>
        <v>0</v>
      </c>
      <c r="BU25" s="14">
        <f>BT25-BS25</f>
        <v>0</v>
      </c>
      <c r="BV25" s="94">
        <f>IF(BU25&gt;1, 1, 0)</f>
        <v>0</v>
      </c>
      <c r="BW25" s="81">
        <f>IF(O25&lt;=0,P25, IF(O25=1,Q25, IF(O25=2,R25, IF(O25=3,S25, IF(O25-4,T25, IF(O25=5, U25, V25))))))</f>
        <v>18.22</v>
      </c>
      <c r="BX25" s="41">
        <f>IF(O25&lt;=0,AD25, IF(O25=1,AE25, IF(O25=2,AF25, IF(O25=3,AG25, IF(O25=4,AH25, IF(O25=5, AI25, AJ25))))))</f>
        <v>18.32</v>
      </c>
      <c r="BY25" s="80">
        <f>IF(O25&gt;=0,W25, IF(O25=-1,X25, IF(O25=-2,Y25, IF(O25=-3,Z25, IF(O25=-4,AA25, IF(O25=-5, AB25, AC25))))))</f>
        <v>18.62</v>
      </c>
      <c r="BZ25" s="79">
        <f>IF(O25&gt;=0,AK25, IF(O25=-1,AL25, IF(O25=-2,AM25, IF(O25=-3,AN25, IF(O25=-4,AO25, IF(O25=-5, AP25, AQ25))))))</f>
        <v>18.72</v>
      </c>
      <c r="CA25" s="54">
        <f>IF(C25&gt;0, IF(BU25 &gt;0, BW25, BY25), IF(BU25&gt;0, BX25, BZ25))</f>
        <v>18.72</v>
      </c>
      <c r="CB25" s="1">
        <f>BU25/CA25</f>
        <v>0</v>
      </c>
      <c r="CC25" s="42" t="e">
        <f>BS25/BT25</f>
        <v>#DIV/0!</v>
      </c>
      <c r="CD25" s="55">
        <v>350</v>
      </c>
      <c r="CE25" s="55">
        <v>2008</v>
      </c>
      <c r="CF25" s="55">
        <v>0</v>
      </c>
      <c r="CG25" s="6">
        <f>SUM(CD25:CF25)</f>
        <v>2358</v>
      </c>
      <c r="CH25" s="10">
        <f>BP25*$D$169</f>
        <v>0</v>
      </c>
      <c r="CI25" s="1">
        <f>CH25-CG25</f>
        <v>-2358</v>
      </c>
      <c r="CJ25" s="97">
        <f>IF(CI25&gt;1, 1, 0)</f>
        <v>0</v>
      </c>
      <c r="CK25" s="81">
        <f>IF(O25&lt;=0,Q25, IF(O25=1,R25, IF(O25=2,S25, IF(O25=3,T25, IF(O25=4,U25,V25)))))</f>
        <v>18.260000000000002</v>
      </c>
      <c r="CL25" s="41">
        <f>IF(O25&lt;=0,AE25, IF(O25=1,AF25, IF(O25=2,AG25, IF(O25=3,AH25, IF(O25=4,AI25,AJ25)))))</f>
        <v>18.32</v>
      </c>
      <c r="CM25" s="80">
        <f>IF(O25&gt;=0,X25, IF(O25=-1,Y25, IF(O25=-2,Z25, IF(O25=-3,AA25, IF(O25=-4,AB25, AC25)))))</f>
        <v>18.579999999999998</v>
      </c>
      <c r="CN25" s="79">
        <f>IF(O25&gt;=0,AL25, IF(O25=-1,AM25, IF(O25=-2,AN25, IF(O25=-3,AO25, IF(O25=-4,AP25, AQ25)))))</f>
        <v>18.7</v>
      </c>
      <c r="CO25" s="54">
        <f>IF(C25&gt;0, IF(CI25 &gt;0, CK25, CM25), IF(CI25&gt;0, CL25, CN25))</f>
        <v>18.7</v>
      </c>
      <c r="CP25" s="1">
        <f>CI25/CO25</f>
        <v>-126.09625668449198</v>
      </c>
      <c r="CQ25" s="42" t="e">
        <f>CG25/CH25</f>
        <v>#DIV/0!</v>
      </c>
      <c r="CR25" s="11">
        <f>BS25+CG25+CT25</f>
        <v>2487</v>
      </c>
      <c r="CS25" s="47">
        <f>BT25+CH25+CU25</f>
        <v>0</v>
      </c>
      <c r="CT25" s="55">
        <v>129</v>
      </c>
      <c r="CU25" s="10">
        <f>BQ25*$D$172</f>
        <v>0</v>
      </c>
      <c r="CV25" s="30">
        <f>CU25-CT25</f>
        <v>-129</v>
      </c>
      <c r="CW25" s="97">
        <f>IF(CV25&gt;1, 1, 0)</f>
        <v>0</v>
      </c>
      <c r="CX25" s="81">
        <f>IF(O25&lt;=0,R25, IF(O25=1,S25, IF(O25=2,T25, IF(O25=3,U25, V25))))</f>
        <v>18.329999999999998</v>
      </c>
      <c r="CY25" s="41">
        <f>IF(O25&lt;=0,AF25, IF(O25=1,AG25, IF(O25=2,AH25, IF(O25=3,AI25, AJ25))))</f>
        <v>18.39</v>
      </c>
      <c r="CZ25" s="80">
        <f>IF(O25&gt;=0,Y25, IF(O25=-1,Z25, IF(O25=-2,AA25, IF(O25=-3,AB25,  AC25))))</f>
        <v>18.52</v>
      </c>
      <c r="DA25" s="79">
        <f>IF(O25&gt;=0,AM25, IF(O25=-1,AN25, IF(O25=-2,AO25, IF(O25=-3,AP25, AQ25))))</f>
        <v>18.649999999999999</v>
      </c>
      <c r="DB25" s="54">
        <f>IF(C25&gt;0, IF(CV25 &gt;0, CX25, CZ25), IF(CV25&gt;0, CY25, DA25))</f>
        <v>18.649999999999999</v>
      </c>
      <c r="DC25" s="43">
        <f>CV25/DB25</f>
        <v>-6.9168900804289546</v>
      </c>
      <c r="DD25" s="44">
        <v>0</v>
      </c>
      <c r="DE25" s="10">
        <f>BQ25*$DD$167</f>
        <v>0</v>
      </c>
      <c r="DF25" s="30">
        <f>DE25-DD25</f>
        <v>0</v>
      </c>
      <c r="DG25" s="34">
        <f>DF25*(DF25&lt;&gt;0)</f>
        <v>0</v>
      </c>
      <c r="DH25" s="21">
        <f>DG25/$DG$164</f>
        <v>0</v>
      </c>
      <c r="DI25" s="89">
        <f>DH25 * $DF$164</f>
        <v>0</v>
      </c>
      <c r="DJ25" s="91">
        <f>DB25</f>
        <v>18.649999999999999</v>
      </c>
      <c r="DK25" s="43">
        <f>DI25/DJ25</f>
        <v>0</v>
      </c>
      <c r="DL25" s="16">
        <f>O25</f>
        <v>0</v>
      </c>
      <c r="DM25" s="53">
        <f>CR25+CT25</f>
        <v>2616</v>
      </c>
      <c r="DN25">
        <f>E25/$E$164</f>
        <v>6.7063176170737478E-3</v>
      </c>
      <c r="DO25">
        <f>MAX(0,K25)</f>
        <v>2.8925293141117001E-2</v>
      </c>
      <c r="DP25">
        <f>DO25/$DO$164</f>
        <v>3.148927658137581E-4</v>
      </c>
      <c r="DQ25">
        <f>DN25*DP25*BF25</f>
        <v>0</v>
      </c>
      <c r="DR25">
        <f>DQ25/$DQ$164</f>
        <v>0</v>
      </c>
      <c r="DS25" s="1">
        <f>$DS$166*DR25</f>
        <v>0</v>
      </c>
      <c r="DT25" s="55">
        <v>0</v>
      </c>
      <c r="DU25" s="1">
        <f>DS25-DT25</f>
        <v>0</v>
      </c>
      <c r="DV25" t="e">
        <f>DT25/DS25</f>
        <v>#DIV/0!</v>
      </c>
    </row>
    <row r="26" spans="1:126" x14ac:dyDescent="0.2">
      <c r="A26" s="26" t="s">
        <v>223</v>
      </c>
      <c r="B26">
        <v>1</v>
      </c>
      <c r="C26">
        <v>1</v>
      </c>
      <c r="D26">
        <v>0.96284458649620397</v>
      </c>
      <c r="E26">
        <v>3.7155413503795399E-2</v>
      </c>
      <c r="F26">
        <v>0.992415169660678</v>
      </c>
      <c r="G26">
        <v>0.43836188884245703</v>
      </c>
      <c r="H26">
        <v>0.84956122022565805</v>
      </c>
      <c r="I26">
        <v>0.61025835609635204</v>
      </c>
      <c r="J26">
        <v>0.77822210839978601</v>
      </c>
      <c r="K26">
        <v>0.13757885012402399</v>
      </c>
      <c r="L26">
        <v>-0.71479207784780296</v>
      </c>
      <c r="M26">
        <f>HARMEAN(D26,F26:F26, I26)</f>
        <v>0.81413727702827632</v>
      </c>
      <c r="N26">
        <f>0.6*TAN(3*(1-M26) - 1.5)</f>
        <v>-0.82571460416261944</v>
      </c>
      <c r="O26" s="83">
        <v>-1</v>
      </c>
      <c r="P26">
        <v>0.63</v>
      </c>
      <c r="Q26">
        <v>0.64</v>
      </c>
      <c r="R26">
        <v>0.66</v>
      </c>
      <c r="S26">
        <v>0.66</v>
      </c>
      <c r="T26">
        <v>0.67</v>
      </c>
      <c r="U26">
        <v>0.67</v>
      </c>
      <c r="V26">
        <v>0.69</v>
      </c>
      <c r="W26" s="72">
        <v>0.74</v>
      </c>
      <c r="X26" s="68">
        <v>0.72</v>
      </c>
      <c r="Y26" s="68">
        <v>0.71</v>
      </c>
      <c r="Z26" s="68">
        <v>0.71</v>
      </c>
      <c r="AA26" s="68">
        <v>0.7</v>
      </c>
      <c r="AB26" s="68">
        <v>0.69</v>
      </c>
      <c r="AC26" s="68">
        <v>0.67</v>
      </c>
      <c r="AD26" s="76">
        <v>0.61</v>
      </c>
      <c r="AE26">
        <v>0.62</v>
      </c>
      <c r="AF26">
        <v>0.64</v>
      </c>
      <c r="AG26">
        <v>0.65</v>
      </c>
      <c r="AH26">
        <v>0.66</v>
      </c>
      <c r="AI26">
        <v>0.66</v>
      </c>
      <c r="AJ26">
        <v>0.68</v>
      </c>
      <c r="AK26" s="72">
        <v>0.7</v>
      </c>
      <c r="AL26">
        <v>0.69</v>
      </c>
      <c r="AM26">
        <v>0.69</v>
      </c>
      <c r="AN26">
        <v>0.68</v>
      </c>
      <c r="AO26">
        <v>0.68</v>
      </c>
      <c r="AP26">
        <v>0.67</v>
      </c>
      <c r="AQ26">
        <v>0.67</v>
      </c>
      <c r="AR26">
        <v>0.67</v>
      </c>
      <c r="AS26" s="87">
        <f>0.5 * (D26-MAX($D$3:$D$163))/(MIN($D$3:$D$163)-MAX($D$3:$D$163)) + 0.75</f>
        <v>0.76877270892208349</v>
      </c>
      <c r="AT26" s="17">
        <f>AZ26^N26</f>
        <v>0.958966249845841</v>
      </c>
      <c r="AU26" s="17">
        <f>(AT26+AV26)/2</f>
        <v>0.97948312492292056</v>
      </c>
      <c r="AV26" s="17">
        <f>BD26^N26</f>
        <v>1</v>
      </c>
      <c r="AW26" s="17">
        <f>PERCENTILE($K$2:$K$163, 0.05)</f>
        <v>8.5526163141549191E-2</v>
      </c>
      <c r="AX26" s="17">
        <f>PERCENTILE($K$2:$K$163, 0.95)</f>
        <v>0.95961795254787896</v>
      </c>
      <c r="AY26" s="17">
        <f>MIN(MAX(K26,AW26), AX26)</f>
        <v>0.13757885012402399</v>
      </c>
      <c r="AZ26" s="17">
        <f>AY26-$AY$164+1</f>
        <v>1.0520526869824749</v>
      </c>
      <c r="BA26" s="17">
        <f>PERCENTILE($L$2:$L$163, 0.02)</f>
        <v>-0.71261264336762919</v>
      </c>
      <c r="BB26" s="17">
        <f>PERCENTILE($L$2:$L$163, 0.98)</f>
        <v>1.6035625674371927</v>
      </c>
      <c r="BC26" s="17">
        <f>MIN(MAX(L26,BA26), BB26)</f>
        <v>-0.71261264336762919</v>
      </c>
      <c r="BD26" s="17">
        <f>BC26-$BC$164 + 1</f>
        <v>1</v>
      </c>
      <c r="BE26" s="1">
        <v>0</v>
      </c>
      <c r="BF26" s="49">
        <v>0</v>
      </c>
      <c r="BG26" s="49">
        <v>0</v>
      </c>
      <c r="BH26" s="16">
        <v>1</v>
      </c>
      <c r="BI26" s="12">
        <f>(AZ26^4)*AV26*BE26</f>
        <v>0</v>
      </c>
      <c r="BJ26" s="12">
        <f>(BD26^4) *AT26*BF26</f>
        <v>0</v>
      </c>
      <c r="BK26" s="12">
        <f>(BD26^4)*AU26*BG26*BH26</f>
        <v>0</v>
      </c>
      <c r="BL26" s="12">
        <f>MIN(BI26, 0.05*BI$164)</f>
        <v>0</v>
      </c>
      <c r="BM26" s="12">
        <f>MIN(BJ26, 0.05*BJ$164)</f>
        <v>0</v>
      </c>
      <c r="BN26" s="12">
        <f>MIN(BK26, 0.05*BK$164)</f>
        <v>0</v>
      </c>
      <c r="BO26" s="9">
        <f>BL26/$BL$164</f>
        <v>0</v>
      </c>
      <c r="BP26" s="9">
        <f>BM26/$BM$164</f>
        <v>0</v>
      </c>
      <c r="BQ26" s="45">
        <f>BN26/$BN$164</f>
        <v>0</v>
      </c>
      <c r="BR26" s="16">
        <f>O26</f>
        <v>-1</v>
      </c>
      <c r="BS26" s="55">
        <v>0</v>
      </c>
      <c r="BT26" s="10">
        <f>$D$170*BO26</f>
        <v>0</v>
      </c>
      <c r="BU26" s="14">
        <f>BT26-BS26</f>
        <v>0</v>
      </c>
      <c r="BV26" s="94">
        <f>IF(BU26&gt;1, 1, 0)</f>
        <v>0</v>
      </c>
      <c r="BW26" s="81">
        <f>IF(O26&lt;=0,P26, IF(O26=1,Q26, IF(O26=2,R26, IF(O26=3,S26, IF(O26-4,T26, IF(O26=5, U26, V26))))))</f>
        <v>0.63</v>
      </c>
      <c r="BX26" s="41">
        <f>IF(O26&lt;=0,AD26, IF(O26=1,AE26, IF(O26=2,AF26, IF(O26=3,AG26, IF(O26=4,AH26, IF(O26=5, AI26, AJ26))))))</f>
        <v>0.61</v>
      </c>
      <c r="BY26" s="80">
        <f>IF(O26&gt;=0,W26, IF(O26=-1,X26, IF(O26=-2,Y26, IF(O26=-3,Z26, IF(O26=-4,AA26, IF(O26=-5, AB26, AC26))))))</f>
        <v>0.72</v>
      </c>
      <c r="BZ26" s="79">
        <f>IF(O26&gt;=0,AK26, IF(O26=-1,AL26, IF(O26=-2,AM26, IF(O26=-3,AN26, IF(O26=-4,AO26, IF(O26=-5, AP26, AQ26))))))</f>
        <v>0.69</v>
      </c>
      <c r="CA26" s="54">
        <f>IF(C26&gt;0, IF(BU26 &gt;0, BW26, BY26), IF(BU26&gt;0, BX26, BZ26))</f>
        <v>0.72</v>
      </c>
      <c r="CB26" s="1">
        <f>BU26/CA26</f>
        <v>0</v>
      </c>
      <c r="CC26" s="42" t="e">
        <f>BS26/BT26</f>
        <v>#DIV/0!</v>
      </c>
      <c r="CD26" s="55">
        <v>0</v>
      </c>
      <c r="CE26" s="55">
        <v>152</v>
      </c>
      <c r="CF26" s="55">
        <v>81</v>
      </c>
      <c r="CG26" s="6">
        <f>SUM(CD26:CF26)</f>
        <v>233</v>
      </c>
      <c r="CH26" s="10">
        <f>BP26*$D$169</f>
        <v>0</v>
      </c>
      <c r="CI26" s="1">
        <f>CH26-CG26</f>
        <v>-233</v>
      </c>
      <c r="CJ26" s="97">
        <f>IF(CI26&gt;1, 1, 0)</f>
        <v>0</v>
      </c>
      <c r="CK26" s="81">
        <f>IF(O26&lt;=0,Q26, IF(O26=1,R26, IF(O26=2,S26, IF(O26=3,T26, IF(O26=4,U26,V26)))))</f>
        <v>0.64</v>
      </c>
      <c r="CL26" s="41">
        <f>IF(O26&lt;=0,AE26, IF(O26=1,AF26, IF(O26=2,AG26, IF(O26=3,AH26, IF(O26=4,AI26,AJ26)))))</f>
        <v>0.62</v>
      </c>
      <c r="CM26" s="80">
        <f>IF(O26&gt;=0,X26, IF(O26=-1,Y26, IF(O26=-2,Z26, IF(O26=-3,AA26, IF(O26=-4,AB26, AC26)))))</f>
        <v>0.71</v>
      </c>
      <c r="CN26" s="79">
        <f>IF(O26&gt;=0,AL26, IF(O26=-1,AM26, IF(O26=-2,AN26, IF(O26=-3,AO26, IF(O26=-4,AP26, AQ26)))))</f>
        <v>0.69</v>
      </c>
      <c r="CO26" s="54">
        <f>IF(C26&gt;0, IF(CI26 &gt;0, CK26, CM26), IF(CI26&gt;0, CL26, CN26))</f>
        <v>0.71</v>
      </c>
      <c r="CP26" s="1">
        <f>CI26/CO26</f>
        <v>-328.16901408450707</v>
      </c>
      <c r="CQ26" s="42" t="e">
        <f>CG26/CH26</f>
        <v>#DIV/0!</v>
      </c>
      <c r="CR26" s="11">
        <f>BS26+CG26+CT26</f>
        <v>298</v>
      </c>
      <c r="CS26" s="47">
        <f>BT26+CH26+CU26</f>
        <v>0</v>
      </c>
      <c r="CT26" s="55">
        <v>65</v>
      </c>
      <c r="CU26" s="10">
        <f>BQ26*$D$172</f>
        <v>0</v>
      </c>
      <c r="CV26" s="30">
        <f>CU26-CT26</f>
        <v>-65</v>
      </c>
      <c r="CW26" s="97">
        <f>IF(CV26&gt;1, 1, 0)</f>
        <v>0</v>
      </c>
      <c r="CX26" s="81">
        <f>IF(O26&lt;=0,R26, IF(O26=1,S26, IF(O26=2,T26, IF(O26=3,U26, V26))))</f>
        <v>0.66</v>
      </c>
      <c r="CY26" s="41">
        <f>IF(O26&lt;=0,AF26, IF(O26=1,AG26, IF(O26=2,AH26, IF(O26=3,AI26, AJ26))))</f>
        <v>0.64</v>
      </c>
      <c r="CZ26" s="80">
        <f>IF(O26&gt;=0,Y26, IF(O26=-1,Z26, IF(O26=-2,AA26, IF(O26=-3,AB26,  AC26))))</f>
        <v>0.71</v>
      </c>
      <c r="DA26" s="79">
        <f>IF(O26&gt;=0,AM26, IF(O26=-1,AN26, IF(O26=-2,AO26, IF(O26=-3,AP26, AQ26))))</f>
        <v>0.68</v>
      </c>
      <c r="DB26" s="54">
        <f>IF(C26&gt;0, IF(CV26 &gt;0, CX26, CZ26), IF(CV26&gt;0, CY26, DA26))</f>
        <v>0.71</v>
      </c>
      <c r="DC26" s="43">
        <f>CV26/DB26</f>
        <v>-91.549295774647888</v>
      </c>
      <c r="DD26" s="44">
        <v>0</v>
      </c>
      <c r="DE26" s="10">
        <f>BQ26*$DD$167</f>
        <v>0</v>
      </c>
      <c r="DF26" s="30">
        <f>DE26-DD26</f>
        <v>0</v>
      </c>
      <c r="DG26" s="34">
        <f>DF26*(DF26&lt;&gt;0)</f>
        <v>0</v>
      </c>
      <c r="DH26" s="21">
        <f>DG26/$DG$164</f>
        <v>0</v>
      </c>
      <c r="DI26" s="89">
        <f>DH26 * $DF$164</f>
        <v>0</v>
      </c>
      <c r="DJ26" s="91">
        <f>DB26</f>
        <v>0.71</v>
      </c>
      <c r="DK26" s="43">
        <f>DI26/DJ26</f>
        <v>0</v>
      </c>
      <c r="DL26" s="16">
        <f>O26</f>
        <v>-1</v>
      </c>
      <c r="DM26" s="53">
        <f>CR26+CT26</f>
        <v>363</v>
      </c>
      <c r="DN26">
        <f>E26/$E$164</f>
        <v>7.5782203935341214E-4</v>
      </c>
      <c r="DO26">
        <f>MAX(0,K26)</f>
        <v>0.13757885012402399</v>
      </c>
      <c r="DP26">
        <f>DO26/$DO$164</f>
        <v>1.4977405560480841E-3</v>
      </c>
      <c r="DQ26">
        <f>DN26*DP26*BF26</f>
        <v>0</v>
      </c>
      <c r="DR26">
        <f>DQ26/$DQ$164</f>
        <v>0</v>
      </c>
      <c r="DS26" s="1">
        <f>$DS$166*DR26</f>
        <v>0</v>
      </c>
      <c r="DT26" s="55">
        <v>0</v>
      </c>
      <c r="DU26" s="1">
        <f>DS26-DT26</f>
        <v>0</v>
      </c>
      <c r="DV26" t="e">
        <f>DT26/DS26</f>
        <v>#DIV/0!</v>
      </c>
    </row>
    <row r="27" spans="1:126" x14ac:dyDescent="0.2">
      <c r="A27" s="26" t="s">
        <v>227</v>
      </c>
      <c r="B27">
        <v>1</v>
      </c>
      <c r="C27">
        <v>1</v>
      </c>
      <c r="D27">
        <v>0.95085896923691504</v>
      </c>
      <c r="E27">
        <v>4.9141030763084202E-2</v>
      </c>
      <c r="F27">
        <v>0.98172427493047199</v>
      </c>
      <c r="G27">
        <v>0.93857083159214305</v>
      </c>
      <c r="H27">
        <v>0.91266193063100698</v>
      </c>
      <c r="I27">
        <v>0.92552572476124895</v>
      </c>
      <c r="J27">
        <v>0.71879909325622704</v>
      </c>
      <c r="K27">
        <v>0.25726381701466899</v>
      </c>
      <c r="L27">
        <v>0.494535794997992</v>
      </c>
      <c r="M27">
        <f>HARMEAN(D27,F27:F27, I27)</f>
        <v>0.95215013495245349</v>
      </c>
      <c r="N27">
        <f>0.6*TAN(3*(1-M27) - 1.5)</f>
        <v>-2.7562124401244983</v>
      </c>
      <c r="O27" s="83">
        <v>0</v>
      </c>
      <c r="P27">
        <v>6.44</v>
      </c>
      <c r="Q27">
        <v>6.48</v>
      </c>
      <c r="R27">
        <v>6.51</v>
      </c>
      <c r="S27">
        <v>6.54</v>
      </c>
      <c r="T27">
        <v>6.57</v>
      </c>
      <c r="U27">
        <v>6.59</v>
      </c>
      <c r="V27">
        <v>6.67</v>
      </c>
      <c r="W27" s="72">
        <v>6.78</v>
      </c>
      <c r="X27" s="68">
        <v>6.75</v>
      </c>
      <c r="Y27" s="68">
        <v>6.73</v>
      </c>
      <c r="Z27" s="68">
        <v>6.68</v>
      </c>
      <c r="AA27" s="68">
        <v>6.63</v>
      </c>
      <c r="AB27" s="68">
        <v>6.6</v>
      </c>
      <c r="AC27" s="68">
        <v>6.57</v>
      </c>
      <c r="AD27" s="76">
        <v>6.42</v>
      </c>
      <c r="AE27">
        <v>6.44</v>
      </c>
      <c r="AF27">
        <v>6.51</v>
      </c>
      <c r="AG27">
        <v>6.57</v>
      </c>
      <c r="AH27">
        <v>6.59</v>
      </c>
      <c r="AI27">
        <v>6.69</v>
      </c>
      <c r="AJ27">
        <v>6.71</v>
      </c>
      <c r="AK27" s="72">
        <v>6.89</v>
      </c>
      <c r="AL27">
        <v>6.8</v>
      </c>
      <c r="AM27">
        <v>6.74</v>
      </c>
      <c r="AN27">
        <v>6.71</v>
      </c>
      <c r="AO27">
        <v>6.68</v>
      </c>
      <c r="AP27">
        <v>6.63</v>
      </c>
      <c r="AQ27">
        <v>6.6</v>
      </c>
      <c r="AR27">
        <v>6.6</v>
      </c>
      <c r="AS27" s="87">
        <f>0.5 * (D27-MAX($D$3:$D$163))/(MIN($D$3:$D$163)-MAX($D$3:$D$163)) + 0.75</f>
        <v>0.77482842147759423</v>
      </c>
      <c r="AT27" s="17">
        <f>AZ27^N27</f>
        <v>0.64608377262616068</v>
      </c>
      <c r="AU27" s="17">
        <f>(AT27+AV27)/2</f>
        <v>0.3794442404556127</v>
      </c>
      <c r="AV27" s="17">
        <f>BD27^N27</f>
        <v>0.11280470828506477</v>
      </c>
      <c r="AW27" s="17">
        <f>PERCENTILE($K$2:$K$163, 0.05)</f>
        <v>8.5526163141549191E-2</v>
      </c>
      <c r="AX27" s="17">
        <f>PERCENTILE($K$2:$K$163, 0.95)</f>
        <v>0.95961795254787896</v>
      </c>
      <c r="AY27" s="17">
        <f>MIN(MAX(K27,AW27), AX27)</f>
        <v>0.25726381701466899</v>
      </c>
      <c r="AZ27" s="17">
        <f>AY27-$AY$164+1</f>
        <v>1.1717376538731199</v>
      </c>
      <c r="BA27" s="17">
        <f>PERCENTILE($L$2:$L$163, 0.02)</f>
        <v>-0.71261264336762919</v>
      </c>
      <c r="BB27" s="17">
        <f>PERCENTILE($L$2:$L$163, 0.98)</f>
        <v>1.6035625674371927</v>
      </c>
      <c r="BC27" s="17">
        <f>MIN(MAX(L27,BA27), BB27)</f>
        <v>0.494535794997992</v>
      </c>
      <c r="BD27" s="17">
        <f>BC27-$BC$164 + 1</f>
        <v>2.2071484383656212</v>
      </c>
      <c r="BE27" s="1">
        <v>0</v>
      </c>
      <c r="BF27" s="49">
        <v>0</v>
      </c>
      <c r="BG27" s="49">
        <v>0</v>
      </c>
      <c r="BH27" s="16">
        <v>1</v>
      </c>
      <c r="BI27" s="12">
        <f>(AZ27^4)*AV27*BE27</f>
        <v>0</v>
      </c>
      <c r="BJ27" s="12">
        <f>(BD27^4) *AT27*BF27</f>
        <v>0</v>
      </c>
      <c r="BK27" s="12">
        <f>(BD27^4)*AU27*BG27*BH27</f>
        <v>0</v>
      </c>
      <c r="BL27" s="12">
        <f>MIN(BI27, 0.05*BI$164)</f>
        <v>0</v>
      </c>
      <c r="BM27" s="12">
        <f>MIN(BJ27, 0.05*BJ$164)</f>
        <v>0</v>
      </c>
      <c r="BN27" s="12">
        <f>MIN(BK27, 0.05*BK$164)</f>
        <v>0</v>
      </c>
      <c r="BO27" s="9">
        <f>BL27/$BL$164</f>
        <v>0</v>
      </c>
      <c r="BP27" s="9">
        <f>BM27/$BM$164</f>
        <v>0</v>
      </c>
      <c r="BQ27" s="45">
        <f>BN27/$BN$164</f>
        <v>0</v>
      </c>
      <c r="BR27" s="16">
        <f>O27</f>
        <v>0</v>
      </c>
      <c r="BS27" s="55">
        <v>0</v>
      </c>
      <c r="BT27" s="10">
        <f>$D$170*BO27</f>
        <v>0</v>
      </c>
      <c r="BU27" s="14">
        <f>BT27-BS27</f>
        <v>0</v>
      </c>
      <c r="BV27" s="94">
        <f>IF(BU27&gt;1, 1, 0)</f>
        <v>0</v>
      </c>
      <c r="BW27" s="81">
        <f>IF(O27&lt;=0,P27, IF(O27=1,Q27, IF(O27=2,R27, IF(O27=3,S27, IF(O27-4,T27, IF(O27=5, U27, V27))))))</f>
        <v>6.44</v>
      </c>
      <c r="BX27" s="41">
        <f>IF(O27&lt;=0,AD27, IF(O27=1,AE27, IF(O27=2,AF27, IF(O27=3,AG27, IF(O27=4,AH27, IF(O27=5, AI27, AJ27))))))</f>
        <v>6.42</v>
      </c>
      <c r="BY27" s="80">
        <f>IF(O27&gt;=0,W27, IF(O27=-1,X27, IF(O27=-2,Y27, IF(O27=-3,Z27, IF(O27=-4,AA27, IF(O27=-5, AB27, AC27))))))</f>
        <v>6.78</v>
      </c>
      <c r="BZ27" s="79">
        <f>IF(O27&gt;=0,AK27, IF(O27=-1,AL27, IF(O27=-2,AM27, IF(O27=-3,AN27, IF(O27=-4,AO27, IF(O27=-5, AP27, AQ27))))))</f>
        <v>6.89</v>
      </c>
      <c r="CA27" s="54">
        <f>IF(C27&gt;0, IF(BU27 &gt;0, BW27, BY27), IF(BU27&gt;0, BX27, BZ27))</f>
        <v>6.78</v>
      </c>
      <c r="CB27" s="1">
        <f>BU27/CA27</f>
        <v>0</v>
      </c>
      <c r="CC27" s="42" t="e">
        <f>BS27/BT27</f>
        <v>#DIV/0!</v>
      </c>
      <c r="CD27" s="55">
        <v>0</v>
      </c>
      <c r="CE27" s="55">
        <v>396</v>
      </c>
      <c r="CF27" s="55">
        <v>0</v>
      </c>
      <c r="CG27" s="6">
        <f>SUM(CD27:CF27)</f>
        <v>396</v>
      </c>
      <c r="CH27" s="10">
        <f>BP27*$D$169</f>
        <v>0</v>
      </c>
      <c r="CI27" s="1">
        <f>CH27-CG27</f>
        <v>-396</v>
      </c>
      <c r="CJ27" s="97">
        <f>IF(CI27&gt;1, 1, 0)</f>
        <v>0</v>
      </c>
      <c r="CK27" s="81">
        <f>IF(O27&lt;=0,Q27, IF(O27=1,R27, IF(O27=2,S27, IF(O27=3,T27, IF(O27=4,U27,V27)))))</f>
        <v>6.48</v>
      </c>
      <c r="CL27" s="41">
        <f>IF(O27&lt;=0,AE27, IF(O27=1,AF27, IF(O27=2,AG27, IF(O27=3,AH27, IF(O27=4,AI27,AJ27)))))</f>
        <v>6.44</v>
      </c>
      <c r="CM27" s="80">
        <f>IF(O27&gt;=0,X27, IF(O27=-1,Y27, IF(O27=-2,Z27, IF(O27=-3,AA27, IF(O27=-4,AB27, AC27)))))</f>
        <v>6.75</v>
      </c>
      <c r="CN27" s="79">
        <f>IF(O27&gt;=0,AL27, IF(O27=-1,AM27, IF(O27=-2,AN27, IF(O27=-3,AO27, IF(O27=-4,AP27, AQ27)))))</f>
        <v>6.8</v>
      </c>
      <c r="CO27" s="54">
        <f>IF(C27&gt;0, IF(CI27 &gt;0, CK27, CM27), IF(CI27&gt;0, CL27, CN27))</f>
        <v>6.75</v>
      </c>
      <c r="CP27" s="1">
        <f>CI27/CO27</f>
        <v>-58.666666666666664</v>
      </c>
      <c r="CQ27" s="42" t="e">
        <f>CG27/CH27</f>
        <v>#DIV/0!</v>
      </c>
      <c r="CR27" s="11">
        <f>BS27+CG27+CT27</f>
        <v>403</v>
      </c>
      <c r="CS27" s="47">
        <f>BT27+CH27+CU27</f>
        <v>0</v>
      </c>
      <c r="CT27" s="55">
        <v>7</v>
      </c>
      <c r="CU27" s="10">
        <f>BQ27*$D$172</f>
        <v>0</v>
      </c>
      <c r="CV27" s="30">
        <f>CU27-CT27</f>
        <v>-7</v>
      </c>
      <c r="CW27" s="97">
        <f>IF(CV27&gt;1, 1, 0)</f>
        <v>0</v>
      </c>
      <c r="CX27" s="81">
        <f>IF(O27&lt;=0,R27, IF(O27=1,S27, IF(O27=2,T27, IF(O27=3,U27, V27))))</f>
        <v>6.51</v>
      </c>
      <c r="CY27" s="41">
        <f>IF(O27&lt;=0,AF27, IF(O27=1,AG27, IF(O27=2,AH27, IF(O27=3,AI27, AJ27))))</f>
        <v>6.51</v>
      </c>
      <c r="CZ27" s="80">
        <f>IF(O27&gt;=0,Y27, IF(O27=-1,Z27, IF(O27=-2,AA27, IF(O27=-3,AB27,  AC27))))</f>
        <v>6.73</v>
      </c>
      <c r="DA27" s="79">
        <f>IF(O27&gt;=0,AM27, IF(O27=-1,AN27, IF(O27=-2,AO27, IF(O27=-3,AP27, AQ27))))</f>
        <v>6.74</v>
      </c>
      <c r="DB27" s="54">
        <f>IF(C27&gt;0, IF(CV27 &gt;0, CX27, CZ27), IF(CV27&gt;0, CY27, DA27))</f>
        <v>6.73</v>
      </c>
      <c r="DC27" s="43">
        <f>CV27/DB27</f>
        <v>-1.0401188707280831</v>
      </c>
      <c r="DD27" s="44">
        <v>0</v>
      </c>
      <c r="DE27" s="10">
        <f>BQ27*$DD$167</f>
        <v>0</v>
      </c>
      <c r="DF27" s="30">
        <f>DE27-DD27</f>
        <v>0</v>
      </c>
      <c r="DG27" s="34">
        <f>DF27*(DF27&lt;&gt;0)</f>
        <v>0</v>
      </c>
      <c r="DH27" s="21">
        <f>DG27/$DG$164</f>
        <v>0</v>
      </c>
      <c r="DI27" s="89">
        <f>DH27 * $DF$164</f>
        <v>0</v>
      </c>
      <c r="DJ27" s="91">
        <f>DB27</f>
        <v>6.73</v>
      </c>
      <c r="DK27" s="43">
        <f>DI27/DJ27</f>
        <v>0</v>
      </c>
      <c r="DL27" s="16">
        <f>O27</f>
        <v>0</v>
      </c>
      <c r="DM27" s="53">
        <f>CR27+CT27</f>
        <v>410</v>
      </c>
      <c r="DN27">
        <f>E27/$E$164</f>
        <v>1.0022807617254797E-3</v>
      </c>
      <c r="DO27">
        <f>MAX(0,K27)</f>
        <v>0.25726381701466899</v>
      </c>
      <c r="DP27">
        <f>DO27/$DO$164</f>
        <v>2.8006808604611193E-3</v>
      </c>
      <c r="DQ27">
        <f>DN27*DP27*BF27</f>
        <v>0</v>
      </c>
      <c r="DR27">
        <f>DQ27/$DQ$164</f>
        <v>0</v>
      </c>
      <c r="DS27" s="1">
        <f>$DS$166*DR27</f>
        <v>0</v>
      </c>
      <c r="DT27" s="55">
        <v>0</v>
      </c>
      <c r="DU27" s="1">
        <f>DS27-DT27</f>
        <v>0</v>
      </c>
      <c r="DV27" t="e">
        <f>DT27/DS27</f>
        <v>#DIV/0!</v>
      </c>
    </row>
    <row r="28" spans="1:126" x14ac:dyDescent="0.2">
      <c r="A28" s="26" t="s">
        <v>248</v>
      </c>
      <c r="B28">
        <v>1</v>
      </c>
      <c r="C28">
        <v>1</v>
      </c>
      <c r="D28">
        <v>0.75829005193767396</v>
      </c>
      <c r="E28">
        <v>0.24170994806232499</v>
      </c>
      <c r="F28">
        <v>0.75883988875645603</v>
      </c>
      <c r="G28">
        <v>0.745089845382365</v>
      </c>
      <c r="H28">
        <v>0.52277475971583698</v>
      </c>
      <c r="I28">
        <v>0.62411069922448503</v>
      </c>
      <c r="J28">
        <v>0.58916153924985804</v>
      </c>
      <c r="K28">
        <v>0.44682398631168702</v>
      </c>
      <c r="L28">
        <v>0.975790203756845</v>
      </c>
      <c r="M28">
        <f>HARMEAN(D28,F28:F28, I28)</f>
        <v>0.70774121660434686</v>
      </c>
      <c r="N28">
        <f>0.6*TAN(3*(1-M28) - 1.5)</f>
        <v>-0.4312721305267157</v>
      </c>
      <c r="O28" s="83">
        <v>0</v>
      </c>
      <c r="P28">
        <v>36.49</v>
      </c>
      <c r="Q28">
        <v>36.58</v>
      </c>
      <c r="R28">
        <v>36.619999999999997</v>
      </c>
      <c r="S28">
        <v>36.72</v>
      </c>
      <c r="T28">
        <v>36.83</v>
      </c>
      <c r="U28">
        <v>36.97</v>
      </c>
      <c r="V28">
        <v>37.08</v>
      </c>
      <c r="W28" s="72">
        <v>37.82</v>
      </c>
      <c r="X28" s="68">
        <v>37.71</v>
      </c>
      <c r="Y28" s="68">
        <v>37.590000000000003</v>
      </c>
      <c r="Z28" s="68">
        <v>37.57</v>
      </c>
      <c r="AA28" s="68">
        <v>37.450000000000003</v>
      </c>
      <c r="AB28" s="68">
        <v>37.369999999999997</v>
      </c>
      <c r="AC28" s="68">
        <v>37.1</v>
      </c>
      <c r="AD28" s="76">
        <v>36.49</v>
      </c>
      <c r="AE28">
        <v>36.76</v>
      </c>
      <c r="AF28">
        <v>36.799999999999997</v>
      </c>
      <c r="AG28">
        <v>36.880000000000003</v>
      </c>
      <c r="AH28">
        <v>36.950000000000003</v>
      </c>
      <c r="AI28">
        <v>37.130000000000003</v>
      </c>
      <c r="AJ28">
        <v>37.799999999999997</v>
      </c>
      <c r="AK28" s="72">
        <v>38.1</v>
      </c>
      <c r="AL28">
        <v>37.979999999999997</v>
      </c>
      <c r="AM28">
        <v>37.82</v>
      </c>
      <c r="AN28">
        <v>37.72</v>
      </c>
      <c r="AO28">
        <v>37.520000000000003</v>
      </c>
      <c r="AP28">
        <v>37.340000000000003</v>
      </c>
      <c r="AQ28">
        <v>36.799999999999997</v>
      </c>
      <c r="AR28">
        <v>37.159999999999997</v>
      </c>
      <c r="AS28" s="87">
        <f>0.5 * (D28-MAX($D$3:$D$163))/(MIN($D$3:$D$163)-MAX($D$3:$D$163)) + 0.75</f>
        <v>0.87212353653613284</v>
      </c>
      <c r="AT28" s="17">
        <f>AZ28^N28</f>
        <v>0.87544675967643193</v>
      </c>
      <c r="AU28" s="17">
        <f>(AT28+AV28)/2</f>
        <v>0.76411654993803535</v>
      </c>
      <c r="AV28" s="17">
        <f>BD28^N28</f>
        <v>0.65278634019963866</v>
      </c>
      <c r="AW28" s="17">
        <f>PERCENTILE($K$2:$K$163, 0.05)</f>
        <v>8.5526163141549191E-2</v>
      </c>
      <c r="AX28" s="17">
        <f>PERCENTILE($K$2:$K$163, 0.95)</f>
        <v>0.95961795254787896</v>
      </c>
      <c r="AY28" s="17">
        <f>MIN(MAX(K28,AW28), AX28)</f>
        <v>0.44682398631168702</v>
      </c>
      <c r="AZ28" s="17">
        <f>AY28-$AY$164+1</f>
        <v>1.3612978231701378</v>
      </c>
      <c r="BA28" s="17">
        <f>PERCENTILE($L$2:$L$163, 0.02)</f>
        <v>-0.71261264336762919</v>
      </c>
      <c r="BB28" s="17">
        <f>PERCENTILE($L$2:$L$163, 0.98)</f>
        <v>1.6035625674371927</v>
      </c>
      <c r="BC28" s="17">
        <f>MIN(MAX(L28,BA28), BB28)</f>
        <v>0.975790203756845</v>
      </c>
      <c r="BD28" s="17">
        <f>BC28-$BC$164 + 1</f>
        <v>2.6884028471244741</v>
      </c>
      <c r="BE28" s="1">
        <v>0</v>
      </c>
      <c r="BF28" s="49">
        <v>0</v>
      </c>
      <c r="BG28" s="49">
        <v>0</v>
      </c>
      <c r="BH28" s="16">
        <v>1</v>
      </c>
      <c r="BI28" s="12">
        <f>(AZ28^4)*AV28*BE28</f>
        <v>0</v>
      </c>
      <c r="BJ28" s="12">
        <f>(BD28^4) *AT28*BF28</f>
        <v>0</v>
      </c>
      <c r="BK28" s="12">
        <f>(BD28^4)*AU28*BG28*BH28</f>
        <v>0</v>
      </c>
      <c r="BL28" s="12">
        <f>MIN(BI28, 0.05*BI$164)</f>
        <v>0</v>
      </c>
      <c r="BM28" s="12">
        <f>MIN(BJ28, 0.05*BJ$164)</f>
        <v>0</v>
      </c>
      <c r="BN28" s="12">
        <f>MIN(BK28, 0.05*BK$164)</f>
        <v>0</v>
      </c>
      <c r="BO28" s="9">
        <f>BL28/$BL$164</f>
        <v>0</v>
      </c>
      <c r="BP28" s="9">
        <f>BM28/$BM$164</f>
        <v>0</v>
      </c>
      <c r="BQ28" s="45">
        <f>BN28/$BN$164</f>
        <v>0</v>
      </c>
      <c r="BR28" s="16">
        <f>O28</f>
        <v>0</v>
      </c>
      <c r="BS28" s="55">
        <v>0</v>
      </c>
      <c r="BT28" s="10">
        <f>$D$170*BO28</f>
        <v>0</v>
      </c>
      <c r="BU28" s="14">
        <f>BT28-BS28</f>
        <v>0</v>
      </c>
      <c r="BV28" s="94">
        <f>IF(BU28&gt;1, 1, 0)</f>
        <v>0</v>
      </c>
      <c r="BW28" s="81">
        <f>IF(O28&lt;=0,P28, IF(O28=1,Q28, IF(O28=2,R28, IF(O28=3,S28, IF(O28-4,T28, IF(O28=5, U28, V28))))))</f>
        <v>36.49</v>
      </c>
      <c r="BX28" s="41">
        <f>IF(O28&lt;=0,AD28, IF(O28=1,AE28, IF(O28=2,AF28, IF(O28=3,AG28, IF(O28=4,AH28, IF(O28=5, AI28, AJ28))))))</f>
        <v>36.49</v>
      </c>
      <c r="BY28" s="80">
        <f>IF(O28&gt;=0,W28, IF(O28=-1,X28, IF(O28=-2,Y28, IF(O28=-3,Z28, IF(O28=-4,AA28, IF(O28=-5, AB28, AC28))))))</f>
        <v>37.82</v>
      </c>
      <c r="BZ28" s="79">
        <f>IF(O28&gt;=0,AK28, IF(O28=-1,AL28, IF(O28=-2,AM28, IF(O28=-3,AN28, IF(O28=-4,AO28, IF(O28=-5, AP28, AQ28))))))</f>
        <v>38.1</v>
      </c>
      <c r="CA28" s="54">
        <f>IF(C28&gt;0, IF(BU28 &gt;0, BW28, BY28), IF(BU28&gt;0, BX28, BZ28))</f>
        <v>37.82</v>
      </c>
      <c r="CB28" s="1">
        <f>BU28/CA28</f>
        <v>0</v>
      </c>
      <c r="CC28" s="42" t="e">
        <f>BS28/BT28</f>
        <v>#DIV/0!</v>
      </c>
      <c r="CD28" s="55">
        <v>37</v>
      </c>
      <c r="CE28" s="55">
        <v>0</v>
      </c>
      <c r="CF28" s="55">
        <v>0</v>
      </c>
      <c r="CG28" s="6">
        <f>SUM(CD28:CF28)</f>
        <v>37</v>
      </c>
      <c r="CH28" s="10">
        <f>BP28*$D$169</f>
        <v>0</v>
      </c>
      <c r="CI28" s="1">
        <f>CH28-CG28</f>
        <v>-37</v>
      </c>
      <c r="CJ28" s="97">
        <f>IF(CI28&gt;1, 1, 0)</f>
        <v>0</v>
      </c>
      <c r="CK28" s="81">
        <f>IF(O28&lt;=0,Q28, IF(O28=1,R28, IF(O28=2,S28, IF(O28=3,T28, IF(O28=4,U28,V28)))))</f>
        <v>36.58</v>
      </c>
      <c r="CL28" s="41">
        <f>IF(O28&lt;=0,AE28, IF(O28=1,AF28, IF(O28=2,AG28, IF(O28=3,AH28, IF(O28=4,AI28,AJ28)))))</f>
        <v>36.76</v>
      </c>
      <c r="CM28" s="80">
        <f>IF(O28&gt;=0,X28, IF(O28=-1,Y28, IF(O28=-2,Z28, IF(O28=-3,AA28, IF(O28=-4,AB28, AC28)))))</f>
        <v>37.71</v>
      </c>
      <c r="CN28" s="79">
        <f>IF(O28&gt;=0,AL28, IF(O28=-1,AM28, IF(O28=-2,AN28, IF(O28=-3,AO28, IF(O28=-4,AP28, AQ28)))))</f>
        <v>37.979999999999997</v>
      </c>
      <c r="CO28" s="54">
        <f>IF(C28&gt;0, IF(CI28 &gt;0, CK28, CM28), IF(CI28&gt;0, CL28, CN28))</f>
        <v>37.71</v>
      </c>
      <c r="CP28" s="1">
        <f>CI28/CO28</f>
        <v>-0.98117210289047996</v>
      </c>
      <c r="CQ28" s="42" t="e">
        <f>CG28/CH28</f>
        <v>#DIV/0!</v>
      </c>
      <c r="CR28" s="11">
        <f>BS28+CG28+CT28</f>
        <v>111</v>
      </c>
      <c r="CS28" s="47">
        <f>BT28+CH28+CU28</f>
        <v>0</v>
      </c>
      <c r="CT28" s="55">
        <v>74</v>
      </c>
      <c r="CU28" s="10">
        <f>BQ28*$D$172</f>
        <v>0</v>
      </c>
      <c r="CV28" s="30">
        <f>CU28-CT28</f>
        <v>-74</v>
      </c>
      <c r="CW28" s="97">
        <f>IF(CV28&gt;1, 1, 0)</f>
        <v>0</v>
      </c>
      <c r="CX28" s="81">
        <f>IF(O28&lt;=0,R28, IF(O28=1,S28, IF(O28=2,T28, IF(O28=3,U28, V28))))</f>
        <v>36.619999999999997</v>
      </c>
      <c r="CY28" s="41">
        <f>IF(O28&lt;=0,AF28, IF(O28=1,AG28, IF(O28=2,AH28, IF(O28=3,AI28, AJ28))))</f>
        <v>36.799999999999997</v>
      </c>
      <c r="CZ28" s="80">
        <f>IF(O28&gt;=0,Y28, IF(O28=-1,Z28, IF(O28=-2,AA28, IF(O28=-3,AB28,  AC28))))</f>
        <v>37.590000000000003</v>
      </c>
      <c r="DA28" s="79">
        <f>IF(O28&gt;=0,AM28, IF(O28=-1,AN28, IF(O28=-2,AO28, IF(O28=-3,AP28, AQ28))))</f>
        <v>37.82</v>
      </c>
      <c r="DB28" s="54">
        <f>IF(C28&gt;0, IF(CV28 &gt;0, CX28, CZ28), IF(CV28&gt;0, CY28, DA28))</f>
        <v>37.590000000000003</v>
      </c>
      <c r="DC28" s="43">
        <f>CV28/DB28</f>
        <v>-1.9686086725192868</v>
      </c>
      <c r="DD28" s="44">
        <v>0</v>
      </c>
      <c r="DE28" s="10">
        <f>BQ28*$DD$167</f>
        <v>0</v>
      </c>
      <c r="DF28" s="30">
        <f>DE28-DD28</f>
        <v>0</v>
      </c>
      <c r="DG28" s="34">
        <f>DF28*(DF28&lt;&gt;0)</f>
        <v>0</v>
      </c>
      <c r="DH28" s="21">
        <f>DG28/$DG$164</f>
        <v>0</v>
      </c>
      <c r="DI28" s="89">
        <f>DH28 * $DF$164</f>
        <v>0</v>
      </c>
      <c r="DJ28" s="91">
        <f>DB28</f>
        <v>37.590000000000003</v>
      </c>
      <c r="DK28" s="43">
        <f>DI28/DJ28</f>
        <v>0</v>
      </c>
      <c r="DL28" s="16">
        <f>O28</f>
        <v>0</v>
      </c>
      <c r="DM28" s="53">
        <f>CR28+CT28</f>
        <v>185</v>
      </c>
      <c r="DN28">
        <f>E28/$E$164</f>
        <v>4.929917567836715E-3</v>
      </c>
      <c r="DO28">
        <f>MAX(0,K28)</f>
        <v>0.44682398631168702</v>
      </c>
      <c r="DP28">
        <f>DO28/$DO$164</f>
        <v>4.8643116664428892E-3</v>
      </c>
      <c r="DQ28">
        <f>DN28*DP28*BF28</f>
        <v>0</v>
      </c>
      <c r="DR28">
        <f>DQ28/$DQ$164</f>
        <v>0</v>
      </c>
      <c r="DS28" s="1">
        <f>$DS$166*DR28</f>
        <v>0</v>
      </c>
      <c r="DT28" s="55">
        <v>0</v>
      </c>
      <c r="DU28" s="1">
        <f>DS28-DT28</f>
        <v>0</v>
      </c>
      <c r="DV28" t="e">
        <f>DT28/DS28</f>
        <v>#DIV/0!</v>
      </c>
    </row>
    <row r="29" spans="1:126" x14ac:dyDescent="0.2">
      <c r="A29" s="26" t="s">
        <v>142</v>
      </c>
      <c r="B29">
        <v>1</v>
      </c>
      <c r="C29">
        <v>1</v>
      </c>
      <c r="D29">
        <v>0.87208008898776401</v>
      </c>
      <c r="E29">
        <v>0.12791991101223499</v>
      </c>
      <c r="F29">
        <v>0.81599123767798398</v>
      </c>
      <c r="G29">
        <v>0.82129277566539904</v>
      </c>
      <c r="H29">
        <v>0.56147021546261</v>
      </c>
      <c r="I29">
        <v>0.67906658856899804</v>
      </c>
      <c r="J29">
        <v>0.64957723690095603</v>
      </c>
      <c r="K29">
        <v>0.44734099342065398</v>
      </c>
      <c r="L29">
        <v>-0.121013137822093</v>
      </c>
      <c r="M29">
        <f>HARMEAN(D29,F29:F29, I29)</f>
        <v>0.78027533400043492</v>
      </c>
      <c r="N29">
        <f>0.6*TAN(3*(1-M29) - 1.5)</f>
        <v>-0.67049287953686754</v>
      </c>
      <c r="O29" s="83">
        <v>0</v>
      </c>
      <c r="P29">
        <v>44.1</v>
      </c>
      <c r="Q29">
        <v>44.31</v>
      </c>
      <c r="R29">
        <v>44.81</v>
      </c>
      <c r="S29">
        <v>45.05</v>
      </c>
      <c r="T29">
        <v>45.33</v>
      </c>
      <c r="U29">
        <v>45.61</v>
      </c>
      <c r="V29">
        <v>46.29</v>
      </c>
      <c r="W29" s="72">
        <v>47.91</v>
      </c>
      <c r="X29" s="68">
        <v>47.47</v>
      </c>
      <c r="Y29" s="68">
        <v>47.18</v>
      </c>
      <c r="Z29" s="68">
        <v>46.87</v>
      </c>
      <c r="AA29" s="68">
        <v>46.52</v>
      </c>
      <c r="AB29" s="68">
        <v>46.08</v>
      </c>
      <c r="AC29" s="68">
        <v>45.3</v>
      </c>
      <c r="AD29" s="76">
        <v>43.87</v>
      </c>
      <c r="AE29">
        <v>44.01</v>
      </c>
      <c r="AF29">
        <v>44.26</v>
      </c>
      <c r="AG29">
        <v>44.51</v>
      </c>
      <c r="AH29">
        <v>45.27</v>
      </c>
      <c r="AI29">
        <v>45.85</v>
      </c>
      <c r="AJ29">
        <v>46.05</v>
      </c>
      <c r="AK29" s="72">
        <v>47.88</v>
      </c>
      <c r="AL29">
        <v>47.31</v>
      </c>
      <c r="AM29">
        <v>47.2</v>
      </c>
      <c r="AN29">
        <v>46.94</v>
      </c>
      <c r="AO29">
        <v>46.29</v>
      </c>
      <c r="AP29">
        <v>45.79</v>
      </c>
      <c r="AQ29">
        <v>45.41</v>
      </c>
      <c r="AR29">
        <v>45.91</v>
      </c>
      <c r="AS29" s="87">
        <f>0.5 * (D29-MAX($D$3:$D$163))/(MIN($D$3:$D$163)-MAX($D$3:$D$163)) + 0.75</f>
        <v>0.81463131555583901</v>
      </c>
      <c r="AT29" s="17">
        <f>AZ29^N29</f>
        <v>0.81297051759350558</v>
      </c>
      <c r="AU29" s="17">
        <f>(AT29+AV29)/2</f>
        <v>0.7726207942404284</v>
      </c>
      <c r="AV29" s="17">
        <f>BD29^N29</f>
        <v>0.73227107088735122</v>
      </c>
      <c r="AW29" s="17">
        <f>PERCENTILE($K$2:$K$163, 0.05)</f>
        <v>8.5526163141549191E-2</v>
      </c>
      <c r="AX29" s="17">
        <f>PERCENTILE($K$2:$K$163, 0.95)</f>
        <v>0.95961795254787896</v>
      </c>
      <c r="AY29" s="17">
        <f>MIN(MAX(K29,AW29), AX29)</f>
        <v>0.44734099342065398</v>
      </c>
      <c r="AZ29" s="17">
        <f>AY29-$AY$164+1</f>
        <v>1.3618148302791049</v>
      </c>
      <c r="BA29" s="17">
        <f>PERCENTILE($L$2:$L$163, 0.02)</f>
        <v>-0.71261264336762919</v>
      </c>
      <c r="BB29" s="17">
        <f>PERCENTILE($L$2:$L$163, 0.98)</f>
        <v>1.6035625674371927</v>
      </c>
      <c r="BC29" s="17">
        <f>MIN(MAX(L29,BA29), BB29)</f>
        <v>-0.121013137822093</v>
      </c>
      <c r="BD29" s="17">
        <f>BC29-$BC$164 + 1</f>
        <v>1.5915995055455361</v>
      </c>
      <c r="BE29" s="1">
        <v>1</v>
      </c>
      <c r="BF29" s="15">
        <v>1</v>
      </c>
      <c r="BG29" s="15">
        <v>1</v>
      </c>
      <c r="BH29" s="16">
        <v>1</v>
      </c>
      <c r="BI29" s="12">
        <f>(AZ29^4)*AV29*BE29</f>
        <v>2.518512523245477</v>
      </c>
      <c r="BJ29" s="12">
        <f>(BD29^4) *AT29*BF29</f>
        <v>5.2168695649835097</v>
      </c>
      <c r="BK29" s="12">
        <f>(BD29^4)*AU29*BG29*BH29</f>
        <v>4.9579435164236223</v>
      </c>
      <c r="BL29" s="12">
        <f>MIN(BI29, 0.05*BI$164)</f>
        <v>2.518512523245477</v>
      </c>
      <c r="BM29" s="12">
        <f>MIN(BJ29, 0.05*BJ$164)</f>
        <v>5.2168695649835097</v>
      </c>
      <c r="BN29" s="12">
        <f>MIN(BK29, 0.05*BK$164)</f>
        <v>4.9579435164236223</v>
      </c>
      <c r="BO29" s="9">
        <f>BL29/$BL$164</f>
        <v>6.9853273062249633E-3</v>
      </c>
      <c r="BP29" s="9">
        <f>BM29/$BM$164</f>
        <v>2.007822234428963E-3</v>
      </c>
      <c r="BQ29" s="45">
        <f>BN29/$BN$164</f>
        <v>1.3858109545027257E-3</v>
      </c>
      <c r="BR29" s="16">
        <f>O29</f>
        <v>0</v>
      </c>
      <c r="BS29" s="55">
        <v>918</v>
      </c>
      <c r="BT29" s="10">
        <f>$D$170*BO29</f>
        <v>732.24056724523098</v>
      </c>
      <c r="BU29" s="14">
        <f>BT29-BS29</f>
        <v>-185.75943275476902</v>
      </c>
      <c r="BV29" s="94">
        <f>IF(BU29&gt;1, 1, 0)</f>
        <v>0</v>
      </c>
      <c r="BW29" s="81">
        <f>IF(O29&lt;=0,P29, IF(O29=1,Q29, IF(O29=2,R29, IF(O29=3,S29, IF(O29-4,T29, IF(O29=5, U29, V29))))))</f>
        <v>44.1</v>
      </c>
      <c r="BX29" s="41">
        <f>IF(O29&lt;=0,AD29, IF(O29=1,AE29, IF(O29=2,AF29, IF(O29=3,AG29, IF(O29=4,AH29, IF(O29=5, AI29, AJ29))))))</f>
        <v>43.87</v>
      </c>
      <c r="BY29" s="80">
        <f>IF(O29&gt;=0,W29, IF(O29=-1,X29, IF(O29=-2,Y29, IF(O29=-3,Z29, IF(O29=-4,AA29, IF(O29=-5, AB29, AC29))))))</f>
        <v>47.91</v>
      </c>
      <c r="BZ29" s="79">
        <f>IF(O29&gt;=0,AK29, IF(O29=-1,AL29, IF(O29=-2,AM29, IF(O29=-3,AN29, IF(O29=-4,AO29, IF(O29=-5, AP29, AQ29))))))</f>
        <v>47.88</v>
      </c>
      <c r="CA29" s="54">
        <f>IF(C29&gt;0, IF(BU29 &gt;0, BW29, BY29), IF(BU29&gt;0, BX29, BZ29))</f>
        <v>47.91</v>
      </c>
      <c r="CB29" s="1">
        <f>BU29/CA29</f>
        <v>-3.877258041218306</v>
      </c>
      <c r="CC29" s="42">
        <f>BS29/BT29</f>
        <v>1.2536863444395281</v>
      </c>
      <c r="CD29" s="55">
        <v>0</v>
      </c>
      <c r="CE29" s="55">
        <v>1102</v>
      </c>
      <c r="CF29" s="55">
        <v>0</v>
      </c>
      <c r="CG29" s="6">
        <f>SUM(CD29:CF29)</f>
        <v>1102</v>
      </c>
      <c r="CH29" s="10">
        <f>BP29*$D$169</f>
        <v>290.46505699790913</v>
      </c>
      <c r="CI29" s="1">
        <f>CH29-CG29</f>
        <v>-811.53494300209081</v>
      </c>
      <c r="CJ29" s="97">
        <f>IF(CI29&gt;1, 1, 0)</f>
        <v>0</v>
      </c>
      <c r="CK29" s="81">
        <f>IF(O29&lt;=0,Q29, IF(O29=1,R29, IF(O29=2,S29, IF(O29=3,T29, IF(O29=4,U29,V29)))))</f>
        <v>44.31</v>
      </c>
      <c r="CL29" s="41">
        <f>IF(O29&lt;=0,AE29, IF(O29=1,AF29, IF(O29=2,AG29, IF(O29=3,AH29, IF(O29=4,AI29,AJ29)))))</f>
        <v>44.01</v>
      </c>
      <c r="CM29" s="80">
        <f>IF(O29&gt;=0,X29, IF(O29=-1,Y29, IF(O29=-2,Z29, IF(O29=-3,AA29, IF(O29=-4,AB29, AC29)))))</f>
        <v>47.47</v>
      </c>
      <c r="CN29" s="79">
        <f>IF(O29&gt;=0,AL29, IF(O29=-1,AM29, IF(O29=-2,AN29, IF(O29=-3,AO29, IF(O29=-4,AP29, AQ29)))))</f>
        <v>47.31</v>
      </c>
      <c r="CO29" s="54">
        <f>IF(C29&gt;0, IF(CI29 &gt;0, CK29, CM29), IF(CI29&gt;0, CL29, CN29))</f>
        <v>47.47</v>
      </c>
      <c r="CP29" s="1">
        <f>CI29/CO29</f>
        <v>-17.095743480136736</v>
      </c>
      <c r="CQ29" s="42">
        <f>CG29/CH29</f>
        <v>3.7939159064077459</v>
      </c>
      <c r="CR29" s="11">
        <f>BS29+CG29+CT29</f>
        <v>2158</v>
      </c>
      <c r="CS29" s="47">
        <f>BT29+CH29+CU29</f>
        <v>1033.0616232088246</v>
      </c>
      <c r="CT29" s="55">
        <v>138</v>
      </c>
      <c r="CU29" s="10">
        <f>BQ29*$D$172</f>
        <v>10.355998965684329</v>
      </c>
      <c r="CV29" s="30">
        <f>CU29-CT29</f>
        <v>-127.64400103431566</v>
      </c>
      <c r="CW29" s="97">
        <f>IF(CV29&gt;1, 1, 0)</f>
        <v>0</v>
      </c>
      <c r="CX29" s="81">
        <f>IF(O29&lt;=0,R29, IF(O29=1,S29, IF(O29=2,T29, IF(O29=3,U29, V29))))</f>
        <v>44.81</v>
      </c>
      <c r="CY29" s="41">
        <f>IF(O29&lt;=0,AF29, IF(O29=1,AG29, IF(O29=2,AH29, IF(O29=3,AI29, AJ29))))</f>
        <v>44.26</v>
      </c>
      <c r="CZ29" s="80">
        <f>IF(O29&gt;=0,Y29, IF(O29=-1,Z29, IF(O29=-2,AA29, IF(O29=-3,AB29,  AC29))))</f>
        <v>47.18</v>
      </c>
      <c r="DA29" s="79">
        <f>IF(O29&gt;=0,AM29, IF(O29=-1,AN29, IF(O29=-2,AO29, IF(O29=-3,AP29, AQ29))))</f>
        <v>47.2</v>
      </c>
      <c r="DB29" s="54">
        <f>IF(C29&gt;0, IF(CV29 &gt;0, CX29, CZ29), IF(CV29&gt;0, CY29, DA29))</f>
        <v>47.18</v>
      </c>
      <c r="DC29" s="43">
        <f>CV29/DB29</f>
        <v>-2.7054684407442915</v>
      </c>
      <c r="DD29" s="44">
        <v>0</v>
      </c>
      <c r="DE29" s="10">
        <f>BQ29*$DD$167</f>
        <v>6.4127570433040928</v>
      </c>
      <c r="DF29" s="30">
        <f>DE29-DD29</f>
        <v>6.4127570433040928</v>
      </c>
      <c r="DG29" s="34">
        <f>DF29*(DF29&lt;&gt;0)</f>
        <v>6.4127570433040928</v>
      </c>
      <c r="DH29" s="21">
        <f>DG29/$DG$164</f>
        <v>1.3858109545027265E-3</v>
      </c>
      <c r="DI29" s="89">
        <f>DH29 * $DF$164</f>
        <v>6.4127570433040928</v>
      </c>
      <c r="DJ29" s="91">
        <f>DB29</f>
        <v>47.18</v>
      </c>
      <c r="DK29" s="43">
        <f>DI29/DJ29</f>
        <v>0.13592109036252847</v>
      </c>
      <c r="DL29" s="16">
        <f>O29</f>
        <v>0</v>
      </c>
      <c r="DM29" s="53">
        <f>CR29+CT29</f>
        <v>2296</v>
      </c>
      <c r="DN29">
        <f>E29/$E$164</f>
        <v>2.6090552814678407E-3</v>
      </c>
      <c r="DO29">
        <f>MAX(0,K29)</f>
        <v>0.44734099342065398</v>
      </c>
      <c r="DP29">
        <f>DO29/$DO$164</f>
        <v>4.8699400207587373E-3</v>
      </c>
      <c r="DQ29">
        <f>DN29*DP29*BF29</f>
        <v>1.2705942731592189E-5</v>
      </c>
      <c r="DR29">
        <f>DQ29/$DQ$164</f>
        <v>3.4056961495397609E-3</v>
      </c>
      <c r="DS29" s="1">
        <f>$DS$166*DR29</f>
        <v>270.26662820602485</v>
      </c>
      <c r="DT29" s="55">
        <v>0</v>
      </c>
      <c r="DU29" s="1">
        <f>DS29-DT29</f>
        <v>270.26662820602485</v>
      </c>
      <c r="DV29">
        <f>DT29/DS29</f>
        <v>0</v>
      </c>
    </row>
    <row r="30" spans="1:126" x14ac:dyDescent="0.2">
      <c r="A30" s="26" t="s">
        <v>249</v>
      </c>
      <c r="B30">
        <v>1</v>
      </c>
      <c r="C30">
        <v>1</v>
      </c>
      <c r="D30">
        <v>0.84139033160207699</v>
      </c>
      <c r="E30">
        <v>0.15860966839792201</v>
      </c>
      <c r="F30">
        <v>0.79658323400873998</v>
      </c>
      <c r="G30">
        <v>0.83869619724195499</v>
      </c>
      <c r="H30">
        <v>0.44546594233180098</v>
      </c>
      <c r="I30">
        <v>0.611236935921321</v>
      </c>
      <c r="J30">
        <v>0.58388882164705203</v>
      </c>
      <c r="K30">
        <v>0.55028222056309295</v>
      </c>
      <c r="L30">
        <v>1.7300848690834101</v>
      </c>
      <c r="M30">
        <f>HARMEAN(D30,F30:F30, I30)</f>
        <v>0.73531260783137087</v>
      </c>
      <c r="N30">
        <f>0.6*TAN(3*(1-M30) - 1.5)</f>
        <v>-0.51149395960515853</v>
      </c>
      <c r="O30" s="83">
        <v>0</v>
      </c>
      <c r="P30">
        <v>44.96</v>
      </c>
      <c r="Q30">
        <v>45.06</v>
      </c>
      <c r="R30">
        <v>45.37</v>
      </c>
      <c r="S30">
        <v>45.48</v>
      </c>
      <c r="T30">
        <v>45.6</v>
      </c>
      <c r="U30">
        <v>45.64</v>
      </c>
      <c r="V30">
        <v>45.89</v>
      </c>
      <c r="W30" s="72">
        <v>46.65</v>
      </c>
      <c r="X30" s="68">
        <v>46.33</v>
      </c>
      <c r="Y30" s="68">
        <v>46.24</v>
      </c>
      <c r="Z30" s="68">
        <v>46.16</v>
      </c>
      <c r="AA30" s="68">
        <v>46.04</v>
      </c>
      <c r="AB30" s="68">
        <v>45.86</v>
      </c>
      <c r="AC30" s="68">
        <v>45.61</v>
      </c>
      <c r="AD30" s="76">
        <v>44.96</v>
      </c>
      <c r="AE30">
        <v>45.09</v>
      </c>
      <c r="AF30">
        <v>45.18</v>
      </c>
      <c r="AG30">
        <v>45.31</v>
      </c>
      <c r="AH30">
        <v>45.46</v>
      </c>
      <c r="AI30">
        <v>45.74</v>
      </c>
      <c r="AJ30">
        <v>45.97</v>
      </c>
      <c r="AK30" s="72">
        <v>46.72</v>
      </c>
      <c r="AL30">
        <v>46.67</v>
      </c>
      <c r="AM30">
        <v>46.5</v>
      </c>
      <c r="AN30">
        <v>46.17</v>
      </c>
      <c r="AO30">
        <v>45.78</v>
      </c>
      <c r="AP30">
        <v>45.73</v>
      </c>
      <c r="AQ30">
        <v>45.39</v>
      </c>
      <c r="AR30">
        <v>45.72</v>
      </c>
      <c r="AS30" s="87">
        <f>0.5 * (D30-MAX($D$3:$D$163))/(MIN($D$3:$D$163)-MAX($D$3:$D$163)) + 0.75</f>
        <v>0.83013726281792521</v>
      </c>
      <c r="AT30" s="17">
        <f>AZ30^N30</f>
        <v>0.82264421681498179</v>
      </c>
      <c r="AU30" s="17">
        <f>(AT30+AV30)/2</f>
        <v>0.6821335967710469</v>
      </c>
      <c r="AV30" s="17">
        <f>BD30^N30</f>
        <v>0.54162297672711202</v>
      </c>
      <c r="AW30" s="17">
        <f>PERCENTILE($K$2:$K$163, 0.05)</f>
        <v>8.5526163141549191E-2</v>
      </c>
      <c r="AX30" s="17">
        <f>PERCENTILE($K$2:$K$163, 0.95)</f>
        <v>0.95961795254787896</v>
      </c>
      <c r="AY30" s="17">
        <f>MIN(MAX(K30,AW30), AX30)</f>
        <v>0.55028222056309295</v>
      </c>
      <c r="AZ30" s="17">
        <f>AY30-$AY$164+1</f>
        <v>1.4647560574215437</v>
      </c>
      <c r="BA30" s="17">
        <f>PERCENTILE($L$2:$L$163, 0.02)</f>
        <v>-0.71261264336762919</v>
      </c>
      <c r="BB30" s="17">
        <f>PERCENTILE($L$2:$L$163, 0.98)</f>
        <v>1.6035625674371927</v>
      </c>
      <c r="BC30" s="17">
        <f>MIN(MAX(L30,BA30), BB30)</f>
        <v>1.6035625674371927</v>
      </c>
      <c r="BD30" s="17">
        <f>BC30-$BC$164 + 1</f>
        <v>3.3161752108048219</v>
      </c>
      <c r="BE30" s="1">
        <v>0</v>
      </c>
      <c r="BF30" s="50">
        <v>0.5</v>
      </c>
      <c r="BG30" s="15">
        <v>1</v>
      </c>
      <c r="BH30" s="16">
        <v>1</v>
      </c>
      <c r="BI30" s="12">
        <f>(AZ30^4)*AV30*BE30</f>
        <v>0</v>
      </c>
      <c r="BJ30" s="12">
        <f>(BD30^4) *AT30*BF30</f>
        <v>49.74299465946455</v>
      </c>
      <c r="BK30" s="12">
        <f>(BD30^4)*AU30*BG30*BH30</f>
        <v>82.493421013995714</v>
      </c>
      <c r="BL30" s="12">
        <f>MIN(BI30, 0.05*BI$164)</f>
        <v>0</v>
      </c>
      <c r="BM30" s="12">
        <f>MIN(BJ30, 0.05*BJ$164)</f>
        <v>49.74299465946455</v>
      </c>
      <c r="BN30" s="12">
        <f>MIN(BK30, 0.05*BK$164)</f>
        <v>82.493421013995714</v>
      </c>
      <c r="BO30" s="9">
        <f>BL30/$BL$164</f>
        <v>0</v>
      </c>
      <c r="BP30" s="9">
        <f>BM30/$BM$164</f>
        <v>1.914464017937734E-2</v>
      </c>
      <c r="BQ30" s="45">
        <f>BN30/$BN$164</f>
        <v>2.3058005025048116E-2</v>
      </c>
      <c r="BR30" s="16">
        <f>O30</f>
        <v>0</v>
      </c>
      <c r="BS30" s="55">
        <v>0</v>
      </c>
      <c r="BT30" s="10">
        <f>$D$170*BO30</f>
        <v>0</v>
      </c>
      <c r="BU30" s="14">
        <f>BT30-BS30</f>
        <v>0</v>
      </c>
      <c r="BV30" s="94">
        <f>IF(BU30&gt;1, 1, 0)</f>
        <v>0</v>
      </c>
      <c r="BW30" s="81">
        <f>IF(O30&lt;=0,P30, IF(O30=1,Q30, IF(O30=2,R30, IF(O30=3,S30, IF(O30-4,T30, IF(O30=5, U30, V30))))))</f>
        <v>44.96</v>
      </c>
      <c r="BX30" s="41">
        <f>IF(O30&lt;=0,AD30, IF(O30=1,AE30, IF(O30=2,AF30, IF(O30=3,AG30, IF(O30=4,AH30, IF(O30=5, AI30, AJ30))))))</f>
        <v>44.96</v>
      </c>
      <c r="BY30" s="80">
        <f>IF(O30&gt;=0,W30, IF(O30=-1,X30, IF(O30=-2,Y30, IF(O30=-3,Z30, IF(O30=-4,AA30, IF(O30=-5, AB30, AC30))))))</f>
        <v>46.65</v>
      </c>
      <c r="BZ30" s="79">
        <f>IF(O30&gt;=0,AK30, IF(O30=-1,AL30, IF(O30=-2,AM30, IF(O30=-3,AN30, IF(O30=-4,AO30, IF(O30=-5, AP30, AQ30))))))</f>
        <v>46.72</v>
      </c>
      <c r="CA30" s="54">
        <f>IF(C30&gt;0, IF(BU30 &gt;0, BW30, BY30), IF(BU30&gt;0, BX30, BZ30))</f>
        <v>46.65</v>
      </c>
      <c r="CB30" s="1">
        <f>BU30/CA30</f>
        <v>0</v>
      </c>
      <c r="CC30" s="42" t="e">
        <f>BS30/BT30</f>
        <v>#DIV/0!</v>
      </c>
      <c r="CD30" s="55">
        <v>0</v>
      </c>
      <c r="CE30" s="55">
        <v>0</v>
      </c>
      <c r="CF30" s="55">
        <v>0</v>
      </c>
      <c r="CG30" s="6">
        <f>SUM(CD30:CF30)</f>
        <v>0</v>
      </c>
      <c r="CH30" s="10">
        <f>BP30*$D$169</f>
        <v>2769.5923003307316</v>
      </c>
      <c r="CI30" s="1">
        <f>CH30-CG30</f>
        <v>2769.5923003307316</v>
      </c>
      <c r="CJ30" s="97">
        <f>IF(CI30&gt;1, 1, 0)</f>
        <v>1</v>
      </c>
      <c r="CK30" s="81">
        <f>IF(O30&lt;=0,Q30, IF(O30=1,R30, IF(O30=2,S30, IF(O30=3,T30, IF(O30=4,U30,V30)))))</f>
        <v>45.06</v>
      </c>
      <c r="CL30" s="41">
        <f>IF(O30&lt;=0,AE30, IF(O30=1,AF30, IF(O30=2,AG30, IF(O30=3,AH30, IF(O30=4,AI30,AJ30)))))</f>
        <v>45.09</v>
      </c>
      <c r="CM30" s="80">
        <f>IF(O30&gt;=0,X30, IF(O30=-1,Y30, IF(O30=-2,Z30, IF(O30=-3,AA30, IF(O30=-4,AB30, AC30)))))</f>
        <v>46.33</v>
      </c>
      <c r="CN30" s="79">
        <f>IF(O30&gt;=0,AL30, IF(O30=-1,AM30, IF(O30=-2,AN30, IF(O30=-3,AO30, IF(O30=-4,AP30, AQ30)))))</f>
        <v>46.67</v>
      </c>
      <c r="CO30" s="54">
        <f>IF(C30&gt;0, IF(CI30 &gt;0, CK30, CM30), IF(CI30&gt;0, CL30, CN30))</f>
        <v>45.06</v>
      </c>
      <c r="CP30" s="1">
        <f>CI30/CO30</f>
        <v>61.464542839119652</v>
      </c>
      <c r="CQ30" s="42">
        <f>CG30/CH30</f>
        <v>0</v>
      </c>
      <c r="CR30" s="11">
        <f>BS30+CG30+CT30</f>
        <v>91</v>
      </c>
      <c r="CS30" s="47">
        <f>BT30+CH30+CU30</f>
        <v>2941.9020049223132</v>
      </c>
      <c r="CT30" s="55">
        <v>91</v>
      </c>
      <c r="CU30" s="10">
        <f>BQ30*$D$172</f>
        <v>172.30970459158158</v>
      </c>
      <c r="CV30" s="30">
        <f>CU30-CT30</f>
        <v>81.309704591581578</v>
      </c>
      <c r="CW30" s="97">
        <f>IF(CV30&gt;1, 1, 0)</f>
        <v>1</v>
      </c>
      <c r="CX30" s="81">
        <f>IF(O30&lt;=0,R30, IF(O30=1,S30, IF(O30=2,T30, IF(O30=3,U30, V30))))</f>
        <v>45.37</v>
      </c>
      <c r="CY30" s="41">
        <f>IF(O30&lt;=0,AF30, IF(O30=1,AG30, IF(O30=2,AH30, IF(O30=3,AI30, AJ30))))</f>
        <v>45.18</v>
      </c>
      <c r="CZ30" s="80">
        <f>IF(O30&gt;=0,Y30, IF(O30=-1,Z30, IF(O30=-2,AA30, IF(O30=-3,AB30,  AC30))))</f>
        <v>46.24</v>
      </c>
      <c r="DA30" s="79">
        <f>IF(O30&gt;=0,AM30, IF(O30=-1,AN30, IF(O30=-2,AO30, IF(O30=-3,AP30, AQ30))))</f>
        <v>46.5</v>
      </c>
      <c r="DB30" s="54">
        <f>IF(C30&gt;0, IF(CV30 &gt;0, CX30, CZ30), IF(CV30&gt;0, CY30, DA30))</f>
        <v>45.37</v>
      </c>
      <c r="DC30" s="43">
        <f>CV30/DB30</f>
        <v>1.7921468942380776</v>
      </c>
      <c r="DD30" s="44">
        <v>0</v>
      </c>
      <c r="DE30" s="10">
        <f>BQ30*$DD$167</f>
        <v>106.69953477310864</v>
      </c>
      <c r="DF30" s="30">
        <f>DE30-DD30</f>
        <v>106.69953477310864</v>
      </c>
      <c r="DG30" s="34">
        <f>DF30*(DF30&lt;&gt;0)</f>
        <v>106.69953477310864</v>
      </c>
      <c r="DH30" s="21">
        <f>DG30/$DG$164</f>
        <v>2.305800502504813E-2</v>
      </c>
      <c r="DI30" s="89">
        <f>DH30 * $DF$164</f>
        <v>106.69953477310864</v>
      </c>
      <c r="DJ30" s="91">
        <f>DB30</f>
        <v>45.37</v>
      </c>
      <c r="DK30" s="43">
        <f>DI30/DJ30</f>
        <v>2.3517640461341998</v>
      </c>
      <c r="DL30" s="16">
        <f>O30</f>
        <v>0</v>
      </c>
      <c r="DM30" s="53">
        <f>CR30+CT30</f>
        <v>182</v>
      </c>
      <c r="DN30">
        <f>E30/$E$164</f>
        <v>3.2350037593903663E-3</v>
      </c>
      <c r="DO30">
        <f>MAX(0,K30)</f>
        <v>0.55028222056309295</v>
      </c>
      <c r="DP30">
        <f>DO30/$DO$164</f>
        <v>5.9906010136482682E-3</v>
      </c>
      <c r="DQ30">
        <f>DN30*DP30*BF30</f>
        <v>9.6898084000799429E-6</v>
      </c>
      <c r="DR30">
        <f>DQ30/$DQ$164</f>
        <v>2.5972526285576118E-3</v>
      </c>
      <c r="DS30" s="1">
        <f>$DS$166*DR30</f>
        <v>206.11078607654446</v>
      </c>
      <c r="DT30" s="55">
        <v>0</v>
      </c>
      <c r="DU30" s="1">
        <f>DS30-DT30</f>
        <v>206.11078607654446</v>
      </c>
      <c r="DV30">
        <f>DT30/DS30</f>
        <v>0</v>
      </c>
    </row>
    <row r="31" spans="1:126" x14ac:dyDescent="0.2">
      <c r="A31" s="26" t="s">
        <v>276</v>
      </c>
      <c r="B31">
        <v>0</v>
      </c>
      <c r="C31">
        <v>0</v>
      </c>
      <c r="D31">
        <v>0.88893328006392303</v>
      </c>
      <c r="E31">
        <v>0.111066719936076</v>
      </c>
      <c r="F31">
        <v>0.81803734604688105</v>
      </c>
      <c r="G31">
        <v>0.96573338905139905</v>
      </c>
      <c r="H31">
        <v>0.86293355620559897</v>
      </c>
      <c r="I31">
        <v>0.91288758769117295</v>
      </c>
      <c r="J31">
        <v>0.75724393152287295</v>
      </c>
      <c r="K31">
        <v>0.281417944075261</v>
      </c>
      <c r="L31">
        <v>1.60819867791163</v>
      </c>
      <c r="M31">
        <f>HARMEAN(D31,F31:F31, I31)</f>
        <v>0.87138198008996992</v>
      </c>
      <c r="N31">
        <f>0.6*TAN(3*(1-M31) - 1.5)</f>
        <v>-1.2212899560059873</v>
      </c>
      <c r="O31" s="83">
        <v>0</v>
      </c>
      <c r="P31">
        <v>63.09</v>
      </c>
      <c r="Q31">
        <v>63.43</v>
      </c>
      <c r="R31">
        <v>63.62</v>
      </c>
      <c r="S31">
        <v>63.91</v>
      </c>
      <c r="T31">
        <v>64.22</v>
      </c>
      <c r="U31">
        <v>64.709999999999994</v>
      </c>
      <c r="V31">
        <v>65.2</v>
      </c>
      <c r="W31" s="72">
        <v>65.930000000000007</v>
      </c>
      <c r="X31" s="68">
        <v>65.599999999999994</v>
      </c>
      <c r="Y31" s="68">
        <v>65.28</v>
      </c>
      <c r="Z31" s="68">
        <v>65.150000000000006</v>
      </c>
      <c r="AA31" s="68">
        <v>64.83</v>
      </c>
      <c r="AB31" s="68">
        <v>64.55</v>
      </c>
      <c r="AC31" s="68">
        <v>64.05</v>
      </c>
      <c r="AD31" s="76">
        <v>63.56</v>
      </c>
      <c r="AE31">
        <v>63.94</v>
      </c>
      <c r="AF31">
        <v>64.23</v>
      </c>
      <c r="AG31">
        <v>64.53</v>
      </c>
      <c r="AH31">
        <v>65.06</v>
      </c>
      <c r="AI31">
        <v>65.430000000000007</v>
      </c>
      <c r="AJ31">
        <v>66.599999999999994</v>
      </c>
      <c r="AK31" s="72">
        <v>66.67</v>
      </c>
      <c r="AL31">
        <v>66.47</v>
      </c>
      <c r="AM31">
        <v>65.739999999999995</v>
      </c>
      <c r="AN31">
        <v>65.53</v>
      </c>
      <c r="AO31">
        <v>64.87</v>
      </c>
      <c r="AP31">
        <v>64.67</v>
      </c>
      <c r="AQ31">
        <v>64.459999999999994</v>
      </c>
      <c r="AR31">
        <v>64.64</v>
      </c>
      <c r="AS31" s="87">
        <f>0.5 * (D31-MAX($D$3:$D$163))/(MIN($D$3:$D$163)-MAX($D$3:$D$163)) + 0.75</f>
        <v>0.80611626968106598</v>
      </c>
      <c r="AT31" s="17">
        <f>AZ31^N31</f>
        <v>0.80374019136891062</v>
      </c>
      <c r="AU31" s="17">
        <f>(AT31+AV31)/2</f>
        <v>0.51751345349212974</v>
      </c>
      <c r="AV31" s="17">
        <f>BD31^N31</f>
        <v>0.23128671561534886</v>
      </c>
      <c r="AW31" s="17">
        <f>PERCENTILE($K$2:$K$163, 0.05)</f>
        <v>8.5526163141549191E-2</v>
      </c>
      <c r="AX31" s="17">
        <f>PERCENTILE($K$2:$K$163, 0.95)</f>
        <v>0.95961795254787896</v>
      </c>
      <c r="AY31" s="17">
        <f>MIN(MAX(K31,AW31), AX31)</f>
        <v>0.281417944075261</v>
      </c>
      <c r="AZ31" s="17">
        <f>AY31-$AY$164+1</f>
        <v>1.1958917809337117</v>
      </c>
      <c r="BA31" s="17">
        <f>PERCENTILE($L$2:$L$163, 0.02)</f>
        <v>-0.71261264336762919</v>
      </c>
      <c r="BB31" s="17">
        <f>PERCENTILE($L$2:$L$163, 0.98)</f>
        <v>1.6035625674371927</v>
      </c>
      <c r="BC31" s="17">
        <f>MIN(MAX(L31,BA31), BB31)</f>
        <v>1.6035625674371927</v>
      </c>
      <c r="BD31" s="17">
        <f>BC31-$BC$164 + 1</f>
        <v>3.3161752108048219</v>
      </c>
      <c r="BE31" s="1">
        <v>0</v>
      </c>
      <c r="BF31" s="50">
        <v>0.5</v>
      </c>
      <c r="BG31" s="15">
        <v>1</v>
      </c>
      <c r="BH31" s="16">
        <v>1</v>
      </c>
      <c r="BI31" s="12">
        <f>(AZ31^4)*AV31*BE31</f>
        <v>0</v>
      </c>
      <c r="BJ31" s="12">
        <f>(BD31^4) *AT31*BF31</f>
        <v>48.59992111979146</v>
      </c>
      <c r="BK31" s="12">
        <f>(BD31^4)*AU31*BG31*BH31</f>
        <v>62.585181849153543</v>
      </c>
      <c r="BL31" s="12">
        <f>MIN(BI31, 0.05*BI$164)</f>
        <v>0</v>
      </c>
      <c r="BM31" s="12">
        <f>MIN(BJ31, 0.05*BJ$164)</f>
        <v>48.59992111979146</v>
      </c>
      <c r="BN31" s="12">
        <f>MIN(BK31, 0.05*BK$164)</f>
        <v>62.585181849153543</v>
      </c>
      <c r="BO31" s="9">
        <f>BL31/$BL$164</f>
        <v>0</v>
      </c>
      <c r="BP31" s="9">
        <f>BM31/$BM$164</f>
        <v>1.8704704229291859E-2</v>
      </c>
      <c r="BQ31" s="45">
        <f>BN31/$BN$164</f>
        <v>1.7493388197908535E-2</v>
      </c>
      <c r="BR31" s="16">
        <f>O31</f>
        <v>0</v>
      </c>
      <c r="BS31" s="55">
        <v>0</v>
      </c>
      <c r="BT31" s="10">
        <f>$D$170*BO31</f>
        <v>0</v>
      </c>
      <c r="BU31" s="14">
        <f>BT31-BS31</f>
        <v>0</v>
      </c>
      <c r="BV31" s="94">
        <f>IF(BU31&gt;1, 1, 0)</f>
        <v>0</v>
      </c>
      <c r="BW31" s="81">
        <f>IF(O31&lt;=0,P31, IF(O31=1,Q31, IF(O31=2,R31, IF(O31=3,S31, IF(O31-4,T31, IF(O31=5, U31, V31))))))</f>
        <v>63.09</v>
      </c>
      <c r="BX31" s="41">
        <f>IF(O31&lt;=0,AD31, IF(O31=1,AE31, IF(O31=2,AF31, IF(O31=3,AG31, IF(O31=4,AH31, IF(O31=5, AI31, AJ31))))))</f>
        <v>63.56</v>
      </c>
      <c r="BY31" s="80">
        <f>IF(O31&gt;=0,W31, IF(O31=-1,X31, IF(O31=-2,Y31, IF(O31=-3,Z31, IF(O31=-4,AA31, IF(O31=-5, AB31, AC31))))))</f>
        <v>65.930000000000007</v>
      </c>
      <c r="BZ31" s="79">
        <f>IF(O31&gt;=0,AK31, IF(O31=-1,AL31, IF(O31=-2,AM31, IF(O31=-3,AN31, IF(O31=-4,AO31, IF(O31=-5, AP31, AQ31))))))</f>
        <v>66.67</v>
      </c>
      <c r="CA31" s="54">
        <f>IF(C31&gt;0, IF(BU31 &gt;0, BW31, BY31), IF(BU31&gt;0, BX31, BZ31))</f>
        <v>66.67</v>
      </c>
      <c r="CB31" s="1">
        <f>BU31/CA31</f>
        <v>0</v>
      </c>
      <c r="CC31" s="42" t="e">
        <f>BS31/BT31</f>
        <v>#DIV/0!</v>
      </c>
      <c r="CD31" s="55">
        <v>0</v>
      </c>
      <c r="CE31" s="55">
        <v>0</v>
      </c>
      <c r="CF31" s="55">
        <v>0</v>
      </c>
      <c r="CG31" s="6">
        <f>SUM(CD31:CF31)</f>
        <v>0</v>
      </c>
      <c r="CH31" s="10">
        <f>BP31*$D$169</f>
        <v>2705.948209421781</v>
      </c>
      <c r="CI31" s="1">
        <f>CH31-CG31</f>
        <v>2705.948209421781</v>
      </c>
      <c r="CJ31" s="97">
        <f>IF(CI31&gt;1, 1, 0)</f>
        <v>1</v>
      </c>
      <c r="CK31" s="81">
        <f>IF(O31&lt;=0,Q31, IF(O31=1,R31, IF(O31=2,S31, IF(O31=3,T31, IF(O31=4,U31,V31)))))</f>
        <v>63.43</v>
      </c>
      <c r="CL31" s="41">
        <f>IF(O31&lt;=0,AE31, IF(O31=1,AF31, IF(O31=2,AG31, IF(O31=3,AH31, IF(O31=4,AI31,AJ31)))))</f>
        <v>63.94</v>
      </c>
      <c r="CM31" s="80">
        <f>IF(O31&gt;=0,X31, IF(O31=-1,Y31, IF(O31=-2,Z31, IF(O31=-3,AA31, IF(O31=-4,AB31, AC31)))))</f>
        <v>65.599999999999994</v>
      </c>
      <c r="CN31" s="79">
        <f>IF(O31&gt;=0,AL31, IF(O31=-1,AM31, IF(O31=-2,AN31, IF(O31=-3,AO31, IF(O31=-4,AP31, AQ31)))))</f>
        <v>66.47</v>
      </c>
      <c r="CO31" s="54">
        <f>IF(C31&gt;0, IF(CI31 &gt;0, CK31, CM31), IF(CI31&gt;0, CL31, CN31))</f>
        <v>63.94</v>
      </c>
      <c r="CP31" s="1">
        <f>CI31/CO31</f>
        <v>42.320115880853628</v>
      </c>
      <c r="CQ31" s="42">
        <f>CG31/CH31</f>
        <v>0</v>
      </c>
      <c r="CR31" s="11">
        <f>BS31+CG31+CT31</f>
        <v>0</v>
      </c>
      <c r="CS31" s="47">
        <f>BT31+CH31+CU31</f>
        <v>2836.6742002181677</v>
      </c>
      <c r="CT31" s="55">
        <v>0</v>
      </c>
      <c r="CU31" s="10">
        <f>BQ31*$D$172</f>
        <v>130.72599079638672</v>
      </c>
      <c r="CV31" s="30">
        <f>CU31-CT31</f>
        <v>130.72599079638672</v>
      </c>
      <c r="CW31" s="97">
        <f>IF(CV31&gt;1, 1, 0)</f>
        <v>1</v>
      </c>
      <c r="CX31" s="81">
        <f>IF(O31&lt;=0,R31, IF(O31=1,S31, IF(O31=2,T31, IF(O31=3,U31, V31))))</f>
        <v>63.62</v>
      </c>
      <c r="CY31" s="41">
        <f>IF(O31&lt;=0,AF31, IF(O31=1,AG31, IF(O31=2,AH31, IF(O31=3,AI31, AJ31))))</f>
        <v>64.23</v>
      </c>
      <c r="CZ31" s="80">
        <f>IF(O31&gt;=0,Y31, IF(O31=-1,Z31, IF(O31=-2,AA31, IF(O31=-3,AB31,  AC31))))</f>
        <v>65.28</v>
      </c>
      <c r="DA31" s="79">
        <f>IF(O31&gt;=0,AM31, IF(O31=-1,AN31, IF(O31=-2,AO31, IF(O31=-3,AP31, AQ31))))</f>
        <v>65.739999999999995</v>
      </c>
      <c r="DB31" s="54">
        <f>IF(C31&gt;0, IF(CV31 &gt;0, CX31, CZ31), IF(CV31&gt;0, CY31, DA31))</f>
        <v>64.23</v>
      </c>
      <c r="DC31" s="43">
        <f>CV31/DB31</f>
        <v>2.0352793211332201</v>
      </c>
      <c r="DD31" s="44">
        <v>0</v>
      </c>
      <c r="DE31" s="10">
        <f>BQ31*$DD$167</f>
        <v>80.949604282529862</v>
      </c>
      <c r="DF31" s="30">
        <f>DE31-DD31</f>
        <v>80.949604282529862</v>
      </c>
      <c r="DG31" s="34">
        <f>DF31*(DF31&lt;&gt;0)</f>
        <v>80.949604282529862</v>
      </c>
      <c r="DH31" s="21">
        <f>DG31/$DG$164</f>
        <v>1.7493388197908546E-2</v>
      </c>
      <c r="DI31" s="89">
        <f>DH31 * $DF$164</f>
        <v>80.949604282529862</v>
      </c>
      <c r="DJ31" s="91">
        <f>DB31</f>
        <v>64.23</v>
      </c>
      <c r="DK31" s="43">
        <f>DI31/DJ31</f>
        <v>1.2603083338397922</v>
      </c>
      <c r="DL31" s="16">
        <f>O31</f>
        <v>0</v>
      </c>
      <c r="DM31" s="53">
        <f>CR31+CT31</f>
        <v>0</v>
      </c>
      <c r="DN31">
        <f>E31/$E$164</f>
        <v>2.2653174939811557E-3</v>
      </c>
      <c r="DO31">
        <f>MAX(0,K31)</f>
        <v>0.281417944075261</v>
      </c>
      <c r="DP31">
        <f>DO31/$DO$164</f>
        <v>3.0636327288767573E-3</v>
      </c>
      <c r="DQ31">
        <f>DN31*DP31*BF31</f>
        <v>3.4700504079288727E-6</v>
      </c>
      <c r="DR31">
        <f>DQ31/$DQ$164</f>
        <v>9.3011101676131408E-4</v>
      </c>
      <c r="DS31" s="1">
        <f>$DS$166*DR31</f>
        <v>73.811038131316721</v>
      </c>
      <c r="DT31" s="55">
        <v>0</v>
      </c>
      <c r="DU31" s="1">
        <f>DS31-DT31</f>
        <v>73.811038131316721</v>
      </c>
      <c r="DV31">
        <f>DT31/DS31</f>
        <v>0</v>
      </c>
    </row>
    <row r="32" spans="1:126" x14ac:dyDescent="0.2">
      <c r="A32" s="26" t="s">
        <v>284</v>
      </c>
      <c r="B32">
        <v>1</v>
      </c>
      <c r="C32">
        <v>0</v>
      </c>
      <c r="D32">
        <v>0.72113463843387904</v>
      </c>
      <c r="E32">
        <v>0.27886536156612002</v>
      </c>
      <c r="F32">
        <v>0.64004767580452904</v>
      </c>
      <c r="G32">
        <v>0.70204763894692801</v>
      </c>
      <c r="H32">
        <v>0.81905557877141599</v>
      </c>
      <c r="I32">
        <v>0.75829811765741695</v>
      </c>
      <c r="J32">
        <v>0.328870382205807</v>
      </c>
      <c r="K32">
        <v>0.65909222688278601</v>
      </c>
      <c r="L32">
        <v>1.35970005091349</v>
      </c>
      <c r="M32">
        <f>HARMEAN(D32,F32:F32, I32)</f>
        <v>0.70293337829278235</v>
      </c>
      <c r="N32">
        <f>0.6*TAN(3*(1-M32) - 1.5)</f>
        <v>-0.41828062414899897</v>
      </c>
      <c r="O32" s="83">
        <v>0</v>
      </c>
      <c r="P32">
        <v>117.72</v>
      </c>
      <c r="Q32">
        <v>118.2</v>
      </c>
      <c r="R32">
        <v>118.77</v>
      </c>
      <c r="S32">
        <v>120.14</v>
      </c>
      <c r="T32">
        <v>120.44</v>
      </c>
      <c r="U32">
        <v>121.4</v>
      </c>
      <c r="V32">
        <v>122.15</v>
      </c>
      <c r="W32" s="72">
        <v>125.59</v>
      </c>
      <c r="X32" s="68">
        <v>125.22</v>
      </c>
      <c r="Y32" s="68">
        <v>124.45</v>
      </c>
      <c r="Z32" s="68">
        <v>123.55</v>
      </c>
      <c r="AA32" s="68">
        <v>122.59</v>
      </c>
      <c r="AB32" s="68">
        <v>121.6</v>
      </c>
      <c r="AC32" s="68">
        <v>120.23</v>
      </c>
      <c r="AD32" s="76">
        <v>119.13</v>
      </c>
      <c r="AE32">
        <v>119.52</v>
      </c>
      <c r="AF32">
        <v>119.56</v>
      </c>
      <c r="AG32">
        <v>120.04</v>
      </c>
      <c r="AH32">
        <v>120.67</v>
      </c>
      <c r="AI32">
        <v>121.06</v>
      </c>
      <c r="AJ32">
        <v>123.18</v>
      </c>
      <c r="AK32" s="72">
        <v>126.04</v>
      </c>
      <c r="AL32">
        <v>125.44</v>
      </c>
      <c r="AM32">
        <v>124.51</v>
      </c>
      <c r="AN32">
        <v>123.68</v>
      </c>
      <c r="AO32">
        <v>122.7</v>
      </c>
      <c r="AP32">
        <v>122.15</v>
      </c>
      <c r="AQ32">
        <v>120.06</v>
      </c>
      <c r="AR32">
        <v>121.32</v>
      </c>
      <c r="AS32" s="87">
        <f>0.5 * (D32-MAX($D$3:$D$163))/(MIN($D$3:$D$163)-MAX($D$3:$D$163)) + 0.75</f>
        <v>0.89089624545821577</v>
      </c>
      <c r="AT32" s="17">
        <f>AZ32^N32</f>
        <v>0.82726914646831595</v>
      </c>
      <c r="AU32" s="17">
        <f>(AT32+AV32)/2</f>
        <v>0.72629481989898326</v>
      </c>
      <c r="AV32" s="17">
        <f>BD32^N32</f>
        <v>0.62532049332965056</v>
      </c>
      <c r="AW32" s="17">
        <f>PERCENTILE($K$2:$K$163, 0.05)</f>
        <v>8.5526163141549191E-2</v>
      </c>
      <c r="AX32" s="17">
        <f>PERCENTILE($K$2:$K$163, 0.95)</f>
        <v>0.95961795254787896</v>
      </c>
      <c r="AY32" s="17">
        <f>MIN(MAX(K32,AW32), AX32)</f>
        <v>0.65909222688278601</v>
      </c>
      <c r="AZ32" s="17">
        <f>AY32-$AY$164+1</f>
        <v>1.5735660637412368</v>
      </c>
      <c r="BA32" s="17">
        <f>PERCENTILE($L$2:$L$163, 0.02)</f>
        <v>-0.71261264336762919</v>
      </c>
      <c r="BB32" s="17">
        <f>PERCENTILE($L$2:$L$163, 0.98)</f>
        <v>1.6035625674371927</v>
      </c>
      <c r="BC32" s="17">
        <f>MIN(MAX(L32,BA32), BB32)</f>
        <v>1.35970005091349</v>
      </c>
      <c r="BD32" s="17">
        <f>BC32-$BC$164 + 1</f>
        <v>3.072312694281119</v>
      </c>
      <c r="BE32" s="1">
        <v>0</v>
      </c>
      <c r="BF32" s="50">
        <v>0.5</v>
      </c>
      <c r="BG32" s="15">
        <v>1</v>
      </c>
      <c r="BH32" s="16">
        <v>1</v>
      </c>
      <c r="BI32" s="12">
        <f>(AZ32^4)*AV32*BE32</f>
        <v>0</v>
      </c>
      <c r="BJ32" s="12">
        <f>(BD32^4) *AT32*BF32</f>
        <v>36.85347908089534</v>
      </c>
      <c r="BK32" s="12">
        <f>(BD32^4)*AU32*BG32*BH32</f>
        <v>64.710478000970568</v>
      </c>
      <c r="BL32" s="12">
        <f>MIN(BI32, 0.05*BI$164)</f>
        <v>0</v>
      </c>
      <c r="BM32" s="12">
        <f>MIN(BJ32, 0.05*BJ$164)</f>
        <v>36.85347908089534</v>
      </c>
      <c r="BN32" s="12">
        <f>MIN(BK32, 0.05*BK$164)</f>
        <v>64.710478000970568</v>
      </c>
      <c r="BO32" s="9">
        <f>BL32/$BL$164</f>
        <v>0</v>
      </c>
      <c r="BP32" s="9">
        <f>BM32/$BM$164</f>
        <v>1.4183838371454132E-2</v>
      </c>
      <c r="BQ32" s="45">
        <f>BN32/$BN$164</f>
        <v>1.8087436653481715E-2</v>
      </c>
      <c r="BR32" s="16">
        <f>O32</f>
        <v>0</v>
      </c>
      <c r="BS32" s="55">
        <v>0</v>
      </c>
      <c r="BT32" s="10">
        <f>$D$170*BO32</f>
        <v>0</v>
      </c>
      <c r="BU32" s="14">
        <f>BT32-BS32</f>
        <v>0</v>
      </c>
      <c r="BV32" s="94">
        <f>IF(BU32&gt;1, 1, 0)</f>
        <v>0</v>
      </c>
      <c r="BW32" s="81">
        <f>IF(O32&lt;=0,P32, IF(O32=1,Q32, IF(O32=2,R32, IF(O32=3,S32, IF(O32-4,T32, IF(O32=5, U32, V32))))))</f>
        <v>117.72</v>
      </c>
      <c r="BX32" s="41">
        <f>IF(O32&lt;=0,AD32, IF(O32=1,AE32, IF(O32=2,AF32, IF(O32=3,AG32, IF(O32=4,AH32, IF(O32=5, AI32, AJ32))))))</f>
        <v>119.13</v>
      </c>
      <c r="BY32" s="80">
        <f>IF(O32&gt;=0,W32, IF(O32=-1,X32, IF(O32=-2,Y32, IF(O32=-3,Z32, IF(O32=-4,AA32, IF(O32=-5, AB32, AC32))))))</f>
        <v>125.59</v>
      </c>
      <c r="BZ32" s="79">
        <f>IF(O32&gt;=0,AK32, IF(O32=-1,AL32, IF(O32=-2,AM32, IF(O32=-3,AN32, IF(O32=-4,AO32, IF(O32=-5, AP32, AQ32))))))</f>
        <v>126.04</v>
      </c>
      <c r="CA32" s="54">
        <f>IF(C32&gt;0, IF(BU32 &gt;0, BW32, BY32), IF(BU32&gt;0, BX32, BZ32))</f>
        <v>126.04</v>
      </c>
      <c r="CB32" s="1">
        <f>BU32/CA32</f>
        <v>0</v>
      </c>
      <c r="CC32" s="42" t="e">
        <f>BS32/BT32</f>
        <v>#DIV/0!</v>
      </c>
      <c r="CD32" s="55">
        <v>0</v>
      </c>
      <c r="CE32" s="55">
        <v>0</v>
      </c>
      <c r="CF32" s="55">
        <v>0</v>
      </c>
      <c r="CG32" s="6">
        <f>SUM(CD32:CF32)</f>
        <v>0</v>
      </c>
      <c r="CH32" s="10">
        <f>BP32*$D$169</f>
        <v>2051.929374208411</v>
      </c>
      <c r="CI32" s="1">
        <f>CH32-CG32</f>
        <v>2051.929374208411</v>
      </c>
      <c r="CJ32" s="97">
        <f>IF(CI32&gt;1, 1, 0)</f>
        <v>1</v>
      </c>
      <c r="CK32" s="81">
        <f>IF(O32&lt;=0,Q32, IF(O32=1,R32, IF(O32=2,S32, IF(O32=3,T32, IF(O32=4,U32,V32)))))</f>
        <v>118.2</v>
      </c>
      <c r="CL32" s="41">
        <f>IF(O32&lt;=0,AE32, IF(O32=1,AF32, IF(O32=2,AG32, IF(O32=3,AH32, IF(O32=4,AI32,AJ32)))))</f>
        <v>119.52</v>
      </c>
      <c r="CM32" s="80">
        <f>IF(O32&gt;=0,X32, IF(O32=-1,Y32, IF(O32=-2,Z32, IF(O32=-3,AA32, IF(O32=-4,AB32, AC32)))))</f>
        <v>125.22</v>
      </c>
      <c r="CN32" s="79">
        <f>IF(O32&gt;=0,AL32, IF(O32=-1,AM32, IF(O32=-2,AN32, IF(O32=-3,AO32, IF(O32=-4,AP32, AQ32)))))</f>
        <v>125.44</v>
      </c>
      <c r="CO32" s="54">
        <f>IF(C32&gt;0, IF(CI32 &gt;0, CK32, CM32), IF(CI32&gt;0, CL32, CN32))</f>
        <v>119.52</v>
      </c>
      <c r="CP32" s="1">
        <f>CI32/CO32</f>
        <v>17.168083786884296</v>
      </c>
      <c r="CQ32" s="42">
        <f>CG32/CH32</f>
        <v>0</v>
      </c>
      <c r="CR32" s="11">
        <f>BS32+CG32+CT32</f>
        <v>0</v>
      </c>
      <c r="CS32" s="47">
        <f>BT32+CH32+CU32</f>
        <v>2187.0946178274817</v>
      </c>
      <c r="CT32" s="55">
        <v>0</v>
      </c>
      <c r="CU32" s="10">
        <f>BQ32*$D$172</f>
        <v>135.16524361907045</v>
      </c>
      <c r="CV32" s="30">
        <f>CU32-CT32</f>
        <v>135.16524361907045</v>
      </c>
      <c r="CW32" s="97">
        <f>IF(CV32&gt;1, 1, 0)</f>
        <v>1</v>
      </c>
      <c r="CX32" s="81">
        <f>IF(O32&lt;=0,R32, IF(O32=1,S32, IF(O32=2,T32, IF(O32=3,U32, V32))))</f>
        <v>118.77</v>
      </c>
      <c r="CY32" s="41">
        <f>IF(O32&lt;=0,AF32, IF(O32=1,AG32, IF(O32=2,AH32, IF(O32=3,AI32, AJ32))))</f>
        <v>119.56</v>
      </c>
      <c r="CZ32" s="80">
        <f>IF(O32&gt;=0,Y32, IF(O32=-1,Z32, IF(O32=-2,AA32, IF(O32=-3,AB32,  AC32))))</f>
        <v>124.45</v>
      </c>
      <c r="DA32" s="79">
        <f>IF(O32&gt;=0,AM32, IF(O32=-1,AN32, IF(O32=-2,AO32, IF(O32=-3,AP32, AQ32))))</f>
        <v>124.51</v>
      </c>
      <c r="DB32" s="54">
        <f>IF(C32&gt;0, IF(CV32 &gt;0, CX32, CZ32), IF(CV32&gt;0, CY32, DA32))</f>
        <v>119.56</v>
      </c>
      <c r="DC32" s="43">
        <f>CV32/DB32</f>
        <v>1.1305222785134699</v>
      </c>
      <c r="DD32" s="44">
        <v>0</v>
      </c>
      <c r="DE32" s="10">
        <f>BQ32*$DD$167</f>
        <v>83.698527867787419</v>
      </c>
      <c r="DF32" s="30">
        <f>DE32-DD32</f>
        <v>83.698527867787419</v>
      </c>
      <c r="DG32" s="34">
        <f>DF32*(DF32&lt;&gt;0)</f>
        <v>83.698527867787419</v>
      </c>
      <c r="DH32" s="21">
        <f>DG32/$DG$164</f>
        <v>1.8087436653481725E-2</v>
      </c>
      <c r="DI32" s="89">
        <f>DH32 * $DF$164</f>
        <v>83.698527867787419</v>
      </c>
      <c r="DJ32" s="91">
        <f>DB32</f>
        <v>119.56</v>
      </c>
      <c r="DK32" s="43">
        <f>DI32/DJ32</f>
        <v>0.70005459909490986</v>
      </c>
      <c r="DL32" s="16">
        <f>O32</f>
        <v>0</v>
      </c>
      <c r="DM32" s="53">
        <f>CR32+CT32</f>
        <v>0</v>
      </c>
      <c r="DN32">
        <f>E32/$E$164</f>
        <v>5.6877396071901192E-3</v>
      </c>
      <c r="DO32">
        <f>MAX(0,K32)</f>
        <v>0.65909222688278601</v>
      </c>
      <c r="DP32">
        <f>DO32/$DO$164</f>
        <v>7.1751519764011902E-3</v>
      </c>
      <c r="DQ32">
        <f>DN32*DP32*BF32</f>
        <v>2.0405198041892756E-5</v>
      </c>
      <c r="DR32">
        <f>DQ32/$DQ$164</f>
        <v>5.4694016705332743E-3</v>
      </c>
      <c r="DS32" s="1">
        <f>$DS$166*DR32</f>
        <v>434.03659131457994</v>
      </c>
      <c r="DT32" s="55">
        <v>0</v>
      </c>
      <c r="DU32" s="1">
        <f>DS32-DT32</f>
        <v>434.03659131457994</v>
      </c>
      <c r="DV32">
        <f>DT32/DS32</f>
        <v>0</v>
      </c>
    </row>
    <row r="33" spans="1:126" x14ac:dyDescent="0.2">
      <c r="A33" s="26" t="s">
        <v>187</v>
      </c>
      <c r="B33">
        <v>1</v>
      </c>
      <c r="C33">
        <v>1</v>
      </c>
      <c r="D33">
        <v>0.40621531631520502</v>
      </c>
      <c r="E33">
        <v>0.59378468368479398</v>
      </c>
      <c r="F33">
        <v>0.52896174863387901</v>
      </c>
      <c r="G33">
        <v>5.0568900126422199E-2</v>
      </c>
      <c r="H33">
        <v>0.16308470290771099</v>
      </c>
      <c r="I33">
        <v>9.0813072040798803E-2</v>
      </c>
      <c r="J33">
        <v>0.165668236297321</v>
      </c>
      <c r="K33">
        <v>0.57136760237315698</v>
      </c>
      <c r="L33">
        <v>0.27113431454672099</v>
      </c>
      <c r="M33">
        <f>HARMEAN(D33,F33:F33, I33)</f>
        <v>0.1952632383774211</v>
      </c>
      <c r="N33">
        <f>0.6*TAN(3*(1-M33) - 1.5)</f>
        <v>0.77856453031817452</v>
      </c>
      <c r="O33" s="83">
        <v>0</v>
      </c>
      <c r="P33">
        <v>100.49</v>
      </c>
      <c r="Q33">
        <v>101.33</v>
      </c>
      <c r="R33">
        <v>102.22</v>
      </c>
      <c r="S33">
        <v>102.39</v>
      </c>
      <c r="T33">
        <v>102.77</v>
      </c>
      <c r="U33">
        <v>103.02</v>
      </c>
      <c r="V33">
        <v>104.2</v>
      </c>
      <c r="W33" s="72">
        <v>107.32</v>
      </c>
      <c r="X33" s="68">
        <v>107.07</v>
      </c>
      <c r="Y33" s="68">
        <v>106.43</v>
      </c>
      <c r="Z33" s="68">
        <v>105.64</v>
      </c>
      <c r="AA33" s="68">
        <v>105.24</v>
      </c>
      <c r="AB33" s="68">
        <v>103.7</v>
      </c>
      <c r="AC33" s="68">
        <v>100.22</v>
      </c>
      <c r="AD33" s="76">
        <v>100.61</v>
      </c>
      <c r="AE33">
        <v>100.89</v>
      </c>
      <c r="AF33">
        <v>101.57</v>
      </c>
      <c r="AG33">
        <v>102.34</v>
      </c>
      <c r="AH33">
        <v>102.84</v>
      </c>
      <c r="AI33">
        <v>103.71</v>
      </c>
      <c r="AJ33">
        <v>105.45</v>
      </c>
      <c r="AK33" s="72">
        <v>107.35</v>
      </c>
      <c r="AL33">
        <v>106.26</v>
      </c>
      <c r="AM33">
        <v>105.41</v>
      </c>
      <c r="AN33">
        <v>104.87</v>
      </c>
      <c r="AO33">
        <v>104.69</v>
      </c>
      <c r="AP33">
        <v>103.69</v>
      </c>
      <c r="AQ33">
        <v>102.7</v>
      </c>
      <c r="AR33">
        <v>104.35</v>
      </c>
      <c r="AS33" s="87">
        <f>0.5 * (D33-MAX($D$3:$D$163))/(MIN($D$3:$D$163)-MAX($D$3:$D$163)) + 0.75</f>
        <v>1.050008692624756</v>
      </c>
      <c r="AT33" s="17">
        <f>AZ33^N33</f>
        <v>1.3611051039371893</v>
      </c>
      <c r="AU33" s="17">
        <f>(AT33+AV33)/2</f>
        <v>1.5328324894550645</v>
      </c>
      <c r="AV33" s="17">
        <f>BD33^N33</f>
        <v>1.7045598749729396</v>
      </c>
      <c r="AW33" s="17">
        <f>PERCENTILE($K$2:$K$163, 0.05)</f>
        <v>8.5526163141549191E-2</v>
      </c>
      <c r="AX33" s="17">
        <f>PERCENTILE($K$2:$K$163, 0.95)</f>
        <v>0.95961795254787896</v>
      </c>
      <c r="AY33" s="17">
        <f>MIN(MAX(K33,AW33), AX33)</f>
        <v>0.57136760237315698</v>
      </c>
      <c r="AZ33" s="17">
        <f>AY33-$AY$164+1</f>
        <v>1.4858414392316077</v>
      </c>
      <c r="BA33" s="17">
        <f>PERCENTILE($L$2:$L$163, 0.02)</f>
        <v>-0.71261264336762919</v>
      </c>
      <c r="BB33" s="17">
        <f>PERCENTILE($L$2:$L$163, 0.98)</f>
        <v>1.6035625674371927</v>
      </c>
      <c r="BC33" s="17">
        <f>MIN(MAX(L33,BA33), BB33)</f>
        <v>0.27113431454672099</v>
      </c>
      <c r="BD33" s="17">
        <f>BC33-$BC$164 + 1</f>
        <v>1.9837469579143501</v>
      </c>
      <c r="BE33" s="1">
        <v>0</v>
      </c>
      <c r="BF33" s="15">
        <v>1</v>
      </c>
      <c r="BG33" s="15">
        <v>1</v>
      </c>
      <c r="BH33" s="16">
        <v>1</v>
      </c>
      <c r="BI33" s="12">
        <f>(AZ33^4)*AV33*BE33</f>
        <v>0</v>
      </c>
      <c r="BJ33" s="12">
        <f>(BD33^4) *AT33*BF33</f>
        <v>21.078357087914618</v>
      </c>
      <c r="BK33" s="12">
        <f>(BD33^4)*AU33*BG33*BH33</f>
        <v>23.737763142046049</v>
      </c>
      <c r="BL33" s="12">
        <f>MIN(BI33, 0.05*BI$164)</f>
        <v>0</v>
      </c>
      <c r="BM33" s="12">
        <f>MIN(BJ33, 0.05*BJ$164)</f>
        <v>21.078357087914618</v>
      </c>
      <c r="BN33" s="12">
        <f>MIN(BK33, 0.05*BK$164)</f>
        <v>23.737763142046049</v>
      </c>
      <c r="BO33" s="9">
        <f>BL33/$BL$164</f>
        <v>0</v>
      </c>
      <c r="BP33" s="9">
        <f>BM33/$BM$164</f>
        <v>8.1124501004237928E-3</v>
      </c>
      <c r="BQ33" s="45">
        <f>BN33/$BN$164</f>
        <v>6.6350195577394942E-3</v>
      </c>
      <c r="BR33" s="16">
        <f>O33</f>
        <v>0</v>
      </c>
      <c r="BS33" s="55">
        <v>0</v>
      </c>
      <c r="BT33" s="10">
        <f>$D$170*BO33</f>
        <v>0</v>
      </c>
      <c r="BU33" s="14">
        <f>BT33-BS33</f>
        <v>0</v>
      </c>
      <c r="BV33" s="94">
        <f>IF(BU33&gt;1, 1, 0)</f>
        <v>0</v>
      </c>
      <c r="BW33" s="81">
        <f>IF(O33&lt;=0,P33, IF(O33=1,Q33, IF(O33=2,R33, IF(O33=3,S33, IF(O33-4,T33, IF(O33=5, U33, V33))))))</f>
        <v>100.49</v>
      </c>
      <c r="BX33" s="41">
        <f>IF(O33&lt;=0,AD33, IF(O33=1,AE33, IF(O33=2,AF33, IF(O33=3,AG33, IF(O33=4,AH33, IF(O33=5, AI33, AJ33))))))</f>
        <v>100.61</v>
      </c>
      <c r="BY33" s="80">
        <f>IF(O33&gt;=0,W33, IF(O33=-1,X33, IF(O33=-2,Y33, IF(O33=-3,Z33, IF(O33=-4,AA33, IF(O33=-5, AB33, AC33))))))</f>
        <v>107.32</v>
      </c>
      <c r="BZ33" s="79">
        <f>IF(O33&gt;=0,AK33, IF(O33=-1,AL33, IF(O33=-2,AM33, IF(O33=-3,AN33, IF(O33=-4,AO33, IF(O33=-5, AP33, AQ33))))))</f>
        <v>107.35</v>
      </c>
      <c r="CA33" s="54">
        <f>IF(C33&gt;0, IF(BU33 &gt;0, BW33, BY33), IF(BU33&gt;0, BX33, BZ33))</f>
        <v>107.32</v>
      </c>
      <c r="CB33" s="1">
        <f>BU33/CA33</f>
        <v>0</v>
      </c>
      <c r="CC33" s="42" t="e">
        <f>BS33/BT33</f>
        <v>#DIV/0!</v>
      </c>
      <c r="CD33" s="55">
        <v>0</v>
      </c>
      <c r="CE33" s="55">
        <v>2713</v>
      </c>
      <c r="CF33" s="55">
        <v>0</v>
      </c>
      <c r="CG33" s="6">
        <f>SUM(CD33:CF33)</f>
        <v>2713</v>
      </c>
      <c r="CH33" s="10">
        <f>BP33*$D$169</f>
        <v>1173.6015471919807</v>
      </c>
      <c r="CI33" s="1">
        <f>CH33-CG33</f>
        <v>-1539.3984528080193</v>
      </c>
      <c r="CJ33" s="97">
        <f>IF(CI33&gt;1, 1, 0)</f>
        <v>0</v>
      </c>
      <c r="CK33" s="81">
        <f>IF(O33&lt;=0,Q33, IF(O33=1,R33, IF(O33=2,S33, IF(O33=3,T33, IF(O33=4,U33,V33)))))</f>
        <v>101.33</v>
      </c>
      <c r="CL33" s="41">
        <f>IF(O33&lt;=0,AE33, IF(O33=1,AF33, IF(O33=2,AG33, IF(O33=3,AH33, IF(O33=4,AI33,AJ33)))))</f>
        <v>100.89</v>
      </c>
      <c r="CM33" s="80">
        <f>IF(O33&gt;=0,X33, IF(O33=-1,Y33, IF(O33=-2,Z33, IF(O33=-3,AA33, IF(O33=-4,AB33, AC33)))))</f>
        <v>107.07</v>
      </c>
      <c r="CN33" s="79">
        <f>IF(O33&gt;=0,AL33, IF(O33=-1,AM33, IF(O33=-2,AN33, IF(O33=-3,AO33, IF(O33=-4,AP33, AQ33)))))</f>
        <v>106.26</v>
      </c>
      <c r="CO33" s="54">
        <f>IF(C33&gt;0, IF(CI33 &gt;0, CK33, CM33), IF(CI33&gt;0, CL33, CN33))</f>
        <v>107.07</v>
      </c>
      <c r="CP33" s="1">
        <f>CI33/CO33</f>
        <v>-14.377495589875963</v>
      </c>
      <c r="CQ33" s="42">
        <f>CG33/CH33</f>
        <v>2.3116874773139684</v>
      </c>
      <c r="CR33" s="11">
        <f>BS33+CG33+CT33</f>
        <v>2817</v>
      </c>
      <c r="CS33" s="47">
        <f>BT33+CH33+CU33</f>
        <v>1223.184252144621</v>
      </c>
      <c r="CT33" s="55">
        <v>104</v>
      </c>
      <c r="CU33" s="10">
        <f>BQ33*$D$172</f>
        <v>49.582704952640313</v>
      </c>
      <c r="CV33" s="30">
        <f>CU33-CT33</f>
        <v>-54.417295047359687</v>
      </c>
      <c r="CW33" s="97">
        <f>IF(CV33&gt;1, 1, 0)</f>
        <v>0</v>
      </c>
      <c r="CX33" s="81">
        <f>IF(O33&lt;=0,R33, IF(O33=1,S33, IF(O33=2,T33, IF(O33=3,U33, V33))))</f>
        <v>102.22</v>
      </c>
      <c r="CY33" s="41">
        <f>IF(O33&lt;=0,AF33, IF(O33=1,AG33, IF(O33=2,AH33, IF(O33=3,AI33, AJ33))))</f>
        <v>101.57</v>
      </c>
      <c r="CZ33" s="80">
        <f>IF(O33&gt;=0,Y33, IF(O33=-1,Z33, IF(O33=-2,AA33, IF(O33=-3,AB33,  AC33))))</f>
        <v>106.43</v>
      </c>
      <c r="DA33" s="79">
        <f>IF(O33&gt;=0,AM33, IF(O33=-1,AN33, IF(O33=-2,AO33, IF(O33=-3,AP33, AQ33))))</f>
        <v>105.41</v>
      </c>
      <c r="DB33" s="54">
        <f>IF(C33&gt;0, IF(CV33 &gt;0, CX33, CZ33), IF(CV33&gt;0, CY33, DA33))</f>
        <v>106.43</v>
      </c>
      <c r="DC33" s="43">
        <f>CV33/DB33</f>
        <v>-0.51129658035666337</v>
      </c>
      <c r="DD33" s="44">
        <v>0</v>
      </c>
      <c r="DE33" s="10">
        <f>BQ33*$DD$167</f>
        <v>30.703154902266043</v>
      </c>
      <c r="DF33" s="30">
        <f>DE33-DD33</f>
        <v>30.703154902266043</v>
      </c>
      <c r="DG33" s="34">
        <f>DF33*(DF33&lt;&gt;0)</f>
        <v>30.703154902266043</v>
      </c>
      <c r="DH33" s="21">
        <f>DG33/$DG$164</f>
        <v>6.6350195577394985E-3</v>
      </c>
      <c r="DI33" s="89">
        <f>DH33 * $DF$164</f>
        <v>30.703154902266043</v>
      </c>
      <c r="DJ33" s="91">
        <f>DB33</f>
        <v>106.43</v>
      </c>
      <c r="DK33" s="43">
        <f>DI33/DJ33</f>
        <v>0.28848214697233904</v>
      </c>
      <c r="DL33" s="16">
        <f>O33</f>
        <v>0</v>
      </c>
      <c r="DM33" s="53">
        <f>CR33+CT33</f>
        <v>2921</v>
      </c>
      <c r="DN33">
        <f>E33/$E$164</f>
        <v>1.211083601265441E-2</v>
      </c>
      <c r="DO33">
        <f>MAX(0,K33)</f>
        <v>0.57136760237315698</v>
      </c>
      <c r="DP33">
        <f>DO33/$DO$164</f>
        <v>6.2201452455430866E-3</v>
      </c>
      <c r="DQ33">
        <f>DN33*DP33*BF33</f>
        <v>7.5331159043664321E-5</v>
      </c>
      <c r="DR33">
        <f>DQ33/$DQ$164</f>
        <v>2.0191735766089503E-2</v>
      </c>
      <c r="DS33" s="1">
        <f>$DS$166*DR33</f>
        <v>1602.3603115226456</v>
      </c>
      <c r="DT33" s="55">
        <v>1565</v>
      </c>
      <c r="DU33" s="1">
        <f>DS33-DT33</f>
        <v>37.360311522645588</v>
      </c>
      <c r="DV33">
        <f>DT33/DS33</f>
        <v>0.97668420064202421</v>
      </c>
    </row>
    <row r="34" spans="1:126" x14ac:dyDescent="0.2">
      <c r="A34" s="26" t="s">
        <v>218</v>
      </c>
      <c r="B34">
        <v>0</v>
      </c>
      <c r="C34">
        <v>0</v>
      </c>
      <c r="D34">
        <v>0.41130643228126201</v>
      </c>
      <c r="E34">
        <v>0.58869356771873704</v>
      </c>
      <c r="F34">
        <v>0.27334127930075403</v>
      </c>
      <c r="G34">
        <v>0.53196824070204696</v>
      </c>
      <c r="H34">
        <v>0.24216464688675299</v>
      </c>
      <c r="I34">
        <v>0.35892046634954999</v>
      </c>
      <c r="J34">
        <v>0.42531643887055698</v>
      </c>
      <c r="K34">
        <v>0.57035941989025096</v>
      </c>
      <c r="L34">
        <v>0.38204370922759701</v>
      </c>
      <c r="M34">
        <f>HARMEAN(D34,F34:F34, I34)</f>
        <v>0.33799617389932729</v>
      </c>
      <c r="N34">
        <f>0.6*TAN(3*(1-M34) - 1.5)</f>
        <v>0.31696543685597861</v>
      </c>
      <c r="O34" s="83">
        <v>0</v>
      </c>
      <c r="P34">
        <v>23.85</v>
      </c>
      <c r="Q34">
        <v>24.28</v>
      </c>
      <c r="R34">
        <v>24.5</v>
      </c>
      <c r="S34">
        <v>24.5</v>
      </c>
      <c r="T34">
        <v>24.5</v>
      </c>
      <c r="U34">
        <v>24.59</v>
      </c>
      <c r="V34">
        <v>24.72</v>
      </c>
      <c r="W34" s="72">
        <v>24.84</v>
      </c>
      <c r="X34" s="68">
        <v>24.55</v>
      </c>
      <c r="Y34" s="68">
        <v>24.5</v>
      </c>
      <c r="Z34" s="68">
        <v>24.5</v>
      </c>
      <c r="AA34" s="68">
        <v>24.48</v>
      </c>
      <c r="AB34" s="68">
        <v>23.87</v>
      </c>
      <c r="AC34" s="68">
        <v>23.69</v>
      </c>
      <c r="AD34" s="76">
        <v>24.35</v>
      </c>
      <c r="AE34">
        <v>24.5</v>
      </c>
      <c r="AF34">
        <v>24.5</v>
      </c>
      <c r="AG34">
        <v>24.5</v>
      </c>
      <c r="AH34">
        <v>24.5</v>
      </c>
      <c r="AI34">
        <v>24.87</v>
      </c>
      <c r="AJ34">
        <v>25.2</v>
      </c>
      <c r="AK34" s="72">
        <v>24.78</v>
      </c>
      <c r="AL34">
        <v>24.5</v>
      </c>
      <c r="AM34">
        <v>24.5</v>
      </c>
      <c r="AN34">
        <v>24.5</v>
      </c>
      <c r="AO34">
        <v>24.5</v>
      </c>
      <c r="AP34">
        <v>24.37</v>
      </c>
      <c r="AQ34">
        <v>23.98</v>
      </c>
      <c r="AR34">
        <v>24.5</v>
      </c>
      <c r="AS34" s="87">
        <f>0.5 * (D34-MAX($D$3:$D$163))/(MIN($D$3:$D$163)-MAX($D$3:$D$163)) + 0.75</f>
        <v>1.0474364150181674</v>
      </c>
      <c r="AT34" s="17">
        <f>AZ34^N34</f>
        <v>1.1334853015401252</v>
      </c>
      <c r="AU34" s="17">
        <f>(AT34+AV34)/2</f>
        <v>1.1987929742595427</v>
      </c>
      <c r="AV34" s="17">
        <f>BD34^N34</f>
        <v>1.2641006469789602</v>
      </c>
      <c r="AW34" s="17">
        <f>PERCENTILE($K$2:$K$163, 0.05)</f>
        <v>8.5526163141549191E-2</v>
      </c>
      <c r="AX34" s="17">
        <f>PERCENTILE($K$2:$K$163, 0.95)</f>
        <v>0.95961795254787896</v>
      </c>
      <c r="AY34" s="17">
        <f>MIN(MAX(K34,AW34), AX34)</f>
        <v>0.57035941989025096</v>
      </c>
      <c r="AZ34" s="17">
        <f>AY34-$AY$164+1</f>
        <v>1.4848332567487017</v>
      </c>
      <c r="BA34" s="17">
        <f>PERCENTILE($L$2:$L$163, 0.02)</f>
        <v>-0.71261264336762919</v>
      </c>
      <c r="BB34" s="17">
        <f>PERCENTILE($L$2:$L$163, 0.98)</f>
        <v>1.6035625674371927</v>
      </c>
      <c r="BC34" s="17">
        <f>MIN(MAX(L34,BA34), BB34)</f>
        <v>0.38204370922759701</v>
      </c>
      <c r="BD34" s="17">
        <f>BC34-$BC$164 + 1</f>
        <v>2.0946563525952264</v>
      </c>
      <c r="BE34" s="1">
        <v>0</v>
      </c>
      <c r="BF34" s="49">
        <v>0</v>
      </c>
      <c r="BG34" s="49">
        <v>0</v>
      </c>
      <c r="BH34" s="16">
        <v>1</v>
      </c>
      <c r="BI34" s="12">
        <f>(AZ34^4)*AV34*BE34</f>
        <v>0</v>
      </c>
      <c r="BJ34" s="12">
        <f>(BD34^4) *AT34*BF34</f>
        <v>0</v>
      </c>
      <c r="BK34" s="12">
        <f>(BD34^4)*AU34*BG34*BH34</f>
        <v>0</v>
      </c>
      <c r="BL34" s="12">
        <f>MIN(BI34, 0.05*BI$164)</f>
        <v>0</v>
      </c>
      <c r="BM34" s="12">
        <f>MIN(BJ34, 0.05*BJ$164)</f>
        <v>0</v>
      </c>
      <c r="BN34" s="12">
        <f>MIN(BK34, 0.05*BK$164)</f>
        <v>0</v>
      </c>
      <c r="BO34" s="9">
        <f>BL34/$BL$164</f>
        <v>0</v>
      </c>
      <c r="BP34" s="9">
        <f>BM34/$BM$164</f>
        <v>0</v>
      </c>
      <c r="BQ34" s="45">
        <f>BN34/$BN$164</f>
        <v>0</v>
      </c>
      <c r="BR34" s="16">
        <f>O34</f>
        <v>0</v>
      </c>
      <c r="BS34" s="55">
        <v>0</v>
      </c>
      <c r="BT34" s="10">
        <f>$D$170*BO34</f>
        <v>0</v>
      </c>
      <c r="BU34" s="14">
        <f>BT34-BS34</f>
        <v>0</v>
      </c>
      <c r="BV34" s="94">
        <f>IF(BU34&gt;1, 1, 0)</f>
        <v>0</v>
      </c>
      <c r="BW34" s="81">
        <f>IF(O34&lt;=0,P34, IF(O34=1,Q34, IF(O34=2,R34, IF(O34=3,S34, IF(O34-4,T34, IF(O34=5, U34, V34))))))</f>
        <v>23.85</v>
      </c>
      <c r="BX34" s="41">
        <f>IF(O34&lt;=0,AD34, IF(O34=1,AE34, IF(O34=2,AF34, IF(O34=3,AG34, IF(O34=4,AH34, IF(O34=5, AI34, AJ34))))))</f>
        <v>24.35</v>
      </c>
      <c r="BY34" s="80">
        <f>IF(O34&gt;=0,W34, IF(O34=-1,X34, IF(O34=-2,Y34, IF(O34=-3,Z34, IF(O34=-4,AA34, IF(O34=-5, AB34, AC34))))))</f>
        <v>24.84</v>
      </c>
      <c r="BZ34" s="79">
        <f>IF(O34&gt;=0,AK34, IF(O34=-1,AL34, IF(O34=-2,AM34, IF(O34=-3,AN34, IF(O34=-4,AO34, IF(O34=-5, AP34, AQ34))))))</f>
        <v>24.78</v>
      </c>
      <c r="CA34" s="54">
        <f>IF(C34&gt;0, IF(BU34 &gt;0, BW34, BY34), IF(BU34&gt;0, BX34, BZ34))</f>
        <v>24.78</v>
      </c>
      <c r="CB34" s="1">
        <f>BU34/CA34</f>
        <v>0</v>
      </c>
      <c r="CC34" s="42" t="e">
        <f>BS34/BT34</f>
        <v>#DIV/0!</v>
      </c>
      <c r="CD34" s="55">
        <v>0</v>
      </c>
      <c r="CE34" s="55">
        <v>74</v>
      </c>
      <c r="CF34" s="55">
        <v>0</v>
      </c>
      <c r="CG34" s="6">
        <f>SUM(CD34:CF34)</f>
        <v>74</v>
      </c>
      <c r="CH34" s="10">
        <f>BP34*$D$169</f>
        <v>0</v>
      </c>
      <c r="CI34" s="1">
        <f>CH34-CG34</f>
        <v>-74</v>
      </c>
      <c r="CJ34" s="97">
        <f>IF(CI34&gt;1, 1, 0)</f>
        <v>0</v>
      </c>
      <c r="CK34" s="81">
        <f>IF(O34&lt;=0,Q34, IF(O34=1,R34, IF(O34=2,S34, IF(O34=3,T34, IF(O34=4,U34,V34)))))</f>
        <v>24.28</v>
      </c>
      <c r="CL34" s="41">
        <f>IF(O34&lt;=0,AE34, IF(O34=1,AF34, IF(O34=2,AG34, IF(O34=3,AH34, IF(O34=4,AI34,AJ34)))))</f>
        <v>24.5</v>
      </c>
      <c r="CM34" s="80">
        <f>IF(O34&gt;=0,X34, IF(O34=-1,Y34, IF(O34=-2,Z34, IF(O34=-3,AA34, IF(O34=-4,AB34, AC34)))))</f>
        <v>24.55</v>
      </c>
      <c r="CN34" s="79">
        <f>IF(O34&gt;=0,AL34, IF(O34=-1,AM34, IF(O34=-2,AN34, IF(O34=-3,AO34, IF(O34=-4,AP34, AQ34)))))</f>
        <v>24.5</v>
      </c>
      <c r="CO34" s="54">
        <f>IF(C34&gt;0, IF(CI34 &gt;0, CK34, CM34), IF(CI34&gt;0, CL34, CN34))</f>
        <v>24.5</v>
      </c>
      <c r="CP34" s="1">
        <f>CI34/CO34</f>
        <v>-3.0204081632653059</v>
      </c>
      <c r="CQ34" s="42" t="e">
        <f>CG34/CH34</f>
        <v>#DIV/0!</v>
      </c>
      <c r="CR34" s="11">
        <f>BS34+CG34+CT34</f>
        <v>148</v>
      </c>
      <c r="CS34" s="47">
        <f>BT34+CH34+CU34</f>
        <v>0</v>
      </c>
      <c r="CT34" s="55">
        <v>74</v>
      </c>
      <c r="CU34" s="10">
        <f>BQ34*$D$172</f>
        <v>0</v>
      </c>
      <c r="CV34" s="30">
        <f>CU34-CT34</f>
        <v>-74</v>
      </c>
      <c r="CW34" s="97">
        <f>IF(CV34&gt;1, 1, 0)</f>
        <v>0</v>
      </c>
      <c r="CX34" s="81">
        <f>IF(O34&lt;=0,R34, IF(O34=1,S34, IF(O34=2,T34, IF(O34=3,U34, V34))))</f>
        <v>24.5</v>
      </c>
      <c r="CY34" s="41">
        <f>IF(O34&lt;=0,AF34, IF(O34=1,AG34, IF(O34=2,AH34, IF(O34=3,AI34, AJ34))))</f>
        <v>24.5</v>
      </c>
      <c r="CZ34" s="80">
        <f>IF(O34&gt;=0,Y34, IF(O34=-1,Z34, IF(O34=-2,AA34, IF(O34=-3,AB34,  AC34))))</f>
        <v>24.5</v>
      </c>
      <c r="DA34" s="79">
        <f>IF(O34&gt;=0,AM34, IF(O34=-1,AN34, IF(O34=-2,AO34, IF(O34=-3,AP34, AQ34))))</f>
        <v>24.5</v>
      </c>
      <c r="DB34" s="54">
        <f>IF(C34&gt;0, IF(CV34 &gt;0, CX34, CZ34), IF(CV34&gt;0, CY34, DA34))</f>
        <v>24.5</v>
      </c>
      <c r="DC34" s="43">
        <f>CV34/DB34</f>
        <v>-3.0204081632653059</v>
      </c>
      <c r="DD34" s="44">
        <v>0</v>
      </c>
      <c r="DE34" s="10">
        <f>BQ34*$DD$167</f>
        <v>0</v>
      </c>
      <c r="DF34" s="30">
        <f>DE34-DD34</f>
        <v>0</v>
      </c>
      <c r="DG34" s="34">
        <f>DF34*(DF34&lt;&gt;0)</f>
        <v>0</v>
      </c>
      <c r="DH34" s="21">
        <f>DG34/$DG$164</f>
        <v>0</v>
      </c>
      <c r="DI34" s="89">
        <f>DH34 * $DF$164</f>
        <v>0</v>
      </c>
      <c r="DJ34" s="91">
        <f>DB34</f>
        <v>24.5</v>
      </c>
      <c r="DK34" s="43">
        <f>DI34/DJ34</f>
        <v>0</v>
      </c>
      <c r="DL34" s="16">
        <f>O34</f>
        <v>0</v>
      </c>
      <c r="DM34" s="53">
        <f>CR34+CT34</f>
        <v>222</v>
      </c>
      <c r="DN34">
        <f>E34/$E$164</f>
        <v>1.20069975805081E-2</v>
      </c>
      <c r="DO34">
        <f>MAX(0,K34)</f>
        <v>0.57035941989025096</v>
      </c>
      <c r="DP34">
        <f>DO34/$DO$164</f>
        <v>6.2091697519175452E-3</v>
      </c>
      <c r="DQ34">
        <f>DN34*DP34*BF34</f>
        <v>0</v>
      </c>
      <c r="DR34">
        <f>DQ34/$DQ$164</f>
        <v>0</v>
      </c>
      <c r="DS34" s="1">
        <f>$DS$166*DR34</f>
        <v>0</v>
      </c>
      <c r="DT34" s="55">
        <v>0</v>
      </c>
      <c r="DU34" s="1">
        <f>DS34-DT34</f>
        <v>0</v>
      </c>
      <c r="DV34" t="e">
        <f>DT34/DS34</f>
        <v>#DIV/0!</v>
      </c>
    </row>
    <row r="35" spans="1:126" x14ac:dyDescent="0.2">
      <c r="A35" s="26" t="s">
        <v>285</v>
      </c>
      <c r="B35">
        <v>0</v>
      </c>
      <c r="C35">
        <v>1</v>
      </c>
      <c r="D35">
        <v>0.90371554135037901</v>
      </c>
      <c r="E35">
        <v>9.6284458649620402E-2</v>
      </c>
      <c r="F35">
        <v>0.99682161303138594</v>
      </c>
      <c r="G35">
        <v>0.58253238612620095</v>
      </c>
      <c r="H35">
        <v>0.79899707480150395</v>
      </c>
      <c r="I35">
        <v>0.68223285796857902</v>
      </c>
      <c r="J35">
        <v>0.62654380905540896</v>
      </c>
      <c r="K35">
        <v>0.35147124762261001</v>
      </c>
      <c r="L35">
        <v>1.1524972244317799</v>
      </c>
      <c r="M35">
        <f>HARMEAN(D35,F35:F35, I35)</f>
        <v>0.83904194208141814</v>
      </c>
      <c r="N35">
        <f>0.6*TAN(3*(1-M35) - 1.5)</f>
        <v>-0.97061171944841806</v>
      </c>
      <c r="O35" s="83">
        <v>-1</v>
      </c>
      <c r="P35">
        <v>64.540000000000006</v>
      </c>
      <c r="Q35">
        <v>64.739999999999995</v>
      </c>
      <c r="R35">
        <v>64.959999999999994</v>
      </c>
      <c r="S35">
        <v>65.25</v>
      </c>
      <c r="T35">
        <v>65.489999999999995</v>
      </c>
      <c r="U35">
        <v>65.599999999999994</v>
      </c>
      <c r="V35">
        <v>65.86</v>
      </c>
      <c r="W35" s="72">
        <v>66.900000000000006</v>
      </c>
      <c r="X35" s="68">
        <v>66.650000000000006</v>
      </c>
      <c r="Y35" s="68">
        <v>66.3</v>
      </c>
      <c r="Z35" s="68">
        <v>66.13</v>
      </c>
      <c r="AA35" s="68">
        <v>65.989999999999995</v>
      </c>
      <c r="AB35" s="68">
        <v>65.709999999999994</v>
      </c>
      <c r="AC35" s="68">
        <v>65.45</v>
      </c>
      <c r="AD35" s="76">
        <v>64.63</v>
      </c>
      <c r="AE35">
        <v>65.06</v>
      </c>
      <c r="AF35">
        <v>65.14</v>
      </c>
      <c r="AG35">
        <v>65.23</v>
      </c>
      <c r="AH35">
        <v>65.62</v>
      </c>
      <c r="AI35">
        <v>66.03</v>
      </c>
      <c r="AJ35">
        <v>66.3</v>
      </c>
      <c r="AK35" s="72">
        <v>67.17</v>
      </c>
      <c r="AL35">
        <v>66.95</v>
      </c>
      <c r="AM35">
        <v>66.59</v>
      </c>
      <c r="AN35">
        <v>66.39</v>
      </c>
      <c r="AO35">
        <v>66.209999999999994</v>
      </c>
      <c r="AP35">
        <v>65.709999999999994</v>
      </c>
      <c r="AQ35">
        <v>64.67</v>
      </c>
      <c r="AR35">
        <v>65.709999999999994</v>
      </c>
      <c r="AS35" s="87">
        <f>0.5 * (D35-MAX($D$3:$D$163))/(MIN($D$3:$D$163)-MAX($D$3:$D$163)) + 0.75</f>
        <v>0.79864755752926953</v>
      </c>
      <c r="AT35" s="17">
        <f>AZ35^N35</f>
        <v>0.79541711237754498</v>
      </c>
      <c r="AU35" s="17">
        <f>(AT35+AV35)/2</f>
        <v>0.57770474936782512</v>
      </c>
      <c r="AV35" s="17">
        <f>BD35^N35</f>
        <v>0.35999238635810521</v>
      </c>
      <c r="AW35" s="17">
        <f>PERCENTILE($K$2:$K$163, 0.05)</f>
        <v>8.5526163141549191E-2</v>
      </c>
      <c r="AX35" s="17">
        <f>PERCENTILE($K$2:$K$163, 0.95)</f>
        <v>0.95961795254787896</v>
      </c>
      <c r="AY35" s="17">
        <f>MIN(MAX(K35,AW35), AX35)</f>
        <v>0.35147124762261001</v>
      </c>
      <c r="AZ35" s="17">
        <f>AY35-$AY$164+1</f>
        <v>1.2659450844810607</v>
      </c>
      <c r="BA35" s="17">
        <f>PERCENTILE($L$2:$L$163, 0.02)</f>
        <v>-0.71261264336762919</v>
      </c>
      <c r="BB35" s="17">
        <f>PERCENTILE($L$2:$L$163, 0.98)</f>
        <v>1.6035625674371927</v>
      </c>
      <c r="BC35" s="17">
        <f>MIN(MAX(L35,BA35), BB35)</f>
        <v>1.1524972244317799</v>
      </c>
      <c r="BD35" s="17">
        <f>BC35-$BC$164 + 1</f>
        <v>2.8651098677994091</v>
      </c>
      <c r="BE35" s="1">
        <v>0</v>
      </c>
      <c r="BF35" s="50">
        <v>0.5</v>
      </c>
      <c r="BG35" s="15">
        <v>1</v>
      </c>
      <c r="BH35" s="16">
        <v>1</v>
      </c>
      <c r="BI35" s="12">
        <f>(AZ35^4)*AV35*BE35</f>
        <v>0</v>
      </c>
      <c r="BJ35" s="12">
        <f>(BD35^4) *AT35*BF35</f>
        <v>26.799707626341306</v>
      </c>
      <c r="BK35" s="12">
        <f>(BD35^4)*AU35*BG35*BH35</f>
        <v>38.928803860226253</v>
      </c>
      <c r="BL35" s="12">
        <f>MIN(BI35, 0.05*BI$164)</f>
        <v>0</v>
      </c>
      <c r="BM35" s="12">
        <f>MIN(BJ35, 0.05*BJ$164)</f>
        <v>26.799707626341306</v>
      </c>
      <c r="BN35" s="12">
        <f>MIN(BK35, 0.05*BK$164)</f>
        <v>38.928803860226253</v>
      </c>
      <c r="BO35" s="9">
        <f>BL35/$BL$164</f>
        <v>0</v>
      </c>
      <c r="BP35" s="9">
        <f>BM35/$BM$164</f>
        <v>1.0314432472979342E-2</v>
      </c>
      <c r="BQ35" s="45">
        <f>BN35/$BN$164</f>
        <v>1.0881116869621886E-2</v>
      </c>
      <c r="BR35" s="16">
        <f>O35</f>
        <v>-1</v>
      </c>
      <c r="BS35" s="55">
        <v>0</v>
      </c>
      <c r="BT35" s="10">
        <f>$D$170*BO35</f>
        <v>0</v>
      </c>
      <c r="BU35" s="14">
        <f>BT35-BS35</f>
        <v>0</v>
      </c>
      <c r="BV35" s="94">
        <f>IF(BU35&gt;1, 1, 0)</f>
        <v>0</v>
      </c>
      <c r="BW35" s="81">
        <f>IF(O35&lt;=0,P35, IF(O35=1,Q35, IF(O35=2,R35, IF(O35=3,S35, IF(O35-4,T35, IF(O35=5, U35, V35))))))</f>
        <v>64.540000000000006</v>
      </c>
      <c r="BX35" s="41">
        <f>IF(O35&lt;=0,AD35, IF(O35=1,AE35, IF(O35=2,AF35, IF(O35=3,AG35, IF(O35=4,AH35, IF(O35=5, AI35, AJ35))))))</f>
        <v>64.63</v>
      </c>
      <c r="BY35" s="80">
        <f>IF(O35&gt;=0,W35, IF(O35=-1,X35, IF(O35=-2,Y35, IF(O35=-3,Z35, IF(O35=-4,AA35, IF(O35=-5, AB35, AC35))))))</f>
        <v>66.650000000000006</v>
      </c>
      <c r="BZ35" s="79">
        <f>IF(O35&gt;=0,AK35, IF(O35=-1,AL35, IF(O35=-2,AM35, IF(O35=-3,AN35, IF(O35=-4,AO35, IF(O35=-5, AP35, AQ35))))))</f>
        <v>66.95</v>
      </c>
      <c r="CA35" s="54">
        <f>IF(C35&gt;0, IF(BU35 &gt;0, BW35, BY35), IF(BU35&gt;0, BX35, BZ35))</f>
        <v>66.650000000000006</v>
      </c>
      <c r="CB35" s="1">
        <f>BU35/CA35</f>
        <v>0</v>
      </c>
      <c r="CC35" s="42" t="e">
        <f>BS35/BT35</f>
        <v>#DIV/0!</v>
      </c>
      <c r="CD35" s="55">
        <v>0</v>
      </c>
      <c r="CE35" s="55">
        <v>0</v>
      </c>
      <c r="CF35" s="55">
        <v>0</v>
      </c>
      <c r="CG35" s="6">
        <f>SUM(CD35:CF35)</f>
        <v>0</v>
      </c>
      <c r="CH35" s="10">
        <f>BP35*$D$169</f>
        <v>1492.15511452741</v>
      </c>
      <c r="CI35" s="1">
        <f>CH35-CG35</f>
        <v>1492.15511452741</v>
      </c>
      <c r="CJ35" s="97">
        <f>IF(CI35&gt;1, 1, 0)</f>
        <v>1</v>
      </c>
      <c r="CK35" s="81">
        <f>IF(O35&lt;=0,Q35, IF(O35=1,R35, IF(O35=2,S35, IF(O35=3,T35, IF(O35=4,U35,V35)))))</f>
        <v>64.739999999999995</v>
      </c>
      <c r="CL35" s="41">
        <f>IF(O35&lt;=0,AE35, IF(O35=1,AF35, IF(O35=2,AG35, IF(O35=3,AH35, IF(O35=4,AI35,AJ35)))))</f>
        <v>65.06</v>
      </c>
      <c r="CM35" s="80">
        <f>IF(O35&gt;=0,X35, IF(O35=-1,Y35, IF(O35=-2,Z35, IF(O35=-3,AA35, IF(O35=-4,AB35, AC35)))))</f>
        <v>66.3</v>
      </c>
      <c r="CN35" s="79">
        <f>IF(O35&gt;=0,AL35, IF(O35=-1,AM35, IF(O35=-2,AN35, IF(O35=-3,AO35, IF(O35=-4,AP35, AQ35)))))</f>
        <v>66.59</v>
      </c>
      <c r="CO35" s="54">
        <f>IF(C35&gt;0, IF(CI35 &gt;0, CK35, CM35), IF(CI35&gt;0, CL35, CN35))</f>
        <v>64.739999999999995</v>
      </c>
      <c r="CP35" s="1">
        <f>CI35/CO35</f>
        <v>23.048426236135466</v>
      </c>
      <c r="CQ35" s="42">
        <f>CG35/CH35</f>
        <v>0</v>
      </c>
      <c r="CR35" s="11">
        <f>BS35+CG35+CT35</f>
        <v>0</v>
      </c>
      <c r="CS35" s="47">
        <f>BT35+CH35+CU35</f>
        <v>1573.46839516007</v>
      </c>
      <c r="CT35" s="55">
        <v>0</v>
      </c>
      <c r="CU35" s="10">
        <f>BQ35*$D$172</f>
        <v>81.31328063266001</v>
      </c>
      <c r="CV35" s="30">
        <f>CU35-CT35</f>
        <v>81.31328063266001</v>
      </c>
      <c r="CW35" s="97">
        <f>IF(CV35&gt;1, 1, 0)</f>
        <v>1</v>
      </c>
      <c r="CX35" s="81">
        <f>IF(O35&lt;=0,R35, IF(O35=1,S35, IF(O35=2,T35, IF(O35=3,U35, V35))))</f>
        <v>64.959999999999994</v>
      </c>
      <c r="CY35" s="41">
        <f>IF(O35&lt;=0,AF35, IF(O35=1,AG35, IF(O35=2,AH35, IF(O35=3,AI35, AJ35))))</f>
        <v>65.14</v>
      </c>
      <c r="CZ35" s="80">
        <f>IF(O35&gt;=0,Y35, IF(O35=-1,Z35, IF(O35=-2,AA35, IF(O35=-3,AB35,  AC35))))</f>
        <v>66.13</v>
      </c>
      <c r="DA35" s="79">
        <f>IF(O35&gt;=0,AM35, IF(O35=-1,AN35, IF(O35=-2,AO35, IF(O35=-3,AP35, AQ35))))</f>
        <v>66.39</v>
      </c>
      <c r="DB35" s="54">
        <f>IF(C35&gt;0, IF(CV35 &gt;0, CX35, CZ35), IF(CV35&gt;0, CY35, DA35))</f>
        <v>64.959999999999994</v>
      </c>
      <c r="DC35" s="43">
        <f>CV35/DB35</f>
        <v>1.2517438521037565</v>
      </c>
      <c r="DD35" s="44">
        <v>0</v>
      </c>
      <c r="DE35" s="10">
        <f>BQ35*$DD$167</f>
        <v>50.351715447163095</v>
      </c>
      <c r="DF35" s="30">
        <f>DE35-DD35</f>
        <v>50.351715447163095</v>
      </c>
      <c r="DG35" s="34">
        <f>DF35*(DF35&lt;&gt;0)</f>
        <v>50.351715447163095</v>
      </c>
      <c r="DH35" s="21">
        <f>DG35/$DG$164</f>
        <v>1.0881116869621892E-2</v>
      </c>
      <c r="DI35" s="89">
        <f>DH35 * $DF$164</f>
        <v>50.351715447163095</v>
      </c>
      <c r="DJ35" s="91">
        <f>DB35</f>
        <v>64.959999999999994</v>
      </c>
      <c r="DK35" s="43">
        <f>DI35/DJ35</f>
        <v>0.77511877227775705</v>
      </c>
      <c r="DL35" s="16">
        <f>O35</f>
        <v>-1</v>
      </c>
      <c r="DM35" s="53">
        <f>CR35+CT35</f>
        <v>0</v>
      </c>
      <c r="DN35">
        <f>E35/$E$164</f>
        <v>1.9638184030556175E-3</v>
      </c>
      <c r="DO35">
        <f>MAX(0,K35)</f>
        <v>0.35147124762261001</v>
      </c>
      <c r="DP35">
        <f>DO35/$DO$164</f>
        <v>3.8262621135054802E-3</v>
      </c>
      <c r="DQ35">
        <f>DN35*DP35*BF35</f>
        <v>3.757041976708272E-6</v>
      </c>
      <c r="DR35">
        <f>DQ35/$DQ$164</f>
        <v>1.0070361297883185E-3</v>
      </c>
      <c r="DS35" s="1">
        <f>$DS$166*DR35</f>
        <v>79.915602369963025</v>
      </c>
      <c r="DT35" s="55">
        <v>0</v>
      </c>
      <c r="DU35" s="1">
        <f>DS35-DT35</f>
        <v>79.915602369963025</v>
      </c>
      <c r="DV35">
        <f>DT35/DS35</f>
        <v>0</v>
      </c>
    </row>
    <row r="36" spans="1:126" x14ac:dyDescent="0.2">
      <c r="A36" s="26" t="s">
        <v>237</v>
      </c>
      <c r="B36">
        <v>1</v>
      </c>
      <c r="C36">
        <v>1</v>
      </c>
      <c r="D36">
        <v>0.831402317219336</v>
      </c>
      <c r="E36">
        <v>0.16859768278066301</v>
      </c>
      <c r="F36">
        <v>0.93484306714342402</v>
      </c>
      <c r="G36">
        <v>0.83159214375261103</v>
      </c>
      <c r="H36">
        <v>0.70037609694943503</v>
      </c>
      <c r="I36">
        <v>0.76316922100885798</v>
      </c>
      <c r="J36">
        <v>0.61952819396292802</v>
      </c>
      <c r="K36">
        <v>0.20743645550029</v>
      </c>
      <c r="L36">
        <v>1.2490814589297601</v>
      </c>
      <c r="M36">
        <f>HARMEAN(D36,F36:F36, I36)</f>
        <v>0.83733141412510304</v>
      </c>
      <c r="N36">
        <f>0.6*TAN(3*(1-M36) - 1.5)</f>
        <v>-0.95956702571774888</v>
      </c>
      <c r="O36" s="83">
        <v>0</v>
      </c>
      <c r="P36">
        <v>19.82</v>
      </c>
      <c r="Q36">
        <v>19.98</v>
      </c>
      <c r="R36">
        <v>20.09</v>
      </c>
      <c r="S36">
        <v>20.18</v>
      </c>
      <c r="T36">
        <v>20.27</v>
      </c>
      <c r="U36">
        <v>20.329999999999998</v>
      </c>
      <c r="V36">
        <v>20.41</v>
      </c>
      <c r="W36" s="72">
        <v>20.98</v>
      </c>
      <c r="X36" s="68">
        <v>20.87</v>
      </c>
      <c r="Y36" s="68">
        <v>20.67</v>
      </c>
      <c r="Z36" s="68">
        <v>20.57</v>
      </c>
      <c r="AA36" s="68">
        <v>20.48</v>
      </c>
      <c r="AB36" s="68">
        <v>20.329999999999998</v>
      </c>
      <c r="AC36" s="68">
        <v>20.149999999999999</v>
      </c>
      <c r="AD36" s="76">
        <v>19.91</v>
      </c>
      <c r="AE36">
        <v>19.989999999999998</v>
      </c>
      <c r="AF36">
        <v>20.02</v>
      </c>
      <c r="AG36">
        <v>20.2</v>
      </c>
      <c r="AH36">
        <v>20.32</v>
      </c>
      <c r="AI36">
        <v>20.6</v>
      </c>
      <c r="AJ36">
        <v>20.72</v>
      </c>
      <c r="AK36" s="72">
        <v>21.17</v>
      </c>
      <c r="AL36">
        <v>20.96</v>
      </c>
      <c r="AM36">
        <v>20.9</v>
      </c>
      <c r="AN36">
        <v>20.78</v>
      </c>
      <c r="AO36">
        <v>20.69</v>
      </c>
      <c r="AP36">
        <v>20.29</v>
      </c>
      <c r="AQ36">
        <v>20.12</v>
      </c>
      <c r="AR36">
        <v>20.399999999999999</v>
      </c>
      <c r="AS36" s="87">
        <f>0.5 * (D36-MAX($D$3:$D$163))/(MIN($D$3:$D$163)-MAX($D$3:$D$163)) + 0.75</f>
        <v>0.83518368994751757</v>
      </c>
      <c r="AT36" s="17">
        <f>AZ36^N36</f>
        <v>0.89549223354168594</v>
      </c>
      <c r="AU36" s="17">
        <f>(AT36+AV36)/2</f>
        <v>0.6241448965480535</v>
      </c>
      <c r="AV36" s="17">
        <f>BD36^N36</f>
        <v>0.35279755955442099</v>
      </c>
      <c r="AW36" s="17">
        <f>PERCENTILE($K$2:$K$163, 0.05)</f>
        <v>8.5526163141549191E-2</v>
      </c>
      <c r="AX36" s="17">
        <f>PERCENTILE($K$2:$K$163, 0.95)</f>
        <v>0.95961795254787896</v>
      </c>
      <c r="AY36" s="17">
        <f>MIN(MAX(K36,AW36), AX36)</f>
        <v>0.20743645550029</v>
      </c>
      <c r="AZ36" s="17">
        <f>AY36-$AY$164+1</f>
        <v>1.1219102923587407</v>
      </c>
      <c r="BA36" s="17">
        <f>PERCENTILE($L$2:$L$163, 0.02)</f>
        <v>-0.71261264336762919</v>
      </c>
      <c r="BB36" s="17">
        <f>PERCENTILE($L$2:$L$163, 0.98)</f>
        <v>1.6035625674371927</v>
      </c>
      <c r="BC36" s="17">
        <f>MIN(MAX(L36,BA36), BB36)</f>
        <v>1.2490814589297601</v>
      </c>
      <c r="BD36" s="17">
        <f>BC36-$BC$164 + 1</f>
        <v>2.9616941022973893</v>
      </c>
      <c r="BE36" s="1">
        <v>0</v>
      </c>
      <c r="BF36" s="49">
        <v>0</v>
      </c>
      <c r="BG36" s="49">
        <v>0</v>
      </c>
      <c r="BH36" s="16">
        <v>1</v>
      </c>
      <c r="BI36" s="12">
        <f>(AZ36^4)*AV36*BE36</f>
        <v>0</v>
      </c>
      <c r="BJ36" s="12">
        <f>(BD36^4) *AT36*BF36</f>
        <v>0</v>
      </c>
      <c r="BK36" s="12">
        <f>(BD36^4)*AU36*BG36*BH36</f>
        <v>0</v>
      </c>
      <c r="BL36" s="12">
        <f>MIN(BI36, 0.05*BI$164)</f>
        <v>0</v>
      </c>
      <c r="BM36" s="12">
        <f>MIN(BJ36, 0.05*BJ$164)</f>
        <v>0</v>
      </c>
      <c r="BN36" s="12">
        <f>MIN(BK36, 0.05*BK$164)</f>
        <v>0</v>
      </c>
      <c r="BO36" s="9">
        <f>BL36/$BL$164</f>
        <v>0</v>
      </c>
      <c r="BP36" s="9">
        <f>BM36/$BM$164</f>
        <v>0</v>
      </c>
      <c r="BQ36" s="45">
        <f>BN36/$BN$164</f>
        <v>0</v>
      </c>
      <c r="BR36" s="16">
        <f>O36</f>
        <v>0</v>
      </c>
      <c r="BS36" s="55">
        <v>0</v>
      </c>
      <c r="BT36" s="10">
        <f>$D$170*BO36</f>
        <v>0</v>
      </c>
      <c r="BU36" s="14">
        <f>BT36-BS36</f>
        <v>0</v>
      </c>
      <c r="BV36" s="94">
        <f>IF(BU36&gt;1, 1, 0)</f>
        <v>0</v>
      </c>
      <c r="BW36" s="81">
        <f>IF(O36&lt;=0,P36, IF(O36=1,Q36, IF(O36=2,R36, IF(O36=3,S36, IF(O36-4,T36, IF(O36=5, U36, V36))))))</f>
        <v>19.82</v>
      </c>
      <c r="BX36" s="41">
        <f>IF(O36&lt;=0,AD36, IF(O36=1,AE36, IF(O36=2,AF36, IF(O36=3,AG36, IF(O36=4,AH36, IF(O36=5, AI36, AJ36))))))</f>
        <v>19.91</v>
      </c>
      <c r="BY36" s="80">
        <f>IF(O36&gt;=0,W36, IF(O36=-1,X36, IF(O36=-2,Y36, IF(O36=-3,Z36, IF(O36=-4,AA36, IF(O36=-5, AB36, AC36))))))</f>
        <v>20.98</v>
      </c>
      <c r="BZ36" s="79">
        <f>IF(O36&gt;=0,AK36, IF(O36=-1,AL36, IF(O36=-2,AM36, IF(O36=-3,AN36, IF(O36=-4,AO36, IF(O36=-5, AP36, AQ36))))))</f>
        <v>21.17</v>
      </c>
      <c r="CA36" s="54">
        <f>IF(C36&gt;0, IF(BU36 &gt;0, BW36, BY36), IF(BU36&gt;0, BX36, BZ36))</f>
        <v>20.98</v>
      </c>
      <c r="CB36" s="1">
        <f>BU36/CA36</f>
        <v>0</v>
      </c>
      <c r="CC36" s="42" t="e">
        <f>BS36/BT36</f>
        <v>#DIV/0!</v>
      </c>
      <c r="CD36" s="55">
        <v>0</v>
      </c>
      <c r="CE36" s="55">
        <v>20</v>
      </c>
      <c r="CF36" s="55">
        <v>0</v>
      </c>
      <c r="CG36" s="6">
        <f>SUM(CD36:CF36)</f>
        <v>20</v>
      </c>
      <c r="CH36" s="10">
        <f>BP36*$D$169</f>
        <v>0</v>
      </c>
      <c r="CI36" s="1">
        <f>CH36-CG36</f>
        <v>-20</v>
      </c>
      <c r="CJ36" s="97">
        <f>IF(CI36&gt;1, 1, 0)</f>
        <v>0</v>
      </c>
      <c r="CK36" s="81">
        <f>IF(O36&lt;=0,Q36, IF(O36=1,R36, IF(O36=2,S36, IF(O36=3,T36, IF(O36=4,U36,V36)))))</f>
        <v>19.98</v>
      </c>
      <c r="CL36" s="41">
        <f>IF(O36&lt;=0,AE36, IF(O36=1,AF36, IF(O36=2,AG36, IF(O36=3,AH36, IF(O36=4,AI36,AJ36)))))</f>
        <v>19.989999999999998</v>
      </c>
      <c r="CM36" s="80">
        <f>IF(O36&gt;=0,X36, IF(O36=-1,Y36, IF(O36=-2,Z36, IF(O36=-3,AA36, IF(O36=-4,AB36, AC36)))))</f>
        <v>20.87</v>
      </c>
      <c r="CN36" s="79">
        <f>IF(O36&gt;=0,AL36, IF(O36=-1,AM36, IF(O36=-2,AN36, IF(O36=-3,AO36, IF(O36=-4,AP36, AQ36)))))</f>
        <v>20.96</v>
      </c>
      <c r="CO36" s="54">
        <f>IF(C36&gt;0, IF(CI36 &gt;0, CK36, CM36), IF(CI36&gt;0, CL36, CN36))</f>
        <v>20.87</v>
      </c>
      <c r="CP36" s="1">
        <f>CI36/CO36</f>
        <v>-0.95831336847149018</v>
      </c>
      <c r="CQ36" s="42" t="e">
        <f>CG36/CH36</f>
        <v>#DIV/0!</v>
      </c>
      <c r="CR36" s="11">
        <f>BS36+CG36+CT36</f>
        <v>20</v>
      </c>
      <c r="CS36" s="47">
        <f>BT36+CH36+CU36</f>
        <v>0</v>
      </c>
      <c r="CT36" s="55">
        <v>0</v>
      </c>
      <c r="CU36" s="10">
        <f>BQ36*$D$172</f>
        <v>0</v>
      </c>
      <c r="CV36" s="30">
        <f>CU36-CT36</f>
        <v>0</v>
      </c>
      <c r="CW36" s="97">
        <f>IF(CV36&gt;1, 1, 0)</f>
        <v>0</v>
      </c>
      <c r="CX36" s="81">
        <f>IF(O36&lt;=0,R36, IF(O36=1,S36, IF(O36=2,T36, IF(O36=3,U36, V36))))</f>
        <v>20.09</v>
      </c>
      <c r="CY36" s="41">
        <f>IF(O36&lt;=0,AF36, IF(O36=1,AG36, IF(O36=2,AH36, IF(O36=3,AI36, AJ36))))</f>
        <v>20.02</v>
      </c>
      <c r="CZ36" s="80">
        <f>IF(O36&gt;=0,Y36, IF(O36=-1,Z36, IF(O36=-2,AA36, IF(O36=-3,AB36,  AC36))))</f>
        <v>20.67</v>
      </c>
      <c r="DA36" s="79">
        <f>IF(O36&gt;=0,AM36, IF(O36=-1,AN36, IF(O36=-2,AO36, IF(O36=-3,AP36, AQ36))))</f>
        <v>20.9</v>
      </c>
      <c r="DB36" s="54">
        <f>IF(C36&gt;0, IF(CV36 &gt;0, CX36, CZ36), IF(CV36&gt;0, CY36, DA36))</f>
        <v>20.67</v>
      </c>
      <c r="DC36" s="43">
        <f>CV36/DB36</f>
        <v>0</v>
      </c>
      <c r="DD36" s="44">
        <v>0</v>
      </c>
      <c r="DE36" s="10">
        <f>BQ36*$DD$167</f>
        <v>0</v>
      </c>
      <c r="DF36" s="30">
        <f>DE36-DD36</f>
        <v>0</v>
      </c>
      <c r="DG36" s="34">
        <f>DF36*(DF36&lt;&gt;0)</f>
        <v>0</v>
      </c>
      <c r="DH36" s="21">
        <f>DG36/$DG$164</f>
        <v>0</v>
      </c>
      <c r="DI36" s="89">
        <f>DH36 * $DF$164</f>
        <v>0</v>
      </c>
      <c r="DJ36" s="91">
        <f>DB36</f>
        <v>20.67</v>
      </c>
      <c r="DK36" s="43">
        <f>DI36/DJ36</f>
        <v>0</v>
      </c>
      <c r="DL36" s="16">
        <f>O36</f>
        <v>0</v>
      </c>
      <c r="DM36" s="53">
        <f>CR36+CT36</f>
        <v>20</v>
      </c>
      <c r="DN36">
        <f>E36/$E$164</f>
        <v>3.4387193613670962E-3</v>
      </c>
      <c r="DO36">
        <f>MAX(0,K36)</f>
        <v>0.20743645550029</v>
      </c>
      <c r="DP36">
        <f>DO36/$DO$164</f>
        <v>2.2582394890317235E-3</v>
      </c>
      <c r="DQ36">
        <f>DN36*DP36*BF36</f>
        <v>0</v>
      </c>
      <c r="DR36">
        <f>DQ36/$DQ$164</f>
        <v>0</v>
      </c>
      <c r="DS36" s="1">
        <f>$DS$166*DR36</f>
        <v>0</v>
      </c>
      <c r="DT36" s="55">
        <v>0</v>
      </c>
      <c r="DU36" s="1">
        <f>DS36-DT36</f>
        <v>0</v>
      </c>
      <c r="DV36" t="e">
        <f>DT36/DS36</f>
        <v>#DIV/0!</v>
      </c>
    </row>
    <row r="37" spans="1:126" x14ac:dyDescent="0.2">
      <c r="A37" s="26" t="s">
        <v>125</v>
      </c>
      <c r="B37">
        <v>1</v>
      </c>
      <c r="C37">
        <v>1</v>
      </c>
      <c r="D37">
        <v>0.67788461538461497</v>
      </c>
      <c r="E37">
        <v>0.32211538461538403</v>
      </c>
      <c r="F37">
        <v>0.840425531914893</v>
      </c>
      <c r="G37">
        <v>0.24930747922437599</v>
      </c>
      <c r="H37">
        <v>0.34349030470914099</v>
      </c>
      <c r="I37">
        <v>0.29263407526302998</v>
      </c>
      <c r="J37">
        <v>0.43502597626948503</v>
      </c>
      <c r="K37">
        <v>0.65288687362544595</v>
      </c>
      <c r="L37">
        <v>0.62176131416594904</v>
      </c>
      <c r="M37">
        <f>HARMEAN(D37,F37:F37, I37)</f>
        <v>0.4932354599121847</v>
      </c>
      <c r="N37">
        <f>0.6*TAN(3*(1-M37) - 1.5)</f>
        <v>1.2177843941945465E-2</v>
      </c>
      <c r="O37" s="83">
        <v>0</v>
      </c>
      <c r="P37">
        <v>73.94</v>
      </c>
      <c r="Q37">
        <v>74.75</v>
      </c>
      <c r="R37">
        <v>74.91</v>
      </c>
      <c r="S37">
        <v>75.36</v>
      </c>
      <c r="T37">
        <v>76.349999999999994</v>
      </c>
      <c r="U37">
        <v>76.56</v>
      </c>
      <c r="V37">
        <v>78.98</v>
      </c>
      <c r="W37" s="72">
        <v>80.459999999999994</v>
      </c>
      <c r="X37" s="68">
        <v>79.650000000000006</v>
      </c>
      <c r="Y37" s="68">
        <v>79.010000000000005</v>
      </c>
      <c r="Z37" s="68">
        <v>78.03</v>
      </c>
      <c r="AA37" s="68">
        <v>77.59</v>
      </c>
      <c r="AB37" s="68">
        <v>76.17</v>
      </c>
      <c r="AC37" s="68">
        <v>75.73</v>
      </c>
      <c r="AD37" s="76">
        <v>74.27</v>
      </c>
      <c r="AE37">
        <v>74.55</v>
      </c>
      <c r="AF37">
        <v>75.17</v>
      </c>
      <c r="AG37">
        <v>75.489999999999995</v>
      </c>
      <c r="AH37">
        <v>76.400000000000006</v>
      </c>
      <c r="AI37">
        <v>77.44</v>
      </c>
      <c r="AJ37">
        <v>77.88</v>
      </c>
      <c r="AK37" s="72">
        <v>80.680000000000007</v>
      </c>
      <c r="AL37">
        <v>78.760000000000005</v>
      </c>
      <c r="AM37">
        <v>78.33</v>
      </c>
      <c r="AN37">
        <v>77.87</v>
      </c>
      <c r="AO37">
        <v>77.55</v>
      </c>
      <c r="AP37">
        <v>76.989999999999995</v>
      </c>
      <c r="AQ37">
        <v>76.23</v>
      </c>
      <c r="AR37">
        <v>77.23</v>
      </c>
      <c r="AS37" s="87">
        <f>0.5 * (D37-MAX($D$3:$D$163))/(MIN($D$3:$D$163)-MAX($D$3:$D$163)) + 0.75</f>
        <v>0.91274824539610588</v>
      </c>
      <c r="AT37" s="17">
        <f>AZ37^N37</f>
        <v>1.0054876416349261</v>
      </c>
      <c r="AU37" s="17">
        <f>(AT37+AV37)/2</f>
        <v>1.0079324028950383</v>
      </c>
      <c r="AV37" s="17">
        <f>BD37^N37</f>
        <v>1.0103771641551504</v>
      </c>
      <c r="AW37" s="17">
        <f>PERCENTILE($K$2:$K$163, 0.05)</f>
        <v>8.5526163141549191E-2</v>
      </c>
      <c r="AX37" s="17">
        <f>PERCENTILE($K$2:$K$163, 0.95)</f>
        <v>0.95961795254787896</v>
      </c>
      <c r="AY37" s="17">
        <f>MIN(MAX(K37,AW37), AX37)</f>
        <v>0.65288687362544595</v>
      </c>
      <c r="AZ37" s="17">
        <f>AY37-$AY$164+1</f>
        <v>1.5673607104838969</v>
      </c>
      <c r="BA37" s="17">
        <f>PERCENTILE($L$2:$L$163, 0.02)</f>
        <v>-0.71261264336762919</v>
      </c>
      <c r="BB37" s="17">
        <f>PERCENTILE($L$2:$L$163, 0.98)</f>
        <v>1.6035625674371927</v>
      </c>
      <c r="BC37" s="17">
        <f>MIN(MAX(L37,BA37), BB37)</f>
        <v>0.62176131416594904</v>
      </c>
      <c r="BD37" s="17">
        <f>BC37-$BC$164 + 1</f>
        <v>2.334373957533578</v>
      </c>
      <c r="BE37" s="1">
        <v>1</v>
      </c>
      <c r="BF37" s="15">
        <v>1</v>
      </c>
      <c r="BG37" s="15">
        <v>1</v>
      </c>
      <c r="BH37" s="16">
        <v>1</v>
      </c>
      <c r="BI37" s="12">
        <f>(AZ37^4)*AV37*BE37</f>
        <v>6.097605819733646</v>
      </c>
      <c r="BJ37" s="12">
        <f>(BD37^4) *AT37*BF37</f>
        <v>29.857844733599876</v>
      </c>
      <c r="BK37" s="12">
        <f>(BD37^4)*AU37*BG37*BH37</f>
        <v>29.930441649854817</v>
      </c>
      <c r="BL37" s="12">
        <f>MIN(BI37, 0.05*BI$164)</f>
        <v>6.097605819733646</v>
      </c>
      <c r="BM37" s="12">
        <f>MIN(BJ37, 0.05*BJ$164)</f>
        <v>29.857844733599876</v>
      </c>
      <c r="BN37" s="12">
        <f>MIN(BK37, 0.05*BK$164)</f>
        <v>29.930441649854817</v>
      </c>
      <c r="BO37" s="9">
        <f>BL37/$BL$164</f>
        <v>1.6912273432054765E-2</v>
      </c>
      <c r="BP37" s="9">
        <f>BM37/$BM$164</f>
        <v>1.149142101053068E-2</v>
      </c>
      <c r="BQ37" s="45">
        <f>BN37/$BN$164</f>
        <v>8.3659553147538181E-3</v>
      </c>
      <c r="BR37" s="16">
        <f>O37</f>
        <v>0</v>
      </c>
      <c r="BS37" s="55">
        <v>1622</v>
      </c>
      <c r="BT37" s="10">
        <f>$D$170*BO37</f>
        <v>1772.8378568973253</v>
      </c>
      <c r="BU37" s="14">
        <f>BT37-BS37</f>
        <v>150.83785689732531</v>
      </c>
      <c r="BV37" s="94">
        <f>IF(BU37&gt;1, 1, 0)</f>
        <v>1</v>
      </c>
      <c r="BW37" s="81">
        <f>IF(O37&lt;=0,P37, IF(O37=1,Q37, IF(O37=2,R37, IF(O37=3,S37, IF(O37-4,T37, IF(O37=5, U37, V37))))))</f>
        <v>73.94</v>
      </c>
      <c r="BX37" s="41">
        <f>IF(O37&lt;=0,AD37, IF(O37=1,AE37, IF(O37=2,AF37, IF(O37=3,AG37, IF(O37=4,AH37, IF(O37=5, AI37, AJ37))))))</f>
        <v>74.27</v>
      </c>
      <c r="BY37" s="80">
        <f>IF(O37&gt;=0,W37, IF(O37=-1,X37, IF(O37=-2,Y37, IF(O37=-3,Z37, IF(O37=-4,AA37, IF(O37=-5, AB37, AC37))))))</f>
        <v>80.459999999999994</v>
      </c>
      <c r="BZ37" s="79">
        <f>IF(O37&gt;=0,AK37, IF(O37=-1,AL37, IF(O37=-2,AM37, IF(O37=-3,AN37, IF(O37=-4,AO37, IF(O37=-5, AP37, AQ37))))))</f>
        <v>80.680000000000007</v>
      </c>
      <c r="CA37" s="54">
        <f>IF(C37&gt;0, IF(BU37 &gt;0, BW37, BY37), IF(BU37&gt;0, BX37, BZ37))</f>
        <v>73.94</v>
      </c>
      <c r="CB37" s="1">
        <f>BU37/CA37</f>
        <v>2.0400034744025604</v>
      </c>
      <c r="CC37" s="42">
        <f>BS37/BT37</f>
        <v>0.91491728568944863</v>
      </c>
      <c r="CD37" s="55">
        <v>232</v>
      </c>
      <c r="CE37" s="55">
        <v>2162</v>
      </c>
      <c r="CF37" s="55">
        <v>0</v>
      </c>
      <c r="CG37" s="6">
        <f>SUM(CD37:CF37)</f>
        <v>2394</v>
      </c>
      <c r="CH37" s="10">
        <f>BP37*$D$169</f>
        <v>1662.4261857325589</v>
      </c>
      <c r="CI37" s="1">
        <f>CH37-CG37</f>
        <v>-731.57381426744109</v>
      </c>
      <c r="CJ37" s="97">
        <f>IF(CI37&gt;1, 1, 0)</f>
        <v>0</v>
      </c>
      <c r="CK37" s="81">
        <f>IF(O37&lt;=0,Q37, IF(O37=1,R37, IF(O37=2,S37, IF(O37=3,T37, IF(O37=4,U37,V37)))))</f>
        <v>74.75</v>
      </c>
      <c r="CL37" s="41">
        <f>IF(O37&lt;=0,AE37, IF(O37=1,AF37, IF(O37=2,AG37, IF(O37=3,AH37, IF(O37=4,AI37,AJ37)))))</f>
        <v>74.55</v>
      </c>
      <c r="CM37" s="80">
        <f>IF(O37&gt;=0,X37, IF(O37=-1,Y37, IF(O37=-2,Z37, IF(O37=-3,AA37, IF(O37=-4,AB37, AC37)))))</f>
        <v>79.650000000000006</v>
      </c>
      <c r="CN37" s="79">
        <f>IF(O37&gt;=0,AL37, IF(O37=-1,AM37, IF(O37=-2,AN37, IF(O37=-3,AO37, IF(O37=-4,AP37, AQ37)))))</f>
        <v>78.760000000000005</v>
      </c>
      <c r="CO37" s="54">
        <f>IF(C37&gt;0, IF(CI37 &gt;0, CK37, CM37), IF(CI37&gt;0, CL37, CN37))</f>
        <v>79.650000000000006</v>
      </c>
      <c r="CP37" s="1">
        <f>CI37/CO37</f>
        <v>-9.1848564252032769</v>
      </c>
      <c r="CQ37" s="42">
        <f>CG37/CH37</f>
        <v>1.440063938204311</v>
      </c>
      <c r="CR37" s="11">
        <f>BS37+CG37+CT37</f>
        <v>4093</v>
      </c>
      <c r="CS37" s="47">
        <f>BT37+CH37+CU37</f>
        <v>3497.7818227824014</v>
      </c>
      <c r="CT37" s="55">
        <v>77</v>
      </c>
      <c r="CU37" s="10">
        <f>BQ37*$D$172</f>
        <v>62.51778015251751</v>
      </c>
      <c r="CV37" s="30">
        <f>CU37-CT37</f>
        <v>-14.48221984748249</v>
      </c>
      <c r="CW37" s="97">
        <f>IF(CV37&gt;1, 1, 0)</f>
        <v>0</v>
      </c>
      <c r="CX37" s="81">
        <f>IF(O37&lt;=0,R37, IF(O37=1,S37, IF(O37=2,T37, IF(O37=3,U37, V37))))</f>
        <v>74.91</v>
      </c>
      <c r="CY37" s="41">
        <f>IF(O37&lt;=0,AF37, IF(O37=1,AG37, IF(O37=2,AH37, IF(O37=3,AI37, AJ37))))</f>
        <v>75.17</v>
      </c>
      <c r="CZ37" s="80">
        <f>IF(O37&gt;=0,Y37, IF(O37=-1,Z37, IF(O37=-2,AA37, IF(O37=-3,AB37,  AC37))))</f>
        <v>79.010000000000005</v>
      </c>
      <c r="DA37" s="79">
        <f>IF(O37&gt;=0,AM37, IF(O37=-1,AN37, IF(O37=-2,AO37, IF(O37=-3,AP37, AQ37))))</f>
        <v>78.33</v>
      </c>
      <c r="DB37" s="54">
        <f>IF(C37&gt;0, IF(CV37 &gt;0, CX37, CZ37), IF(CV37&gt;0, CY37, DA37))</f>
        <v>79.010000000000005</v>
      </c>
      <c r="DC37" s="43">
        <f>CV37/DB37</f>
        <v>-0.18329603654578522</v>
      </c>
      <c r="DD37" s="44">
        <v>0</v>
      </c>
      <c r="DE37" s="10">
        <f>BQ37*$DD$167</f>
        <v>38.712956261704406</v>
      </c>
      <c r="DF37" s="30">
        <f>DE37-DD37</f>
        <v>38.712956261704406</v>
      </c>
      <c r="DG37" s="34">
        <f>DF37*(DF37&lt;&gt;0)</f>
        <v>38.712956261704406</v>
      </c>
      <c r="DH37" s="21">
        <f>DG37/$DG$164</f>
        <v>8.3659553147538233E-3</v>
      </c>
      <c r="DI37" s="89">
        <f>DH37 * $DF$164</f>
        <v>38.712956261704406</v>
      </c>
      <c r="DJ37" s="91">
        <f>DB37</f>
        <v>79.010000000000005</v>
      </c>
      <c r="DK37" s="43">
        <f>DI37/DJ37</f>
        <v>0.48997539883184915</v>
      </c>
      <c r="DL37" s="16">
        <f>O37</f>
        <v>0</v>
      </c>
      <c r="DM37" s="53">
        <f>CR37+CT37</f>
        <v>4170</v>
      </c>
      <c r="DN37">
        <f>E37/$E$164</f>
        <v>6.5698673398266383E-3</v>
      </c>
      <c r="DO37">
        <f>MAX(0,K37)</f>
        <v>0.65288687362544595</v>
      </c>
      <c r="DP37">
        <f>DO37/$DO$164</f>
        <v>7.1075979211830736E-3</v>
      </c>
      <c r="DQ37">
        <f>DN37*DP37*BF37</f>
        <v>4.6695975447000387E-5</v>
      </c>
      <c r="DR37">
        <f>DQ37/$DQ$164</f>
        <v>1.2516371837835603E-2</v>
      </c>
      <c r="DS37" s="1">
        <f>$DS$166*DR37</f>
        <v>993.26465587419307</v>
      </c>
      <c r="DT37" s="55">
        <v>1004</v>
      </c>
      <c r="DU37" s="1">
        <f>DS37-DT37</f>
        <v>-10.735344125806932</v>
      </c>
      <c r="DV37">
        <f>DT37/DS37</f>
        <v>1.0108081406725971</v>
      </c>
    </row>
    <row r="38" spans="1:126" x14ac:dyDescent="0.2">
      <c r="A38" s="26" t="s">
        <v>256</v>
      </c>
      <c r="B38">
        <v>0</v>
      </c>
      <c r="C38">
        <v>0</v>
      </c>
      <c r="D38">
        <v>0.18298042349180901</v>
      </c>
      <c r="E38">
        <v>0.81701957650819002</v>
      </c>
      <c r="F38">
        <v>0.82558601509733798</v>
      </c>
      <c r="G38">
        <v>0.37400752193898801</v>
      </c>
      <c r="H38">
        <v>0.70915169243627196</v>
      </c>
      <c r="I38">
        <v>0.51500297782336102</v>
      </c>
      <c r="J38">
        <v>0.567708935420695</v>
      </c>
      <c r="K38">
        <v>0.59383474403718495</v>
      </c>
      <c r="L38">
        <v>0.14433939548271399</v>
      </c>
      <c r="M38">
        <f>HARMEAN(D38,F38:F38, I38)</f>
        <v>0.348106078250845</v>
      </c>
      <c r="N38">
        <f>0.6*TAN(3*(1-M38) - 1.5)</f>
        <v>0.29404919291535636</v>
      </c>
      <c r="O38" s="83">
        <v>0</v>
      </c>
      <c r="P38">
        <v>143.75</v>
      </c>
      <c r="Q38">
        <v>144.29</v>
      </c>
      <c r="R38">
        <v>144.38999999999999</v>
      </c>
      <c r="S38">
        <v>144.69999999999999</v>
      </c>
      <c r="T38">
        <v>144.96</v>
      </c>
      <c r="U38">
        <v>145.37</v>
      </c>
      <c r="V38">
        <v>145.94999999999999</v>
      </c>
      <c r="W38" s="72">
        <v>147.46</v>
      </c>
      <c r="X38" s="68">
        <v>147.26</v>
      </c>
      <c r="Y38" s="68">
        <v>146.85</v>
      </c>
      <c r="Z38" s="68">
        <v>146.55000000000001</v>
      </c>
      <c r="AA38" s="68">
        <v>146.33000000000001</v>
      </c>
      <c r="AB38" s="68">
        <v>145.72</v>
      </c>
      <c r="AC38" s="68">
        <v>144.69999999999999</v>
      </c>
      <c r="AD38" s="76">
        <v>143.93</v>
      </c>
      <c r="AE38">
        <v>144.05000000000001</v>
      </c>
      <c r="AF38">
        <v>144.18</v>
      </c>
      <c r="AG38">
        <v>144.66</v>
      </c>
      <c r="AH38">
        <v>144.80000000000001</v>
      </c>
      <c r="AI38">
        <v>144.97999999999999</v>
      </c>
      <c r="AJ38">
        <v>145.68</v>
      </c>
      <c r="AK38" s="72">
        <v>147.66</v>
      </c>
      <c r="AL38">
        <v>147.16</v>
      </c>
      <c r="AM38">
        <v>146.82</v>
      </c>
      <c r="AN38">
        <v>146.49</v>
      </c>
      <c r="AO38">
        <v>146.18</v>
      </c>
      <c r="AP38">
        <v>145.86000000000001</v>
      </c>
      <c r="AQ38">
        <v>145.69999999999999</v>
      </c>
      <c r="AR38">
        <v>145.63</v>
      </c>
      <c r="AS38" s="87">
        <f>0.5 * (D38-MAX($D$3:$D$163))/(MIN($D$3:$D$163)-MAX($D$3:$D$163)) + 0.75</f>
        <v>1.1627977392006463</v>
      </c>
      <c r="AT38" s="17">
        <f>AZ38^N38</f>
        <v>1.1284567009246746</v>
      </c>
      <c r="AU38" s="17">
        <f>(AT38+AV38)/2</f>
        <v>1.1640341068376114</v>
      </c>
      <c r="AV38" s="17">
        <f>BD38^N38</f>
        <v>1.1996115127505482</v>
      </c>
      <c r="AW38" s="17">
        <f>PERCENTILE($K$2:$K$163, 0.05)</f>
        <v>8.5526163141549191E-2</v>
      </c>
      <c r="AX38" s="17">
        <f>PERCENTILE($K$2:$K$163, 0.95)</f>
        <v>0.95961795254787896</v>
      </c>
      <c r="AY38" s="17">
        <f>MIN(MAX(K38,AW38), AX38)</f>
        <v>0.59383474403718495</v>
      </c>
      <c r="AZ38" s="17">
        <f>AY38-$AY$164+1</f>
        <v>1.5083085808956358</v>
      </c>
      <c r="BA38" s="17">
        <f>PERCENTILE($L$2:$L$163, 0.02)</f>
        <v>-0.71261264336762919</v>
      </c>
      <c r="BB38" s="17">
        <f>PERCENTILE($L$2:$L$163, 0.98)</f>
        <v>1.6035625674371927</v>
      </c>
      <c r="BC38" s="17">
        <f>MIN(MAX(L38,BA38), BB38)</f>
        <v>0.14433939548271399</v>
      </c>
      <c r="BD38" s="17">
        <f>BC38-$BC$164 + 1</f>
        <v>1.8569520388503431</v>
      </c>
      <c r="BE38" s="1">
        <v>0</v>
      </c>
      <c r="BF38" s="15">
        <v>1</v>
      </c>
      <c r="BG38" s="15">
        <v>1</v>
      </c>
      <c r="BH38" s="16">
        <v>1</v>
      </c>
      <c r="BI38" s="12">
        <f>(AZ38^4)*AV38*BE38</f>
        <v>0</v>
      </c>
      <c r="BJ38" s="12">
        <f>(BD38^4) *AT38*BF38</f>
        <v>13.417995678929525</v>
      </c>
      <c r="BK38" s="12">
        <f>(BD38^4)*AU38*BG38*BH38</f>
        <v>13.841031386383907</v>
      </c>
      <c r="BL38" s="12">
        <f>MIN(BI38, 0.05*BI$164)</f>
        <v>0</v>
      </c>
      <c r="BM38" s="12">
        <f>MIN(BJ38, 0.05*BJ$164)</f>
        <v>13.417995678929525</v>
      </c>
      <c r="BN38" s="12">
        <f>MIN(BK38, 0.05*BK$164)</f>
        <v>13.841031386383907</v>
      </c>
      <c r="BO38" s="9">
        <f>BL38/$BL$164</f>
        <v>0</v>
      </c>
      <c r="BP38" s="9">
        <f>BM38/$BM$164</f>
        <v>5.1641985159948329E-3</v>
      </c>
      <c r="BQ38" s="45">
        <f>BN38/$BN$164</f>
        <v>3.868751802703671E-3</v>
      </c>
      <c r="BR38" s="16">
        <f>O38</f>
        <v>0</v>
      </c>
      <c r="BS38" s="55">
        <v>0</v>
      </c>
      <c r="BT38" s="10">
        <f>$D$170*BO38</f>
        <v>0</v>
      </c>
      <c r="BU38" s="14">
        <f>BT38-BS38</f>
        <v>0</v>
      </c>
      <c r="BV38" s="94">
        <f>IF(BU38&gt;1, 1, 0)</f>
        <v>0</v>
      </c>
      <c r="BW38" s="81">
        <f>IF(O38&lt;=0,P38, IF(O38=1,Q38, IF(O38=2,R38, IF(O38=3,S38, IF(O38-4,T38, IF(O38=5, U38, V38))))))</f>
        <v>143.75</v>
      </c>
      <c r="BX38" s="41">
        <f>IF(O38&lt;=0,AD38, IF(O38=1,AE38, IF(O38=2,AF38, IF(O38=3,AG38, IF(O38=4,AH38, IF(O38=5, AI38, AJ38))))))</f>
        <v>143.93</v>
      </c>
      <c r="BY38" s="80">
        <f>IF(O38&gt;=0,W38, IF(O38=-1,X38, IF(O38=-2,Y38, IF(O38=-3,Z38, IF(O38=-4,AA38, IF(O38=-5, AB38, AC38))))))</f>
        <v>147.46</v>
      </c>
      <c r="BZ38" s="79">
        <f>IF(O38&gt;=0,AK38, IF(O38=-1,AL38, IF(O38=-2,AM38, IF(O38=-3,AN38, IF(O38=-4,AO38, IF(O38=-5, AP38, AQ38))))))</f>
        <v>147.66</v>
      </c>
      <c r="CA38" s="54">
        <f>IF(C38&gt;0, IF(BU38 &gt;0, BW38, BY38), IF(BU38&gt;0, BX38, BZ38))</f>
        <v>147.66</v>
      </c>
      <c r="CB38" s="1">
        <f>BU38/CA38</f>
        <v>0</v>
      </c>
      <c r="CC38" s="42" t="e">
        <f>BS38/BT38</f>
        <v>#DIV/0!</v>
      </c>
      <c r="CD38" s="55">
        <v>0</v>
      </c>
      <c r="CE38" s="55">
        <v>3204</v>
      </c>
      <c r="CF38" s="55">
        <v>0</v>
      </c>
      <c r="CG38" s="6">
        <f>SUM(CD38:CF38)</f>
        <v>3204</v>
      </c>
      <c r="CH38" s="10">
        <f>BP38*$D$169</f>
        <v>747.08766073784</v>
      </c>
      <c r="CI38" s="1">
        <f>CH38-CG38</f>
        <v>-2456.91233926216</v>
      </c>
      <c r="CJ38" s="97">
        <f>IF(CI38&gt;1, 1, 0)</f>
        <v>0</v>
      </c>
      <c r="CK38" s="81">
        <f>IF(O38&lt;=0,Q38, IF(O38=1,R38, IF(O38=2,S38, IF(O38=3,T38, IF(O38=4,U38,V38)))))</f>
        <v>144.29</v>
      </c>
      <c r="CL38" s="41">
        <f>IF(O38&lt;=0,AE38, IF(O38=1,AF38, IF(O38=2,AG38, IF(O38=3,AH38, IF(O38=4,AI38,AJ38)))))</f>
        <v>144.05000000000001</v>
      </c>
      <c r="CM38" s="80">
        <f>IF(O38&gt;=0,X38, IF(O38=-1,Y38, IF(O38=-2,Z38, IF(O38=-3,AA38, IF(O38=-4,AB38, AC38)))))</f>
        <v>147.26</v>
      </c>
      <c r="CN38" s="79">
        <f>IF(O38&gt;=0,AL38, IF(O38=-1,AM38, IF(O38=-2,AN38, IF(O38=-3,AO38, IF(O38=-4,AP38, AQ38)))))</f>
        <v>147.16</v>
      </c>
      <c r="CO38" s="54">
        <f>IF(C38&gt;0, IF(CI38 &gt;0, CK38, CM38), IF(CI38&gt;0, CL38, CN38))</f>
        <v>147.16</v>
      </c>
      <c r="CP38" s="1">
        <f>CI38/CO38</f>
        <v>-16.695517391017667</v>
      </c>
      <c r="CQ38" s="42">
        <f>CG38/CH38</f>
        <v>4.2886533513827017</v>
      </c>
      <c r="CR38" s="11">
        <f>BS38+CG38+CT38</f>
        <v>3204</v>
      </c>
      <c r="CS38" s="47">
        <f>BT38+CH38+CU38</f>
        <v>775.99837870922818</v>
      </c>
      <c r="CT38" s="55">
        <v>0</v>
      </c>
      <c r="CU38" s="10">
        <f>BQ38*$D$172</f>
        <v>28.910717971388209</v>
      </c>
      <c r="CV38" s="30">
        <f>CU38-CT38</f>
        <v>28.910717971388209</v>
      </c>
      <c r="CW38" s="97">
        <f>IF(CV38&gt;1, 1, 0)</f>
        <v>1</v>
      </c>
      <c r="CX38" s="81">
        <f>IF(O38&lt;=0,R38, IF(O38=1,S38, IF(O38=2,T38, IF(O38=3,U38, V38))))</f>
        <v>144.38999999999999</v>
      </c>
      <c r="CY38" s="41">
        <f>IF(O38&lt;=0,AF38, IF(O38=1,AG38, IF(O38=2,AH38, IF(O38=3,AI38, AJ38))))</f>
        <v>144.18</v>
      </c>
      <c r="CZ38" s="80">
        <f>IF(O38&gt;=0,Y38, IF(O38=-1,Z38, IF(O38=-2,AA38, IF(O38=-3,AB38,  AC38))))</f>
        <v>146.85</v>
      </c>
      <c r="DA38" s="79">
        <f>IF(O38&gt;=0,AM38, IF(O38=-1,AN38, IF(O38=-2,AO38, IF(O38=-3,AP38, AQ38))))</f>
        <v>146.82</v>
      </c>
      <c r="DB38" s="54">
        <f>IF(C38&gt;0, IF(CV38 &gt;0, CX38, CZ38), IF(CV38&gt;0, CY38, DA38))</f>
        <v>144.18</v>
      </c>
      <c r="DC38" s="43">
        <f>CV38/DB38</f>
        <v>0.20051822701753508</v>
      </c>
      <c r="DD38" s="44">
        <v>0</v>
      </c>
      <c r="DE38" s="10">
        <f>BQ38*$DD$167</f>
        <v>17.902416841903072</v>
      </c>
      <c r="DF38" s="30">
        <f>DE38-DD38</f>
        <v>17.902416841903072</v>
      </c>
      <c r="DG38" s="34">
        <f>DF38*(DF38&lt;&gt;0)</f>
        <v>17.902416841903072</v>
      </c>
      <c r="DH38" s="21">
        <f>DG38/$DG$164</f>
        <v>3.8687518027036728E-3</v>
      </c>
      <c r="DI38" s="89">
        <f>DH38 * $DF$164</f>
        <v>17.902416841903072</v>
      </c>
      <c r="DJ38" s="91">
        <f>DB38</f>
        <v>144.18</v>
      </c>
      <c r="DK38" s="43">
        <f>DI38/DJ38</f>
        <v>0.12416713026704863</v>
      </c>
      <c r="DL38" s="16">
        <f>O38</f>
        <v>0</v>
      </c>
      <c r="DM38" s="53">
        <f>CR38+CT38</f>
        <v>3204</v>
      </c>
      <c r="DN38">
        <f>E38/$E$164</f>
        <v>1.6663936241696015E-2</v>
      </c>
      <c r="DO38">
        <f>MAX(0,K38)</f>
        <v>0.59383474403718495</v>
      </c>
      <c r="DP38">
        <f>DO38/$DO$164</f>
        <v>6.4647318896265179E-3</v>
      </c>
      <c r="DQ38">
        <f>DN38*DP38*BF38</f>
        <v>1.077278800283953E-4</v>
      </c>
      <c r="DR38">
        <f>DQ38/$DQ$164</f>
        <v>2.8875340772515211E-2</v>
      </c>
      <c r="DS38" s="1">
        <f>$DS$166*DR38</f>
        <v>2291.4671909125723</v>
      </c>
      <c r="DT38" s="55">
        <v>2184</v>
      </c>
      <c r="DU38" s="1">
        <f>DS38-DT38</f>
        <v>107.46719091257228</v>
      </c>
      <c r="DV38">
        <f>DT38/DS38</f>
        <v>0.95310114352116315</v>
      </c>
    </row>
    <row r="39" spans="1:126" x14ac:dyDescent="0.2">
      <c r="A39" s="26" t="s">
        <v>244</v>
      </c>
      <c r="B39">
        <v>1</v>
      </c>
      <c r="C39">
        <v>1</v>
      </c>
      <c r="D39">
        <v>0.98881342389132998</v>
      </c>
      <c r="E39">
        <v>1.1186576108669501E-2</v>
      </c>
      <c r="F39">
        <v>0.99880810488676997</v>
      </c>
      <c r="G39">
        <v>0.28416213957375602</v>
      </c>
      <c r="H39">
        <v>0.84997910572503099</v>
      </c>
      <c r="I39">
        <v>0.49145893142338198</v>
      </c>
      <c r="J39">
        <v>0.53283448617488804</v>
      </c>
      <c r="K39">
        <v>0.43654653256499798</v>
      </c>
      <c r="L39">
        <v>0.89126852818662206</v>
      </c>
      <c r="M39">
        <f>HARMEAN(D39,F39:F39, I39)</f>
        <v>0.74124140552570483</v>
      </c>
      <c r="N39">
        <f>0.6*TAN(3*(1-M39) - 1.5)</f>
        <v>-0.53020715197861545</v>
      </c>
      <c r="O39" s="83">
        <v>-1</v>
      </c>
      <c r="P39">
        <v>107.68</v>
      </c>
      <c r="Q39">
        <v>107.97</v>
      </c>
      <c r="R39">
        <v>108.28</v>
      </c>
      <c r="S39">
        <v>108.76</v>
      </c>
      <c r="T39">
        <v>108.97</v>
      </c>
      <c r="U39">
        <v>109.02</v>
      </c>
      <c r="V39">
        <v>109.97</v>
      </c>
      <c r="W39" s="72">
        <v>111.74</v>
      </c>
      <c r="X39" s="68">
        <v>111.24</v>
      </c>
      <c r="Y39" s="68">
        <v>110.76</v>
      </c>
      <c r="Z39" s="68">
        <v>110.59</v>
      </c>
      <c r="AA39" s="68">
        <v>110.42</v>
      </c>
      <c r="AB39" s="68">
        <v>109.97</v>
      </c>
      <c r="AC39" s="68">
        <v>109.26</v>
      </c>
      <c r="AD39" s="76">
        <v>106.98</v>
      </c>
      <c r="AE39">
        <v>107.51</v>
      </c>
      <c r="AF39">
        <v>108.36</v>
      </c>
      <c r="AG39">
        <v>108.65</v>
      </c>
      <c r="AH39">
        <v>108.89</v>
      </c>
      <c r="AI39">
        <v>109.38</v>
      </c>
      <c r="AJ39">
        <v>110.67</v>
      </c>
      <c r="AK39" s="72">
        <v>111.76</v>
      </c>
      <c r="AL39">
        <v>111.38</v>
      </c>
      <c r="AM39">
        <v>111.05</v>
      </c>
      <c r="AN39">
        <v>110.24</v>
      </c>
      <c r="AO39">
        <v>109.62</v>
      </c>
      <c r="AP39">
        <v>109.34</v>
      </c>
      <c r="AQ39">
        <v>108.07</v>
      </c>
      <c r="AR39">
        <v>109.54</v>
      </c>
      <c r="AS39" s="87">
        <f>0.5 * (D39-MAX($D$3:$D$163))/(MIN($D$3:$D$163)-MAX($D$3:$D$163)) + 0.75</f>
        <v>0.75565199838514352</v>
      </c>
      <c r="AT39" s="17">
        <f>AZ39^N39</f>
        <v>0.85255445422887044</v>
      </c>
      <c r="AU39" s="17">
        <f>(AT39+AV39)/2</f>
        <v>0.72730370145471046</v>
      </c>
      <c r="AV39" s="17">
        <f>BD39^N39</f>
        <v>0.60205294868055048</v>
      </c>
      <c r="AW39" s="17">
        <f>PERCENTILE($K$2:$K$163, 0.05)</f>
        <v>8.5526163141549191E-2</v>
      </c>
      <c r="AX39" s="17">
        <f>PERCENTILE($K$2:$K$163, 0.95)</f>
        <v>0.95961795254787896</v>
      </c>
      <c r="AY39" s="17">
        <f>MIN(MAX(K39,AW39), AX39)</f>
        <v>0.43654653256499798</v>
      </c>
      <c r="AZ39" s="17">
        <f>AY39-$AY$164+1</f>
        <v>1.3510203694234488</v>
      </c>
      <c r="BA39" s="17">
        <f>PERCENTILE($L$2:$L$163, 0.02)</f>
        <v>-0.71261264336762919</v>
      </c>
      <c r="BB39" s="17">
        <f>PERCENTILE($L$2:$L$163, 0.98)</f>
        <v>1.6035625674371927</v>
      </c>
      <c r="BC39" s="17">
        <f>MIN(MAX(L39,BA39), BB39)</f>
        <v>0.89126852818662206</v>
      </c>
      <c r="BD39" s="17">
        <f>BC39-$BC$164 + 1</f>
        <v>2.6038811715542511</v>
      </c>
      <c r="BE39" s="1">
        <v>0</v>
      </c>
      <c r="BF39" s="15">
        <v>1</v>
      </c>
      <c r="BG39" s="15">
        <v>1</v>
      </c>
      <c r="BH39" s="16">
        <v>1</v>
      </c>
      <c r="BI39" s="12">
        <f>(AZ39^4)*AV39*BE39</f>
        <v>0</v>
      </c>
      <c r="BJ39" s="12">
        <f>(BD39^4) *AT39*BF39</f>
        <v>39.192843451221449</v>
      </c>
      <c r="BK39" s="12">
        <f>(BD39^4)*AU39*BG39*BH39</f>
        <v>33.434931893460146</v>
      </c>
      <c r="BL39" s="12">
        <f>MIN(BI39, 0.05*BI$164)</f>
        <v>0</v>
      </c>
      <c r="BM39" s="12">
        <f>MIN(BJ39, 0.05*BJ$164)</f>
        <v>39.192843451221449</v>
      </c>
      <c r="BN39" s="12">
        <f>MIN(BK39, 0.05*BK$164)</f>
        <v>33.434931893460146</v>
      </c>
      <c r="BO39" s="9">
        <f>BL39/$BL$164</f>
        <v>0</v>
      </c>
      <c r="BP39" s="9">
        <f>BM39/$BM$164</f>
        <v>1.5084192067988717E-2</v>
      </c>
      <c r="BQ39" s="45">
        <f>BN39/$BN$164</f>
        <v>9.345506806909468E-3</v>
      </c>
      <c r="BR39" s="16">
        <f>O39</f>
        <v>-1</v>
      </c>
      <c r="BS39" s="55">
        <v>0</v>
      </c>
      <c r="BT39" s="10">
        <f>$D$170*BO39</f>
        <v>0</v>
      </c>
      <c r="BU39" s="14">
        <f>BT39-BS39</f>
        <v>0</v>
      </c>
      <c r="BV39" s="94">
        <f>IF(BU39&gt;1, 1, 0)</f>
        <v>0</v>
      </c>
      <c r="BW39" s="81">
        <f>IF(O39&lt;=0,P39, IF(O39=1,Q39, IF(O39=2,R39, IF(O39=3,S39, IF(O39-4,T39, IF(O39=5, U39, V39))))))</f>
        <v>107.68</v>
      </c>
      <c r="BX39" s="41">
        <f>IF(O39&lt;=0,AD39, IF(O39=1,AE39, IF(O39=2,AF39, IF(O39=3,AG39, IF(O39=4,AH39, IF(O39=5, AI39, AJ39))))))</f>
        <v>106.98</v>
      </c>
      <c r="BY39" s="80">
        <f>IF(O39&gt;=0,W39, IF(O39=-1,X39, IF(O39=-2,Y39, IF(O39=-3,Z39, IF(O39=-4,AA39, IF(O39=-5, AB39, AC39))))))</f>
        <v>111.24</v>
      </c>
      <c r="BZ39" s="79">
        <f>IF(O39&gt;=0,AK39, IF(O39=-1,AL39, IF(O39=-2,AM39, IF(O39=-3,AN39, IF(O39=-4,AO39, IF(O39=-5, AP39, AQ39))))))</f>
        <v>111.38</v>
      </c>
      <c r="CA39" s="54">
        <f>IF(C39&gt;0, IF(BU39 &gt;0, BW39, BY39), IF(BU39&gt;0, BX39, BZ39))</f>
        <v>111.24</v>
      </c>
      <c r="CB39" s="1">
        <f>BU39/CA39</f>
        <v>0</v>
      </c>
      <c r="CC39" s="42" t="e">
        <f>BS39/BT39</f>
        <v>#DIV/0!</v>
      </c>
      <c r="CD39" s="55">
        <v>0</v>
      </c>
      <c r="CE39" s="55">
        <v>0</v>
      </c>
      <c r="CF39" s="55">
        <v>0</v>
      </c>
      <c r="CG39" s="6">
        <f>SUM(CD39:CF39)</f>
        <v>0</v>
      </c>
      <c r="CH39" s="10">
        <f>BP39*$D$169</f>
        <v>2182.1805903259446</v>
      </c>
      <c r="CI39" s="1">
        <f>CH39-CG39</f>
        <v>2182.1805903259446</v>
      </c>
      <c r="CJ39" s="97">
        <f>IF(CI39&gt;1, 1, 0)</f>
        <v>1</v>
      </c>
      <c r="CK39" s="81">
        <f>IF(O39&lt;=0,Q39, IF(O39=1,R39, IF(O39=2,S39, IF(O39=3,T39, IF(O39=4,U39,V39)))))</f>
        <v>107.97</v>
      </c>
      <c r="CL39" s="41">
        <f>IF(O39&lt;=0,AE39, IF(O39=1,AF39, IF(O39=2,AG39, IF(O39=3,AH39, IF(O39=4,AI39,AJ39)))))</f>
        <v>107.51</v>
      </c>
      <c r="CM39" s="80">
        <f>IF(O39&gt;=0,X39, IF(O39=-1,Y39, IF(O39=-2,Z39, IF(O39=-3,AA39, IF(O39=-4,AB39, AC39)))))</f>
        <v>110.76</v>
      </c>
      <c r="CN39" s="79">
        <f>IF(O39&gt;=0,AL39, IF(O39=-1,AM39, IF(O39=-2,AN39, IF(O39=-3,AO39, IF(O39=-4,AP39, AQ39)))))</f>
        <v>111.05</v>
      </c>
      <c r="CO39" s="54">
        <f>IF(C39&gt;0, IF(CI39 &gt;0, CK39, CM39), IF(CI39&gt;0, CL39, CN39))</f>
        <v>107.97</v>
      </c>
      <c r="CP39" s="1">
        <f>CI39/CO39</f>
        <v>20.210990000240294</v>
      </c>
      <c r="CQ39" s="42">
        <f>CG39/CH39</f>
        <v>0</v>
      </c>
      <c r="CR39" s="11">
        <f>BS39+CG39+CT39</f>
        <v>0</v>
      </c>
      <c r="CS39" s="47">
        <f>BT39+CH39+CU39</f>
        <v>2252.0184412331623</v>
      </c>
      <c r="CT39" s="55">
        <v>0</v>
      </c>
      <c r="CU39" s="10">
        <f>BQ39*$D$172</f>
        <v>69.837850907217629</v>
      </c>
      <c r="CV39" s="30">
        <f>CU39-CT39</f>
        <v>69.837850907217629</v>
      </c>
      <c r="CW39" s="97">
        <f>IF(CV39&gt;1, 1, 0)</f>
        <v>1</v>
      </c>
      <c r="CX39" s="81">
        <f>IF(O39&lt;=0,R39, IF(O39=1,S39, IF(O39=2,T39, IF(O39=3,U39, V39))))</f>
        <v>108.28</v>
      </c>
      <c r="CY39" s="41">
        <f>IF(O39&lt;=0,AF39, IF(O39=1,AG39, IF(O39=2,AH39, IF(O39=3,AI39, AJ39))))</f>
        <v>108.36</v>
      </c>
      <c r="CZ39" s="80">
        <f>IF(O39&gt;=0,Y39, IF(O39=-1,Z39, IF(O39=-2,AA39, IF(O39=-3,AB39,  AC39))))</f>
        <v>110.59</v>
      </c>
      <c r="DA39" s="79">
        <f>IF(O39&gt;=0,AM39, IF(O39=-1,AN39, IF(O39=-2,AO39, IF(O39=-3,AP39, AQ39))))</f>
        <v>110.24</v>
      </c>
      <c r="DB39" s="54">
        <f>IF(C39&gt;0, IF(CV39 &gt;0, CX39, CZ39), IF(CV39&gt;0, CY39, DA39))</f>
        <v>108.28</v>
      </c>
      <c r="DC39" s="43">
        <f>CV39/DB39</f>
        <v>0.64497461125985989</v>
      </c>
      <c r="DD39" s="44">
        <v>0</v>
      </c>
      <c r="DE39" s="10">
        <f>BQ39*$DD$167</f>
        <v>43.245772018565148</v>
      </c>
      <c r="DF39" s="30">
        <f>DE39-DD39</f>
        <v>43.245772018565148</v>
      </c>
      <c r="DG39" s="34">
        <f>DF39*(DF39&lt;&gt;0)</f>
        <v>43.245772018565148</v>
      </c>
      <c r="DH39" s="21">
        <f>DG39/$DG$164</f>
        <v>9.345506806909475E-3</v>
      </c>
      <c r="DI39" s="89">
        <f>DH39 * $DF$164</f>
        <v>43.245772018565148</v>
      </c>
      <c r="DJ39" s="91">
        <f>DB39</f>
        <v>108.28</v>
      </c>
      <c r="DK39" s="43">
        <f>DI39/DJ39</f>
        <v>0.39938836367348679</v>
      </c>
      <c r="DL39" s="16">
        <f>O39</f>
        <v>-1</v>
      </c>
      <c r="DM39" s="53">
        <f>CR39+CT39</f>
        <v>0</v>
      </c>
      <c r="DN39">
        <f>E39/$E$164</f>
        <v>2.2816147421392887E-4</v>
      </c>
      <c r="DO39">
        <f>MAX(0,K39)</f>
        <v>0.43654653256499798</v>
      </c>
      <c r="DP39">
        <f>DO39/$DO$164</f>
        <v>4.7524270324642787E-3</v>
      </c>
      <c r="DQ39">
        <f>DN39*DP39*BF39</f>
        <v>1.084320757821177E-6</v>
      </c>
      <c r="DR39">
        <f>DQ39/$DQ$164</f>
        <v>2.9064093139626984E-4</v>
      </c>
      <c r="DS39" s="1">
        <f>$DS$166*DR39</f>
        <v>23.064460567847078</v>
      </c>
      <c r="DT39" s="55">
        <v>0</v>
      </c>
      <c r="DU39" s="1">
        <f>DS39-DT39</f>
        <v>23.064460567847078</v>
      </c>
      <c r="DV39">
        <f>DT39/DS39</f>
        <v>0</v>
      </c>
    </row>
    <row r="40" spans="1:126" x14ac:dyDescent="0.2">
      <c r="A40" s="26" t="s">
        <v>126</v>
      </c>
      <c r="B40">
        <v>0</v>
      </c>
      <c r="C40">
        <v>1</v>
      </c>
      <c r="D40">
        <v>0.87371134020618502</v>
      </c>
      <c r="E40">
        <v>0.12628865979381401</v>
      </c>
      <c r="F40">
        <v>0.82587064676616895</v>
      </c>
      <c r="G40">
        <v>1</v>
      </c>
      <c r="H40">
        <v>0.888489208633093</v>
      </c>
      <c r="I40">
        <v>0.942597055285604</v>
      </c>
      <c r="J40">
        <v>0.77338999866508396</v>
      </c>
      <c r="K40">
        <v>0.10088240207438499</v>
      </c>
      <c r="L40">
        <v>0.15363840794133901</v>
      </c>
      <c r="M40">
        <f>HARMEAN(D40,F40:F40, I40)</f>
        <v>0.87814691284341284</v>
      </c>
      <c r="N40">
        <f>0.6*TAN(3*(1-M40) - 1.5)</f>
        <v>-1.2866259665372404</v>
      </c>
      <c r="O40" s="83">
        <v>0</v>
      </c>
      <c r="P40">
        <v>33.61</v>
      </c>
      <c r="Q40">
        <v>33.74</v>
      </c>
      <c r="R40">
        <v>33.96</v>
      </c>
      <c r="S40">
        <v>34.21</v>
      </c>
      <c r="T40">
        <v>34.700000000000003</v>
      </c>
      <c r="U40">
        <v>34.89</v>
      </c>
      <c r="V40">
        <v>35.54</v>
      </c>
      <c r="W40" s="72">
        <v>36.11</v>
      </c>
      <c r="X40" s="68">
        <v>35.770000000000003</v>
      </c>
      <c r="Y40" s="68">
        <v>35.44</v>
      </c>
      <c r="Z40" s="68">
        <v>35.36</v>
      </c>
      <c r="AA40" s="68">
        <v>35.1</v>
      </c>
      <c r="AB40" s="68">
        <v>34.86</v>
      </c>
      <c r="AC40" s="68">
        <v>34.51</v>
      </c>
      <c r="AD40" s="76">
        <v>33.51</v>
      </c>
      <c r="AE40">
        <v>33.94</v>
      </c>
      <c r="AF40">
        <v>34.06</v>
      </c>
      <c r="AG40">
        <v>34.270000000000003</v>
      </c>
      <c r="AH40">
        <v>34.51</v>
      </c>
      <c r="AI40">
        <v>34.67</v>
      </c>
      <c r="AJ40">
        <v>35.19</v>
      </c>
      <c r="AK40" s="72">
        <v>36.200000000000003</v>
      </c>
      <c r="AL40">
        <v>36.03</v>
      </c>
      <c r="AM40">
        <v>35.89</v>
      </c>
      <c r="AN40">
        <v>35.39</v>
      </c>
      <c r="AO40">
        <v>35.06</v>
      </c>
      <c r="AP40">
        <v>34.89</v>
      </c>
      <c r="AQ40">
        <v>34.630000000000003</v>
      </c>
      <c r="AR40">
        <v>34.950000000000003</v>
      </c>
      <c r="AS40" s="87">
        <f>0.5 * (D40-MAX($D$3:$D$163))/(MIN($D$3:$D$163)-MAX($D$3:$D$163)) + 0.75</f>
        <v>0.81380712867660854</v>
      </c>
      <c r="AT40" s="17">
        <f>AZ40^N40</f>
        <v>0.98058340925156495</v>
      </c>
      <c r="AU40" s="17">
        <f>(AT40+AV40)/2</f>
        <v>0.71433547983552637</v>
      </c>
      <c r="AV40" s="17">
        <f>BD40^N40</f>
        <v>0.44808755041948783</v>
      </c>
      <c r="AW40" s="17">
        <f>PERCENTILE($K$2:$K$163, 0.05)</f>
        <v>8.5526163141549191E-2</v>
      </c>
      <c r="AX40" s="17">
        <f>PERCENTILE($K$2:$K$163, 0.95)</f>
        <v>0.95961795254787896</v>
      </c>
      <c r="AY40" s="17">
        <f>MIN(MAX(K40,AW40), AX40)</f>
        <v>0.10088240207438499</v>
      </c>
      <c r="AZ40" s="17">
        <f>AY40-$AY$164+1</f>
        <v>1.0153562389328359</v>
      </c>
      <c r="BA40" s="17">
        <f>PERCENTILE($L$2:$L$163, 0.02)</f>
        <v>-0.71261264336762919</v>
      </c>
      <c r="BB40" s="17">
        <f>PERCENTILE($L$2:$L$163, 0.98)</f>
        <v>1.6035625674371927</v>
      </c>
      <c r="BC40" s="17">
        <f>MIN(MAX(L40,BA40), BB40)</f>
        <v>0.15363840794133901</v>
      </c>
      <c r="BD40" s="17">
        <f>BC40-$BC$164 + 1</f>
        <v>1.8662510513089683</v>
      </c>
      <c r="BE40" s="1">
        <v>1</v>
      </c>
      <c r="BF40" s="15">
        <v>1</v>
      </c>
      <c r="BG40" s="15">
        <v>1</v>
      </c>
      <c r="BH40" s="16">
        <v>1</v>
      </c>
      <c r="BI40" s="12">
        <f>(AZ40^4)*AV40*BE40</f>
        <v>0.47625181587972093</v>
      </c>
      <c r="BJ40" s="12">
        <f>(BD40^4) *AT40*BF40</f>
        <v>11.895009755720208</v>
      </c>
      <c r="BK40" s="12">
        <f>(BD40^4)*AU40*BG40*BH40</f>
        <v>8.6652776513790499</v>
      </c>
      <c r="BL40" s="12">
        <f>MIN(BI40, 0.05*BI$164)</f>
        <v>0.47625181587972093</v>
      </c>
      <c r="BM40" s="12">
        <f>MIN(BJ40, 0.05*BJ$164)</f>
        <v>11.895009755720208</v>
      </c>
      <c r="BN40" s="12">
        <f>MIN(BK40, 0.05*BK$164)</f>
        <v>8.6652776513790499</v>
      </c>
      <c r="BO40" s="9">
        <f>BL40/$BL$164</f>
        <v>1.3209284382738726E-3</v>
      </c>
      <c r="BP40" s="9">
        <f>BM40/$BM$164</f>
        <v>4.5780452757706539E-3</v>
      </c>
      <c r="BQ40" s="45">
        <f>BN40/$BN$164</f>
        <v>2.4220600039733691E-3</v>
      </c>
      <c r="BR40" s="16">
        <f>O40</f>
        <v>0</v>
      </c>
      <c r="BS40" s="55">
        <v>280</v>
      </c>
      <c r="BT40" s="10">
        <f>$D$170*BO40</f>
        <v>138.46701042484659</v>
      </c>
      <c r="BU40" s="14">
        <f>BT40-BS40</f>
        <v>-141.53298957515341</v>
      </c>
      <c r="BV40" s="94">
        <f>IF(BU40&gt;1, 1, 0)</f>
        <v>0</v>
      </c>
      <c r="BW40" s="81">
        <f>IF(O40&lt;=0,P40, IF(O40=1,Q40, IF(O40=2,R40, IF(O40=3,S40, IF(O40-4,T40, IF(O40=5, U40, V40))))))</f>
        <v>33.61</v>
      </c>
      <c r="BX40" s="41">
        <f>IF(O40&lt;=0,AD40, IF(O40=1,AE40, IF(O40=2,AF40, IF(O40=3,AG40, IF(O40=4,AH40, IF(O40=5, AI40, AJ40))))))</f>
        <v>33.51</v>
      </c>
      <c r="BY40" s="80">
        <f>IF(O40&gt;=0,W40, IF(O40=-1,X40, IF(O40=-2,Y40, IF(O40=-3,Z40, IF(O40=-4,AA40, IF(O40=-5, AB40, AC40))))))</f>
        <v>36.11</v>
      </c>
      <c r="BZ40" s="79">
        <f>IF(O40&gt;=0,AK40, IF(O40=-1,AL40, IF(O40=-2,AM40, IF(O40=-3,AN40, IF(O40=-4,AO40, IF(O40=-5, AP40, AQ40))))))</f>
        <v>36.200000000000003</v>
      </c>
      <c r="CA40" s="54">
        <f>IF(C40&gt;0, IF(BU40 &gt;0, BW40, BY40), IF(BU40&gt;0, BX40, BZ40))</f>
        <v>36.11</v>
      </c>
      <c r="CB40" s="1">
        <f>BU40/CA40</f>
        <v>-3.9194956957948883</v>
      </c>
      <c r="CC40" s="42">
        <f>BS40/BT40</f>
        <v>2.0221423076940837</v>
      </c>
      <c r="CD40" s="55">
        <v>70</v>
      </c>
      <c r="CE40" s="55">
        <v>384</v>
      </c>
      <c r="CF40" s="55">
        <v>105</v>
      </c>
      <c r="CG40" s="6">
        <f>SUM(CD40:CF40)</f>
        <v>559</v>
      </c>
      <c r="CH40" s="10">
        <f>BP40*$D$169</f>
        <v>662.29079405723598</v>
      </c>
      <c r="CI40" s="1">
        <f>CH40-CG40</f>
        <v>103.29079405723598</v>
      </c>
      <c r="CJ40" s="97">
        <f>IF(CI40&gt;1, 1, 0)</f>
        <v>1</v>
      </c>
      <c r="CK40" s="81">
        <f>IF(O40&lt;=0,Q40, IF(O40=1,R40, IF(O40=2,S40, IF(O40=3,T40, IF(O40=4,U40,V40)))))</f>
        <v>33.74</v>
      </c>
      <c r="CL40" s="41">
        <f>IF(O40&lt;=0,AE40, IF(O40=1,AF40, IF(O40=2,AG40, IF(O40=3,AH40, IF(O40=4,AI40,AJ40)))))</f>
        <v>33.94</v>
      </c>
      <c r="CM40" s="80">
        <f>IF(O40&gt;=0,X40, IF(O40=-1,Y40, IF(O40=-2,Z40, IF(O40=-3,AA40, IF(O40=-4,AB40, AC40)))))</f>
        <v>35.770000000000003</v>
      </c>
      <c r="CN40" s="79">
        <f>IF(O40&gt;=0,AL40, IF(O40=-1,AM40, IF(O40=-2,AN40, IF(O40=-3,AO40, IF(O40=-4,AP40, AQ40)))))</f>
        <v>36.03</v>
      </c>
      <c r="CO40" s="54">
        <f>IF(C40&gt;0, IF(CI40 &gt;0, CK40, CM40), IF(CI40&gt;0, CL40, CN40))</f>
        <v>33.74</v>
      </c>
      <c r="CP40" s="1">
        <f>CI40/CO40</f>
        <v>3.0613750461540006</v>
      </c>
      <c r="CQ40" s="42">
        <f>CG40/CH40</f>
        <v>0.8440401180507584</v>
      </c>
      <c r="CR40" s="11">
        <f>BS40+CG40+CT40</f>
        <v>839</v>
      </c>
      <c r="CS40" s="47">
        <f>BT40+CH40+CU40</f>
        <v>818.85756824457508</v>
      </c>
      <c r="CT40" s="55">
        <v>0</v>
      </c>
      <c r="CU40" s="10">
        <f>BQ40*$D$172</f>
        <v>18.099763762492511</v>
      </c>
      <c r="CV40" s="30">
        <f>CU40-CT40</f>
        <v>18.099763762492511</v>
      </c>
      <c r="CW40" s="97">
        <f>IF(CV40&gt;1, 1, 0)</f>
        <v>1</v>
      </c>
      <c r="CX40" s="81">
        <f>IF(O40&lt;=0,R40, IF(O40=1,S40, IF(O40=2,T40, IF(O40=3,U40, V40))))</f>
        <v>33.96</v>
      </c>
      <c r="CY40" s="41">
        <f>IF(O40&lt;=0,AF40, IF(O40=1,AG40, IF(O40=2,AH40, IF(O40=3,AI40, AJ40))))</f>
        <v>34.06</v>
      </c>
      <c r="CZ40" s="80">
        <f>IF(O40&gt;=0,Y40, IF(O40=-1,Z40, IF(O40=-2,AA40, IF(O40=-3,AB40,  AC40))))</f>
        <v>35.44</v>
      </c>
      <c r="DA40" s="79">
        <f>IF(O40&gt;=0,AM40, IF(O40=-1,AN40, IF(O40=-2,AO40, IF(O40=-3,AP40, AQ40))))</f>
        <v>35.89</v>
      </c>
      <c r="DB40" s="54">
        <f>IF(C40&gt;0, IF(CV40 &gt;0, CX40, CZ40), IF(CV40&gt;0, CY40, DA40))</f>
        <v>33.96</v>
      </c>
      <c r="DC40" s="43">
        <f>CV40/DB40</f>
        <v>0.53297302009695258</v>
      </c>
      <c r="DD40" s="44">
        <v>0</v>
      </c>
      <c r="DE40" s="10">
        <f>BQ40*$DD$167</f>
        <v>11.207937344786526</v>
      </c>
      <c r="DF40" s="30">
        <f>DE40-DD40</f>
        <v>11.207937344786526</v>
      </c>
      <c r="DG40" s="34">
        <f>DF40*(DF40&lt;&gt;0)</f>
        <v>11.207937344786526</v>
      </c>
      <c r="DH40" s="21">
        <f>DG40/$DG$164</f>
        <v>2.4220600039733704E-3</v>
      </c>
      <c r="DI40" s="89">
        <f>DH40 * $DF$164</f>
        <v>11.207937344786526</v>
      </c>
      <c r="DJ40" s="91">
        <f>DB40</f>
        <v>33.96</v>
      </c>
      <c r="DK40" s="43">
        <f>DI40/DJ40</f>
        <v>0.33003349071809557</v>
      </c>
      <c r="DL40" s="16">
        <f>O40</f>
        <v>0</v>
      </c>
      <c r="DM40" s="53">
        <f>CR40+CT40</f>
        <v>839</v>
      </c>
      <c r="DN40">
        <f>E40/$E$164</f>
        <v>2.5757842717153792E-3</v>
      </c>
      <c r="DO40">
        <f>MAX(0,K40)</f>
        <v>0.10088240207438499</v>
      </c>
      <c r="DP40">
        <f>DO40/$DO$164</f>
        <v>1.0982477673141381E-3</v>
      </c>
      <c r="DQ40">
        <f>DN40*DP40*BF40</f>
        <v>2.8288493254942886E-6</v>
      </c>
      <c r="DR40">
        <f>DQ40/$DQ$164</f>
        <v>7.5824371783995775E-4</v>
      </c>
      <c r="DS40" s="1">
        <f>$DS$166*DR40</f>
        <v>60.172124576263045</v>
      </c>
      <c r="DT40" s="55">
        <v>0</v>
      </c>
      <c r="DU40" s="1">
        <f>DS40-DT40</f>
        <v>60.172124576263045</v>
      </c>
      <c r="DV40">
        <f>DT40/DS40</f>
        <v>0</v>
      </c>
    </row>
    <row r="41" spans="1:126" x14ac:dyDescent="0.2">
      <c r="A41" s="26" t="s">
        <v>139</v>
      </c>
      <c r="B41">
        <v>1</v>
      </c>
      <c r="C41">
        <v>1</v>
      </c>
      <c r="D41">
        <v>0.67202028740490205</v>
      </c>
      <c r="E41">
        <v>0.32797971259509701</v>
      </c>
      <c r="F41">
        <v>0.74603174603174605</v>
      </c>
      <c r="G41">
        <v>0.407269338303821</v>
      </c>
      <c r="H41">
        <v>0.64864864864864802</v>
      </c>
      <c r="I41">
        <v>0.51397928550361105</v>
      </c>
      <c r="J41">
        <v>0.35640609022785702</v>
      </c>
      <c r="K41">
        <v>0.45886162085270898</v>
      </c>
      <c r="L41">
        <v>-9.8065083204637596E-2</v>
      </c>
      <c r="M41">
        <f>HARMEAN(D41,F41:F41, I41)</f>
        <v>0.62839338355485741</v>
      </c>
      <c r="N41">
        <f>0.6*TAN(3*(1-M41) - 1.5)</f>
        <v>-0.24325906297179667</v>
      </c>
      <c r="O41" s="83">
        <v>0</v>
      </c>
      <c r="P41">
        <v>56.71</v>
      </c>
      <c r="Q41">
        <v>57</v>
      </c>
      <c r="R41">
        <v>57.4</v>
      </c>
      <c r="S41">
        <v>57.88</v>
      </c>
      <c r="T41">
        <v>58.59</v>
      </c>
      <c r="U41">
        <v>59.22</v>
      </c>
      <c r="V41">
        <v>60.08</v>
      </c>
      <c r="W41" s="72">
        <v>61.43</v>
      </c>
      <c r="X41" s="68">
        <v>60.8</v>
      </c>
      <c r="Y41" s="68">
        <v>60.4</v>
      </c>
      <c r="Z41" s="68">
        <v>59.66</v>
      </c>
      <c r="AA41" s="68">
        <v>59.25</v>
      </c>
      <c r="AB41" s="68">
        <v>58.88</v>
      </c>
      <c r="AC41" s="68">
        <v>57.96</v>
      </c>
      <c r="AD41" s="76">
        <v>56.91</v>
      </c>
      <c r="AE41">
        <v>57.46</v>
      </c>
      <c r="AF41">
        <v>58.22</v>
      </c>
      <c r="AG41">
        <v>58.3</v>
      </c>
      <c r="AH41">
        <v>58.45</v>
      </c>
      <c r="AI41">
        <v>58.66</v>
      </c>
      <c r="AJ41">
        <v>63.49</v>
      </c>
      <c r="AK41" s="72">
        <v>62.14</v>
      </c>
      <c r="AL41">
        <v>61.64</v>
      </c>
      <c r="AM41">
        <v>60.56</v>
      </c>
      <c r="AN41">
        <v>60.5</v>
      </c>
      <c r="AO41">
        <v>59.78</v>
      </c>
      <c r="AP41">
        <v>59</v>
      </c>
      <c r="AQ41">
        <v>58.49</v>
      </c>
      <c r="AR41">
        <v>59.25</v>
      </c>
      <c r="AS41" s="87">
        <f>0.5 * (D41-MAX($D$3:$D$163))/(MIN($D$3:$D$163)-MAX($D$3:$D$163)) + 0.75</f>
        <v>0.91571118704592858</v>
      </c>
      <c r="AT41" s="17">
        <f>AZ41^N41</f>
        <v>0.92573052703744119</v>
      </c>
      <c r="AU41" s="17">
        <f>(AT41+AV41)/2</f>
        <v>0.90786499743387505</v>
      </c>
      <c r="AV41" s="17">
        <f>BD41^N41</f>
        <v>0.88999946783030903</v>
      </c>
      <c r="AW41" s="17">
        <f>PERCENTILE($K$2:$K$163, 0.05)</f>
        <v>8.5526163141549191E-2</v>
      </c>
      <c r="AX41" s="17">
        <f>PERCENTILE($K$2:$K$163, 0.95)</f>
        <v>0.95961795254787896</v>
      </c>
      <c r="AY41" s="17">
        <f>MIN(MAX(K41,AW41), AX41)</f>
        <v>0.45886162085270898</v>
      </c>
      <c r="AZ41" s="17">
        <f>AY41-$AY$164+1</f>
        <v>1.3733354577111598</v>
      </c>
      <c r="BA41" s="17">
        <f>PERCENTILE($L$2:$L$163, 0.02)</f>
        <v>-0.71261264336762919</v>
      </c>
      <c r="BB41" s="17">
        <f>PERCENTILE($L$2:$L$163, 0.98)</f>
        <v>1.6035625674371927</v>
      </c>
      <c r="BC41" s="17">
        <f>MIN(MAX(L41,BA41), BB41)</f>
        <v>-9.8065083204637596E-2</v>
      </c>
      <c r="BD41" s="17">
        <f>BC41-$BC$164 + 1</f>
        <v>1.6145475601629915</v>
      </c>
      <c r="BE41" s="1">
        <v>1</v>
      </c>
      <c r="BF41" s="15">
        <v>1</v>
      </c>
      <c r="BG41" s="15">
        <v>1</v>
      </c>
      <c r="BH41" s="16">
        <v>1</v>
      </c>
      <c r="BI41" s="12">
        <f>(AZ41^4)*AV41*BE41</f>
        <v>3.1658933412142596</v>
      </c>
      <c r="BJ41" s="12">
        <f>(BD41^4) *AT41*BF41</f>
        <v>6.2905404018999223</v>
      </c>
      <c r="BK41" s="12">
        <f>(BD41^4)*AU41*BG41*BH41</f>
        <v>6.1691402400923314</v>
      </c>
      <c r="BL41" s="12">
        <f>MIN(BI41, 0.05*BI$164)</f>
        <v>3.1658933412142596</v>
      </c>
      <c r="BM41" s="12">
        <f>MIN(BJ41, 0.05*BJ$164)</f>
        <v>6.2905404018999223</v>
      </c>
      <c r="BN41" s="12">
        <f>MIN(BK41, 0.05*BK$164)</f>
        <v>6.1691402400923314</v>
      </c>
      <c r="BO41" s="9">
        <f>BL41/$BL$164</f>
        <v>8.7808978517532055E-3</v>
      </c>
      <c r="BP41" s="9">
        <f>BM41/$BM$164</f>
        <v>2.4210470912067539E-3</v>
      </c>
      <c r="BQ41" s="45">
        <f>BN41/$BN$164</f>
        <v>1.724356499073325E-3</v>
      </c>
      <c r="BR41" s="16">
        <f>O41</f>
        <v>0</v>
      </c>
      <c r="BS41" s="55">
        <v>1126</v>
      </c>
      <c r="BT41" s="10">
        <f>$D$170*BO41</f>
        <v>920.46218337691255</v>
      </c>
      <c r="BU41" s="14">
        <f>BT41-BS41</f>
        <v>-205.53781662308745</v>
      </c>
      <c r="BV41" s="94">
        <f>IF(BU41&gt;1, 1, 0)</f>
        <v>0</v>
      </c>
      <c r="BW41" s="81">
        <f>IF(O41&lt;=0,P41, IF(O41=1,Q41, IF(O41=2,R41, IF(O41=3,S41, IF(O41-4,T41, IF(O41=5, U41, V41))))))</f>
        <v>56.71</v>
      </c>
      <c r="BX41" s="41">
        <f>IF(O41&lt;=0,AD41, IF(O41=1,AE41, IF(O41=2,AF41, IF(O41=3,AG41, IF(O41=4,AH41, IF(O41=5, AI41, AJ41))))))</f>
        <v>56.91</v>
      </c>
      <c r="BY41" s="80">
        <f>IF(O41&gt;=0,W41, IF(O41=-1,X41, IF(O41=-2,Y41, IF(O41=-3,Z41, IF(O41=-4,AA41, IF(O41=-5, AB41, AC41))))))</f>
        <v>61.43</v>
      </c>
      <c r="BZ41" s="79">
        <f>IF(O41&gt;=0,AK41, IF(O41=-1,AL41, IF(O41=-2,AM41, IF(O41=-3,AN41, IF(O41=-4,AO41, IF(O41=-5, AP41, AQ41))))))</f>
        <v>62.14</v>
      </c>
      <c r="CA41" s="54">
        <f>IF(C41&gt;0, IF(BU41 &gt;0, BW41, BY41), IF(BU41&gt;0, BX41, BZ41))</f>
        <v>61.43</v>
      </c>
      <c r="CB41" s="1">
        <f>BU41/CA41</f>
        <v>-3.3458866453375786</v>
      </c>
      <c r="CC41" s="42">
        <f>BS41/BT41</f>
        <v>1.2232984910569904</v>
      </c>
      <c r="CD41" s="55">
        <v>0</v>
      </c>
      <c r="CE41" s="55">
        <v>0</v>
      </c>
      <c r="CF41" s="55">
        <v>0</v>
      </c>
      <c r="CG41" s="6">
        <f>SUM(CD41:CF41)</f>
        <v>0</v>
      </c>
      <c r="CH41" s="10">
        <f>BP41*$D$169</f>
        <v>350.24494165042194</v>
      </c>
      <c r="CI41" s="1">
        <f>CH41-CG41</f>
        <v>350.24494165042194</v>
      </c>
      <c r="CJ41" s="97">
        <f>IF(CI41&gt;1, 1, 0)</f>
        <v>1</v>
      </c>
      <c r="CK41" s="81">
        <f>IF(O41&lt;=0,Q41, IF(O41=1,R41, IF(O41=2,S41, IF(O41=3,T41, IF(O41=4,U41,V41)))))</f>
        <v>57</v>
      </c>
      <c r="CL41" s="41">
        <f>IF(O41&lt;=0,AE41, IF(O41=1,AF41, IF(O41=2,AG41, IF(O41=3,AH41, IF(O41=4,AI41,AJ41)))))</f>
        <v>57.46</v>
      </c>
      <c r="CM41" s="80">
        <f>IF(O41&gt;=0,X41, IF(O41=-1,Y41, IF(O41=-2,Z41, IF(O41=-3,AA41, IF(O41=-4,AB41, AC41)))))</f>
        <v>60.8</v>
      </c>
      <c r="CN41" s="79">
        <f>IF(O41&gt;=0,AL41, IF(O41=-1,AM41, IF(O41=-2,AN41, IF(O41=-3,AO41, IF(O41=-4,AP41, AQ41)))))</f>
        <v>61.64</v>
      </c>
      <c r="CO41" s="54">
        <f>IF(C41&gt;0, IF(CI41 &gt;0, CK41, CM41), IF(CI41&gt;0, CL41, CN41))</f>
        <v>57</v>
      </c>
      <c r="CP41" s="1">
        <f>CI41/CO41</f>
        <v>6.144648099130209</v>
      </c>
      <c r="CQ41" s="42">
        <f>CG41/CH41</f>
        <v>0</v>
      </c>
      <c r="CR41" s="11">
        <f>BS41+CG41+CT41</f>
        <v>1126</v>
      </c>
      <c r="CS41" s="47">
        <f>BT41+CH41+CU41</f>
        <v>1283.5930342221295</v>
      </c>
      <c r="CT41" s="55">
        <v>0</v>
      </c>
      <c r="CU41" s="10">
        <f>BQ41*$D$172</f>
        <v>12.885909194795069</v>
      </c>
      <c r="CV41" s="30">
        <f>CU41-CT41</f>
        <v>12.885909194795069</v>
      </c>
      <c r="CW41" s="97">
        <f>IF(CV41&gt;1, 1, 0)</f>
        <v>1</v>
      </c>
      <c r="CX41" s="81">
        <f>IF(O41&lt;=0,R41, IF(O41=1,S41, IF(O41=2,T41, IF(O41=3,U41, V41))))</f>
        <v>57.4</v>
      </c>
      <c r="CY41" s="41">
        <f>IF(O41&lt;=0,AF41, IF(O41=1,AG41, IF(O41=2,AH41, IF(O41=3,AI41, AJ41))))</f>
        <v>58.22</v>
      </c>
      <c r="CZ41" s="80">
        <f>IF(O41&gt;=0,Y41, IF(O41=-1,Z41, IF(O41=-2,AA41, IF(O41=-3,AB41,  AC41))))</f>
        <v>60.4</v>
      </c>
      <c r="DA41" s="79">
        <f>IF(O41&gt;=0,AM41, IF(O41=-1,AN41, IF(O41=-2,AO41, IF(O41=-3,AP41, AQ41))))</f>
        <v>60.56</v>
      </c>
      <c r="DB41" s="54">
        <f>IF(C41&gt;0, IF(CV41 &gt;0, CX41, CZ41), IF(CV41&gt;0, CY41, DA41))</f>
        <v>57.4</v>
      </c>
      <c r="DC41" s="43">
        <f>CV41/DB41</f>
        <v>0.22449319154695244</v>
      </c>
      <c r="DD41" s="44">
        <v>0</v>
      </c>
      <c r="DE41" s="10">
        <f>BQ41*$DD$167</f>
        <v>7.9793562380718663</v>
      </c>
      <c r="DF41" s="30">
        <f>DE41-DD41</f>
        <v>7.9793562380718663</v>
      </c>
      <c r="DG41" s="34">
        <f>DF41*(DF41&lt;&gt;0)</f>
        <v>7.9793562380718663</v>
      </c>
      <c r="DH41" s="21">
        <f>DG41/$DG$164</f>
        <v>1.7243564990733261E-3</v>
      </c>
      <c r="DI41" s="89">
        <f>DH41 * $DF$164</f>
        <v>7.9793562380718663</v>
      </c>
      <c r="DJ41" s="91">
        <f>DB41</f>
        <v>57.4</v>
      </c>
      <c r="DK41" s="43">
        <f>DI41/DJ41</f>
        <v>0.13901317487930082</v>
      </c>
      <c r="DL41" s="16">
        <f>O41</f>
        <v>0</v>
      </c>
      <c r="DM41" s="53">
        <f>CR41+CT41</f>
        <v>1126</v>
      </c>
      <c r="DN41">
        <f>E41/$E$164</f>
        <v>6.689476208896805E-3</v>
      </c>
      <c r="DO41">
        <f>MAX(0,K41)</f>
        <v>0.45886162085270898</v>
      </c>
      <c r="DP41">
        <f>DO41/$DO$164</f>
        <v>4.9953583602822468E-3</v>
      </c>
      <c r="DQ41">
        <f>DN41*DP41*BF41</f>
        <v>3.3416330906021842E-5</v>
      </c>
      <c r="DR41">
        <f>DQ41/$DQ$164</f>
        <v>8.9569008693402181E-3</v>
      </c>
      <c r="DS41" s="1">
        <f>$DS$166*DR41</f>
        <v>710.79488328967022</v>
      </c>
      <c r="DT41" s="55">
        <v>711</v>
      </c>
      <c r="DU41" s="1">
        <f>DS41-DT41</f>
        <v>-0.20511671032977574</v>
      </c>
      <c r="DV41">
        <f>DT41/DS41</f>
        <v>1.0002885737012912</v>
      </c>
    </row>
    <row r="42" spans="1:126" x14ac:dyDescent="0.2">
      <c r="A42" s="26" t="s">
        <v>250</v>
      </c>
      <c r="B42">
        <v>1</v>
      </c>
      <c r="C42">
        <v>1</v>
      </c>
      <c r="D42">
        <v>0.54694366759888102</v>
      </c>
      <c r="E42">
        <v>0.45305633240111798</v>
      </c>
      <c r="F42">
        <v>0.60588001589193397</v>
      </c>
      <c r="G42">
        <v>0.28917676556623401</v>
      </c>
      <c r="H42">
        <v>0.293355620559966</v>
      </c>
      <c r="I42">
        <v>0.29125869860693698</v>
      </c>
      <c r="J42">
        <v>0.315301942178209</v>
      </c>
      <c r="K42">
        <v>0.75674855928622797</v>
      </c>
      <c r="L42">
        <v>0.82430997427038299</v>
      </c>
      <c r="M42">
        <f>HARMEAN(D42,F42:F42, I42)</f>
        <v>0.43401474786832628</v>
      </c>
      <c r="N42">
        <f>0.6*TAN(3*(1-M42) - 1.5)</f>
        <v>0.12034960184988802</v>
      </c>
      <c r="O42" s="83">
        <v>0</v>
      </c>
      <c r="P42">
        <v>44.07</v>
      </c>
      <c r="Q42">
        <v>44.24</v>
      </c>
      <c r="R42">
        <v>44.6</v>
      </c>
      <c r="S42">
        <v>45.12</v>
      </c>
      <c r="T42">
        <v>45.28</v>
      </c>
      <c r="U42">
        <v>45.74</v>
      </c>
      <c r="V42">
        <v>46.9</v>
      </c>
      <c r="W42" s="72">
        <v>47.29</v>
      </c>
      <c r="X42" s="68">
        <v>47.04</v>
      </c>
      <c r="Y42" s="68">
        <v>46.71</v>
      </c>
      <c r="Z42" s="68">
        <v>46.34</v>
      </c>
      <c r="AA42" s="68">
        <v>46.07</v>
      </c>
      <c r="AB42" s="68">
        <v>45.68</v>
      </c>
      <c r="AC42" s="68">
        <v>45.19</v>
      </c>
      <c r="AD42" s="76">
        <v>44.13</v>
      </c>
      <c r="AE42">
        <v>44.33</v>
      </c>
      <c r="AF42">
        <v>44.48</v>
      </c>
      <c r="AG42">
        <v>45.09</v>
      </c>
      <c r="AH42">
        <v>45.48</v>
      </c>
      <c r="AI42">
        <v>46.03</v>
      </c>
      <c r="AJ42">
        <v>46.54</v>
      </c>
      <c r="AK42" s="72">
        <v>48.2</v>
      </c>
      <c r="AL42">
        <v>47.08</v>
      </c>
      <c r="AM42">
        <v>46.77</v>
      </c>
      <c r="AN42">
        <v>46.53</v>
      </c>
      <c r="AO42">
        <v>46</v>
      </c>
      <c r="AP42">
        <v>45.85</v>
      </c>
      <c r="AQ42">
        <v>45.45</v>
      </c>
      <c r="AR42">
        <v>45.67</v>
      </c>
      <c r="AS42" s="87">
        <f>0.5 * (D42-MAX($D$3:$D$163))/(MIN($D$3:$D$163)-MAX($D$3:$D$163)) + 0.75</f>
        <v>0.97890593459830455</v>
      </c>
      <c r="AT42" s="17">
        <f>AZ42^N42</f>
        <v>1.0637561472986885</v>
      </c>
      <c r="AU42" s="17">
        <f>(AT42+AV42)/2</f>
        <v>1.0911566934139976</v>
      </c>
      <c r="AV42" s="17">
        <f>BD42^N42</f>
        <v>1.1185572395293066</v>
      </c>
      <c r="AW42" s="17">
        <f>PERCENTILE($K$2:$K$163, 0.05)</f>
        <v>8.5526163141549191E-2</v>
      </c>
      <c r="AX42" s="17">
        <f>PERCENTILE($K$2:$K$163, 0.95)</f>
        <v>0.95961795254787896</v>
      </c>
      <c r="AY42" s="17">
        <f>MIN(MAX(K42,AW42), AX42)</f>
        <v>0.75674855928622797</v>
      </c>
      <c r="AZ42" s="17">
        <f>AY42-$AY$164+1</f>
        <v>1.6712223961446788</v>
      </c>
      <c r="BA42" s="17">
        <f>PERCENTILE($L$2:$L$163, 0.02)</f>
        <v>-0.71261264336762919</v>
      </c>
      <c r="BB42" s="17">
        <f>PERCENTILE($L$2:$L$163, 0.98)</f>
        <v>1.6035625674371927</v>
      </c>
      <c r="BC42" s="17">
        <f>MIN(MAX(L42,BA42), BB42)</f>
        <v>0.82430997427038299</v>
      </c>
      <c r="BD42" s="17">
        <f>BC42-$BC$164 + 1</f>
        <v>2.5369226176380124</v>
      </c>
      <c r="BE42" s="1">
        <v>0</v>
      </c>
      <c r="BF42" s="64">
        <v>0.42</v>
      </c>
      <c r="BG42" s="65">
        <v>0.8</v>
      </c>
      <c r="BH42" s="16">
        <v>1</v>
      </c>
      <c r="BI42" s="12">
        <f>(AZ42^4)*AV42*BE42</f>
        <v>0</v>
      </c>
      <c r="BJ42" s="12">
        <f>(BD42^4) *AT42*BF42</f>
        <v>18.506327980491037</v>
      </c>
      <c r="BK42" s="12">
        <f>(BD42^4)*AU42*BG42*BH42</f>
        <v>36.158132307558667</v>
      </c>
      <c r="BL42" s="12">
        <f>MIN(BI42, 0.05*BI$164)</f>
        <v>0</v>
      </c>
      <c r="BM42" s="12">
        <f>MIN(BJ42, 0.05*BJ$164)</f>
        <v>18.506327980491037</v>
      </c>
      <c r="BN42" s="12">
        <f>MIN(BK42, 0.05*BK$164)</f>
        <v>36.158132307558667</v>
      </c>
      <c r="BO42" s="9">
        <f>BL42/$BL$164</f>
        <v>0</v>
      </c>
      <c r="BP42" s="9">
        <f>BM42/$BM$164</f>
        <v>7.1225504747658387E-3</v>
      </c>
      <c r="BQ42" s="45">
        <f>BN42/$BN$164</f>
        <v>1.0106677431920204E-2</v>
      </c>
      <c r="BR42" s="16">
        <f>O42</f>
        <v>0</v>
      </c>
      <c r="BS42" s="55">
        <v>0</v>
      </c>
      <c r="BT42" s="10">
        <f>$D$170*BO42</f>
        <v>0</v>
      </c>
      <c r="BU42" s="14">
        <f>BT42-BS42</f>
        <v>0</v>
      </c>
      <c r="BV42" s="94">
        <f>IF(BU42&gt;1, 1, 0)</f>
        <v>0</v>
      </c>
      <c r="BW42" s="81">
        <f>IF(O42&lt;=0,P42, IF(O42=1,Q42, IF(O42=2,R42, IF(O42=3,S42, IF(O42-4,T42, IF(O42=5, U42, V42))))))</f>
        <v>44.07</v>
      </c>
      <c r="BX42" s="41">
        <f>IF(O42&lt;=0,AD42, IF(O42=1,AE42, IF(O42=2,AF42, IF(O42=3,AG42, IF(O42=4,AH42, IF(O42=5, AI42, AJ42))))))</f>
        <v>44.13</v>
      </c>
      <c r="BY42" s="80">
        <f>IF(O42&gt;=0,W42, IF(O42=-1,X42, IF(O42=-2,Y42, IF(O42=-3,Z42, IF(O42=-4,AA42, IF(O42=-5, AB42, AC42))))))</f>
        <v>47.29</v>
      </c>
      <c r="BZ42" s="79">
        <f>IF(O42&gt;=0,AK42, IF(O42=-1,AL42, IF(O42=-2,AM42, IF(O42=-3,AN42, IF(O42=-4,AO42, IF(O42=-5, AP42, AQ42))))))</f>
        <v>48.2</v>
      </c>
      <c r="CA42" s="54">
        <f>IF(C42&gt;0, IF(BU42 &gt;0, BW42, BY42), IF(BU42&gt;0, BX42, BZ42))</f>
        <v>47.29</v>
      </c>
      <c r="CB42" s="1">
        <f>BU42/CA42</f>
        <v>0</v>
      </c>
      <c r="CC42" s="42" t="e">
        <f>BS42/BT42</f>
        <v>#DIV/0!</v>
      </c>
      <c r="CD42" s="55">
        <v>0</v>
      </c>
      <c r="CE42" s="55">
        <v>0</v>
      </c>
      <c r="CF42" s="55">
        <v>0</v>
      </c>
      <c r="CG42" s="6">
        <f>SUM(CD42:CF42)</f>
        <v>0</v>
      </c>
      <c r="CH42" s="10">
        <f>BP42*$D$169</f>
        <v>1030.3960152188167</v>
      </c>
      <c r="CI42" s="1">
        <f>CH42-CG42</f>
        <v>1030.3960152188167</v>
      </c>
      <c r="CJ42" s="97">
        <f>IF(CI42&gt;1, 1, 0)</f>
        <v>1</v>
      </c>
      <c r="CK42" s="81">
        <f>IF(O42&lt;=0,Q42, IF(O42=1,R42, IF(O42=2,S42, IF(O42=3,T42, IF(O42=4,U42,V42)))))</f>
        <v>44.24</v>
      </c>
      <c r="CL42" s="41">
        <f>IF(O42&lt;=0,AE42, IF(O42=1,AF42, IF(O42=2,AG42, IF(O42=3,AH42, IF(O42=4,AI42,AJ42)))))</f>
        <v>44.33</v>
      </c>
      <c r="CM42" s="80">
        <f>IF(O42&gt;=0,X42, IF(O42=-1,Y42, IF(O42=-2,Z42, IF(O42=-3,AA42, IF(O42=-4,AB42, AC42)))))</f>
        <v>47.04</v>
      </c>
      <c r="CN42" s="79">
        <f>IF(O42&gt;=0,AL42, IF(O42=-1,AM42, IF(O42=-2,AN42, IF(O42=-3,AO42, IF(O42=-4,AP42, AQ42)))))</f>
        <v>47.08</v>
      </c>
      <c r="CO42" s="54">
        <f>IF(C42&gt;0, IF(CI42 &gt;0, CK42, CM42), IF(CI42&gt;0, CL42, CN42))</f>
        <v>44.24</v>
      </c>
      <c r="CP42" s="1">
        <f>CI42/CO42</f>
        <v>23.291049168598931</v>
      </c>
      <c r="CQ42" s="42">
        <f>CG42/CH42</f>
        <v>0</v>
      </c>
      <c r="CR42" s="11">
        <f>BS42+CG42+CT42</f>
        <v>46</v>
      </c>
      <c r="CS42" s="47">
        <f>BT42+CH42+CU42</f>
        <v>1105.9220028662646</v>
      </c>
      <c r="CT42" s="55">
        <v>46</v>
      </c>
      <c r="CU42" s="10">
        <f>BQ42*$D$172</f>
        <v>75.525987647447863</v>
      </c>
      <c r="CV42" s="30">
        <f>CU42-CT42</f>
        <v>29.525987647447863</v>
      </c>
      <c r="CW42" s="97">
        <f>IF(CV42&gt;1, 1, 0)</f>
        <v>1</v>
      </c>
      <c r="CX42" s="81">
        <f>IF(O42&lt;=0,R42, IF(O42=1,S42, IF(O42=2,T42, IF(O42=3,U42, V42))))</f>
        <v>44.6</v>
      </c>
      <c r="CY42" s="41">
        <f>IF(O42&lt;=0,AF42, IF(O42=1,AG42, IF(O42=2,AH42, IF(O42=3,AI42, AJ42))))</f>
        <v>44.48</v>
      </c>
      <c r="CZ42" s="80">
        <f>IF(O42&gt;=0,Y42, IF(O42=-1,Z42, IF(O42=-2,AA42, IF(O42=-3,AB42,  AC42))))</f>
        <v>46.71</v>
      </c>
      <c r="DA42" s="79">
        <f>IF(O42&gt;=0,AM42, IF(O42=-1,AN42, IF(O42=-2,AO42, IF(O42=-3,AP42, AQ42))))</f>
        <v>46.77</v>
      </c>
      <c r="DB42" s="54">
        <f>IF(C42&gt;0, IF(CV42 &gt;0, CX42, CZ42), IF(CV42&gt;0, CY42, DA42))</f>
        <v>44.6</v>
      </c>
      <c r="DC42" s="43">
        <f>CV42/DB42</f>
        <v>0.66201766025667852</v>
      </c>
      <c r="DD42" s="44">
        <v>0</v>
      </c>
      <c r="DE42" s="10">
        <f>BQ42*$DD$167</f>
        <v>46.768043415564826</v>
      </c>
      <c r="DF42" s="30">
        <f>DE42-DD42</f>
        <v>46.768043415564826</v>
      </c>
      <c r="DG42" s="34">
        <f>DF42*(DF42&lt;&gt;0)</f>
        <v>46.768043415564826</v>
      </c>
      <c r="DH42" s="21">
        <f>DG42/$DG$164</f>
        <v>1.0106677431920209E-2</v>
      </c>
      <c r="DI42" s="89">
        <f>DH42 * $DF$164</f>
        <v>46.768043415564819</v>
      </c>
      <c r="DJ42" s="91">
        <f>DB42</f>
        <v>44.6</v>
      </c>
      <c r="DK42" s="43">
        <f>DI42/DJ42</f>
        <v>1.0486108389140094</v>
      </c>
      <c r="DL42" s="16">
        <f>O42</f>
        <v>0</v>
      </c>
      <c r="DM42" s="53">
        <f>CR42+CT42</f>
        <v>92</v>
      </c>
      <c r="DN42">
        <f>E42/$E$164</f>
        <v>9.2405397056641841E-3</v>
      </c>
      <c r="DO42">
        <f>MAX(0,K42)</f>
        <v>0.75674855928622797</v>
      </c>
      <c r="DP42">
        <f>DO42/$DO$164</f>
        <v>8.2382794081517427E-3</v>
      </c>
      <c r="DQ42">
        <f>DN42*DP42*BF42</f>
        <v>3.1972982150500358E-5</v>
      </c>
      <c r="DR42">
        <f>DQ42/$DQ$164</f>
        <v>8.5700262073837852E-3</v>
      </c>
      <c r="DS42" s="1">
        <f>$DS$166*DR42</f>
        <v>680.09357999241604</v>
      </c>
      <c r="DT42" s="55">
        <v>639</v>
      </c>
      <c r="DU42" s="1">
        <f>DS42-DT42</f>
        <v>41.093579992416039</v>
      </c>
      <c r="DV42">
        <f>DT42/DS42</f>
        <v>0.9395765800452428</v>
      </c>
    </row>
    <row r="43" spans="1:126" x14ac:dyDescent="0.2">
      <c r="A43" s="26" t="s">
        <v>201</v>
      </c>
      <c r="B43">
        <v>1</v>
      </c>
      <c r="C43">
        <v>1</v>
      </c>
      <c r="D43">
        <v>0.76987614862165399</v>
      </c>
      <c r="E43">
        <v>0.23012385137834601</v>
      </c>
      <c r="F43">
        <v>0.78378378378378299</v>
      </c>
      <c r="G43">
        <v>0.52068533221897195</v>
      </c>
      <c r="H43">
        <v>0.31174258253238601</v>
      </c>
      <c r="I43">
        <v>0.40288930260392303</v>
      </c>
      <c r="J43">
        <v>0.56194136886414803</v>
      </c>
      <c r="K43">
        <v>0.55858157786261398</v>
      </c>
      <c r="L43">
        <v>0.862825266617265</v>
      </c>
      <c r="M43">
        <f>HARMEAN(D43,F43:F43, I43)</f>
        <v>0.59325543862409258</v>
      </c>
      <c r="N43">
        <f>0.6*TAN(3*(1-M43) - 1.5)</f>
        <v>-0.17238080151344851</v>
      </c>
      <c r="O43" s="83">
        <v>0</v>
      </c>
      <c r="P43">
        <v>1.67</v>
      </c>
      <c r="Q43">
        <v>1.68</v>
      </c>
      <c r="R43">
        <v>1.7</v>
      </c>
      <c r="S43">
        <v>1.71</v>
      </c>
      <c r="T43">
        <v>1.71</v>
      </c>
      <c r="U43">
        <v>1.72</v>
      </c>
      <c r="V43">
        <v>1.75</v>
      </c>
      <c r="W43" s="72">
        <v>1.82</v>
      </c>
      <c r="X43" s="68">
        <v>1.81</v>
      </c>
      <c r="Y43" s="68">
        <v>1.8</v>
      </c>
      <c r="Z43" s="68">
        <v>1.79</v>
      </c>
      <c r="AA43" s="68">
        <v>1.77</v>
      </c>
      <c r="AB43" s="68">
        <v>1.76</v>
      </c>
      <c r="AC43" s="68">
        <v>1.73</v>
      </c>
      <c r="AD43" s="76">
        <v>1.67</v>
      </c>
      <c r="AE43">
        <v>1.68</v>
      </c>
      <c r="AF43">
        <v>1.69</v>
      </c>
      <c r="AG43">
        <v>1.7</v>
      </c>
      <c r="AH43">
        <v>1.72</v>
      </c>
      <c r="AI43">
        <v>1.73</v>
      </c>
      <c r="AJ43">
        <v>1.74</v>
      </c>
      <c r="AK43" s="72">
        <v>1.8</v>
      </c>
      <c r="AL43">
        <v>1.78</v>
      </c>
      <c r="AM43">
        <v>1.77</v>
      </c>
      <c r="AN43">
        <v>1.76</v>
      </c>
      <c r="AO43">
        <v>1.75</v>
      </c>
      <c r="AP43">
        <v>1.74</v>
      </c>
      <c r="AQ43">
        <v>1.73</v>
      </c>
      <c r="AR43">
        <v>1.73</v>
      </c>
      <c r="AS43" s="87">
        <f>0.5 * (D43-MAX($D$3:$D$163))/(MIN($D$3:$D$163)-MAX($D$3:$D$163)) + 0.75</f>
        <v>0.86626968106580537</v>
      </c>
      <c r="AT43" s="17">
        <f>AZ43^N43</f>
        <v>0.93541054041473226</v>
      </c>
      <c r="AU43" s="17">
        <f>(AT43+AV43)/2</f>
        <v>0.89246874523866382</v>
      </c>
      <c r="AV43" s="17">
        <f>BD43^N43</f>
        <v>0.84952695006259538</v>
      </c>
      <c r="AW43" s="17">
        <f>PERCENTILE($K$2:$K$163, 0.05)</f>
        <v>8.5526163141549191E-2</v>
      </c>
      <c r="AX43" s="17">
        <f>PERCENTILE($K$2:$K$163, 0.95)</f>
        <v>0.95961795254787896</v>
      </c>
      <c r="AY43" s="17">
        <f>MIN(MAX(K43,AW43), AX43)</f>
        <v>0.55858157786261398</v>
      </c>
      <c r="AZ43" s="17">
        <f>AY43-$AY$164+1</f>
        <v>1.4730554147210648</v>
      </c>
      <c r="BA43" s="17">
        <f>PERCENTILE($L$2:$L$163, 0.02)</f>
        <v>-0.71261264336762919</v>
      </c>
      <c r="BB43" s="17">
        <f>PERCENTILE($L$2:$L$163, 0.98)</f>
        <v>1.6035625674371927</v>
      </c>
      <c r="BC43" s="17">
        <f>MIN(MAX(L43,BA43), BB43)</f>
        <v>0.862825266617265</v>
      </c>
      <c r="BD43" s="17">
        <f>BC43-$BC$164 + 1</f>
        <v>2.5754379099848941</v>
      </c>
      <c r="BE43" s="1">
        <v>0</v>
      </c>
      <c r="BF43" s="49">
        <v>0</v>
      </c>
      <c r="BG43" s="49">
        <v>0</v>
      </c>
      <c r="BH43" s="16">
        <v>1</v>
      </c>
      <c r="BI43" s="12">
        <f>(AZ43^4)*AV43*BE43</f>
        <v>0</v>
      </c>
      <c r="BJ43" s="12">
        <f>(BD43^4) *AT43*BF43</f>
        <v>0</v>
      </c>
      <c r="BK43" s="12">
        <f>(BD43^4)*AU43*BG43*BH43</f>
        <v>0</v>
      </c>
      <c r="BL43" s="12">
        <f>MIN(BI43, 0.05*BI$164)</f>
        <v>0</v>
      </c>
      <c r="BM43" s="12">
        <f>MIN(BJ43, 0.05*BJ$164)</f>
        <v>0</v>
      </c>
      <c r="BN43" s="12">
        <f>MIN(BK43, 0.05*BK$164)</f>
        <v>0</v>
      </c>
      <c r="BO43" s="9">
        <f>BL43/$BL$164</f>
        <v>0</v>
      </c>
      <c r="BP43" s="9">
        <f>BM43/$BM$164</f>
        <v>0</v>
      </c>
      <c r="BQ43" s="45">
        <f>BN43/$BN$164</f>
        <v>0</v>
      </c>
      <c r="BR43" s="16">
        <f>O43</f>
        <v>0</v>
      </c>
      <c r="BS43" s="55">
        <v>0</v>
      </c>
      <c r="BT43" s="10">
        <f>$D$170*BO43</f>
        <v>0</v>
      </c>
      <c r="BU43" s="14">
        <f>BT43-BS43</f>
        <v>0</v>
      </c>
      <c r="BV43" s="94">
        <f>IF(BU43&gt;1, 1, 0)</f>
        <v>0</v>
      </c>
      <c r="BW43" s="81">
        <f>IF(O43&lt;=0,P43, IF(O43=1,Q43, IF(O43=2,R43, IF(O43=3,S43, IF(O43-4,T43, IF(O43=5, U43, V43))))))</f>
        <v>1.67</v>
      </c>
      <c r="BX43" s="41">
        <f>IF(O43&lt;=0,AD43, IF(O43=1,AE43, IF(O43=2,AF43, IF(O43=3,AG43, IF(O43=4,AH43, IF(O43=5, AI43, AJ43))))))</f>
        <v>1.67</v>
      </c>
      <c r="BY43" s="80">
        <f>IF(O43&gt;=0,W43, IF(O43=-1,X43, IF(O43=-2,Y43, IF(O43=-3,Z43, IF(O43=-4,AA43, IF(O43=-5, AB43, AC43))))))</f>
        <v>1.82</v>
      </c>
      <c r="BZ43" s="79">
        <f>IF(O43&gt;=0,AK43, IF(O43=-1,AL43, IF(O43=-2,AM43, IF(O43=-3,AN43, IF(O43=-4,AO43, IF(O43=-5, AP43, AQ43))))))</f>
        <v>1.8</v>
      </c>
      <c r="CA43" s="54">
        <f>IF(C43&gt;0, IF(BU43 &gt;0, BW43, BY43), IF(BU43&gt;0, BX43, BZ43))</f>
        <v>1.82</v>
      </c>
      <c r="CB43" s="1">
        <f>BU43/CA43</f>
        <v>0</v>
      </c>
      <c r="CC43" s="42" t="e">
        <f>BS43/BT43</f>
        <v>#DIV/0!</v>
      </c>
      <c r="CD43" s="55">
        <v>0</v>
      </c>
      <c r="CE43" s="55">
        <v>552</v>
      </c>
      <c r="CF43" s="55">
        <v>0</v>
      </c>
      <c r="CG43" s="6">
        <f>SUM(CD43:CF43)</f>
        <v>552</v>
      </c>
      <c r="CH43" s="10">
        <f>BP43*$D$169</f>
        <v>0</v>
      </c>
      <c r="CI43" s="1">
        <f>CH43-CG43</f>
        <v>-552</v>
      </c>
      <c r="CJ43" s="97">
        <f>IF(CI43&gt;1, 1, 0)</f>
        <v>0</v>
      </c>
      <c r="CK43" s="81">
        <f>IF(O43&lt;=0,Q43, IF(O43=1,R43, IF(O43=2,S43, IF(O43=3,T43, IF(O43=4,U43,V43)))))</f>
        <v>1.68</v>
      </c>
      <c r="CL43" s="41">
        <f>IF(O43&lt;=0,AE43, IF(O43=1,AF43, IF(O43=2,AG43, IF(O43=3,AH43, IF(O43=4,AI43,AJ43)))))</f>
        <v>1.68</v>
      </c>
      <c r="CM43" s="80">
        <f>IF(O43&gt;=0,X43, IF(O43=-1,Y43, IF(O43=-2,Z43, IF(O43=-3,AA43, IF(O43=-4,AB43, AC43)))))</f>
        <v>1.81</v>
      </c>
      <c r="CN43" s="79">
        <f>IF(O43&gt;=0,AL43, IF(O43=-1,AM43, IF(O43=-2,AN43, IF(O43=-3,AO43, IF(O43=-4,AP43, AQ43)))))</f>
        <v>1.78</v>
      </c>
      <c r="CO43" s="54">
        <f>IF(C43&gt;0, IF(CI43 &gt;0, CK43, CM43), IF(CI43&gt;0, CL43, CN43))</f>
        <v>1.81</v>
      </c>
      <c r="CP43" s="1">
        <f>CI43/CO43</f>
        <v>-304.97237569060775</v>
      </c>
      <c r="CQ43" s="42" t="e">
        <f>CG43/CH43</f>
        <v>#DIV/0!</v>
      </c>
      <c r="CR43" s="11">
        <f>BS43+CG43+CT43</f>
        <v>670</v>
      </c>
      <c r="CS43" s="47">
        <f>BT43+CH43+CU43</f>
        <v>0</v>
      </c>
      <c r="CT43" s="55">
        <v>118</v>
      </c>
      <c r="CU43" s="10">
        <f>BQ43*$D$172</f>
        <v>0</v>
      </c>
      <c r="CV43" s="30">
        <f>CU43-CT43</f>
        <v>-118</v>
      </c>
      <c r="CW43" s="97">
        <f>IF(CV43&gt;1, 1, 0)</f>
        <v>0</v>
      </c>
      <c r="CX43" s="81">
        <f>IF(O43&lt;=0,R43, IF(O43=1,S43, IF(O43=2,T43, IF(O43=3,U43, V43))))</f>
        <v>1.7</v>
      </c>
      <c r="CY43" s="41">
        <f>IF(O43&lt;=0,AF43, IF(O43=1,AG43, IF(O43=2,AH43, IF(O43=3,AI43, AJ43))))</f>
        <v>1.69</v>
      </c>
      <c r="CZ43" s="80">
        <f>IF(O43&gt;=0,Y43, IF(O43=-1,Z43, IF(O43=-2,AA43, IF(O43=-3,AB43,  AC43))))</f>
        <v>1.8</v>
      </c>
      <c r="DA43" s="79">
        <f>IF(O43&gt;=0,AM43, IF(O43=-1,AN43, IF(O43=-2,AO43, IF(O43=-3,AP43, AQ43))))</f>
        <v>1.77</v>
      </c>
      <c r="DB43" s="54">
        <f>IF(C43&gt;0, IF(CV43 &gt;0, CX43, CZ43), IF(CV43&gt;0, CY43, DA43))</f>
        <v>1.8</v>
      </c>
      <c r="DC43" s="43">
        <f>CV43/DB43</f>
        <v>-65.555555555555557</v>
      </c>
      <c r="DD43" s="44">
        <v>0</v>
      </c>
      <c r="DE43" s="10">
        <f>BQ43*$DD$167</f>
        <v>0</v>
      </c>
      <c r="DF43" s="30">
        <f>DE43-DD43</f>
        <v>0</v>
      </c>
      <c r="DG43" s="34">
        <f>DF43*(DF43&lt;&gt;0)</f>
        <v>0</v>
      </c>
      <c r="DH43" s="21">
        <f>DG43/$DG$164</f>
        <v>0</v>
      </c>
      <c r="DI43" s="89">
        <f>DH43 * $DF$164</f>
        <v>0</v>
      </c>
      <c r="DJ43" s="91">
        <f>DB43</f>
        <v>1.8</v>
      </c>
      <c r="DK43" s="43">
        <f>DI43/DJ43</f>
        <v>0</v>
      </c>
      <c r="DL43" s="16">
        <f>O43</f>
        <v>0</v>
      </c>
      <c r="DM43" s="53">
        <f>CR43+CT43</f>
        <v>788</v>
      </c>
      <c r="DN43">
        <f>E43/$E$164</f>
        <v>4.6936074695437197E-3</v>
      </c>
      <c r="DO43">
        <f>MAX(0,K43)</f>
        <v>0.55858157786261398</v>
      </c>
      <c r="DP43">
        <f>DO43/$DO$164</f>
        <v>6.0809512673785527E-3</v>
      </c>
      <c r="DQ43">
        <f>DN43*DP43*BF43</f>
        <v>0</v>
      </c>
      <c r="DR43">
        <f>DQ43/$DQ$164</f>
        <v>0</v>
      </c>
      <c r="DS43" s="1">
        <f>$DS$166*DR43</f>
        <v>0</v>
      </c>
      <c r="DT43" s="55">
        <v>0</v>
      </c>
      <c r="DU43" s="1">
        <f>DS43-DT43</f>
        <v>0</v>
      </c>
      <c r="DV43" t="e">
        <f>DT43/DS43</f>
        <v>#DIV/0!</v>
      </c>
    </row>
    <row r="44" spans="1:126" x14ac:dyDescent="0.2">
      <c r="A44" s="26" t="s">
        <v>130</v>
      </c>
      <c r="B44">
        <v>1</v>
      </c>
      <c r="C44">
        <v>1</v>
      </c>
      <c r="D44">
        <v>1</v>
      </c>
      <c r="E44">
        <v>0</v>
      </c>
      <c r="F44">
        <v>0.96042216358839005</v>
      </c>
      <c r="G44">
        <v>0.752941176470588</v>
      </c>
      <c r="H44">
        <v>0.62745098039215597</v>
      </c>
      <c r="I44">
        <v>0.687338111379032</v>
      </c>
      <c r="J44">
        <v>0.63287385277837105</v>
      </c>
      <c r="K44">
        <v>6.2990741383564697E-2</v>
      </c>
      <c r="L44">
        <v>-7.5813014788554303E-2</v>
      </c>
      <c r="M44">
        <f>HARMEAN(D44,F44:F44, I44)</f>
        <v>0.85809980156307097</v>
      </c>
      <c r="N44">
        <f>0.6*TAN(3*(1-M44) - 1.5)</f>
        <v>-1.1074961605304769</v>
      </c>
      <c r="O44" s="83">
        <v>-1</v>
      </c>
      <c r="P44">
        <v>90.69</v>
      </c>
      <c r="Q44">
        <v>91.63</v>
      </c>
      <c r="R44">
        <v>92.07</v>
      </c>
      <c r="S44">
        <v>92.21</v>
      </c>
      <c r="T44">
        <v>92.42</v>
      </c>
      <c r="U44">
        <v>92.82</v>
      </c>
      <c r="V44">
        <v>93.71</v>
      </c>
      <c r="W44" s="72">
        <v>95.77</v>
      </c>
      <c r="X44" s="68">
        <v>95.55</v>
      </c>
      <c r="Y44" s="68">
        <v>94.8</v>
      </c>
      <c r="Z44" s="68">
        <v>94.51</v>
      </c>
      <c r="AA44" s="68">
        <v>94.07</v>
      </c>
      <c r="AB44" s="68">
        <v>93.51</v>
      </c>
      <c r="AC44" s="68">
        <v>92.54</v>
      </c>
      <c r="AD44" s="76">
        <v>90.04</v>
      </c>
      <c r="AE44">
        <v>90.6</v>
      </c>
      <c r="AF44">
        <v>90.9</v>
      </c>
      <c r="AG44">
        <v>91.62</v>
      </c>
      <c r="AH44">
        <v>92</v>
      </c>
      <c r="AI44">
        <v>92.67</v>
      </c>
      <c r="AJ44">
        <v>93.47</v>
      </c>
      <c r="AK44" s="72">
        <v>96.08</v>
      </c>
      <c r="AL44">
        <v>95.81</v>
      </c>
      <c r="AM44">
        <v>95.43</v>
      </c>
      <c r="AN44">
        <v>94.69</v>
      </c>
      <c r="AO44">
        <v>93.72</v>
      </c>
      <c r="AP44">
        <v>93.51</v>
      </c>
      <c r="AQ44">
        <v>92.72</v>
      </c>
      <c r="AR44">
        <v>93.03</v>
      </c>
      <c r="AS44" s="87">
        <f>0.5 * (D44-MAX($D$3:$D$163))/(MIN($D$3:$D$163)-MAX($D$3:$D$163)) + 0.75</f>
        <v>0.75</v>
      </c>
      <c r="AT44" s="17">
        <f>AZ44^N44</f>
        <v>1</v>
      </c>
      <c r="AU44" s="17">
        <f>(AT44+AV44)/2</f>
        <v>0.78971487231160042</v>
      </c>
      <c r="AV44" s="17">
        <f>BD44^N44</f>
        <v>0.57942974462320085</v>
      </c>
      <c r="AW44" s="17">
        <f>PERCENTILE($K$2:$K$163, 0.05)</f>
        <v>8.5526163141549191E-2</v>
      </c>
      <c r="AX44" s="17">
        <f>PERCENTILE($K$2:$K$163, 0.95)</f>
        <v>0.95961795254787896</v>
      </c>
      <c r="AY44" s="17">
        <f>MIN(MAX(K44,AW44), AX44)</f>
        <v>8.5526163141549191E-2</v>
      </c>
      <c r="AZ44" s="17">
        <f>AY44-$AY$164+1</f>
        <v>1</v>
      </c>
      <c r="BA44" s="17">
        <f>PERCENTILE($L$2:$L$163, 0.02)</f>
        <v>-0.71261264336762919</v>
      </c>
      <c r="BB44" s="17">
        <f>PERCENTILE($L$2:$L$163, 0.98)</f>
        <v>1.6035625674371927</v>
      </c>
      <c r="BC44" s="17">
        <f>MIN(MAX(L44,BA44), BB44)</f>
        <v>-7.5813014788554303E-2</v>
      </c>
      <c r="BD44" s="17">
        <f>BC44-$BC$164 + 1</f>
        <v>1.6367996285790749</v>
      </c>
      <c r="BE44" s="1">
        <v>1</v>
      </c>
      <c r="BF44" s="15">
        <v>1</v>
      </c>
      <c r="BG44" s="15">
        <v>1</v>
      </c>
      <c r="BH44" s="16">
        <v>1</v>
      </c>
      <c r="BI44" s="12">
        <f>(AZ44^4)*AV44*BE44</f>
        <v>0.57942974462320085</v>
      </c>
      <c r="BJ44" s="12">
        <f>(BD44^4) *AT44*BF44</f>
        <v>7.177646595991181</v>
      </c>
      <c r="BK44" s="12">
        <f>(BD44^4)*AU44*BG44*BH44</f>
        <v>5.6682942650509691</v>
      </c>
      <c r="BL44" s="12">
        <f>MIN(BI44, 0.05*BI$164)</f>
        <v>0.57942974462320085</v>
      </c>
      <c r="BM44" s="12">
        <f>MIN(BJ44, 0.05*BJ$164)</f>
        <v>7.177646595991181</v>
      </c>
      <c r="BN44" s="12">
        <f>MIN(BK44, 0.05*BK$164)</f>
        <v>5.6682942650509691</v>
      </c>
      <c r="BO44" s="9">
        <f>BL44/$BL$164</f>
        <v>1.6071019618912157E-3</v>
      </c>
      <c r="BP44" s="9">
        <f>BM44/$BM$164</f>
        <v>2.7624686120267237E-3</v>
      </c>
      <c r="BQ44" s="45">
        <f>BN44/$BN$164</f>
        <v>1.584363407899187E-3</v>
      </c>
      <c r="BR44" s="16">
        <f>O44</f>
        <v>-1</v>
      </c>
      <c r="BS44" s="55">
        <v>279</v>
      </c>
      <c r="BT44" s="10">
        <f>$D$170*BO44</f>
        <v>168.46529884826685</v>
      </c>
      <c r="BU44" s="14">
        <f>BT44-BS44</f>
        <v>-110.53470115173315</v>
      </c>
      <c r="BV44" s="94">
        <f>IF(BU44&gt;1, 1, 0)</f>
        <v>0</v>
      </c>
      <c r="BW44" s="81">
        <f>IF(O44&lt;=0,P44, IF(O44=1,Q44, IF(O44=2,R44, IF(O44=3,S44, IF(O44-4,T44, IF(O44=5, U44, V44))))))</f>
        <v>90.69</v>
      </c>
      <c r="BX44" s="41">
        <f>IF(O44&lt;=0,AD44, IF(O44=1,AE44, IF(O44=2,AF44, IF(O44=3,AG44, IF(O44=4,AH44, IF(O44=5, AI44, AJ44))))))</f>
        <v>90.04</v>
      </c>
      <c r="BY44" s="80">
        <f>IF(O44&gt;=0,W44, IF(O44=-1,X44, IF(O44=-2,Y44, IF(O44=-3,Z44, IF(O44=-4,AA44, IF(O44=-5, AB44, AC44))))))</f>
        <v>95.55</v>
      </c>
      <c r="BZ44" s="79">
        <f>IF(O44&gt;=0,AK44, IF(O44=-1,AL44, IF(O44=-2,AM44, IF(O44=-3,AN44, IF(O44=-4,AO44, IF(O44=-5, AP44, AQ44))))))</f>
        <v>95.81</v>
      </c>
      <c r="CA44" s="54">
        <f>IF(C44&gt;0, IF(BU44 &gt;0, BW44, BY44), IF(BU44&gt;0, BX44, BZ44))</f>
        <v>95.55</v>
      </c>
      <c r="CB44" s="1">
        <f>BU44/CA44</f>
        <v>-1.1568257577366106</v>
      </c>
      <c r="CC44" s="42">
        <f>BS44/BT44</f>
        <v>1.6561274156008201</v>
      </c>
      <c r="CD44" s="55">
        <v>279</v>
      </c>
      <c r="CE44" s="55">
        <v>186</v>
      </c>
      <c r="CF44" s="55">
        <v>0</v>
      </c>
      <c r="CG44" s="6">
        <f>SUM(CD44:CF44)</f>
        <v>465</v>
      </c>
      <c r="CH44" s="10">
        <f>BP44*$D$169</f>
        <v>399.63727320485867</v>
      </c>
      <c r="CI44" s="1">
        <f>CH44-CG44</f>
        <v>-65.362726795141327</v>
      </c>
      <c r="CJ44" s="97">
        <f>IF(CI44&gt;1, 1, 0)</f>
        <v>0</v>
      </c>
      <c r="CK44" s="81">
        <f>IF(O44&lt;=0,Q44, IF(O44=1,R44, IF(O44=2,S44, IF(O44=3,T44, IF(O44=4,U44,V44)))))</f>
        <v>91.63</v>
      </c>
      <c r="CL44" s="41">
        <f>IF(O44&lt;=0,AE44, IF(O44=1,AF44, IF(O44=2,AG44, IF(O44=3,AH44, IF(O44=4,AI44,AJ44)))))</f>
        <v>90.6</v>
      </c>
      <c r="CM44" s="80">
        <f>IF(O44&gt;=0,X44, IF(O44=-1,Y44, IF(O44=-2,Z44, IF(O44=-3,AA44, IF(O44=-4,AB44, AC44)))))</f>
        <v>94.8</v>
      </c>
      <c r="CN44" s="79">
        <f>IF(O44&gt;=0,AL44, IF(O44=-1,AM44, IF(O44=-2,AN44, IF(O44=-3,AO44, IF(O44=-4,AP44, AQ44)))))</f>
        <v>95.43</v>
      </c>
      <c r="CO44" s="54">
        <f>IF(C44&gt;0, IF(CI44 &gt;0, CK44, CM44), IF(CI44&gt;0, CL44, CN44))</f>
        <v>94.8</v>
      </c>
      <c r="CP44" s="1">
        <f>CI44/CO44</f>
        <v>-0.68948024045507728</v>
      </c>
      <c r="CQ44" s="42">
        <f>CG44/CH44</f>
        <v>1.1635551315596022</v>
      </c>
      <c r="CR44" s="11">
        <f>BS44+CG44+CT44</f>
        <v>744</v>
      </c>
      <c r="CS44" s="47">
        <f>BT44+CH44+CU44</f>
        <v>579.94232967674725</v>
      </c>
      <c r="CT44" s="55">
        <v>0</v>
      </c>
      <c r="CU44" s="10">
        <f>BQ44*$D$172</f>
        <v>11.839757623621676</v>
      </c>
      <c r="CV44" s="30">
        <f>CU44-CT44</f>
        <v>11.839757623621676</v>
      </c>
      <c r="CW44" s="97">
        <f>IF(CV44&gt;1, 1, 0)</f>
        <v>1</v>
      </c>
      <c r="CX44" s="81">
        <f>IF(O44&lt;=0,R44, IF(O44=1,S44, IF(O44=2,T44, IF(O44=3,U44, V44))))</f>
        <v>92.07</v>
      </c>
      <c r="CY44" s="41">
        <f>IF(O44&lt;=0,AF44, IF(O44=1,AG44, IF(O44=2,AH44, IF(O44=3,AI44, AJ44))))</f>
        <v>90.9</v>
      </c>
      <c r="CZ44" s="80">
        <f>IF(O44&gt;=0,Y44, IF(O44=-1,Z44, IF(O44=-2,AA44, IF(O44=-3,AB44,  AC44))))</f>
        <v>94.51</v>
      </c>
      <c r="DA44" s="79">
        <f>IF(O44&gt;=0,AM44, IF(O44=-1,AN44, IF(O44=-2,AO44, IF(O44=-3,AP44, AQ44))))</f>
        <v>94.69</v>
      </c>
      <c r="DB44" s="54">
        <f>IF(C44&gt;0, IF(CV44 &gt;0, CX44, CZ44), IF(CV44&gt;0, CY44, DA44))</f>
        <v>92.07</v>
      </c>
      <c r="DC44" s="43">
        <f>CV44/DB44</f>
        <v>0.12859517349431604</v>
      </c>
      <c r="DD44" s="44">
        <v>0</v>
      </c>
      <c r="DE44" s="10">
        <f>BQ44*$DD$167</f>
        <v>7.3315466082490133</v>
      </c>
      <c r="DF44" s="30">
        <f>DE44-DD44</f>
        <v>7.3315466082490133</v>
      </c>
      <c r="DG44" s="34">
        <f>DF44*(DF44&lt;&gt;0)</f>
        <v>7.3315466082490133</v>
      </c>
      <c r="DH44" s="21">
        <f>DG44/$DG$164</f>
        <v>1.584363407899188E-3</v>
      </c>
      <c r="DI44" s="89">
        <f>DH44 * $DF$164</f>
        <v>7.3315466082490142</v>
      </c>
      <c r="DJ44" s="91">
        <f>DB44</f>
        <v>92.07</v>
      </c>
      <c r="DK44" s="43">
        <f>DI44/DJ44</f>
        <v>7.9630135855859832E-2</v>
      </c>
      <c r="DL44" s="16">
        <f>O44</f>
        <v>-1</v>
      </c>
      <c r="DM44" s="53">
        <f>CR44+CT44</f>
        <v>744</v>
      </c>
      <c r="DN44">
        <f>E44/$E$164</f>
        <v>0</v>
      </c>
      <c r="DO44">
        <f>MAX(0,K44)</f>
        <v>6.2990741383564697E-2</v>
      </c>
      <c r="DP44">
        <f>DO44/$DO$164</f>
        <v>6.8574339690041471E-4</v>
      </c>
      <c r="DQ44">
        <f>DN44*DP44*BF44</f>
        <v>0</v>
      </c>
      <c r="DR44">
        <f>DQ44/$DQ$164</f>
        <v>0</v>
      </c>
      <c r="DS44" s="1">
        <f>$DS$166*DR44</f>
        <v>0</v>
      </c>
      <c r="DT44" s="55">
        <v>0</v>
      </c>
      <c r="DU44" s="1">
        <f>DS44-DT44</f>
        <v>0</v>
      </c>
      <c r="DV44" t="e">
        <f>DT44/DS44</f>
        <v>#DIV/0!</v>
      </c>
    </row>
    <row r="45" spans="1:126" x14ac:dyDescent="0.2">
      <c r="A45" s="26" t="s">
        <v>213</v>
      </c>
      <c r="B45">
        <v>1</v>
      </c>
      <c r="C45">
        <v>1</v>
      </c>
      <c r="D45">
        <v>0.90970834998002303</v>
      </c>
      <c r="E45">
        <v>9.0291650019975994E-2</v>
      </c>
      <c r="F45">
        <v>0.98967024235200596</v>
      </c>
      <c r="G45">
        <v>0.12661930631007101</v>
      </c>
      <c r="H45">
        <v>0.77434183033848702</v>
      </c>
      <c r="I45">
        <v>0.31312397768987599</v>
      </c>
      <c r="J45">
        <v>0.42646344291009602</v>
      </c>
      <c r="K45">
        <v>0.29217084370788898</v>
      </c>
      <c r="L45">
        <v>-0.57607721614644802</v>
      </c>
      <c r="M45">
        <f>HARMEAN(D45,F45:F45, I45)</f>
        <v>0.56568400402850061</v>
      </c>
      <c r="N45">
        <f>0.6*TAN(3*(1-M45) - 1.5)</f>
        <v>-0.11978564091511111</v>
      </c>
      <c r="O45" s="83">
        <v>0</v>
      </c>
      <c r="P45">
        <v>1.69</v>
      </c>
      <c r="Q45">
        <v>1.7</v>
      </c>
      <c r="R45">
        <v>1.7</v>
      </c>
      <c r="S45">
        <v>1.71</v>
      </c>
      <c r="T45">
        <v>1.73</v>
      </c>
      <c r="U45">
        <v>1.75</v>
      </c>
      <c r="V45">
        <v>1.79</v>
      </c>
      <c r="W45" s="72">
        <v>1.85</v>
      </c>
      <c r="X45" s="68">
        <v>1.83</v>
      </c>
      <c r="Y45" s="68">
        <v>1.81</v>
      </c>
      <c r="Z45" s="68">
        <v>1.78</v>
      </c>
      <c r="AA45" s="68">
        <v>1.77</v>
      </c>
      <c r="AB45" s="68">
        <v>1.77</v>
      </c>
      <c r="AC45" s="68">
        <v>1.76</v>
      </c>
      <c r="AD45" s="76">
        <v>1.66</v>
      </c>
      <c r="AE45">
        <v>1.68</v>
      </c>
      <c r="AF45">
        <v>1.71</v>
      </c>
      <c r="AG45">
        <v>1.72</v>
      </c>
      <c r="AH45">
        <v>1.73</v>
      </c>
      <c r="AI45">
        <v>1.74</v>
      </c>
      <c r="AJ45">
        <v>1.76</v>
      </c>
      <c r="AK45" s="72">
        <v>1.81</v>
      </c>
      <c r="AL45">
        <v>1.79</v>
      </c>
      <c r="AM45">
        <v>1.78</v>
      </c>
      <c r="AN45">
        <v>1.78</v>
      </c>
      <c r="AO45">
        <v>1.77</v>
      </c>
      <c r="AP45">
        <v>1.75</v>
      </c>
      <c r="AQ45">
        <v>1.73</v>
      </c>
      <c r="AR45">
        <v>1.75</v>
      </c>
      <c r="AS45" s="87">
        <f>0.5 * (D45-MAX($D$3:$D$163))/(MIN($D$3:$D$163)-MAX($D$3:$D$163)) + 0.75</f>
        <v>0.79561970125151438</v>
      </c>
      <c r="AT45" s="17">
        <f>AZ45^N45</f>
        <v>0.97775030245077388</v>
      </c>
      <c r="AU45" s="17">
        <f>(AT45+AV45)/2</f>
        <v>0.9812682549336158</v>
      </c>
      <c r="AV45" s="17">
        <f>BD45^N45</f>
        <v>0.98478620741645773</v>
      </c>
      <c r="AW45" s="17">
        <f>PERCENTILE($K$2:$K$163, 0.05)</f>
        <v>8.5526163141549191E-2</v>
      </c>
      <c r="AX45" s="17">
        <f>PERCENTILE($K$2:$K$163, 0.95)</f>
        <v>0.95961795254787896</v>
      </c>
      <c r="AY45" s="17">
        <f>MIN(MAX(K45,AW45), AX45)</f>
        <v>0.29217084370788898</v>
      </c>
      <c r="AZ45" s="17">
        <f>AY45-$AY$164+1</f>
        <v>1.2066446805663398</v>
      </c>
      <c r="BA45" s="17">
        <f>PERCENTILE($L$2:$L$163, 0.02)</f>
        <v>-0.71261264336762919</v>
      </c>
      <c r="BB45" s="17">
        <f>PERCENTILE($L$2:$L$163, 0.98)</f>
        <v>1.6035625674371927</v>
      </c>
      <c r="BC45" s="17">
        <f>MIN(MAX(L45,BA45), BB45)</f>
        <v>-0.57607721614644802</v>
      </c>
      <c r="BD45" s="17">
        <f>BC45-$BC$164 + 1</f>
        <v>1.1365354272211812</v>
      </c>
      <c r="BE45" s="1">
        <v>0</v>
      </c>
      <c r="BF45" s="49">
        <v>0</v>
      </c>
      <c r="BG45" s="49">
        <v>0</v>
      </c>
      <c r="BH45" s="16">
        <v>1</v>
      </c>
      <c r="BI45" s="12">
        <f>(AZ45^4)*AV45*BE45</f>
        <v>0</v>
      </c>
      <c r="BJ45" s="12">
        <f>(BD45^4) *AT45*BF45</f>
        <v>0</v>
      </c>
      <c r="BK45" s="12">
        <f>(BD45^4)*AU45*BG45*BH45</f>
        <v>0</v>
      </c>
      <c r="BL45" s="12">
        <f>MIN(BI45, 0.05*BI$164)</f>
        <v>0</v>
      </c>
      <c r="BM45" s="12">
        <f>MIN(BJ45, 0.05*BJ$164)</f>
        <v>0</v>
      </c>
      <c r="BN45" s="12">
        <f>MIN(BK45, 0.05*BK$164)</f>
        <v>0</v>
      </c>
      <c r="BO45" s="9">
        <f>BL45/$BL$164</f>
        <v>0</v>
      </c>
      <c r="BP45" s="9">
        <f>BM45/$BM$164</f>
        <v>0</v>
      </c>
      <c r="BQ45" s="45">
        <f>BN45/$BN$164</f>
        <v>0</v>
      </c>
      <c r="BR45" s="16">
        <f>O45</f>
        <v>0</v>
      </c>
      <c r="BS45" s="55">
        <v>0</v>
      </c>
      <c r="BT45" s="10">
        <f>$D$170*BO45</f>
        <v>0</v>
      </c>
      <c r="BU45" s="14">
        <f>BT45-BS45</f>
        <v>0</v>
      </c>
      <c r="BV45" s="94">
        <f>IF(BU45&gt;1, 1, 0)</f>
        <v>0</v>
      </c>
      <c r="BW45" s="81">
        <f>IF(O45&lt;=0,P45, IF(O45=1,Q45, IF(O45=2,R45, IF(O45=3,S45, IF(O45-4,T45, IF(O45=5, U45, V45))))))</f>
        <v>1.69</v>
      </c>
      <c r="BX45" s="41">
        <f>IF(O45&lt;=0,AD45, IF(O45=1,AE45, IF(O45=2,AF45, IF(O45=3,AG45, IF(O45=4,AH45, IF(O45=5, AI45, AJ45))))))</f>
        <v>1.66</v>
      </c>
      <c r="BY45" s="80">
        <f>IF(O45&gt;=0,W45, IF(O45=-1,X45, IF(O45=-2,Y45, IF(O45=-3,Z45, IF(O45=-4,AA45, IF(O45=-5, AB45, AC45))))))</f>
        <v>1.85</v>
      </c>
      <c r="BZ45" s="79">
        <f>IF(O45&gt;=0,AK45, IF(O45=-1,AL45, IF(O45=-2,AM45, IF(O45=-3,AN45, IF(O45=-4,AO45, IF(O45=-5, AP45, AQ45))))))</f>
        <v>1.81</v>
      </c>
      <c r="CA45" s="54">
        <f>IF(C45&gt;0, IF(BU45 &gt;0, BW45, BY45), IF(BU45&gt;0, BX45, BZ45))</f>
        <v>1.85</v>
      </c>
      <c r="CB45" s="1">
        <f>BU45/CA45</f>
        <v>0</v>
      </c>
      <c r="CC45" s="42" t="e">
        <f>BS45/BT45</f>
        <v>#DIV/0!</v>
      </c>
      <c r="CD45" s="55">
        <v>0</v>
      </c>
      <c r="CE45" s="55">
        <v>2</v>
      </c>
      <c r="CF45" s="55">
        <v>0</v>
      </c>
      <c r="CG45" s="6">
        <f>SUM(CD45:CF45)</f>
        <v>2</v>
      </c>
      <c r="CH45" s="10">
        <f>BP45*$D$169</f>
        <v>0</v>
      </c>
      <c r="CI45" s="1">
        <f>CH45-CG45</f>
        <v>-2</v>
      </c>
      <c r="CJ45" s="97">
        <f>IF(CI45&gt;1, 1, 0)</f>
        <v>0</v>
      </c>
      <c r="CK45" s="81">
        <f>IF(O45&lt;=0,Q45, IF(O45=1,R45, IF(O45=2,S45, IF(O45=3,T45, IF(O45=4,U45,V45)))))</f>
        <v>1.7</v>
      </c>
      <c r="CL45" s="41">
        <f>IF(O45&lt;=0,AE45, IF(O45=1,AF45, IF(O45=2,AG45, IF(O45=3,AH45, IF(O45=4,AI45,AJ45)))))</f>
        <v>1.68</v>
      </c>
      <c r="CM45" s="80">
        <f>IF(O45&gt;=0,X45, IF(O45=-1,Y45, IF(O45=-2,Z45, IF(O45=-3,AA45, IF(O45=-4,AB45, AC45)))))</f>
        <v>1.83</v>
      </c>
      <c r="CN45" s="79">
        <f>IF(O45&gt;=0,AL45, IF(O45=-1,AM45, IF(O45=-2,AN45, IF(O45=-3,AO45, IF(O45=-4,AP45, AQ45)))))</f>
        <v>1.79</v>
      </c>
      <c r="CO45" s="54">
        <f>IF(C45&gt;0, IF(CI45 &gt;0, CK45, CM45), IF(CI45&gt;0, CL45, CN45))</f>
        <v>1.83</v>
      </c>
      <c r="CP45" s="1">
        <f>CI45/CO45</f>
        <v>-1.0928961748633879</v>
      </c>
      <c r="CQ45" s="42" t="e">
        <f>CG45/CH45</f>
        <v>#DIV/0!</v>
      </c>
      <c r="CR45" s="11">
        <f>BS45+CG45+CT45</f>
        <v>2</v>
      </c>
      <c r="CS45" s="47">
        <f>BT45+CH45+CU45</f>
        <v>0</v>
      </c>
      <c r="CT45" s="55">
        <v>0</v>
      </c>
      <c r="CU45" s="10">
        <f>BQ45*$D$172</f>
        <v>0</v>
      </c>
      <c r="CV45" s="30">
        <f>CU45-CT45</f>
        <v>0</v>
      </c>
      <c r="CW45" s="97">
        <f>IF(CV45&gt;1, 1, 0)</f>
        <v>0</v>
      </c>
      <c r="CX45" s="81">
        <f>IF(O45&lt;=0,R45, IF(O45=1,S45, IF(O45=2,T45, IF(O45=3,U45, V45))))</f>
        <v>1.7</v>
      </c>
      <c r="CY45" s="41">
        <f>IF(O45&lt;=0,AF45, IF(O45=1,AG45, IF(O45=2,AH45, IF(O45=3,AI45, AJ45))))</f>
        <v>1.71</v>
      </c>
      <c r="CZ45" s="80">
        <f>IF(O45&gt;=0,Y45, IF(O45=-1,Z45, IF(O45=-2,AA45, IF(O45=-3,AB45,  AC45))))</f>
        <v>1.81</v>
      </c>
      <c r="DA45" s="79">
        <f>IF(O45&gt;=0,AM45, IF(O45=-1,AN45, IF(O45=-2,AO45, IF(O45=-3,AP45, AQ45))))</f>
        <v>1.78</v>
      </c>
      <c r="DB45" s="54">
        <f>IF(C45&gt;0, IF(CV45 &gt;0, CX45, CZ45), IF(CV45&gt;0, CY45, DA45))</f>
        <v>1.81</v>
      </c>
      <c r="DC45" s="43">
        <f>CV45/DB45</f>
        <v>0</v>
      </c>
      <c r="DD45" s="44">
        <v>0</v>
      </c>
      <c r="DE45" s="10">
        <f>BQ45*$DD$167</f>
        <v>0</v>
      </c>
      <c r="DF45" s="30">
        <f>DE45-DD45</f>
        <v>0</v>
      </c>
      <c r="DG45" s="34">
        <f>DF45*(DF45&lt;&gt;0)</f>
        <v>0</v>
      </c>
      <c r="DH45" s="21">
        <f>DG45/$DG$164</f>
        <v>0</v>
      </c>
      <c r="DI45" s="89">
        <f>DH45 * $DF$164</f>
        <v>0</v>
      </c>
      <c r="DJ45" s="91">
        <f>DB45</f>
        <v>1.81</v>
      </c>
      <c r="DK45" s="43">
        <f>DI45/DJ45</f>
        <v>0</v>
      </c>
      <c r="DL45" s="16">
        <f>O45</f>
        <v>0</v>
      </c>
      <c r="DM45" s="53">
        <f>CR45+CT45</f>
        <v>2</v>
      </c>
      <c r="DN45">
        <f>E45/$E$164</f>
        <v>1.8415890418695838E-3</v>
      </c>
      <c r="DO45">
        <f>MAX(0,K45)</f>
        <v>0.29217084370788898</v>
      </c>
      <c r="DP45">
        <f>DO45/$DO$164</f>
        <v>3.1806932644197071E-3</v>
      </c>
      <c r="DQ45">
        <f>DN45*DP45*BF45</f>
        <v>0</v>
      </c>
      <c r="DR45">
        <f>DQ45/$DQ$164</f>
        <v>0</v>
      </c>
      <c r="DS45" s="1">
        <f>$DS$166*DR45</f>
        <v>0</v>
      </c>
      <c r="DT45" s="55">
        <v>0</v>
      </c>
      <c r="DU45" s="1">
        <f>DS45-DT45</f>
        <v>0</v>
      </c>
      <c r="DV45" t="e">
        <f>DT45/DS45</f>
        <v>#DIV/0!</v>
      </c>
    </row>
    <row r="46" spans="1:126" x14ac:dyDescent="0.2">
      <c r="A46" s="26" t="s">
        <v>270</v>
      </c>
      <c r="B46">
        <v>1</v>
      </c>
      <c r="C46">
        <v>1</v>
      </c>
      <c r="D46">
        <v>0.79664402716739902</v>
      </c>
      <c r="E46">
        <v>0.20335597283260001</v>
      </c>
      <c r="F46">
        <v>0.76201827572506897</v>
      </c>
      <c r="G46">
        <v>0.59548683660676904</v>
      </c>
      <c r="H46">
        <v>0.30045967404931001</v>
      </c>
      <c r="I46">
        <v>0.42298910249263499</v>
      </c>
      <c r="J46">
        <v>0.48648030983061302</v>
      </c>
      <c r="K46">
        <v>0.83821521218751005</v>
      </c>
      <c r="L46">
        <v>-0.61820579950550802</v>
      </c>
      <c r="M46">
        <f>HARMEAN(D46,F46:F46, I46)</f>
        <v>0.60830983095530311</v>
      </c>
      <c r="N46">
        <f>0.6*TAN(3*(1-M46) - 1.5)</f>
        <v>-0.20212154754909456</v>
      </c>
      <c r="O46" s="83">
        <v>0</v>
      </c>
      <c r="P46">
        <v>126.83</v>
      </c>
      <c r="Q46">
        <v>127.11</v>
      </c>
      <c r="R46">
        <v>127.41</v>
      </c>
      <c r="S46">
        <v>127.8</v>
      </c>
      <c r="T46">
        <v>128.33000000000001</v>
      </c>
      <c r="U46">
        <v>128.53</v>
      </c>
      <c r="V46">
        <v>128.96</v>
      </c>
      <c r="W46" s="72">
        <v>130.4</v>
      </c>
      <c r="X46" s="68">
        <v>130.08000000000001</v>
      </c>
      <c r="Y46" s="68">
        <v>129.75</v>
      </c>
      <c r="Z46" s="68">
        <v>129.51</v>
      </c>
      <c r="AA46" s="68">
        <v>129.22</v>
      </c>
      <c r="AB46" s="68">
        <v>128.91</v>
      </c>
      <c r="AC46" s="68">
        <v>128.38</v>
      </c>
      <c r="AD46" s="76">
        <v>127.41</v>
      </c>
      <c r="AE46">
        <v>127.49</v>
      </c>
      <c r="AF46">
        <v>127.65</v>
      </c>
      <c r="AG46">
        <v>127.97</v>
      </c>
      <c r="AH46">
        <v>128.07</v>
      </c>
      <c r="AI46">
        <v>128.72</v>
      </c>
      <c r="AJ46">
        <v>129.36000000000001</v>
      </c>
      <c r="AK46" s="72">
        <v>131.41999999999999</v>
      </c>
      <c r="AL46">
        <v>130.35</v>
      </c>
      <c r="AM46">
        <v>129.86000000000001</v>
      </c>
      <c r="AN46">
        <v>129.47</v>
      </c>
      <c r="AO46">
        <v>129.24</v>
      </c>
      <c r="AP46">
        <v>128.88999999999999</v>
      </c>
      <c r="AQ46">
        <v>128.6</v>
      </c>
      <c r="AR46">
        <v>128.87</v>
      </c>
      <c r="AS46" s="87">
        <f>0.5 * (D46-MAX($D$3:$D$163))/(MIN($D$3:$D$163)-MAX($D$3:$D$163)) + 0.75</f>
        <v>0.85274525635849829</v>
      </c>
      <c r="AT46" s="17">
        <f>AZ46^N46</f>
        <v>0.89277494550799508</v>
      </c>
      <c r="AU46" s="17">
        <f>(AT46+AV46)/2</f>
        <v>0.93735314136599346</v>
      </c>
      <c r="AV46" s="17">
        <f>BD46^N46</f>
        <v>0.98193133722399195</v>
      </c>
      <c r="AW46" s="17">
        <f>PERCENTILE($K$2:$K$163, 0.05)</f>
        <v>8.5526163141549191E-2</v>
      </c>
      <c r="AX46" s="17">
        <f>PERCENTILE($K$2:$K$163, 0.95)</f>
        <v>0.95961795254787896</v>
      </c>
      <c r="AY46" s="17">
        <f>MIN(MAX(K46,AW46), AX46)</f>
        <v>0.83821521218751005</v>
      </c>
      <c r="AZ46" s="17">
        <f>AY46-$AY$164+1</f>
        <v>1.7526890490459608</v>
      </c>
      <c r="BA46" s="17">
        <f>PERCENTILE($L$2:$L$163, 0.02)</f>
        <v>-0.71261264336762919</v>
      </c>
      <c r="BB46" s="17">
        <f>PERCENTILE($L$2:$L$163, 0.98)</f>
        <v>1.6035625674371927</v>
      </c>
      <c r="BC46" s="17">
        <f>MIN(MAX(L46,BA46), BB46)</f>
        <v>-0.61820579950550802</v>
      </c>
      <c r="BD46" s="17">
        <f>BC46-$BC$164 + 1</f>
        <v>1.0944068438621213</v>
      </c>
      <c r="BE46" s="1">
        <v>0</v>
      </c>
      <c r="BF46" s="50">
        <v>0.5</v>
      </c>
      <c r="BG46" s="15">
        <v>1</v>
      </c>
      <c r="BH46" s="16">
        <v>1</v>
      </c>
      <c r="BI46" s="12">
        <f>(AZ46^4)*AV46*BE46</f>
        <v>0</v>
      </c>
      <c r="BJ46" s="12">
        <f>(BD46^4) *AT46*BF46</f>
        <v>0.64036442824475526</v>
      </c>
      <c r="BK46" s="12">
        <f>(BD46^4)*AU46*BG46*BH46</f>
        <v>1.3446784353759269</v>
      </c>
      <c r="BL46" s="12">
        <f>MIN(BI46, 0.05*BI$164)</f>
        <v>0</v>
      </c>
      <c r="BM46" s="12">
        <f>MIN(BJ46, 0.05*BJ$164)</f>
        <v>0.64036442824475526</v>
      </c>
      <c r="BN46" s="12">
        <f>MIN(BK46, 0.05*BK$164)</f>
        <v>1.3446784353759269</v>
      </c>
      <c r="BO46" s="9">
        <f>BL46/$BL$164</f>
        <v>0</v>
      </c>
      <c r="BP46" s="9">
        <f>BM46/$BM$164</f>
        <v>2.4645775040980423E-4</v>
      </c>
      <c r="BQ46" s="45">
        <f>BN46/$BN$164</f>
        <v>3.758554529422606E-4</v>
      </c>
      <c r="BR46" s="16">
        <f>O46</f>
        <v>0</v>
      </c>
      <c r="BS46" s="55">
        <v>0</v>
      </c>
      <c r="BT46" s="10">
        <f>$D$170*BO46</f>
        <v>0</v>
      </c>
      <c r="BU46" s="14">
        <f>BT46-BS46</f>
        <v>0</v>
      </c>
      <c r="BV46" s="94">
        <f>IF(BU46&gt;1, 1, 0)</f>
        <v>0</v>
      </c>
      <c r="BW46" s="81">
        <f>IF(O46&lt;=0,P46, IF(O46=1,Q46, IF(O46=2,R46, IF(O46=3,S46, IF(O46-4,T46, IF(O46=5, U46, V46))))))</f>
        <v>126.83</v>
      </c>
      <c r="BX46" s="41">
        <f>IF(O46&lt;=0,AD46, IF(O46=1,AE46, IF(O46=2,AF46, IF(O46=3,AG46, IF(O46=4,AH46, IF(O46=5, AI46, AJ46))))))</f>
        <v>127.41</v>
      </c>
      <c r="BY46" s="80">
        <f>IF(O46&gt;=0,W46, IF(O46=-1,X46, IF(O46=-2,Y46, IF(O46=-3,Z46, IF(O46=-4,AA46, IF(O46=-5, AB46, AC46))))))</f>
        <v>130.4</v>
      </c>
      <c r="BZ46" s="79">
        <f>IF(O46&gt;=0,AK46, IF(O46=-1,AL46, IF(O46=-2,AM46, IF(O46=-3,AN46, IF(O46=-4,AO46, IF(O46=-5, AP46, AQ46))))))</f>
        <v>131.41999999999999</v>
      </c>
      <c r="CA46" s="54">
        <f>IF(C46&gt;0, IF(BU46 &gt;0, BW46, BY46), IF(BU46&gt;0, BX46, BZ46))</f>
        <v>130.4</v>
      </c>
      <c r="CB46" s="1">
        <f>BU46/CA46</f>
        <v>0</v>
      </c>
      <c r="CC46" s="42" t="e">
        <f>BS46/BT46</f>
        <v>#DIV/0!</v>
      </c>
      <c r="CD46" s="55">
        <v>0</v>
      </c>
      <c r="CE46" s="55">
        <v>2191</v>
      </c>
      <c r="CF46" s="55">
        <v>0</v>
      </c>
      <c r="CG46" s="6">
        <f>SUM(CD46:CF46)</f>
        <v>2191</v>
      </c>
      <c r="CH46" s="10">
        <f>BP46*$D$169</f>
        <v>35.654234370365032</v>
      </c>
      <c r="CI46" s="1">
        <f>CH46-CG46</f>
        <v>-2155.345765629635</v>
      </c>
      <c r="CJ46" s="97">
        <f>IF(CI46&gt;1, 1, 0)</f>
        <v>0</v>
      </c>
      <c r="CK46" s="81">
        <f>IF(O46&lt;=0,Q46, IF(O46=1,R46, IF(O46=2,S46, IF(O46=3,T46, IF(O46=4,U46,V46)))))</f>
        <v>127.11</v>
      </c>
      <c r="CL46" s="41">
        <f>IF(O46&lt;=0,AE46, IF(O46=1,AF46, IF(O46=2,AG46, IF(O46=3,AH46, IF(O46=4,AI46,AJ46)))))</f>
        <v>127.49</v>
      </c>
      <c r="CM46" s="80">
        <f>IF(O46&gt;=0,X46, IF(O46=-1,Y46, IF(O46=-2,Z46, IF(O46=-3,AA46, IF(O46=-4,AB46, AC46)))))</f>
        <v>130.08000000000001</v>
      </c>
      <c r="CN46" s="79">
        <f>IF(O46&gt;=0,AL46, IF(O46=-1,AM46, IF(O46=-2,AN46, IF(O46=-3,AO46, IF(O46=-4,AP46, AQ46)))))</f>
        <v>130.35</v>
      </c>
      <c r="CO46" s="54">
        <f>IF(C46&gt;0, IF(CI46 &gt;0, CK46, CM46), IF(CI46&gt;0, CL46, CN46))</f>
        <v>130.08000000000001</v>
      </c>
      <c r="CP46" s="1">
        <f>CI46/CO46</f>
        <v>-16.569386267140491</v>
      </c>
      <c r="CQ46" s="42">
        <f>CG46/CH46</f>
        <v>61.451326572899518</v>
      </c>
      <c r="CR46" s="11">
        <f>BS46+CG46+CT46</f>
        <v>2191</v>
      </c>
      <c r="CS46" s="47">
        <f>BT46+CH46+CU46</f>
        <v>38.462957067548189</v>
      </c>
      <c r="CT46" s="55">
        <v>0</v>
      </c>
      <c r="CU46" s="10">
        <f>BQ46*$D$172</f>
        <v>2.8087226971831605</v>
      </c>
      <c r="CV46" s="30">
        <f>CU46-CT46</f>
        <v>2.8087226971831605</v>
      </c>
      <c r="CW46" s="97">
        <f>IF(CV46&gt;1, 1, 0)</f>
        <v>1</v>
      </c>
      <c r="CX46" s="81">
        <f>IF(O46&lt;=0,R46, IF(O46=1,S46, IF(O46=2,T46, IF(O46=3,U46, V46))))</f>
        <v>127.41</v>
      </c>
      <c r="CY46" s="41">
        <f>IF(O46&lt;=0,AF46, IF(O46=1,AG46, IF(O46=2,AH46, IF(O46=3,AI46, AJ46))))</f>
        <v>127.65</v>
      </c>
      <c r="CZ46" s="80">
        <f>IF(O46&gt;=0,Y46, IF(O46=-1,Z46, IF(O46=-2,AA46, IF(O46=-3,AB46,  AC46))))</f>
        <v>129.75</v>
      </c>
      <c r="DA46" s="79">
        <f>IF(O46&gt;=0,AM46, IF(O46=-1,AN46, IF(O46=-2,AO46, IF(O46=-3,AP46, AQ46))))</f>
        <v>129.86000000000001</v>
      </c>
      <c r="DB46" s="54">
        <f>IF(C46&gt;0, IF(CV46 &gt;0, CX46, CZ46), IF(CV46&gt;0, CY46, DA46))</f>
        <v>127.41</v>
      </c>
      <c r="DC46" s="43">
        <f>CV46/DB46</f>
        <v>2.2044758631058477E-2</v>
      </c>
      <c r="DD46" s="44">
        <v>0</v>
      </c>
      <c r="DE46" s="10">
        <f>BQ46*$DD$167</f>
        <v>1.7392485571631342</v>
      </c>
      <c r="DF46" s="30">
        <f>DE46-DD46</f>
        <v>1.7392485571631342</v>
      </c>
      <c r="DG46" s="34">
        <f>DF46*(DF46&lt;&gt;0)</f>
        <v>1.7392485571631342</v>
      </c>
      <c r="DH46" s="21">
        <f>DG46/$DG$164</f>
        <v>3.7585545294226082E-4</v>
      </c>
      <c r="DI46" s="89">
        <f>DH46 * $DF$164</f>
        <v>1.7392485571631342</v>
      </c>
      <c r="DJ46" s="91">
        <f>DB46</f>
        <v>127.41</v>
      </c>
      <c r="DK46" s="43">
        <f>DI46/DJ46</f>
        <v>1.3650801013759786E-2</v>
      </c>
      <c r="DL46" s="16">
        <f>O46</f>
        <v>0</v>
      </c>
      <c r="DM46" s="53">
        <f>CR46+CT46</f>
        <v>2191</v>
      </c>
      <c r="DN46">
        <f>E46/$E$164</f>
        <v>4.1476496562460816E-3</v>
      </c>
      <c r="DO46">
        <f>MAX(0,K46)</f>
        <v>0.83821521218751005</v>
      </c>
      <c r="DP46">
        <f>DO46/$DO$164</f>
        <v>9.1251592585484282E-3</v>
      </c>
      <c r="DQ46">
        <f>DN46*DP46*BF46</f>
        <v>1.892398183095457E-5</v>
      </c>
      <c r="DR46">
        <f>DQ46/$DQ$164</f>
        <v>5.0723770299542503E-3</v>
      </c>
      <c r="DS46" s="1">
        <f>$DS$166*DR46</f>
        <v>402.52981378291366</v>
      </c>
      <c r="DT46" s="55">
        <v>515</v>
      </c>
      <c r="DU46" s="1">
        <f>DS46-DT46</f>
        <v>-112.47018621708634</v>
      </c>
      <c r="DV46">
        <f>DT46/DS46</f>
        <v>1.2794083378821279</v>
      </c>
    </row>
    <row r="47" spans="1:126" ht="17" customHeight="1" x14ac:dyDescent="0.2">
      <c r="A47" s="26" t="s">
        <v>127</v>
      </c>
      <c r="B47">
        <v>1</v>
      </c>
      <c r="C47">
        <v>1</v>
      </c>
      <c r="D47">
        <v>0.78624641833810804</v>
      </c>
      <c r="E47">
        <v>0.21375358166189101</v>
      </c>
      <c r="F47">
        <v>0.91245025582717398</v>
      </c>
      <c r="G47">
        <v>0.20672782874617701</v>
      </c>
      <c r="H47">
        <v>0.36269113149846999</v>
      </c>
      <c r="I47">
        <v>0.27382174880782001</v>
      </c>
      <c r="J47">
        <v>0.364931220864121</v>
      </c>
      <c r="K47">
        <v>0.266267032258523</v>
      </c>
      <c r="L47">
        <v>-0.17872679997003299</v>
      </c>
      <c r="M47">
        <f>HARMEAN(D47,F47:F47, I47)</f>
        <v>0.4983531998499483</v>
      </c>
      <c r="N47">
        <f>0.6*TAN(3*(1-M47) - 1.5)</f>
        <v>2.9642643869493058E-3</v>
      </c>
      <c r="O47" s="83">
        <v>0</v>
      </c>
      <c r="P47">
        <v>9.02</v>
      </c>
      <c r="Q47">
        <v>9.1300000000000008</v>
      </c>
      <c r="R47">
        <v>9.23</v>
      </c>
      <c r="S47">
        <v>9.26</v>
      </c>
      <c r="T47">
        <v>9.3000000000000007</v>
      </c>
      <c r="U47">
        <v>9.36</v>
      </c>
      <c r="V47">
        <v>9.4600000000000009</v>
      </c>
      <c r="W47" s="72">
        <v>9.91</v>
      </c>
      <c r="X47" s="68">
        <v>9.8800000000000008</v>
      </c>
      <c r="Y47" s="68">
        <v>9.81</v>
      </c>
      <c r="Z47" s="68">
        <v>9.76</v>
      </c>
      <c r="AA47" s="68">
        <v>9.61</v>
      </c>
      <c r="AB47" s="68">
        <v>9.5</v>
      </c>
      <c r="AC47" s="68">
        <v>9.3699999999999992</v>
      </c>
      <c r="AD47" s="76">
        <v>9.16</v>
      </c>
      <c r="AE47">
        <v>9.1999999999999993</v>
      </c>
      <c r="AF47">
        <v>9.27</v>
      </c>
      <c r="AG47">
        <v>9.36</v>
      </c>
      <c r="AH47">
        <v>9.42</v>
      </c>
      <c r="AI47">
        <v>9.4499999999999993</v>
      </c>
      <c r="AJ47">
        <v>9.58</v>
      </c>
      <c r="AK47" s="72">
        <v>9.92</v>
      </c>
      <c r="AL47">
        <v>9.8699999999999992</v>
      </c>
      <c r="AM47">
        <v>9.82</v>
      </c>
      <c r="AN47">
        <v>9.73</v>
      </c>
      <c r="AO47">
        <v>9.6300000000000008</v>
      </c>
      <c r="AP47">
        <v>9.5399999999999991</v>
      </c>
      <c r="AQ47">
        <v>9.4700000000000006</v>
      </c>
      <c r="AR47">
        <v>9.57</v>
      </c>
      <c r="AS47" s="87">
        <f>0.5 * (D47-MAX($D$3:$D$163))/(MIN($D$3:$D$163)-MAX($D$3:$D$163)) + 0.75</f>
        <v>0.85799863037943391</v>
      </c>
      <c r="AT47" s="17">
        <f>AZ47^N47</f>
        <v>1.0004926103929193</v>
      </c>
      <c r="AU47" s="17">
        <f>(AT47+AV47)/2</f>
        <v>1.0008807699014191</v>
      </c>
      <c r="AV47" s="17">
        <f>BD47^N47</f>
        <v>1.0012689294099186</v>
      </c>
      <c r="AW47" s="17">
        <f>PERCENTILE($K$2:$K$163, 0.05)</f>
        <v>8.5526163141549191E-2</v>
      </c>
      <c r="AX47" s="17">
        <f>PERCENTILE($K$2:$K$163, 0.95)</f>
        <v>0.95961795254787896</v>
      </c>
      <c r="AY47" s="17">
        <f>MIN(MAX(K47,AW47), AX47)</f>
        <v>0.266267032258523</v>
      </c>
      <c r="AZ47" s="17">
        <f>AY47-$AY$164+1</f>
        <v>1.1807408691169738</v>
      </c>
      <c r="BA47" s="17">
        <f>PERCENTILE($L$2:$L$163, 0.02)</f>
        <v>-0.71261264336762919</v>
      </c>
      <c r="BB47" s="17">
        <f>PERCENTILE($L$2:$L$163, 0.98)</f>
        <v>1.6035625674371927</v>
      </c>
      <c r="BC47" s="17">
        <f>MIN(MAX(L47,BA47), BB47)</f>
        <v>-0.17872679997003299</v>
      </c>
      <c r="BD47" s="17">
        <f>BC47-$BC$164 + 1</f>
        <v>1.5338858433975961</v>
      </c>
      <c r="BE47" s="1">
        <v>1</v>
      </c>
      <c r="BF47" s="15">
        <v>1</v>
      </c>
      <c r="BG47" s="15">
        <v>1</v>
      </c>
      <c r="BH47" s="16">
        <v>1</v>
      </c>
      <c r="BI47" s="12">
        <f>(AZ47^4)*AV47*BE47</f>
        <v>1.9461177906771616</v>
      </c>
      <c r="BJ47" s="12">
        <f>(BD47^4) *AT47*BF47</f>
        <v>5.5384219820190284</v>
      </c>
      <c r="BK47" s="12">
        <f>(BD47^4)*AU47*BG47*BH47</f>
        <v>5.5405707146853906</v>
      </c>
      <c r="BL47" s="12">
        <f>MIN(BI47, 0.05*BI$164)</f>
        <v>1.9461177906771616</v>
      </c>
      <c r="BM47" s="12">
        <f>MIN(BJ47, 0.05*BJ$164)</f>
        <v>5.5384219820190284</v>
      </c>
      <c r="BN47" s="12">
        <f>MIN(BK47, 0.05*BK$164)</f>
        <v>5.5405707146853906</v>
      </c>
      <c r="BO47" s="9">
        <f>BL47/$BL$164</f>
        <v>5.397737600617185E-3</v>
      </c>
      <c r="BP47" s="9">
        <f>BM47/$BM$164</f>
        <v>2.1315784611116843E-3</v>
      </c>
      <c r="BQ47" s="45">
        <f>BN47/$BN$164</f>
        <v>1.5486629819749568E-3</v>
      </c>
      <c r="BR47" s="16">
        <f>O47</f>
        <v>0</v>
      </c>
      <c r="BS47" s="55">
        <v>584</v>
      </c>
      <c r="BT47" s="10">
        <f>$D$170*BO47</f>
        <v>565.82065080824873</v>
      </c>
      <c r="BU47" s="14">
        <f>BT47-BS47</f>
        <v>-18.179349191751271</v>
      </c>
      <c r="BV47" s="94">
        <f>IF(BU47&gt;1, 1, 0)</f>
        <v>0</v>
      </c>
      <c r="BW47" s="81">
        <f>IF(O47&lt;=0,P47, IF(O47=1,Q47, IF(O47=2,R47, IF(O47=3,S47, IF(O47-4,T47, IF(O47=5, U47, V47))))))</f>
        <v>9.02</v>
      </c>
      <c r="BX47" s="41">
        <f>IF(O47&lt;=0,AD47, IF(O47=1,AE47, IF(O47=2,AF47, IF(O47=3,AG47, IF(O47=4,AH47, IF(O47=5, AI47, AJ47))))))</f>
        <v>9.16</v>
      </c>
      <c r="BY47" s="80">
        <f>IF(O47&gt;=0,W47, IF(O47=-1,X47, IF(O47=-2,Y47, IF(O47=-3,Z47, IF(O47=-4,AA47, IF(O47=-5, AB47, AC47))))))</f>
        <v>9.91</v>
      </c>
      <c r="BZ47" s="79">
        <f>IF(O47&gt;=0,AK47, IF(O47=-1,AL47, IF(O47=-2,AM47, IF(O47=-3,AN47, IF(O47=-4,AO47, IF(O47=-5, AP47, AQ47))))))</f>
        <v>9.92</v>
      </c>
      <c r="CA47" s="54">
        <f>IF(C47&gt;0, IF(BU47 &gt;0, BW47, BY47), IF(BU47&gt;0, BX47, BZ47))</f>
        <v>9.91</v>
      </c>
      <c r="CB47" s="1">
        <f>BU47/CA47</f>
        <v>-1.8344449234865057</v>
      </c>
      <c r="CC47" s="42">
        <f>BS47/BT47</f>
        <v>1.0321291723195025</v>
      </c>
      <c r="CD47" s="55">
        <v>345</v>
      </c>
      <c r="CE47" s="55">
        <v>0</v>
      </c>
      <c r="CF47" s="55">
        <v>96</v>
      </c>
      <c r="CG47" s="6">
        <f>SUM(CD47:CF47)</f>
        <v>441</v>
      </c>
      <c r="CH47" s="10">
        <f>BP47*$D$169</f>
        <v>308.36846439167493</v>
      </c>
      <c r="CI47" s="1">
        <f>CH47-CG47</f>
        <v>-132.63153560832507</v>
      </c>
      <c r="CJ47" s="97">
        <f>IF(CI47&gt;1, 1, 0)</f>
        <v>0</v>
      </c>
      <c r="CK47" s="81">
        <f>IF(O47&lt;=0,Q47, IF(O47=1,R47, IF(O47=2,S47, IF(O47=3,T47, IF(O47=4,U47,V47)))))</f>
        <v>9.1300000000000008</v>
      </c>
      <c r="CL47" s="41">
        <f>IF(O47&lt;=0,AE47, IF(O47=1,AF47, IF(O47=2,AG47, IF(O47=3,AH47, IF(O47=4,AI47,AJ47)))))</f>
        <v>9.1999999999999993</v>
      </c>
      <c r="CM47" s="80">
        <f>IF(O47&gt;=0,X47, IF(O47=-1,Y47, IF(O47=-2,Z47, IF(O47=-3,AA47, IF(O47=-4,AB47, AC47)))))</f>
        <v>9.8800000000000008</v>
      </c>
      <c r="CN47" s="79">
        <f>IF(O47&gt;=0,AL47, IF(O47=-1,AM47, IF(O47=-2,AN47, IF(O47=-3,AO47, IF(O47=-4,AP47, AQ47)))))</f>
        <v>9.8699999999999992</v>
      </c>
      <c r="CO47" s="54">
        <f>IF(C47&gt;0, IF(CI47 &gt;0, CK47, CM47), IF(CI47&gt;0, CL47, CN47))</f>
        <v>9.8800000000000008</v>
      </c>
      <c r="CP47" s="1">
        <f>CI47/CO47</f>
        <v>-13.424244494769743</v>
      </c>
      <c r="CQ47" s="42">
        <f>CG47/CH47</f>
        <v>1.4301073258900521</v>
      </c>
      <c r="CR47" s="11">
        <f>BS47+CG47+CT47</f>
        <v>1025</v>
      </c>
      <c r="CS47" s="47">
        <f>BT47+CH47+CU47</f>
        <v>885.76208782466472</v>
      </c>
      <c r="CT47" s="55">
        <v>0</v>
      </c>
      <c r="CU47" s="10">
        <f>BQ47*$D$172</f>
        <v>11.572972624741015</v>
      </c>
      <c r="CV47" s="30">
        <f>CU47-CT47</f>
        <v>11.572972624741015</v>
      </c>
      <c r="CW47" s="97">
        <f>IF(CV47&gt;1, 1, 0)</f>
        <v>1</v>
      </c>
      <c r="CX47" s="81">
        <f>IF(O47&lt;=0,R47, IF(O47=1,S47, IF(O47=2,T47, IF(O47=3,U47, V47))))</f>
        <v>9.23</v>
      </c>
      <c r="CY47" s="41">
        <f>IF(O47&lt;=0,AF47, IF(O47=1,AG47, IF(O47=2,AH47, IF(O47=3,AI47, AJ47))))</f>
        <v>9.27</v>
      </c>
      <c r="CZ47" s="80">
        <f>IF(O47&gt;=0,Y47, IF(O47=-1,Z47, IF(O47=-2,AA47, IF(O47=-3,AB47,  AC47))))</f>
        <v>9.81</v>
      </c>
      <c r="DA47" s="79">
        <f>IF(O47&gt;=0,AM47, IF(O47=-1,AN47, IF(O47=-2,AO47, IF(O47=-3,AP47, AQ47))))</f>
        <v>9.82</v>
      </c>
      <c r="DB47" s="54">
        <f>IF(C47&gt;0, IF(CV47 &gt;0, CX47, CZ47), IF(CV47&gt;0, CY47, DA47))</f>
        <v>9.23</v>
      </c>
      <c r="DC47" s="43">
        <f>CV47/DB47</f>
        <v>1.2538431879459386</v>
      </c>
      <c r="DD47" s="44">
        <v>0</v>
      </c>
      <c r="DE47" s="10">
        <f>BQ47*$DD$167</f>
        <v>7.1663450293101931</v>
      </c>
      <c r="DF47" s="30">
        <f>DE47-DD47</f>
        <v>7.1663450293101931</v>
      </c>
      <c r="DG47" s="34">
        <f>DF47*(DF47&lt;&gt;0)</f>
        <v>7.1663450293101931</v>
      </c>
      <c r="DH47" s="21">
        <f>DG47/$DG$164</f>
        <v>1.5486629819749576E-3</v>
      </c>
      <c r="DI47" s="89">
        <f>DH47 * $DF$164</f>
        <v>7.1663450293101931</v>
      </c>
      <c r="DJ47" s="91">
        <f>DB47</f>
        <v>9.23</v>
      </c>
      <c r="DK47" s="43">
        <f>DI47/DJ47</f>
        <v>0.77641874640413788</v>
      </c>
      <c r="DL47" s="16">
        <f>O47</f>
        <v>0</v>
      </c>
      <c r="DM47" s="53">
        <f>CR47+CT47</f>
        <v>1025</v>
      </c>
      <c r="DN47">
        <f>E47/$E$164</f>
        <v>4.3597193490408463E-3</v>
      </c>
      <c r="DO47">
        <f>MAX(0,K47)</f>
        <v>0.266267032258523</v>
      </c>
      <c r="DP47">
        <f>DO47/$DO$164</f>
        <v>2.89869360437775E-3</v>
      </c>
      <c r="DQ47">
        <f>DN47*DP47*BF47</f>
        <v>1.2637490593946629E-5</v>
      </c>
      <c r="DR47">
        <f>DQ47/$DQ$164</f>
        <v>3.3873482641028469E-3</v>
      </c>
      <c r="DS47" s="1">
        <f>$DS$166*DR47</f>
        <v>268.8105907575827</v>
      </c>
      <c r="DT47" s="55">
        <v>0</v>
      </c>
      <c r="DU47" s="1">
        <f>DS47-DT47</f>
        <v>268.8105907575827</v>
      </c>
      <c r="DV47">
        <f>DT47/DS47</f>
        <v>0</v>
      </c>
    </row>
    <row r="48" spans="1:126" x14ac:dyDescent="0.2">
      <c r="A48" s="93" t="s">
        <v>175</v>
      </c>
      <c r="B48">
        <v>1</v>
      </c>
      <c r="C48">
        <v>1</v>
      </c>
      <c r="D48">
        <v>0.745105872952457</v>
      </c>
      <c r="E48">
        <v>0.254894127047543</v>
      </c>
      <c r="F48">
        <v>0.65752880413190296</v>
      </c>
      <c r="G48">
        <v>0.72837442540743802</v>
      </c>
      <c r="H48">
        <v>0.23610530714584199</v>
      </c>
      <c r="I48">
        <v>0.414696355696549</v>
      </c>
      <c r="J48">
        <v>0.181207350990579</v>
      </c>
      <c r="K48">
        <v>0.94816705076393104</v>
      </c>
      <c r="L48">
        <v>1.08667262007987</v>
      </c>
      <c r="M48">
        <f>HARMEAN(D48,F48:F48, I48)</f>
        <v>0.5687915468914726</v>
      </c>
      <c r="N48">
        <f>0.6*TAN(3*(1-M48) - 1.5)</f>
        <v>-0.12561317752232665</v>
      </c>
      <c r="O48" s="83">
        <v>0</v>
      </c>
      <c r="P48">
        <v>12.88</v>
      </c>
      <c r="Q48">
        <v>12.95</v>
      </c>
      <c r="R48">
        <v>13</v>
      </c>
      <c r="S48">
        <v>13.05</v>
      </c>
      <c r="T48">
        <v>13.11</v>
      </c>
      <c r="U48">
        <v>13.21</v>
      </c>
      <c r="V48">
        <v>13.42</v>
      </c>
      <c r="W48" s="72">
        <v>13.54</v>
      </c>
      <c r="X48" s="68">
        <v>13.52</v>
      </c>
      <c r="Y48" s="68">
        <v>13.44</v>
      </c>
      <c r="Z48" s="68">
        <v>13.42</v>
      </c>
      <c r="AA48" s="68">
        <v>13.38</v>
      </c>
      <c r="AB48" s="68">
        <v>13.33</v>
      </c>
      <c r="AC48" s="68">
        <v>13.25</v>
      </c>
      <c r="AD48" s="76">
        <v>12.61</v>
      </c>
      <c r="AE48">
        <v>12.78</v>
      </c>
      <c r="AF48">
        <v>12.98</v>
      </c>
      <c r="AG48">
        <v>13.03</v>
      </c>
      <c r="AH48">
        <v>13.11</v>
      </c>
      <c r="AI48">
        <v>13.22</v>
      </c>
      <c r="AJ48">
        <v>13.32</v>
      </c>
      <c r="AK48" s="72">
        <v>13.9</v>
      </c>
      <c r="AL48">
        <v>13.76</v>
      </c>
      <c r="AM48">
        <v>13.57</v>
      </c>
      <c r="AN48">
        <v>13.55</v>
      </c>
      <c r="AO48">
        <v>13.49</v>
      </c>
      <c r="AP48">
        <v>13.39</v>
      </c>
      <c r="AQ48">
        <v>13.14</v>
      </c>
      <c r="AR48">
        <v>13.25</v>
      </c>
      <c r="AS48" s="87">
        <f>0.5 * (D48-MAX($D$3:$D$163))/(MIN($D$3:$D$163)-MAX($D$3:$D$163)) + 0.75</f>
        <v>0.87878482034719418</v>
      </c>
      <c r="AT48" s="17">
        <f>AZ48^N48</f>
        <v>0.92484344204168756</v>
      </c>
      <c r="AU48" s="17">
        <f>(AT48+AV48)/2</f>
        <v>0.90177613139030788</v>
      </c>
      <c r="AV48" s="17">
        <f>BD48^N48</f>
        <v>0.87870882073892831</v>
      </c>
      <c r="AW48" s="17">
        <f>PERCENTILE($K$2:$K$163, 0.05)</f>
        <v>8.5526163141549191E-2</v>
      </c>
      <c r="AX48" s="17">
        <f>PERCENTILE($K$2:$K$163, 0.95)</f>
        <v>0.95961795254787896</v>
      </c>
      <c r="AY48" s="17">
        <f>MIN(MAX(K48,AW48), AX48)</f>
        <v>0.94816705076393104</v>
      </c>
      <c r="AZ48" s="17">
        <f>AY48-$AY$164+1</f>
        <v>1.8626408876223819</v>
      </c>
      <c r="BA48" s="17">
        <f>PERCENTILE($L$2:$L$163, 0.02)</f>
        <v>-0.71261264336762919</v>
      </c>
      <c r="BB48" s="17">
        <f>PERCENTILE($L$2:$L$163, 0.98)</f>
        <v>1.6035625674371927</v>
      </c>
      <c r="BC48" s="17">
        <f>MIN(MAX(L48,BA48), BB48)</f>
        <v>1.08667262007987</v>
      </c>
      <c r="BD48" s="17">
        <f>BC48-$BC$164 + 1</f>
        <v>2.7992852634474992</v>
      </c>
      <c r="BE48" s="1">
        <v>0</v>
      </c>
      <c r="BF48" s="49">
        <v>0</v>
      </c>
      <c r="BG48" s="49">
        <v>0</v>
      </c>
      <c r="BH48" s="16">
        <v>1</v>
      </c>
      <c r="BI48" s="12">
        <f>(AZ48^4)*AV48*BE48</f>
        <v>0</v>
      </c>
      <c r="BJ48" s="12">
        <f>(BD48^4) *AT48*BF48</f>
        <v>0</v>
      </c>
      <c r="BK48" s="12">
        <f>(BD48^4)*AU48*BG48*BH48</f>
        <v>0</v>
      </c>
      <c r="BL48" s="12">
        <f>MIN(BI48, 0.05*BI$164)</f>
        <v>0</v>
      </c>
      <c r="BM48" s="12">
        <f>MIN(BJ48, 0.05*BJ$164)</f>
        <v>0</v>
      </c>
      <c r="BN48" s="12">
        <f>MIN(BK48, 0.05*BK$164)</f>
        <v>0</v>
      </c>
      <c r="BO48" s="9">
        <f>BL48/$BL$164</f>
        <v>0</v>
      </c>
      <c r="BP48" s="9">
        <f>BM48/$BM$164</f>
        <v>0</v>
      </c>
      <c r="BQ48" s="45">
        <f>BN48/$BN$164</f>
        <v>0</v>
      </c>
      <c r="BR48" s="16">
        <f>O48</f>
        <v>0</v>
      </c>
      <c r="BS48" s="55">
        <v>0</v>
      </c>
      <c r="BT48" s="10">
        <f>$D$170*BO48</f>
        <v>0</v>
      </c>
      <c r="BU48" s="14">
        <f>BT48-BS48</f>
        <v>0</v>
      </c>
      <c r="BV48" s="94">
        <f>IF(BU48&gt;1, 1, 0)</f>
        <v>0</v>
      </c>
      <c r="BW48" s="81">
        <f>IF(O48&lt;=0,P48, IF(O48=1,Q48, IF(O48=2,R48, IF(O48=3,S48, IF(O48-4,T48, IF(O48=5, U48, V48))))))</f>
        <v>12.88</v>
      </c>
      <c r="BX48" s="41">
        <f>IF(O48&lt;=0,AD48, IF(O48=1,AE48, IF(O48=2,AF48, IF(O48=3,AG48, IF(O48=4,AH48, IF(O48=5, AI48, AJ48))))))</f>
        <v>12.61</v>
      </c>
      <c r="BY48" s="80">
        <f>IF(O48&gt;=0,W48, IF(O48=-1,X48, IF(O48=-2,Y48, IF(O48=-3,Z48, IF(O48=-4,AA48, IF(O48=-5, AB48, AC48))))))</f>
        <v>13.54</v>
      </c>
      <c r="BZ48" s="79">
        <f>IF(O48&gt;=0,AK48, IF(O48=-1,AL48, IF(O48=-2,AM48, IF(O48=-3,AN48, IF(O48=-4,AO48, IF(O48=-5, AP48, AQ48))))))</f>
        <v>13.9</v>
      </c>
      <c r="CA48" s="54">
        <f>IF(C48&gt;0, IF(BU48 &gt;0, BW48, BY48), IF(BU48&gt;0, BX48, BZ48))</f>
        <v>13.54</v>
      </c>
      <c r="CB48" s="1">
        <f>BU48/CA48</f>
        <v>0</v>
      </c>
      <c r="CC48" s="42" t="e">
        <f>BS48/BT48</f>
        <v>#DIV/0!</v>
      </c>
      <c r="CD48" s="55">
        <v>0</v>
      </c>
      <c r="CE48" s="55">
        <v>26</v>
      </c>
      <c r="CF48" s="55">
        <v>0</v>
      </c>
      <c r="CG48" s="6">
        <f>SUM(CD48:CF48)</f>
        <v>26</v>
      </c>
      <c r="CH48" s="10">
        <f>BP48*$D$169</f>
        <v>0</v>
      </c>
      <c r="CI48" s="1">
        <f>CH48-CG48</f>
        <v>-26</v>
      </c>
      <c r="CJ48" s="97">
        <f>IF(CI48&gt;1, 1, 0)</f>
        <v>0</v>
      </c>
      <c r="CK48" s="81">
        <f>IF(O48&lt;=0,Q48, IF(O48=1,R48, IF(O48=2,S48, IF(O48=3,T48, IF(O48=4,U48,V48)))))</f>
        <v>12.95</v>
      </c>
      <c r="CL48" s="41">
        <f>IF(O48&lt;=0,AE48, IF(O48=1,AF48, IF(O48=2,AG48, IF(O48=3,AH48, IF(O48=4,AI48,AJ48)))))</f>
        <v>12.78</v>
      </c>
      <c r="CM48" s="80">
        <f>IF(O48&gt;=0,X48, IF(O48=-1,Y48, IF(O48=-2,Z48, IF(O48=-3,AA48, IF(O48=-4,AB48, AC48)))))</f>
        <v>13.52</v>
      </c>
      <c r="CN48" s="79">
        <f>IF(O48&gt;=0,AL48, IF(O48=-1,AM48, IF(O48=-2,AN48, IF(O48=-3,AO48, IF(O48=-4,AP48, AQ48)))))</f>
        <v>13.76</v>
      </c>
      <c r="CO48" s="54">
        <f>IF(C48&gt;0, IF(CI48 &gt;0, CK48, CM48), IF(CI48&gt;0, CL48, CN48))</f>
        <v>13.52</v>
      </c>
      <c r="CP48" s="1">
        <f>CI48/CO48</f>
        <v>-1.9230769230769231</v>
      </c>
      <c r="CQ48" s="42" t="e">
        <f>CG48/CH48</f>
        <v>#DIV/0!</v>
      </c>
      <c r="CR48" s="11">
        <f>BS48+CG48+CT48</f>
        <v>119</v>
      </c>
      <c r="CS48" s="47">
        <f>BT48+CH48+CU48</f>
        <v>0</v>
      </c>
      <c r="CT48" s="55">
        <v>93</v>
      </c>
      <c r="CU48" s="10">
        <f>BQ48*$D$172</f>
        <v>0</v>
      </c>
      <c r="CV48" s="30">
        <f>CU48-CT48</f>
        <v>-93</v>
      </c>
      <c r="CW48" s="97">
        <f>IF(CV48&gt;1, 1, 0)</f>
        <v>0</v>
      </c>
      <c r="CX48" s="81">
        <f>IF(O48&lt;=0,R48, IF(O48=1,S48, IF(O48=2,T48, IF(O48=3,U48, V48))))</f>
        <v>13</v>
      </c>
      <c r="CY48" s="41">
        <f>IF(O48&lt;=0,AF48, IF(O48=1,AG48, IF(O48=2,AH48, IF(O48=3,AI48, AJ48))))</f>
        <v>12.98</v>
      </c>
      <c r="CZ48" s="80">
        <f>IF(O48&gt;=0,Y48, IF(O48=-1,Z48, IF(O48=-2,AA48, IF(O48=-3,AB48,  AC48))))</f>
        <v>13.44</v>
      </c>
      <c r="DA48" s="79">
        <f>IF(O48&gt;=0,AM48, IF(O48=-1,AN48, IF(O48=-2,AO48, IF(O48=-3,AP48, AQ48))))</f>
        <v>13.57</v>
      </c>
      <c r="DB48" s="54">
        <f>IF(C48&gt;0, IF(CV48 &gt;0, CX48, CZ48), IF(CV48&gt;0, CY48, DA48))</f>
        <v>13.44</v>
      </c>
      <c r="DC48" s="43">
        <f>CV48/DB48</f>
        <v>-6.9196428571428577</v>
      </c>
      <c r="DD48" s="44">
        <v>0</v>
      </c>
      <c r="DE48" s="10">
        <f>BQ48*$DD$167</f>
        <v>0</v>
      </c>
      <c r="DF48" s="30">
        <f>DE48-DD48</f>
        <v>0</v>
      </c>
      <c r="DG48" s="34">
        <f>DF48*(DF48&lt;&gt;0)</f>
        <v>0</v>
      </c>
      <c r="DH48" s="21">
        <f>DG48/$DG$164</f>
        <v>0</v>
      </c>
      <c r="DI48" s="89">
        <f>DH48 * $DF$164</f>
        <v>0</v>
      </c>
      <c r="DJ48" s="91">
        <f>DB48</f>
        <v>13.44</v>
      </c>
      <c r="DK48" s="43">
        <f>DI48/DJ48</f>
        <v>0</v>
      </c>
      <c r="DL48" s="16">
        <f>O48</f>
        <v>0</v>
      </c>
      <c r="DM48" s="53">
        <f>CR48+CT48</f>
        <v>212</v>
      </c>
      <c r="DN48">
        <f>E48/$E$164</f>
        <v>5.1988221624459955E-3</v>
      </c>
      <c r="DO48">
        <f>MAX(0,K48)</f>
        <v>0.94816705076393104</v>
      </c>
      <c r="DP48">
        <f>DO48/$DO$164</f>
        <v>1.0322140681924939E-2</v>
      </c>
      <c r="DQ48">
        <f>DN48*DP48*BF48</f>
        <v>0</v>
      </c>
      <c r="DR48">
        <f>DQ48/$DQ$164</f>
        <v>0</v>
      </c>
      <c r="DS48" s="1">
        <f>$DS$166*DR48</f>
        <v>0</v>
      </c>
      <c r="DT48" s="55">
        <v>0</v>
      </c>
      <c r="DU48" s="1">
        <f>DS48-DT48</f>
        <v>0</v>
      </c>
      <c r="DV48" t="e">
        <f>DT48/DS48</f>
        <v>#DIV/0!</v>
      </c>
    </row>
    <row r="49" spans="1:126" x14ac:dyDescent="0.2">
      <c r="A49" s="26" t="s">
        <v>286</v>
      </c>
      <c r="B49">
        <v>1</v>
      </c>
      <c r="C49">
        <v>0</v>
      </c>
      <c r="D49">
        <v>6.7119456652017503E-2</v>
      </c>
      <c r="E49">
        <v>0.93288054334798198</v>
      </c>
      <c r="F49">
        <v>0.34445768772348001</v>
      </c>
      <c r="G49">
        <v>0.22168825741746701</v>
      </c>
      <c r="H49">
        <v>1.6924362724613399E-2</v>
      </c>
      <c r="I49">
        <v>6.1253020173055103E-2</v>
      </c>
      <c r="J49">
        <v>0.18700893606858501</v>
      </c>
      <c r="K49">
        <v>0.33373808347532202</v>
      </c>
      <c r="L49">
        <v>1.2181788442326</v>
      </c>
      <c r="M49">
        <f>HARMEAN(D49,F49:F49, I49)</f>
        <v>8.7905263324687108E-2</v>
      </c>
      <c r="N49">
        <f>0.6*TAN(3*(1-M49) - 1.5)</f>
        <v>1.7262501134795696</v>
      </c>
      <c r="O49" s="83">
        <v>0</v>
      </c>
      <c r="P49">
        <v>5.76</v>
      </c>
      <c r="Q49">
        <v>5.76</v>
      </c>
      <c r="R49">
        <v>5.8</v>
      </c>
      <c r="S49">
        <v>5.84</v>
      </c>
      <c r="T49">
        <v>5.86</v>
      </c>
      <c r="U49">
        <v>5.87</v>
      </c>
      <c r="V49">
        <v>5.91</v>
      </c>
      <c r="W49" s="72">
        <v>6</v>
      </c>
      <c r="X49" s="68">
        <v>5.99</v>
      </c>
      <c r="Y49" s="68">
        <v>5.97</v>
      </c>
      <c r="Z49" s="68">
        <v>5.94</v>
      </c>
      <c r="AA49" s="68">
        <v>5.93</v>
      </c>
      <c r="AB49" s="68">
        <v>5.91</v>
      </c>
      <c r="AC49" s="68">
        <v>5.87</v>
      </c>
      <c r="AD49" s="76">
        <v>5.77</v>
      </c>
      <c r="AE49">
        <v>5.79</v>
      </c>
      <c r="AF49">
        <v>5.8</v>
      </c>
      <c r="AG49">
        <v>5.82</v>
      </c>
      <c r="AH49">
        <v>5.85</v>
      </c>
      <c r="AI49">
        <v>5.89</v>
      </c>
      <c r="AJ49">
        <v>5.94</v>
      </c>
      <c r="AK49" s="72">
        <v>6.06</v>
      </c>
      <c r="AL49">
        <v>6.02</v>
      </c>
      <c r="AM49">
        <v>5.99</v>
      </c>
      <c r="AN49">
        <v>5.97</v>
      </c>
      <c r="AO49">
        <v>5.95</v>
      </c>
      <c r="AP49">
        <v>5.94</v>
      </c>
      <c r="AQ49">
        <v>5.9</v>
      </c>
      <c r="AR49">
        <v>5.9</v>
      </c>
      <c r="AS49" s="87">
        <f>0.5 * (D49-MAX($D$3:$D$163))/(MIN($D$3:$D$163)-MAX($D$3:$D$163)) + 0.75</f>
        <v>1.2213362939039161</v>
      </c>
      <c r="AT49" s="17">
        <f>AZ49^N49</f>
        <v>1.4662827765904161</v>
      </c>
      <c r="AU49" s="17">
        <f>(AT49+AV49)/2</f>
        <v>3.9327936225455931</v>
      </c>
      <c r="AV49" s="17">
        <f>BD49^N49</f>
        <v>6.3993044685007705</v>
      </c>
      <c r="AW49" s="17">
        <f>PERCENTILE($K$2:$K$163, 0.05)</f>
        <v>8.5526163141549191E-2</v>
      </c>
      <c r="AX49" s="17">
        <f>PERCENTILE($K$2:$K$163, 0.95)</f>
        <v>0.95961795254787896</v>
      </c>
      <c r="AY49" s="17">
        <f>MIN(MAX(K49,AW49), AX49)</f>
        <v>0.33373808347532202</v>
      </c>
      <c r="AZ49" s="17">
        <f>AY49-$AY$164+1</f>
        <v>1.2482119203337727</v>
      </c>
      <c r="BA49" s="17">
        <f>PERCENTILE($L$2:$L$163, 0.02)</f>
        <v>-0.71261264336762919</v>
      </c>
      <c r="BB49" s="17">
        <f>PERCENTILE($L$2:$L$163, 0.98)</f>
        <v>1.6035625674371927</v>
      </c>
      <c r="BC49" s="17">
        <f>MIN(MAX(L49,BA49), BB49)</f>
        <v>1.2181788442326</v>
      </c>
      <c r="BD49" s="17">
        <f>BC49-$BC$164 + 1</f>
        <v>2.9307914876002292</v>
      </c>
      <c r="BE49" s="1">
        <v>0</v>
      </c>
      <c r="BF49" s="50">
        <v>0.5</v>
      </c>
      <c r="BG49" s="15">
        <v>1</v>
      </c>
      <c r="BH49" s="16">
        <v>1</v>
      </c>
      <c r="BI49" s="12">
        <f>(AZ49^4)*AV49*BE49</f>
        <v>0</v>
      </c>
      <c r="BJ49" s="12">
        <f>(BD49^4) *AT49*BF49</f>
        <v>54.091300537454387</v>
      </c>
      <c r="BK49" s="12">
        <f>(BD49^4)*AU49*BG49*BH49</f>
        <v>290.16220497872018</v>
      </c>
      <c r="BL49" s="12">
        <f>MIN(BI49, 0.05*BI$164)</f>
        <v>0</v>
      </c>
      <c r="BM49" s="12">
        <f>MIN(BJ49, 0.05*BJ$164)</f>
        <v>54.091300537454387</v>
      </c>
      <c r="BN49" s="12">
        <f>MIN(BK49, 0.05*BK$164)</f>
        <v>185.59649048429804</v>
      </c>
      <c r="BO49" s="9">
        <f>BL49/$BL$164</f>
        <v>0</v>
      </c>
      <c r="BP49" s="9">
        <f>BM49/$BM$164</f>
        <v>2.0818177367757044E-2</v>
      </c>
      <c r="BQ49" s="45">
        <f>BN49/$BN$164</f>
        <v>5.1876680074792729E-2</v>
      </c>
      <c r="BR49" s="16">
        <f>O49</f>
        <v>0</v>
      </c>
      <c r="BS49" s="55">
        <v>0</v>
      </c>
      <c r="BT49" s="10">
        <f>$D$170*BO49</f>
        <v>0</v>
      </c>
      <c r="BU49" s="14">
        <f>BT49-BS49</f>
        <v>0</v>
      </c>
      <c r="BV49" s="94">
        <f>IF(BU49&gt;1, 1, 0)</f>
        <v>0</v>
      </c>
      <c r="BW49" s="81">
        <f>IF(O49&lt;=0,P49, IF(O49=1,Q49, IF(O49=2,R49, IF(O49=3,S49, IF(O49-4,T49, IF(O49=5, U49, V49))))))</f>
        <v>5.76</v>
      </c>
      <c r="BX49" s="41">
        <f>IF(O49&lt;=0,AD49, IF(O49=1,AE49, IF(O49=2,AF49, IF(O49=3,AG49, IF(O49=4,AH49, IF(O49=5, AI49, AJ49))))))</f>
        <v>5.77</v>
      </c>
      <c r="BY49" s="80">
        <f>IF(O49&gt;=0,W49, IF(O49=-1,X49, IF(O49=-2,Y49, IF(O49=-3,Z49, IF(O49=-4,AA49, IF(O49=-5, AB49, AC49))))))</f>
        <v>6</v>
      </c>
      <c r="BZ49" s="79">
        <f>IF(O49&gt;=0,AK49, IF(O49=-1,AL49, IF(O49=-2,AM49, IF(O49=-3,AN49, IF(O49=-4,AO49, IF(O49=-5, AP49, AQ49))))))</f>
        <v>6.06</v>
      </c>
      <c r="CA49" s="54">
        <f>IF(C49&gt;0, IF(BU49 &gt;0, BW49, BY49), IF(BU49&gt;0, BX49, BZ49))</f>
        <v>6.06</v>
      </c>
      <c r="CB49" s="1">
        <f>BU49/CA49</f>
        <v>0</v>
      </c>
      <c r="CC49" s="42" t="e">
        <f>BS49/BT49</f>
        <v>#DIV/0!</v>
      </c>
      <c r="CD49" s="55">
        <v>0</v>
      </c>
      <c r="CE49" s="55">
        <v>0</v>
      </c>
      <c r="CF49" s="55">
        <v>0</v>
      </c>
      <c r="CG49" s="6">
        <f>SUM(CD49:CF49)</f>
        <v>0</v>
      </c>
      <c r="CH49" s="10">
        <f>BP49*$D$169</f>
        <v>3011.6974361716452</v>
      </c>
      <c r="CI49" s="1">
        <f>CH49-CG49</f>
        <v>3011.6974361716452</v>
      </c>
      <c r="CJ49" s="97">
        <f>IF(CI49&gt;1, 1, 0)</f>
        <v>1</v>
      </c>
      <c r="CK49" s="81">
        <f>IF(O49&lt;=0,Q49, IF(O49=1,R49, IF(O49=2,S49, IF(O49=3,T49, IF(O49=4,U49,V49)))))</f>
        <v>5.76</v>
      </c>
      <c r="CL49" s="41">
        <f>IF(O49&lt;=0,AE49, IF(O49=1,AF49, IF(O49=2,AG49, IF(O49=3,AH49, IF(O49=4,AI49,AJ49)))))</f>
        <v>5.79</v>
      </c>
      <c r="CM49" s="80">
        <f>IF(O49&gt;=0,X49, IF(O49=-1,Y49, IF(O49=-2,Z49, IF(O49=-3,AA49, IF(O49=-4,AB49, AC49)))))</f>
        <v>5.99</v>
      </c>
      <c r="CN49" s="79">
        <f>IF(O49&gt;=0,AL49, IF(O49=-1,AM49, IF(O49=-2,AN49, IF(O49=-3,AO49, IF(O49=-4,AP49, AQ49)))))</f>
        <v>6.02</v>
      </c>
      <c r="CO49" s="54">
        <f>IF(C49&gt;0, IF(CI49 &gt;0, CK49, CM49), IF(CI49&gt;0, CL49, CN49))</f>
        <v>5.79</v>
      </c>
      <c r="CP49" s="1">
        <f>CI49/CO49</f>
        <v>520.15499761168314</v>
      </c>
      <c r="CQ49" s="42">
        <f>CG49/CH49</f>
        <v>0</v>
      </c>
      <c r="CR49" s="11">
        <f>BS49+CG49+CT49</f>
        <v>0</v>
      </c>
      <c r="CS49" s="47">
        <f>BT49+CH49+CU49</f>
        <v>3399.3656411689622</v>
      </c>
      <c r="CT49" s="55">
        <v>0</v>
      </c>
      <c r="CU49" s="10">
        <f>BQ49*$D$172</f>
        <v>387.6682049973171</v>
      </c>
      <c r="CV49" s="30">
        <f>CU49-CT49</f>
        <v>387.6682049973171</v>
      </c>
      <c r="CW49" s="97">
        <f>IF(CV49&gt;1, 1, 0)</f>
        <v>1</v>
      </c>
      <c r="CX49" s="81">
        <f>IF(O49&lt;=0,R49, IF(O49=1,S49, IF(O49=2,T49, IF(O49=3,U49, V49))))</f>
        <v>5.8</v>
      </c>
      <c r="CY49" s="41">
        <f>IF(O49&lt;=0,AF49, IF(O49=1,AG49, IF(O49=2,AH49, IF(O49=3,AI49, AJ49))))</f>
        <v>5.8</v>
      </c>
      <c r="CZ49" s="80">
        <f>IF(O49&gt;=0,Y49, IF(O49=-1,Z49, IF(O49=-2,AA49, IF(O49=-3,AB49,  AC49))))</f>
        <v>5.97</v>
      </c>
      <c r="DA49" s="79">
        <f>IF(O49&gt;=0,AM49, IF(O49=-1,AN49, IF(O49=-2,AO49, IF(O49=-3,AP49, AQ49))))</f>
        <v>5.99</v>
      </c>
      <c r="DB49" s="54">
        <f>IF(C49&gt;0, IF(CV49 &gt;0, CX49, CZ49), IF(CV49&gt;0, CY49, DA49))</f>
        <v>5.8</v>
      </c>
      <c r="DC49" s="43">
        <f>CV49/DB49</f>
        <v>66.839345689192612</v>
      </c>
      <c r="DD49" s="44">
        <v>0</v>
      </c>
      <c r="DE49" s="10">
        <f>BQ49*$DD$167</f>
        <v>240.05622444529885</v>
      </c>
      <c r="DF49" s="30">
        <f>DE49-DD49</f>
        <v>240.05622444529885</v>
      </c>
      <c r="DG49" s="34">
        <f>DF49*(DF49&lt;&gt;0)</f>
        <v>240.05622444529885</v>
      </c>
      <c r="DH49" s="21">
        <f>DG49/$DG$164</f>
        <v>5.1876680074792764E-2</v>
      </c>
      <c r="DI49" s="89">
        <f>DH49 * $DF$164</f>
        <v>240.05622444529885</v>
      </c>
      <c r="DJ49" s="91">
        <f>DB49</f>
        <v>5.8</v>
      </c>
      <c r="DK49" s="43">
        <f>DI49/DJ49</f>
        <v>41.389004214706702</v>
      </c>
      <c r="DL49" s="16">
        <f>O49</f>
        <v>0</v>
      </c>
      <c r="DM49" s="53">
        <f>CR49+CT49</f>
        <v>0</v>
      </c>
      <c r="DN49">
        <f>E49/$E$164</f>
        <v>1.9027037224626005E-2</v>
      </c>
      <c r="DO49">
        <f>MAX(0,K49)</f>
        <v>0.33373808347532202</v>
      </c>
      <c r="DP49">
        <f>DO49/$DO$164</f>
        <v>3.6332115166549605E-3</v>
      </c>
      <c r="DQ49">
        <f>DN49*DP49*BF49</f>
        <v>3.4564625386166921E-5</v>
      </c>
      <c r="DR49">
        <f>DQ49/$DQ$164</f>
        <v>9.2646892934013583E-3</v>
      </c>
      <c r="DS49" s="1">
        <f>$DS$166*DR49</f>
        <v>735.22012145517476</v>
      </c>
      <c r="DT49" s="55">
        <v>0</v>
      </c>
      <c r="DU49" s="1">
        <f>DS49-DT49</f>
        <v>735.22012145517476</v>
      </c>
      <c r="DV49">
        <f>DT49/DS49</f>
        <v>0</v>
      </c>
    </row>
    <row r="50" spans="1:126" x14ac:dyDescent="0.2">
      <c r="A50" s="26" t="s">
        <v>253</v>
      </c>
      <c r="B50">
        <v>1</v>
      </c>
      <c r="C50">
        <v>0</v>
      </c>
      <c r="D50">
        <v>0.34718337994406701</v>
      </c>
      <c r="E50">
        <v>0.652816620055932</v>
      </c>
      <c r="F50">
        <v>0.72496025437201905</v>
      </c>
      <c r="G50">
        <v>0.29189302131215999</v>
      </c>
      <c r="H50">
        <v>0.36356038445465899</v>
      </c>
      <c r="I50">
        <v>0.325761782669301</v>
      </c>
      <c r="J50">
        <v>0.48596743186001501</v>
      </c>
      <c r="K50">
        <v>0.71039874303652495</v>
      </c>
      <c r="L50">
        <v>0.96840303713282905</v>
      </c>
      <c r="M50">
        <f>HARMEAN(D50,F50:F50, I50)</f>
        <v>0.40930843942823547</v>
      </c>
      <c r="N50">
        <f>0.6*TAN(3*(1-M50) - 1.5)</f>
        <v>0.16739580864787809</v>
      </c>
      <c r="O50" s="83">
        <v>0</v>
      </c>
      <c r="P50">
        <v>2.4900000000000002</v>
      </c>
      <c r="Q50">
        <v>2.5</v>
      </c>
      <c r="R50">
        <v>2.5099999999999998</v>
      </c>
      <c r="S50">
        <v>2.52</v>
      </c>
      <c r="T50">
        <v>2.5299999999999998</v>
      </c>
      <c r="U50">
        <v>2.5499999999999998</v>
      </c>
      <c r="V50">
        <v>2.57</v>
      </c>
      <c r="W50" s="72">
        <v>2.63</v>
      </c>
      <c r="X50" s="68">
        <v>2.62</v>
      </c>
      <c r="Y50" s="68">
        <v>2.61</v>
      </c>
      <c r="Z50" s="68">
        <v>2.59</v>
      </c>
      <c r="AA50" s="68">
        <v>2.58</v>
      </c>
      <c r="AB50" s="68">
        <v>2.57</v>
      </c>
      <c r="AC50" s="68">
        <v>2.5499999999999998</v>
      </c>
      <c r="AD50" s="76">
        <v>2.5</v>
      </c>
      <c r="AE50">
        <v>2.52</v>
      </c>
      <c r="AF50">
        <v>2.5299999999999998</v>
      </c>
      <c r="AG50">
        <v>2.54</v>
      </c>
      <c r="AH50">
        <v>2.57</v>
      </c>
      <c r="AI50">
        <v>2.57</v>
      </c>
      <c r="AJ50">
        <v>2.58</v>
      </c>
      <c r="AK50" s="72">
        <v>2.66</v>
      </c>
      <c r="AL50">
        <v>2.65</v>
      </c>
      <c r="AM50">
        <v>2.64</v>
      </c>
      <c r="AN50">
        <v>2.64</v>
      </c>
      <c r="AO50">
        <v>2.62</v>
      </c>
      <c r="AP50">
        <v>2.58</v>
      </c>
      <c r="AQ50">
        <v>2.57</v>
      </c>
      <c r="AR50">
        <v>2.56</v>
      </c>
      <c r="AS50" s="87">
        <f>0.5 * (D50-MAX($D$3:$D$163))/(MIN($D$3:$D$163)-MAX($D$3:$D$163)) + 0.75</f>
        <v>1.0798344771901494</v>
      </c>
      <c r="AT50" s="17">
        <f>AZ50^N50</f>
        <v>1.0846516190621605</v>
      </c>
      <c r="AU50" s="17">
        <f>(AT50+AV50)/2</f>
        <v>1.1320725117514914</v>
      </c>
      <c r="AV50" s="17">
        <f>BD50^N50</f>
        <v>1.1794934044408221</v>
      </c>
      <c r="AW50" s="17">
        <f>PERCENTILE($K$2:$K$163, 0.05)</f>
        <v>8.5526163141549191E-2</v>
      </c>
      <c r="AX50" s="17">
        <f>PERCENTILE($K$2:$K$163, 0.95)</f>
        <v>0.95961795254787896</v>
      </c>
      <c r="AY50" s="17">
        <f>MIN(MAX(K50,AW50), AX50)</f>
        <v>0.71039874303652495</v>
      </c>
      <c r="AZ50" s="17">
        <f>AY50-$AY$164+1</f>
        <v>1.6248725798949759</v>
      </c>
      <c r="BA50" s="17">
        <f>PERCENTILE($L$2:$L$163, 0.02)</f>
        <v>-0.71261264336762919</v>
      </c>
      <c r="BB50" s="17">
        <f>PERCENTILE($L$2:$L$163, 0.98)</f>
        <v>1.6035625674371927</v>
      </c>
      <c r="BC50" s="17">
        <f>MIN(MAX(L50,BA50), BB50)</f>
        <v>0.96840303713282905</v>
      </c>
      <c r="BD50" s="17">
        <f>BC50-$BC$164 + 1</f>
        <v>2.6810156805004581</v>
      </c>
      <c r="BE50" s="1">
        <v>0</v>
      </c>
      <c r="BF50" s="49">
        <v>0</v>
      </c>
      <c r="BG50" s="49">
        <v>0</v>
      </c>
      <c r="BH50" s="16">
        <v>1</v>
      </c>
      <c r="BI50" s="12">
        <f>(AZ50^4)*AV50*BE50</f>
        <v>0</v>
      </c>
      <c r="BJ50" s="12">
        <f>(BD50^4) *AT50*BF50</f>
        <v>0</v>
      </c>
      <c r="BK50" s="12">
        <f>(BD50^4)*AU50*BG50*BH50</f>
        <v>0</v>
      </c>
      <c r="BL50" s="12">
        <f>MIN(BI50, 0.05*BI$164)</f>
        <v>0</v>
      </c>
      <c r="BM50" s="12">
        <f>MIN(BJ50, 0.05*BJ$164)</f>
        <v>0</v>
      </c>
      <c r="BN50" s="12">
        <f>MIN(BK50, 0.05*BK$164)</f>
        <v>0</v>
      </c>
      <c r="BO50" s="9">
        <f>BL50/$BL$164</f>
        <v>0</v>
      </c>
      <c r="BP50" s="9">
        <f>BM50/$BM$164</f>
        <v>0</v>
      </c>
      <c r="BQ50" s="45">
        <f>BN50/$BN$164</f>
        <v>0</v>
      </c>
      <c r="BR50" s="16">
        <f>O50</f>
        <v>0</v>
      </c>
      <c r="BS50" s="55">
        <v>0</v>
      </c>
      <c r="BT50" s="10">
        <f>$D$170*BO50</f>
        <v>0</v>
      </c>
      <c r="BU50" s="14">
        <f>BT50-BS50</f>
        <v>0</v>
      </c>
      <c r="BV50" s="94">
        <f>IF(BU50&gt;1, 1, 0)</f>
        <v>0</v>
      </c>
      <c r="BW50" s="81">
        <f>IF(O50&lt;=0,P50, IF(O50=1,Q50, IF(O50=2,R50, IF(O50=3,S50, IF(O50-4,T50, IF(O50=5, U50, V50))))))</f>
        <v>2.4900000000000002</v>
      </c>
      <c r="BX50" s="41">
        <f>IF(O50&lt;=0,AD50, IF(O50=1,AE50, IF(O50=2,AF50, IF(O50=3,AG50, IF(O50=4,AH50, IF(O50=5, AI50, AJ50))))))</f>
        <v>2.5</v>
      </c>
      <c r="BY50" s="80">
        <f>IF(O50&gt;=0,W50, IF(O50=-1,X50, IF(O50=-2,Y50, IF(O50=-3,Z50, IF(O50=-4,AA50, IF(O50=-5, AB50, AC50))))))</f>
        <v>2.63</v>
      </c>
      <c r="BZ50" s="79">
        <f>IF(O50&gt;=0,AK50, IF(O50=-1,AL50, IF(O50=-2,AM50, IF(O50=-3,AN50, IF(O50=-4,AO50, IF(O50=-5, AP50, AQ50))))))</f>
        <v>2.66</v>
      </c>
      <c r="CA50" s="54">
        <f>IF(C50&gt;0, IF(BU50 &gt;0, BW50, BY50), IF(BU50&gt;0, BX50, BZ50))</f>
        <v>2.66</v>
      </c>
      <c r="CB50" s="1">
        <f>BU50/CA50</f>
        <v>0</v>
      </c>
      <c r="CC50" s="42" t="e">
        <f>BS50/BT50</f>
        <v>#DIV/0!</v>
      </c>
      <c r="CD50" s="55">
        <v>676</v>
      </c>
      <c r="CE50" s="55">
        <v>0</v>
      </c>
      <c r="CF50" s="55">
        <v>0</v>
      </c>
      <c r="CG50" s="6">
        <f>SUM(CD50:CF50)</f>
        <v>676</v>
      </c>
      <c r="CH50" s="10">
        <f>BP50*$D$169</f>
        <v>0</v>
      </c>
      <c r="CI50" s="1">
        <f>CH50-CG50</f>
        <v>-676</v>
      </c>
      <c r="CJ50" s="97">
        <f>IF(CI50&gt;1, 1, 0)</f>
        <v>0</v>
      </c>
      <c r="CK50" s="81">
        <f>IF(O50&lt;=0,Q50, IF(O50=1,R50, IF(O50=2,S50, IF(O50=3,T50, IF(O50=4,U50,V50)))))</f>
        <v>2.5</v>
      </c>
      <c r="CL50" s="41">
        <f>IF(O50&lt;=0,AE50, IF(O50=1,AF50, IF(O50=2,AG50, IF(O50=3,AH50, IF(O50=4,AI50,AJ50)))))</f>
        <v>2.52</v>
      </c>
      <c r="CM50" s="80">
        <f>IF(O50&gt;=0,X50, IF(O50=-1,Y50, IF(O50=-2,Z50, IF(O50=-3,AA50, IF(O50=-4,AB50, AC50)))))</f>
        <v>2.62</v>
      </c>
      <c r="CN50" s="79">
        <f>IF(O50&gt;=0,AL50, IF(O50=-1,AM50, IF(O50=-2,AN50, IF(O50=-3,AO50, IF(O50=-4,AP50, AQ50)))))</f>
        <v>2.65</v>
      </c>
      <c r="CO50" s="54">
        <f>IF(C50&gt;0, IF(CI50 &gt;0, CK50, CM50), IF(CI50&gt;0, CL50, CN50))</f>
        <v>2.65</v>
      </c>
      <c r="CP50" s="1">
        <f>CI50/CO50</f>
        <v>-255.09433962264151</v>
      </c>
      <c r="CQ50" s="42" t="e">
        <f>CG50/CH50</f>
        <v>#DIV/0!</v>
      </c>
      <c r="CR50" s="11">
        <f>BS50+CG50+CT50</f>
        <v>758</v>
      </c>
      <c r="CS50" s="47">
        <f>BT50+CH50+CU50</f>
        <v>0</v>
      </c>
      <c r="CT50" s="55">
        <v>82</v>
      </c>
      <c r="CU50" s="10">
        <f>BQ50*$D$172</f>
        <v>0</v>
      </c>
      <c r="CV50" s="30">
        <f>CU50-CT50</f>
        <v>-82</v>
      </c>
      <c r="CW50" s="97">
        <f>IF(CV50&gt;1, 1, 0)</f>
        <v>0</v>
      </c>
      <c r="CX50" s="81">
        <f>IF(O50&lt;=0,R50, IF(O50=1,S50, IF(O50=2,T50, IF(O50=3,U50, V50))))</f>
        <v>2.5099999999999998</v>
      </c>
      <c r="CY50" s="41">
        <f>IF(O50&lt;=0,AF50, IF(O50=1,AG50, IF(O50=2,AH50, IF(O50=3,AI50, AJ50))))</f>
        <v>2.5299999999999998</v>
      </c>
      <c r="CZ50" s="80">
        <f>IF(O50&gt;=0,Y50, IF(O50=-1,Z50, IF(O50=-2,AA50, IF(O50=-3,AB50,  AC50))))</f>
        <v>2.61</v>
      </c>
      <c r="DA50" s="79">
        <f>IF(O50&gt;=0,AM50, IF(O50=-1,AN50, IF(O50=-2,AO50, IF(O50=-3,AP50, AQ50))))</f>
        <v>2.64</v>
      </c>
      <c r="DB50" s="54">
        <f>IF(C50&gt;0, IF(CV50 &gt;0, CX50, CZ50), IF(CV50&gt;0, CY50, DA50))</f>
        <v>2.64</v>
      </c>
      <c r="DC50" s="43">
        <f>CV50/DB50</f>
        <v>-31.060606060606059</v>
      </c>
      <c r="DD50" s="44">
        <v>0</v>
      </c>
      <c r="DE50" s="10">
        <f>BQ50*$DD$167</f>
        <v>0</v>
      </c>
      <c r="DF50" s="30">
        <f>DE50-DD50</f>
        <v>0</v>
      </c>
      <c r="DG50" s="34">
        <f>DF50*(DF50&lt;&gt;0)</f>
        <v>0</v>
      </c>
      <c r="DH50" s="21">
        <f>DG50/$DG$164</f>
        <v>0</v>
      </c>
      <c r="DI50" s="89">
        <f>DH50 * $DF$164</f>
        <v>0</v>
      </c>
      <c r="DJ50" s="91">
        <f>DB50</f>
        <v>2.64</v>
      </c>
      <c r="DK50" s="43">
        <f>DI50/DJ50</f>
        <v>0</v>
      </c>
      <c r="DL50" s="16">
        <f>O50</f>
        <v>0</v>
      </c>
      <c r="DM50" s="53">
        <f>CR50+CT50</f>
        <v>840</v>
      </c>
      <c r="DN50">
        <f>E50/$E$164</f>
        <v>1.3314851745198659E-2</v>
      </c>
      <c r="DO50">
        <f>MAX(0,K50)</f>
        <v>0.71039874303652495</v>
      </c>
      <c r="DP50">
        <f>DO50/$DO$164</f>
        <v>7.7336960401414969E-3</v>
      </c>
      <c r="DQ50">
        <f>DN50*DP50*BF50</f>
        <v>0</v>
      </c>
      <c r="DR50">
        <f>DQ50/$DQ$164</f>
        <v>0</v>
      </c>
      <c r="DS50" s="1">
        <f>$DS$166*DR50</f>
        <v>0</v>
      </c>
      <c r="DT50" s="55">
        <v>0</v>
      </c>
      <c r="DU50" s="1">
        <f>DS50-DT50</f>
        <v>0</v>
      </c>
      <c r="DV50" t="e">
        <f>DT50/DS50</f>
        <v>#DIV/0!</v>
      </c>
    </row>
    <row r="51" spans="1:126" x14ac:dyDescent="0.2">
      <c r="A51" s="26" t="s">
        <v>90</v>
      </c>
      <c r="B51">
        <v>0</v>
      </c>
      <c r="C51">
        <v>1</v>
      </c>
      <c r="D51">
        <v>0.71443246019517204</v>
      </c>
      <c r="E51">
        <v>0.28556753980482702</v>
      </c>
      <c r="F51">
        <v>0.75165731769505295</v>
      </c>
      <c r="G51">
        <v>0.86118671747414199</v>
      </c>
      <c r="H51">
        <v>0.62112139357648299</v>
      </c>
      <c r="I51">
        <v>0.73136960156072695</v>
      </c>
      <c r="J51">
        <v>0.64092023844838797</v>
      </c>
      <c r="K51">
        <v>0.62427750014976202</v>
      </c>
      <c r="L51">
        <v>0.83588637187964898</v>
      </c>
      <c r="M51">
        <f>HARMEAN(D51,F51:F51, I51)</f>
        <v>0.73217096707605289</v>
      </c>
      <c r="N51">
        <f>0.6*TAN(3*(1-M51) - 1.5)</f>
        <v>-0.50180687611843189</v>
      </c>
      <c r="O51" s="83">
        <v>0</v>
      </c>
      <c r="P51">
        <v>133.26</v>
      </c>
      <c r="Q51">
        <v>134.28</v>
      </c>
      <c r="R51">
        <v>134.94999999999999</v>
      </c>
      <c r="S51">
        <v>135.71</v>
      </c>
      <c r="T51">
        <v>136.36000000000001</v>
      </c>
      <c r="U51">
        <v>137.49</v>
      </c>
      <c r="V51">
        <v>138.83000000000001</v>
      </c>
      <c r="W51" s="72">
        <v>143.27000000000001</v>
      </c>
      <c r="X51" s="68">
        <v>141.38</v>
      </c>
      <c r="Y51" s="68">
        <v>140.97</v>
      </c>
      <c r="Z51" s="68">
        <v>140.05000000000001</v>
      </c>
      <c r="AA51" s="68">
        <v>138.46</v>
      </c>
      <c r="AB51" s="68">
        <v>137.56</v>
      </c>
      <c r="AC51" s="68">
        <v>134.91999999999999</v>
      </c>
      <c r="AD51" s="76">
        <v>134.31</v>
      </c>
      <c r="AE51">
        <v>135.18</v>
      </c>
      <c r="AF51">
        <v>135.96</v>
      </c>
      <c r="AG51">
        <v>136.27000000000001</v>
      </c>
      <c r="AH51">
        <v>137.27000000000001</v>
      </c>
      <c r="AI51">
        <v>137.88</v>
      </c>
      <c r="AJ51">
        <v>140.49</v>
      </c>
      <c r="AK51" s="72">
        <v>142.46</v>
      </c>
      <c r="AL51">
        <v>142.03</v>
      </c>
      <c r="AM51">
        <v>141.6</v>
      </c>
      <c r="AN51">
        <v>140.84</v>
      </c>
      <c r="AO51">
        <v>139.52000000000001</v>
      </c>
      <c r="AP51">
        <v>139.01</v>
      </c>
      <c r="AQ51">
        <v>137.49</v>
      </c>
      <c r="AR51">
        <v>137.80000000000001</v>
      </c>
      <c r="AS51" s="87">
        <f>0.5 * (D51-MAX($D$3:$D$163))/(MIN($D$3:$D$163)-MAX($D$3:$D$163)) + 0.75</f>
        <v>0.89428250951382404</v>
      </c>
      <c r="AT51" s="17">
        <f>AZ51^N51</f>
        <v>0.80552233760606518</v>
      </c>
      <c r="AU51" s="17">
        <f>(AT51+AV51)/2</f>
        <v>0.71543653242382343</v>
      </c>
      <c r="AV51" s="17">
        <f>BD51^N51</f>
        <v>0.62535072724158169</v>
      </c>
      <c r="AW51" s="17">
        <f>PERCENTILE($K$2:$K$163, 0.05)</f>
        <v>8.5526163141549191E-2</v>
      </c>
      <c r="AX51" s="17">
        <f>PERCENTILE($K$2:$K$163, 0.95)</f>
        <v>0.95961795254787896</v>
      </c>
      <c r="AY51" s="17">
        <f>MIN(MAX(K51,AW51), AX51)</f>
        <v>0.62427750014976202</v>
      </c>
      <c r="AZ51" s="17">
        <f>AY51-$AY$164+1</f>
        <v>1.5387513370082129</v>
      </c>
      <c r="BA51" s="17">
        <f>PERCENTILE($L$2:$L$163, 0.02)</f>
        <v>-0.71261264336762919</v>
      </c>
      <c r="BB51" s="17">
        <f>PERCENTILE($L$2:$L$163, 0.98)</f>
        <v>1.6035625674371927</v>
      </c>
      <c r="BC51" s="17">
        <f>MIN(MAX(L51,BA51), BB51)</f>
        <v>0.83588637187964898</v>
      </c>
      <c r="BD51" s="17">
        <f>BC51-$BC$164 + 1</f>
        <v>2.5484990152472782</v>
      </c>
      <c r="BE51" s="1">
        <v>1</v>
      </c>
      <c r="BF51" s="15">
        <v>1</v>
      </c>
      <c r="BG51" s="15">
        <v>1</v>
      </c>
      <c r="BH51" s="16">
        <v>1</v>
      </c>
      <c r="BI51" s="12">
        <f>(AZ51^4)*AV51*BE51</f>
        <v>3.5058831121982119</v>
      </c>
      <c r="BJ51" s="12">
        <f>(BD51^4) *AT51*BF51</f>
        <v>33.979381431444374</v>
      </c>
      <c r="BK51" s="12">
        <f>(BD51^4)*AU51*BG51*BH51</f>
        <v>30.179288258431498</v>
      </c>
      <c r="BL51" s="12">
        <f>MIN(BI51, 0.05*BI$164)</f>
        <v>3.5058831121982119</v>
      </c>
      <c r="BM51" s="12">
        <f>MIN(BJ51, 0.05*BJ$164)</f>
        <v>33.979381431444374</v>
      </c>
      <c r="BN51" s="12">
        <f>MIN(BK51, 0.05*BK$164)</f>
        <v>30.179288258431498</v>
      </c>
      <c r="BO51" s="9">
        <f>BL51/$BL$164</f>
        <v>9.7238909118118905E-3</v>
      </c>
      <c r="BP51" s="9">
        <f>BM51/$BM$164</f>
        <v>1.3077681299170514E-2</v>
      </c>
      <c r="BQ51" s="45">
        <f>BN51/$BN$164</f>
        <v>8.4355112415234676E-3</v>
      </c>
      <c r="BR51" s="16">
        <f>O51</f>
        <v>0</v>
      </c>
      <c r="BS51" s="55">
        <v>1654</v>
      </c>
      <c r="BT51" s="10">
        <f>$D$170*BO51</f>
        <v>1019.3119212539555</v>
      </c>
      <c r="BU51" s="14">
        <f>BT51-BS51</f>
        <v>-634.68807874604454</v>
      </c>
      <c r="BV51" s="94">
        <f>IF(BU51&gt;1, 1, 0)</f>
        <v>0</v>
      </c>
      <c r="BW51" s="81">
        <f>IF(O51&lt;=0,P51, IF(O51=1,Q51, IF(O51=2,R51, IF(O51=3,S51, IF(O51-4,T51, IF(O51=5, U51, V51))))))</f>
        <v>133.26</v>
      </c>
      <c r="BX51" s="41">
        <f>IF(O51&lt;=0,AD51, IF(O51=1,AE51, IF(O51=2,AF51, IF(O51=3,AG51, IF(O51=4,AH51, IF(O51=5, AI51, AJ51))))))</f>
        <v>134.31</v>
      </c>
      <c r="BY51" s="80">
        <f>IF(O51&gt;=0,W51, IF(O51=-1,X51, IF(O51=-2,Y51, IF(O51=-3,Z51, IF(O51=-4,AA51, IF(O51=-5, AB51, AC51))))))</f>
        <v>143.27000000000001</v>
      </c>
      <c r="BZ51" s="79">
        <f>IF(O51&gt;=0,AK51, IF(O51=-1,AL51, IF(O51=-2,AM51, IF(O51=-3,AN51, IF(O51=-4,AO51, IF(O51=-5, AP51, AQ51))))))</f>
        <v>142.46</v>
      </c>
      <c r="CA51" s="54">
        <f>IF(C51&gt;0, IF(BU51 &gt;0, BW51, BY51), IF(BU51&gt;0, BX51, BZ51))</f>
        <v>143.27000000000001</v>
      </c>
      <c r="CB51" s="1">
        <f>BU51/CA51</f>
        <v>-4.4300138113076324</v>
      </c>
      <c r="CC51" s="42">
        <f>BS51/BT51</f>
        <v>1.6226632549977955</v>
      </c>
      <c r="CD51" s="55">
        <v>0</v>
      </c>
      <c r="CE51" s="55">
        <v>965</v>
      </c>
      <c r="CF51" s="55">
        <v>0</v>
      </c>
      <c r="CG51" s="6">
        <f>SUM(CD51:CF51)</f>
        <v>965</v>
      </c>
      <c r="CH51" s="10">
        <f>BP51*$D$169</f>
        <v>1891.9052587563369</v>
      </c>
      <c r="CI51" s="1">
        <f>CH51-CG51</f>
        <v>926.90525875633693</v>
      </c>
      <c r="CJ51" s="97">
        <f>IF(CI51&gt;1, 1, 0)</f>
        <v>1</v>
      </c>
      <c r="CK51" s="81">
        <f>IF(O51&lt;=0,Q51, IF(O51=1,R51, IF(O51=2,S51, IF(O51=3,T51, IF(O51=4,U51,V51)))))</f>
        <v>134.28</v>
      </c>
      <c r="CL51" s="41">
        <f>IF(O51&lt;=0,AE51, IF(O51=1,AF51, IF(O51=2,AG51, IF(O51=3,AH51, IF(O51=4,AI51,AJ51)))))</f>
        <v>135.18</v>
      </c>
      <c r="CM51" s="80">
        <f>IF(O51&gt;=0,X51, IF(O51=-1,Y51, IF(O51=-2,Z51, IF(O51=-3,AA51, IF(O51=-4,AB51, AC51)))))</f>
        <v>141.38</v>
      </c>
      <c r="CN51" s="79">
        <f>IF(O51&gt;=0,AL51, IF(O51=-1,AM51, IF(O51=-2,AN51, IF(O51=-3,AO51, IF(O51=-4,AP51, AQ51)))))</f>
        <v>142.03</v>
      </c>
      <c r="CO51" s="54">
        <f>IF(C51&gt;0, IF(CI51 &gt;0, CK51, CM51), IF(CI51&gt;0, CL51, CN51))</f>
        <v>134.28</v>
      </c>
      <c r="CP51" s="1">
        <f>CI51/CO51</f>
        <v>6.902779704768669</v>
      </c>
      <c r="CQ51" s="42">
        <f>CG51/CH51</f>
        <v>0.51006782476747936</v>
      </c>
      <c r="CR51" s="11">
        <f>BS51+CG51+CT51</f>
        <v>2619</v>
      </c>
      <c r="CS51" s="47">
        <f>BT51+CH51+CU51</f>
        <v>2974.2547432568481</v>
      </c>
      <c r="CT51" s="55">
        <v>0</v>
      </c>
      <c r="CU51" s="10">
        <f>BQ51*$D$172</f>
        <v>63.037563246555891</v>
      </c>
      <c r="CV51" s="30">
        <f>CU51-CT51</f>
        <v>63.037563246555891</v>
      </c>
      <c r="CW51" s="97">
        <f>IF(CV51&gt;1, 1, 0)</f>
        <v>1</v>
      </c>
      <c r="CX51" s="81">
        <f>IF(O51&lt;=0,R51, IF(O51=1,S51, IF(O51=2,T51, IF(O51=3,U51, V51))))</f>
        <v>134.94999999999999</v>
      </c>
      <c r="CY51" s="41">
        <f>IF(O51&lt;=0,AF51, IF(O51=1,AG51, IF(O51=2,AH51, IF(O51=3,AI51, AJ51))))</f>
        <v>135.96</v>
      </c>
      <c r="CZ51" s="80">
        <f>IF(O51&gt;=0,Y51, IF(O51=-1,Z51, IF(O51=-2,AA51, IF(O51=-3,AB51,  AC51))))</f>
        <v>140.97</v>
      </c>
      <c r="DA51" s="79">
        <f>IF(O51&gt;=0,AM51, IF(O51=-1,AN51, IF(O51=-2,AO51, IF(O51=-3,AP51, AQ51))))</f>
        <v>141.6</v>
      </c>
      <c r="DB51" s="54">
        <f>IF(C51&gt;0, IF(CV51 &gt;0, CX51, CZ51), IF(CV51&gt;0, CY51, DA51))</f>
        <v>134.94999999999999</v>
      </c>
      <c r="DC51" s="43">
        <f>CV51/DB51</f>
        <v>0.46711791957433046</v>
      </c>
      <c r="DD51" s="44">
        <v>0</v>
      </c>
      <c r="DE51" s="10">
        <f>BQ51*$DD$167</f>
        <v>39.034822139475352</v>
      </c>
      <c r="DF51" s="30">
        <f>DE51-DD51</f>
        <v>39.034822139475352</v>
      </c>
      <c r="DG51" s="34">
        <f>DF51*(DF51&lt;&gt;0)</f>
        <v>39.034822139475352</v>
      </c>
      <c r="DH51" s="21">
        <f>DG51/$DG$164</f>
        <v>8.4355112415234728E-3</v>
      </c>
      <c r="DI51" s="89">
        <f>DH51 * $DF$164</f>
        <v>39.034822139475352</v>
      </c>
      <c r="DJ51" s="91">
        <f>DB51</f>
        <v>134.94999999999999</v>
      </c>
      <c r="DK51" s="43">
        <f>DI51/DJ51</f>
        <v>0.28925396175972845</v>
      </c>
      <c r="DL51" s="16">
        <f>O51</f>
        <v>0</v>
      </c>
      <c r="DM51" s="53">
        <f>CR51+CT51</f>
        <v>2619</v>
      </c>
      <c r="DN51">
        <f>E51/$E$164</f>
        <v>5.8244372752284035E-3</v>
      </c>
      <c r="DO51">
        <f>MAX(0,K51)</f>
        <v>0.62427750014976202</v>
      </c>
      <c r="DP51">
        <f>DO51/$DO$164</f>
        <v>6.7961443881797787E-3</v>
      </c>
      <c r="DQ51">
        <f>DN51*DP51*BF51</f>
        <v>3.9583716702348636E-5</v>
      </c>
      <c r="DR51">
        <f>DQ51/$DQ$164</f>
        <v>1.0610004657306396E-2</v>
      </c>
      <c r="DS51" s="1">
        <f>$DS$166*DR51</f>
        <v>841.98062835638825</v>
      </c>
      <c r="DT51" s="55">
        <v>551</v>
      </c>
      <c r="DU51" s="1">
        <f>DS51-DT51</f>
        <v>290.98062835638825</v>
      </c>
      <c r="DV51">
        <f>DT51/DS51</f>
        <v>0.65440935508883968</v>
      </c>
    </row>
    <row r="52" spans="1:126" x14ac:dyDescent="0.2">
      <c r="A52" s="26" t="s">
        <v>176</v>
      </c>
      <c r="B52">
        <v>1</v>
      </c>
      <c r="C52">
        <v>1</v>
      </c>
      <c r="D52">
        <v>0.42336874051593298</v>
      </c>
      <c r="E52">
        <v>0.57663125948406602</v>
      </c>
      <c r="F52">
        <v>0.263693650024236</v>
      </c>
      <c r="G52">
        <v>2.4497163486333101E-2</v>
      </c>
      <c r="H52">
        <v>0.30170190820010301</v>
      </c>
      <c r="I52">
        <v>8.5970000403144106E-2</v>
      </c>
      <c r="J52">
        <v>0.20512376154034501</v>
      </c>
      <c r="K52">
        <v>0.69583110061380804</v>
      </c>
      <c r="L52">
        <v>-6.1251382525688597E-2</v>
      </c>
      <c r="M52">
        <f>HARMEAN(D52,F52:F52, I52)</f>
        <v>0.16866960734182163</v>
      </c>
      <c r="N52">
        <f>0.6*TAN(3*(1-M52) - 1.5)</f>
        <v>0.92220899119591448</v>
      </c>
      <c r="O52" s="83">
        <v>0</v>
      </c>
      <c r="P52">
        <v>5.88</v>
      </c>
      <c r="Q52">
        <v>5.91</v>
      </c>
      <c r="R52">
        <v>5.92</v>
      </c>
      <c r="S52">
        <v>5.98</v>
      </c>
      <c r="T52">
        <v>6.05</v>
      </c>
      <c r="U52">
        <v>6.12</v>
      </c>
      <c r="V52">
        <v>6.23</v>
      </c>
      <c r="W52" s="72">
        <v>6.52</v>
      </c>
      <c r="X52" s="68">
        <v>6.37</v>
      </c>
      <c r="Y52" s="68">
        <v>6.36</v>
      </c>
      <c r="Z52" s="68">
        <v>6.32</v>
      </c>
      <c r="AA52" s="68">
        <v>6.3</v>
      </c>
      <c r="AB52" s="68">
        <v>6.26</v>
      </c>
      <c r="AC52" s="68">
        <v>6.17</v>
      </c>
      <c r="AD52" s="76">
        <v>5.86</v>
      </c>
      <c r="AE52">
        <v>5.9</v>
      </c>
      <c r="AF52">
        <v>5.96</v>
      </c>
      <c r="AG52">
        <v>6</v>
      </c>
      <c r="AH52">
        <v>6.04</v>
      </c>
      <c r="AI52">
        <v>6.08</v>
      </c>
      <c r="AJ52">
        <v>6.15</v>
      </c>
      <c r="AK52" s="72">
        <v>6.52</v>
      </c>
      <c r="AL52">
        <v>6.46</v>
      </c>
      <c r="AM52">
        <v>6.43</v>
      </c>
      <c r="AN52">
        <v>6.35</v>
      </c>
      <c r="AO52">
        <v>6.3</v>
      </c>
      <c r="AP52">
        <v>6.2</v>
      </c>
      <c r="AQ52">
        <v>6.18</v>
      </c>
      <c r="AR52">
        <v>6.15</v>
      </c>
      <c r="AS52" s="87">
        <f>0.5 * (D52-MAX($D$3:$D$163))/(MIN($D$3:$D$163)-MAX($D$3:$D$163)) + 0.75</f>
        <v>1.0413419544789302</v>
      </c>
      <c r="AT52" s="17">
        <f>AZ52^N52</f>
        <v>1.5517170525173081</v>
      </c>
      <c r="AU52" s="17">
        <f>(AT52+AV52)/2</f>
        <v>1.5699416029040685</v>
      </c>
      <c r="AV52" s="17">
        <f>BD52^N52</f>
        <v>1.5881661532908287</v>
      </c>
      <c r="AW52" s="17">
        <f>PERCENTILE($K$2:$K$163, 0.05)</f>
        <v>8.5526163141549191E-2</v>
      </c>
      <c r="AX52" s="17">
        <f>PERCENTILE($K$2:$K$163, 0.95)</f>
        <v>0.95961795254787896</v>
      </c>
      <c r="AY52" s="17">
        <f>MIN(MAX(K52,AW52), AX52)</f>
        <v>0.69583110061380804</v>
      </c>
      <c r="AZ52" s="17">
        <f>AY52-$AY$164+1</f>
        <v>1.6103049374722589</v>
      </c>
      <c r="BA52" s="17">
        <f>PERCENTILE($L$2:$L$163, 0.02)</f>
        <v>-0.71261264336762919</v>
      </c>
      <c r="BB52" s="17">
        <f>PERCENTILE($L$2:$L$163, 0.98)</f>
        <v>1.6035625674371927</v>
      </c>
      <c r="BC52" s="17">
        <f>MIN(MAX(L52,BA52), BB52)</f>
        <v>-6.1251382525688597E-2</v>
      </c>
      <c r="BD52" s="17">
        <f>BC52-$BC$164 + 1</f>
        <v>1.6513612608419406</v>
      </c>
      <c r="BE52" s="1">
        <v>0</v>
      </c>
      <c r="BF52" s="49">
        <v>0</v>
      </c>
      <c r="BG52" s="49">
        <v>0</v>
      </c>
      <c r="BH52" s="16">
        <v>1</v>
      </c>
      <c r="BI52" s="12">
        <f>(AZ52^4)*AV52*BE52</f>
        <v>0</v>
      </c>
      <c r="BJ52" s="12">
        <f>(BD52^4) *AT52*BF52</f>
        <v>0</v>
      </c>
      <c r="BK52" s="12">
        <f>(BD52^4)*AU52*BG52*BH52</f>
        <v>0</v>
      </c>
      <c r="BL52" s="12">
        <f>MIN(BI52, 0.05*BI$164)</f>
        <v>0</v>
      </c>
      <c r="BM52" s="12">
        <f>MIN(BJ52, 0.05*BJ$164)</f>
        <v>0</v>
      </c>
      <c r="BN52" s="12">
        <f>MIN(BK52, 0.05*BK$164)</f>
        <v>0</v>
      </c>
      <c r="BO52" s="9">
        <f>BL52/$BL$164</f>
        <v>0</v>
      </c>
      <c r="BP52" s="9">
        <f>BM52/$BM$164</f>
        <v>0</v>
      </c>
      <c r="BQ52" s="45">
        <f>BN52/$BN$164</f>
        <v>0</v>
      </c>
      <c r="BR52" s="16">
        <f>O52</f>
        <v>0</v>
      </c>
      <c r="BS52" s="55">
        <v>0</v>
      </c>
      <c r="BT52" s="10">
        <f>$D$170*BO52</f>
        <v>0</v>
      </c>
      <c r="BU52" s="14">
        <f>BT52-BS52</f>
        <v>0</v>
      </c>
      <c r="BV52" s="94">
        <f>IF(BU52&gt;1, 1, 0)</f>
        <v>0</v>
      </c>
      <c r="BW52" s="81">
        <f>IF(O52&lt;=0,P52, IF(O52=1,Q52, IF(O52=2,R52, IF(O52=3,S52, IF(O52-4,T52, IF(O52=5, U52, V52))))))</f>
        <v>5.88</v>
      </c>
      <c r="BX52" s="41">
        <f>IF(O52&lt;=0,AD52, IF(O52=1,AE52, IF(O52=2,AF52, IF(O52=3,AG52, IF(O52=4,AH52, IF(O52=5, AI52, AJ52))))))</f>
        <v>5.86</v>
      </c>
      <c r="BY52" s="80">
        <f>IF(O52&gt;=0,W52, IF(O52=-1,X52, IF(O52=-2,Y52, IF(O52=-3,Z52, IF(O52=-4,AA52, IF(O52=-5, AB52, AC52))))))</f>
        <v>6.52</v>
      </c>
      <c r="BZ52" s="79">
        <f>IF(O52&gt;=0,AK52, IF(O52=-1,AL52, IF(O52=-2,AM52, IF(O52=-3,AN52, IF(O52=-4,AO52, IF(O52=-5, AP52, AQ52))))))</f>
        <v>6.52</v>
      </c>
      <c r="CA52" s="54">
        <f>IF(C52&gt;0, IF(BU52 &gt;0, BW52, BY52), IF(BU52&gt;0, BX52, BZ52))</f>
        <v>6.52</v>
      </c>
      <c r="CB52" s="1">
        <f>BU52/CA52</f>
        <v>0</v>
      </c>
      <c r="CC52" s="42" t="e">
        <f>BS52/BT52</f>
        <v>#DIV/0!</v>
      </c>
      <c r="CD52" s="55">
        <v>6</v>
      </c>
      <c r="CE52" s="55">
        <v>652</v>
      </c>
      <c r="CF52" s="55">
        <v>0</v>
      </c>
      <c r="CG52" s="6">
        <f>SUM(CD52:CF52)</f>
        <v>658</v>
      </c>
      <c r="CH52" s="10">
        <f>BP52*$D$169</f>
        <v>0</v>
      </c>
      <c r="CI52" s="1">
        <f>CH52-CG52</f>
        <v>-658</v>
      </c>
      <c r="CJ52" s="97">
        <f>IF(CI52&gt;1, 1, 0)</f>
        <v>0</v>
      </c>
      <c r="CK52" s="81">
        <f>IF(O52&lt;=0,Q52, IF(O52=1,R52, IF(O52=2,S52, IF(O52=3,T52, IF(O52=4,U52,V52)))))</f>
        <v>5.91</v>
      </c>
      <c r="CL52" s="41">
        <f>IF(O52&lt;=0,AE52, IF(O52=1,AF52, IF(O52=2,AG52, IF(O52=3,AH52, IF(O52=4,AI52,AJ52)))))</f>
        <v>5.9</v>
      </c>
      <c r="CM52" s="80">
        <f>IF(O52&gt;=0,X52, IF(O52=-1,Y52, IF(O52=-2,Z52, IF(O52=-3,AA52, IF(O52=-4,AB52, AC52)))))</f>
        <v>6.37</v>
      </c>
      <c r="CN52" s="79">
        <f>IF(O52&gt;=0,AL52, IF(O52=-1,AM52, IF(O52=-2,AN52, IF(O52=-3,AO52, IF(O52=-4,AP52, AQ52)))))</f>
        <v>6.46</v>
      </c>
      <c r="CO52" s="54">
        <f>IF(C52&gt;0, IF(CI52 &gt;0, CK52, CM52), IF(CI52&gt;0, CL52, CN52))</f>
        <v>6.37</v>
      </c>
      <c r="CP52" s="1">
        <f>CI52/CO52</f>
        <v>-103.2967032967033</v>
      </c>
      <c r="CQ52" s="42" t="e">
        <f>CG52/CH52</f>
        <v>#DIV/0!</v>
      </c>
      <c r="CR52" s="11">
        <f>BS52+CG52+CT52</f>
        <v>756</v>
      </c>
      <c r="CS52" s="47">
        <f>BT52+CH52+CU52</f>
        <v>0</v>
      </c>
      <c r="CT52" s="55">
        <v>98</v>
      </c>
      <c r="CU52" s="10">
        <f>BQ52*$D$172</f>
        <v>0</v>
      </c>
      <c r="CV52" s="30">
        <f>CU52-CT52</f>
        <v>-98</v>
      </c>
      <c r="CW52" s="97">
        <f>IF(CV52&gt;1, 1, 0)</f>
        <v>0</v>
      </c>
      <c r="CX52" s="81">
        <f>IF(O52&lt;=0,R52, IF(O52=1,S52, IF(O52=2,T52, IF(O52=3,U52, V52))))</f>
        <v>5.92</v>
      </c>
      <c r="CY52" s="41">
        <f>IF(O52&lt;=0,AF52, IF(O52=1,AG52, IF(O52=2,AH52, IF(O52=3,AI52, AJ52))))</f>
        <v>5.96</v>
      </c>
      <c r="CZ52" s="80">
        <f>IF(O52&gt;=0,Y52, IF(O52=-1,Z52, IF(O52=-2,AA52, IF(O52=-3,AB52,  AC52))))</f>
        <v>6.36</v>
      </c>
      <c r="DA52" s="79">
        <f>IF(O52&gt;=0,AM52, IF(O52=-1,AN52, IF(O52=-2,AO52, IF(O52=-3,AP52, AQ52))))</f>
        <v>6.43</v>
      </c>
      <c r="DB52" s="54">
        <f>IF(C52&gt;0, IF(CV52 &gt;0, CX52, CZ52), IF(CV52&gt;0, CY52, DA52))</f>
        <v>6.36</v>
      </c>
      <c r="DC52" s="43">
        <f>CV52/DB52</f>
        <v>-15.408805031446541</v>
      </c>
      <c r="DD52" s="44">
        <v>0</v>
      </c>
      <c r="DE52" s="10">
        <f>BQ52*$DD$167</f>
        <v>0</v>
      </c>
      <c r="DF52" s="30">
        <f>DE52-DD52</f>
        <v>0</v>
      </c>
      <c r="DG52" s="34">
        <f>DF52*(DF52&lt;&gt;0)</f>
        <v>0</v>
      </c>
      <c r="DH52" s="21">
        <f>DG52/$DG$164</f>
        <v>0</v>
      </c>
      <c r="DI52" s="89">
        <f>DH52 * $DF$164</f>
        <v>0</v>
      </c>
      <c r="DJ52" s="91">
        <f>DB52</f>
        <v>6.36</v>
      </c>
      <c r="DK52" s="43">
        <f>DI52/DJ52</f>
        <v>0</v>
      </c>
      <c r="DL52" s="16">
        <f>O52</f>
        <v>0</v>
      </c>
      <c r="DM52" s="53">
        <f>CR52+CT52</f>
        <v>854</v>
      </c>
      <c r="DN52">
        <f>E52/$E$164</f>
        <v>1.1760974668536629E-2</v>
      </c>
      <c r="DO52">
        <f>MAX(0,K52)</f>
        <v>0.69583110061380804</v>
      </c>
      <c r="DP52">
        <f>DO52/$DO$164</f>
        <v>7.5751066287396661E-3</v>
      </c>
      <c r="DQ52">
        <f>DN52*DP52*BF52</f>
        <v>0</v>
      </c>
      <c r="DR52">
        <f>DQ52/$DQ$164</f>
        <v>0</v>
      </c>
      <c r="DS52" s="1">
        <f>$DS$166*DR52</f>
        <v>0</v>
      </c>
      <c r="DT52" s="55">
        <v>0</v>
      </c>
      <c r="DU52" s="1">
        <f>DS52-DT52</f>
        <v>0</v>
      </c>
      <c r="DV52" t="e">
        <f>DT52/DS52</f>
        <v>#DIV/0!</v>
      </c>
    </row>
    <row r="53" spans="1:126" x14ac:dyDescent="0.2">
      <c r="A53" s="26" t="s">
        <v>221</v>
      </c>
      <c r="B53">
        <v>1</v>
      </c>
      <c r="C53">
        <v>1</v>
      </c>
      <c r="D53">
        <v>0.91689972033559697</v>
      </c>
      <c r="E53">
        <v>8.3100279664402699E-2</v>
      </c>
      <c r="F53">
        <v>0.85856177989670202</v>
      </c>
      <c r="G53">
        <v>0.96030087755954796</v>
      </c>
      <c r="H53">
        <v>0.90179690764730402</v>
      </c>
      <c r="I53">
        <v>0.93058925514654101</v>
      </c>
      <c r="J53">
        <v>0.75688450697453202</v>
      </c>
      <c r="K53">
        <v>0.47817355604425299</v>
      </c>
      <c r="L53">
        <v>1.58712544848237</v>
      </c>
      <c r="M53">
        <f>HARMEAN(D53,F53:F53, I53)</f>
        <v>0.90091218116837191</v>
      </c>
      <c r="N53">
        <f>0.6*TAN(3*(1-M53) - 1.5)</f>
        <v>-1.5558844981131248</v>
      </c>
      <c r="O53" s="83">
        <v>0</v>
      </c>
      <c r="P53">
        <v>5.01</v>
      </c>
      <c r="Q53">
        <v>5.05</v>
      </c>
      <c r="R53">
        <v>5.08</v>
      </c>
      <c r="S53">
        <v>5.09</v>
      </c>
      <c r="T53">
        <v>5.12</v>
      </c>
      <c r="U53">
        <v>5.14</v>
      </c>
      <c r="V53">
        <v>5.21</v>
      </c>
      <c r="W53" s="72">
        <v>5.26</v>
      </c>
      <c r="X53" s="68">
        <v>5.22</v>
      </c>
      <c r="Y53" s="68">
        <v>5.22</v>
      </c>
      <c r="Z53" s="68">
        <v>5.19</v>
      </c>
      <c r="AA53" s="68">
        <v>5.17</v>
      </c>
      <c r="AB53" s="68">
        <v>5.15</v>
      </c>
      <c r="AC53" s="68">
        <v>5.0199999999999996</v>
      </c>
      <c r="AD53" s="76">
        <v>4.9400000000000004</v>
      </c>
      <c r="AE53">
        <v>4.99</v>
      </c>
      <c r="AF53">
        <v>5.0199999999999996</v>
      </c>
      <c r="AG53">
        <v>5.1100000000000003</v>
      </c>
      <c r="AH53">
        <v>5.18</v>
      </c>
      <c r="AI53">
        <v>5.2</v>
      </c>
      <c r="AJ53">
        <v>5.23</v>
      </c>
      <c r="AK53" s="72">
        <v>5.35</v>
      </c>
      <c r="AL53">
        <v>5.29</v>
      </c>
      <c r="AM53">
        <v>5.25</v>
      </c>
      <c r="AN53">
        <v>5.21</v>
      </c>
      <c r="AO53">
        <v>5.18</v>
      </c>
      <c r="AP53">
        <v>5.14</v>
      </c>
      <c r="AQ53">
        <v>5.12</v>
      </c>
      <c r="AR53">
        <v>5.15</v>
      </c>
      <c r="AS53" s="87">
        <f>0.5 * (D53-MAX($D$3:$D$163))/(MIN($D$3:$D$163)-MAX($D$3:$D$163)) + 0.75</f>
        <v>0.79198627371820762</v>
      </c>
      <c r="AT53" s="17">
        <f>AZ53^N53</f>
        <v>0.59730995463296521</v>
      </c>
      <c r="AU53" s="17">
        <f>(AT53+AV53)/2</f>
        <v>0.37668753354646978</v>
      </c>
      <c r="AV53" s="17">
        <f>BD53^N53</f>
        <v>0.1560651124599744</v>
      </c>
      <c r="AW53" s="17">
        <f>PERCENTILE($K$2:$K$163, 0.05)</f>
        <v>8.5526163141549191E-2</v>
      </c>
      <c r="AX53" s="17">
        <f>PERCENTILE($K$2:$K$163, 0.95)</f>
        <v>0.95961795254787896</v>
      </c>
      <c r="AY53" s="17">
        <f>MIN(MAX(K53,AW53), AX53)</f>
        <v>0.47817355604425299</v>
      </c>
      <c r="AZ53" s="17">
        <f>AY53-$AY$164+1</f>
        <v>1.3926473929027039</v>
      </c>
      <c r="BA53" s="17">
        <f>PERCENTILE($L$2:$L$163, 0.02)</f>
        <v>-0.71261264336762919</v>
      </c>
      <c r="BB53" s="17">
        <f>PERCENTILE($L$2:$L$163, 0.98)</f>
        <v>1.6035625674371927</v>
      </c>
      <c r="BC53" s="17">
        <f>MIN(MAX(L53,BA53), BB53)</f>
        <v>1.58712544848237</v>
      </c>
      <c r="BD53" s="17">
        <f>BC53-$BC$164 + 1</f>
        <v>3.2997380918499992</v>
      </c>
      <c r="BE53" s="1">
        <v>0</v>
      </c>
      <c r="BF53" s="49">
        <v>0</v>
      </c>
      <c r="BG53" s="49">
        <v>0</v>
      </c>
      <c r="BH53" s="16">
        <v>1</v>
      </c>
      <c r="BI53" s="12">
        <f>(AZ53^4)*AV53*BE53</f>
        <v>0</v>
      </c>
      <c r="BJ53" s="12">
        <f>(BD53^4) *AT53*BF53</f>
        <v>0</v>
      </c>
      <c r="BK53" s="12">
        <f>(BD53^4)*AU53*BG53*BH53</f>
        <v>0</v>
      </c>
      <c r="BL53" s="12">
        <f>MIN(BI53, 0.05*BI$164)</f>
        <v>0</v>
      </c>
      <c r="BM53" s="12">
        <f>MIN(BJ53, 0.05*BJ$164)</f>
        <v>0</v>
      </c>
      <c r="BN53" s="12">
        <f>MIN(BK53, 0.05*BK$164)</f>
        <v>0</v>
      </c>
      <c r="BO53" s="9">
        <f>BL53/$BL$164</f>
        <v>0</v>
      </c>
      <c r="BP53" s="9">
        <f>BM53/$BM$164</f>
        <v>0</v>
      </c>
      <c r="BQ53" s="45">
        <f>BN53/$BN$164</f>
        <v>0</v>
      </c>
      <c r="BR53" s="16">
        <f>O53</f>
        <v>0</v>
      </c>
      <c r="BS53" s="55">
        <v>0</v>
      </c>
      <c r="BT53" s="10">
        <f>$D$170*BO53</f>
        <v>0</v>
      </c>
      <c r="BU53" s="14">
        <f>BT53-BS53</f>
        <v>0</v>
      </c>
      <c r="BV53" s="94">
        <f>IF(BU53&gt;1, 1, 0)</f>
        <v>0</v>
      </c>
      <c r="BW53" s="81">
        <f>IF(O53&lt;=0,P53, IF(O53=1,Q53, IF(O53=2,R53, IF(O53=3,S53, IF(O53-4,T53, IF(O53=5, U53, V53))))))</f>
        <v>5.01</v>
      </c>
      <c r="BX53" s="41">
        <f>IF(O53&lt;=0,AD53, IF(O53=1,AE53, IF(O53=2,AF53, IF(O53=3,AG53, IF(O53=4,AH53, IF(O53=5, AI53, AJ53))))))</f>
        <v>4.9400000000000004</v>
      </c>
      <c r="BY53" s="80">
        <f>IF(O53&gt;=0,W53, IF(O53=-1,X53, IF(O53=-2,Y53, IF(O53=-3,Z53, IF(O53=-4,AA53, IF(O53=-5, AB53, AC53))))))</f>
        <v>5.26</v>
      </c>
      <c r="BZ53" s="79">
        <f>IF(O53&gt;=0,AK53, IF(O53=-1,AL53, IF(O53=-2,AM53, IF(O53=-3,AN53, IF(O53=-4,AO53, IF(O53=-5, AP53, AQ53))))))</f>
        <v>5.35</v>
      </c>
      <c r="CA53" s="54">
        <f>IF(C53&gt;0, IF(BU53 &gt;0, BW53, BY53), IF(BU53&gt;0, BX53, BZ53))</f>
        <v>5.26</v>
      </c>
      <c r="CB53" s="1">
        <f>BU53/CA53</f>
        <v>0</v>
      </c>
      <c r="CC53" s="42" t="e">
        <f>BS53/BT53</f>
        <v>#DIV/0!</v>
      </c>
      <c r="CD53" s="55">
        <v>0</v>
      </c>
      <c r="CE53" s="55">
        <v>587</v>
      </c>
      <c r="CF53" s="55">
        <v>0</v>
      </c>
      <c r="CG53" s="6">
        <f>SUM(CD53:CF53)</f>
        <v>587</v>
      </c>
      <c r="CH53" s="10">
        <f>BP53*$D$169</f>
        <v>0</v>
      </c>
      <c r="CI53" s="1">
        <f>CH53-CG53</f>
        <v>-587</v>
      </c>
      <c r="CJ53" s="97">
        <f>IF(CI53&gt;1, 1, 0)</f>
        <v>0</v>
      </c>
      <c r="CK53" s="81">
        <f>IF(O53&lt;=0,Q53, IF(O53=1,R53, IF(O53=2,S53, IF(O53=3,T53, IF(O53=4,U53,V53)))))</f>
        <v>5.05</v>
      </c>
      <c r="CL53" s="41">
        <f>IF(O53&lt;=0,AE53, IF(O53=1,AF53, IF(O53=2,AG53, IF(O53=3,AH53, IF(O53=4,AI53,AJ53)))))</f>
        <v>4.99</v>
      </c>
      <c r="CM53" s="80">
        <f>IF(O53&gt;=0,X53, IF(O53=-1,Y53, IF(O53=-2,Z53, IF(O53=-3,AA53, IF(O53=-4,AB53, AC53)))))</f>
        <v>5.22</v>
      </c>
      <c r="CN53" s="79">
        <f>IF(O53&gt;=0,AL53, IF(O53=-1,AM53, IF(O53=-2,AN53, IF(O53=-3,AO53, IF(O53=-4,AP53, AQ53)))))</f>
        <v>5.29</v>
      </c>
      <c r="CO53" s="54">
        <f>IF(C53&gt;0, IF(CI53 &gt;0, CK53, CM53), IF(CI53&gt;0, CL53, CN53))</f>
        <v>5.22</v>
      </c>
      <c r="CP53" s="1">
        <f>CI53/CO53</f>
        <v>-112.45210727969349</v>
      </c>
      <c r="CQ53" s="42" t="e">
        <f>CG53/CH53</f>
        <v>#DIV/0!</v>
      </c>
      <c r="CR53" s="11">
        <f>BS53+CG53+CT53</f>
        <v>592</v>
      </c>
      <c r="CS53" s="47">
        <f>BT53+CH53+CU53</f>
        <v>0</v>
      </c>
      <c r="CT53" s="55">
        <v>5</v>
      </c>
      <c r="CU53" s="10">
        <f>BQ53*$D$172</f>
        <v>0</v>
      </c>
      <c r="CV53" s="30">
        <f>CU53-CT53</f>
        <v>-5</v>
      </c>
      <c r="CW53" s="97">
        <f>IF(CV53&gt;1, 1, 0)</f>
        <v>0</v>
      </c>
      <c r="CX53" s="81">
        <f>IF(O53&lt;=0,R53, IF(O53=1,S53, IF(O53=2,T53, IF(O53=3,U53, V53))))</f>
        <v>5.08</v>
      </c>
      <c r="CY53" s="41">
        <f>IF(O53&lt;=0,AF53, IF(O53=1,AG53, IF(O53=2,AH53, IF(O53=3,AI53, AJ53))))</f>
        <v>5.0199999999999996</v>
      </c>
      <c r="CZ53" s="80">
        <f>IF(O53&gt;=0,Y53, IF(O53=-1,Z53, IF(O53=-2,AA53, IF(O53=-3,AB53,  AC53))))</f>
        <v>5.22</v>
      </c>
      <c r="DA53" s="79">
        <f>IF(O53&gt;=0,AM53, IF(O53=-1,AN53, IF(O53=-2,AO53, IF(O53=-3,AP53, AQ53))))</f>
        <v>5.25</v>
      </c>
      <c r="DB53" s="54">
        <f>IF(C53&gt;0, IF(CV53 &gt;0, CX53, CZ53), IF(CV53&gt;0, CY53, DA53))</f>
        <v>5.22</v>
      </c>
      <c r="DC53" s="43">
        <f>CV53/DB53</f>
        <v>-0.95785440613026829</v>
      </c>
      <c r="DD53" s="44">
        <v>0</v>
      </c>
      <c r="DE53" s="10">
        <f>BQ53*$DD$167</f>
        <v>0</v>
      </c>
      <c r="DF53" s="30">
        <f>DE53-DD53</f>
        <v>0</v>
      </c>
      <c r="DG53" s="34">
        <f>DF53*(DF53&lt;&gt;0)</f>
        <v>0</v>
      </c>
      <c r="DH53" s="21">
        <f>DG53/$DG$164</f>
        <v>0</v>
      </c>
      <c r="DI53" s="89">
        <f>DH53 * $DF$164</f>
        <v>0</v>
      </c>
      <c r="DJ53" s="91">
        <f>DB53</f>
        <v>5.22</v>
      </c>
      <c r="DK53" s="43">
        <f>DI53/DJ53</f>
        <v>0</v>
      </c>
      <c r="DL53" s="16">
        <f>O53</f>
        <v>0</v>
      </c>
      <c r="DM53" s="53">
        <f>CR53+CT53</f>
        <v>597</v>
      </c>
      <c r="DN53">
        <f>E53/$E$164</f>
        <v>1.6949138084463428E-3</v>
      </c>
      <c r="DO53">
        <f>MAX(0,K53)</f>
        <v>0.47817355604425299</v>
      </c>
      <c r="DP53">
        <f>DO53/$DO$164</f>
        <v>5.2055961150394145E-3</v>
      </c>
      <c r="DQ53">
        <f>DN53*DP53*BF53</f>
        <v>0</v>
      </c>
      <c r="DR53">
        <f>DQ53/$DQ$164</f>
        <v>0</v>
      </c>
      <c r="DS53" s="1">
        <f>$DS$166*DR53</f>
        <v>0</v>
      </c>
      <c r="DT53" s="55">
        <v>0</v>
      </c>
      <c r="DU53" s="1">
        <f>DS53-DT53</f>
        <v>0</v>
      </c>
      <c r="DV53" t="e">
        <f>DT53/DS53</f>
        <v>#DIV/0!</v>
      </c>
    </row>
    <row r="54" spans="1:126" x14ac:dyDescent="0.2">
      <c r="A54" s="22" t="s">
        <v>91</v>
      </c>
      <c r="B54">
        <v>1</v>
      </c>
      <c r="C54">
        <v>1</v>
      </c>
      <c r="D54">
        <v>0.84800506649778296</v>
      </c>
      <c r="E54">
        <v>0.15199493350221599</v>
      </c>
      <c r="F54">
        <v>0.84180790960451901</v>
      </c>
      <c r="G54">
        <v>0.243703199455411</v>
      </c>
      <c r="H54">
        <v>0.31858407079646001</v>
      </c>
      <c r="I54">
        <v>0.27863947557484797</v>
      </c>
      <c r="J54">
        <v>0.422139380790786</v>
      </c>
      <c r="K54">
        <v>0.67233739454313701</v>
      </c>
      <c r="L54">
        <v>-0.124857457382196</v>
      </c>
      <c r="M54">
        <f>HARMEAN(D54,F54:F54, I54)</f>
        <v>0.50369167100187229</v>
      </c>
      <c r="N54">
        <f>0.6*TAN(3*(1-M54) - 1.5)</f>
        <v>-6.6452794998667682E-3</v>
      </c>
      <c r="O54" s="83">
        <v>0</v>
      </c>
      <c r="P54">
        <v>33.659999999999997</v>
      </c>
      <c r="Q54">
        <v>33.950000000000003</v>
      </c>
      <c r="R54">
        <v>34.33</v>
      </c>
      <c r="S54">
        <v>34.5</v>
      </c>
      <c r="T54">
        <v>34.58</v>
      </c>
      <c r="U54">
        <v>34.61</v>
      </c>
      <c r="V54">
        <v>34.630000000000003</v>
      </c>
      <c r="W54" s="72">
        <v>35.65</v>
      </c>
      <c r="X54" s="68">
        <v>35.5</v>
      </c>
      <c r="Y54" s="68">
        <v>35.36</v>
      </c>
      <c r="Z54" s="68">
        <v>35.11</v>
      </c>
      <c r="AA54" s="68">
        <v>34.83</v>
      </c>
      <c r="AB54" s="68">
        <v>34.479999999999997</v>
      </c>
      <c r="AC54" s="68">
        <v>34.24</v>
      </c>
      <c r="AD54" s="76">
        <v>33.659999999999997</v>
      </c>
      <c r="AE54">
        <v>33.85</v>
      </c>
      <c r="AF54">
        <v>34.03</v>
      </c>
      <c r="AG54">
        <v>34.200000000000003</v>
      </c>
      <c r="AH54">
        <v>34.35</v>
      </c>
      <c r="AI54">
        <v>34.65</v>
      </c>
      <c r="AJ54">
        <v>35.380000000000003</v>
      </c>
      <c r="AK54" s="72">
        <v>35.76</v>
      </c>
      <c r="AL54">
        <v>35.58</v>
      </c>
      <c r="AM54">
        <v>35.299999999999997</v>
      </c>
      <c r="AN54">
        <v>35.119999999999997</v>
      </c>
      <c r="AO54">
        <v>34.9</v>
      </c>
      <c r="AP54">
        <v>34.67</v>
      </c>
      <c r="AQ54">
        <v>34.340000000000003</v>
      </c>
      <c r="AR54">
        <v>34.76</v>
      </c>
      <c r="AS54" s="87">
        <f>0.5 * (D54-MAX($D$3:$D$163))/(MIN($D$3:$D$163)-MAX($D$3:$D$163)) + 0.75</f>
        <v>0.82679517936133418</v>
      </c>
      <c r="AT54" s="17">
        <f>AZ54^N54</f>
        <v>0.99693640086357993</v>
      </c>
      <c r="AU54" s="17">
        <f>(AT54+AV54)/2</f>
        <v>0.99693443095286571</v>
      </c>
      <c r="AV54" s="17">
        <f>BD54^N54</f>
        <v>0.9969324610421515</v>
      </c>
      <c r="AW54" s="17">
        <f>PERCENTILE($K$2:$K$163, 0.05)</f>
        <v>8.5526163141549191E-2</v>
      </c>
      <c r="AX54" s="17">
        <f>PERCENTILE($K$2:$K$163, 0.95)</f>
        <v>0.95961795254787896</v>
      </c>
      <c r="AY54" s="17">
        <f>MIN(MAX(K54,AW54), AX54)</f>
        <v>0.67233739454313701</v>
      </c>
      <c r="AZ54" s="17">
        <f>AY54-$AY$164+1</f>
        <v>1.5868112314015879</v>
      </c>
      <c r="BA54" s="17">
        <f>PERCENTILE($L$2:$L$163, 0.02)</f>
        <v>-0.71261264336762919</v>
      </c>
      <c r="BB54" s="17">
        <f>PERCENTILE($L$2:$L$163, 0.98)</f>
        <v>1.6035625674371927</v>
      </c>
      <c r="BC54" s="17">
        <f>MIN(MAX(L54,BA54), BB54)</f>
        <v>-0.124857457382196</v>
      </c>
      <c r="BD54" s="17">
        <f>BC54-$BC$164 + 1</f>
        <v>1.5877551859854333</v>
      </c>
      <c r="BE54" s="1">
        <v>1</v>
      </c>
      <c r="BF54" s="15">
        <v>1</v>
      </c>
      <c r="BG54" s="15">
        <v>1</v>
      </c>
      <c r="BH54" s="16">
        <v>1</v>
      </c>
      <c r="BI54" s="12">
        <f>(AZ54^4)*AV54*BE54</f>
        <v>6.3207236116017915</v>
      </c>
      <c r="BJ54" s="12">
        <f>(BD54^4) *AT54*BF54</f>
        <v>6.3358022419522877</v>
      </c>
      <c r="BK54" s="12">
        <f>(BD54^4)*AU54*BG54*BH54</f>
        <v>6.3357897226333932</v>
      </c>
      <c r="BL54" s="12">
        <f>MIN(BI54, 0.05*BI$164)</f>
        <v>6.3207236116017915</v>
      </c>
      <c r="BM54" s="12">
        <f>MIN(BJ54, 0.05*BJ$164)</f>
        <v>6.3358022419522877</v>
      </c>
      <c r="BN54" s="12">
        <f>MIN(BK54, 0.05*BK$164)</f>
        <v>6.3357897226333932</v>
      </c>
      <c r="BO54" s="9">
        <f>BL54/$BL$164</f>
        <v>1.7531111253846793E-2</v>
      </c>
      <c r="BP54" s="9">
        <f>BM54/$BM$164</f>
        <v>2.4384670645636293E-3</v>
      </c>
      <c r="BQ54" s="45">
        <f>BN54/$BN$164</f>
        <v>1.7709372391932134E-3</v>
      </c>
      <c r="BR54" s="16">
        <f>O54</f>
        <v>0</v>
      </c>
      <c r="BS54" s="55">
        <v>1773</v>
      </c>
      <c r="BT54" s="10">
        <f>$D$170*BO54</f>
        <v>1837.7078533623419</v>
      </c>
      <c r="BU54" s="14">
        <f>BT54-BS54</f>
        <v>64.707853362341893</v>
      </c>
      <c r="BV54" s="94">
        <f>IF(BU54&gt;1, 1, 0)</f>
        <v>1</v>
      </c>
      <c r="BW54" s="81">
        <f>IF(O54&lt;=0,P54, IF(O54=1,Q54, IF(O54=2,R54, IF(O54=3,S54, IF(O54-4,T54, IF(O54=5, U54, V54))))))</f>
        <v>33.659999999999997</v>
      </c>
      <c r="BX54" s="41">
        <f>IF(O54&lt;=0,AD54, IF(O54=1,AE54, IF(O54=2,AF54, IF(O54=3,AG54, IF(O54=4,AH54, IF(O54=5, AI54, AJ54))))))</f>
        <v>33.659999999999997</v>
      </c>
      <c r="BY54" s="80">
        <f>IF(O54&gt;=0,W54, IF(O54=-1,X54, IF(O54=-2,Y54, IF(O54=-3,Z54, IF(O54=-4,AA54, IF(O54=-5, AB54, AC54))))))</f>
        <v>35.65</v>
      </c>
      <c r="BZ54" s="79">
        <f>IF(O54&gt;=0,AK54, IF(O54=-1,AL54, IF(O54=-2,AM54, IF(O54=-3,AN54, IF(O54=-4,AO54, IF(O54=-5, AP54, AQ54))))))</f>
        <v>35.76</v>
      </c>
      <c r="CA54" s="54">
        <f>IF(C54&gt;0, IF(BU54 &gt;0, BW54, BY54), IF(BU54&gt;0, BX54, BZ54))</f>
        <v>33.659999999999997</v>
      </c>
      <c r="CB54" s="1">
        <f>BU54/CA54</f>
        <v>1.9223961189049881</v>
      </c>
      <c r="CC54" s="42">
        <f>BS54/BT54</f>
        <v>0.9647888247068489</v>
      </c>
      <c r="CD54" s="55">
        <v>0</v>
      </c>
      <c r="CE54" s="55">
        <v>660</v>
      </c>
      <c r="CF54" s="55">
        <v>0</v>
      </c>
      <c r="CG54" s="6">
        <f>SUM(CD54:CF54)</f>
        <v>660</v>
      </c>
      <c r="CH54" s="10">
        <f>BP54*$D$169</f>
        <v>352.76503205844847</v>
      </c>
      <c r="CI54" s="1">
        <f>CH54-CG54</f>
        <v>-307.23496794155153</v>
      </c>
      <c r="CJ54" s="97">
        <f>IF(CI54&gt;1, 1, 0)</f>
        <v>0</v>
      </c>
      <c r="CK54" s="81">
        <f>IF(O54&lt;=0,Q54, IF(O54=1,R54, IF(O54=2,S54, IF(O54=3,T54, IF(O54=4,U54,V54)))))</f>
        <v>33.950000000000003</v>
      </c>
      <c r="CL54" s="41">
        <f>IF(O54&lt;=0,AE54, IF(O54=1,AF54, IF(O54=2,AG54, IF(O54=3,AH54, IF(O54=4,AI54,AJ54)))))</f>
        <v>33.85</v>
      </c>
      <c r="CM54" s="80">
        <f>IF(O54&gt;=0,X54, IF(O54=-1,Y54, IF(O54=-2,Z54, IF(O54=-3,AA54, IF(O54=-4,AB54, AC54)))))</f>
        <v>35.5</v>
      </c>
      <c r="CN54" s="79">
        <f>IF(O54&gt;=0,AL54, IF(O54=-1,AM54, IF(O54=-2,AN54, IF(O54=-3,AO54, IF(O54=-4,AP54, AQ54)))))</f>
        <v>35.58</v>
      </c>
      <c r="CO54" s="54">
        <f>IF(C54&gt;0, IF(CI54 &gt;0, CK54, CM54), IF(CI54&gt;0, CL54, CN54))</f>
        <v>35.5</v>
      </c>
      <c r="CP54" s="1">
        <f>CI54/CO54</f>
        <v>-8.6545061391986344</v>
      </c>
      <c r="CQ54" s="42">
        <f>CG54/CH54</f>
        <v>1.8709337378163002</v>
      </c>
      <c r="CR54" s="11">
        <f>BS54+CG54+CT54</f>
        <v>2607</v>
      </c>
      <c r="CS54" s="47">
        <f>BT54+CH54+CU54</f>
        <v>2203.7068868968126</v>
      </c>
      <c r="CT54" s="55">
        <v>174</v>
      </c>
      <c r="CU54" s="10">
        <f>BQ54*$D$172</f>
        <v>13.234001476022181</v>
      </c>
      <c r="CV54" s="30">
        <f>CU54-CT54</f>
        <v>-160.76599852397783</v>
      </c>
      <c r="CW54" s="97">
        <f>IF(CV54&gt;1, 1, 0)</f>
        <v>0</v>
      </c>
      <c r="CX54" s="81">
        <f>IF(O54&lt;=0,R54, IF(O54=1,S54, IF(O54=2,T54, IF(O54=3,U54, V54))))</f>
        <v>34.33</v>
      </c>
      <c r="CY54" s="41">
        <f>IF(O54&lt;=0,AF54, IF(O54=1,AG54, IF(O54=2,AH54, IF(O54=3,AI54, AJ54))))</f>
        <v>34.03</v>
      </c>
      <c r="CZ54" s="80">
        <f>IF(O54&gt;=0,Y54, IF(O54=-1,Z54, IF(O54=-2,AA54, IF(O54=-3,AB54,  AC54))))</f>
        <v>35.36</v>
      </c>
      <c r="DA54" s="79">
        <f>IF(O54&gt;=0,AM54, IF(O54=-1,AN54, IF(O54=-2,AO54, IF(O54=-3,AP54, AQ54))))</f>
        <v>35.299999999999997</v>
      </c>
      <c r="DB54" s="54">
        <f>IF(C54&gt;0, IF(CV54 &gt;0, CX54, CZ54), IF(CV54&gt;0, CY54, DA54))</f>
        <v>35.36</v>
      </c>
      <c r="DC54" s="43">
        <f>CV54/DB54</f>
        <v>-4.5465497320129478</v>
      </c>
      <c r="DD54" s="44">
        <v>0</v>
      </c>
      <c r="DE54" s="10">
        <f>BQ54*$DD$167</f>
        <v>8.1949058181322432</v>
      </c>
      <c r="DF54" s="30">
        <f>DE54-DD54</f>
        <v>8.1949058181322432</v>
      </c>
      <c r="DG54" s="34">
        <f>DF54*(DF54&lt;&gt;0)</f>
        <v>8.1949058181322432</v>
      </c>
      <c r="DH54" s="21">
        <f>DG54/$DG$164</f>
        <v>1.7709372391932145E-3</v>
      </c>
      <c r="DI54" s="89">
        <f>DH54 * $DF$164</f>
        <v>8.1949058181322432</v>
      </c>
      <c r="DJ54" s="91">
        <f>DB54</f>
        <v>35.36</v>
      </c>
      <c r="DK54" s="43">
        <f>DI54/DJ54</f>
        <v>0.23175638625939601</v>
      </c>
      <c r="DL54" s="16">
        <f>O54</f>
        <v>0</v>
      </c>
      <c r="DM54" s="53">
        <f>CR54+CT54</f>
        <v>2781</v>
      </c>
      <c r="DN54">
        <f>E54/$E$164</f>
        <v>3.1000895863067036E-3</v>
      </c>
      <c r="DO54">
        <f>MAX(0,K54)</f>
        <v>0.67233739454313701</v>
      </c>
      <c r="DP54">
        <f>DO54/$DO$164</f>
        <v>7.31934437776725E-3</v>
      </c>
      <c r="DQ54">
        <f>DN54*DP54*BF54</f>
        <v>2.2690623284108771E-5</v>
      </c>
      <c r="DR54">
        <f>DQ54/$DQ$164</f>
        <v>6.0819861998278359E-3</v>
      </c>
      <c r="DS54" s="1">
        <f>$DS$166*DR54</f>
        <v>482.64960549847581</v>
      </c>
      <c r="DT54" s="55">
        <v>695</v>
      </c>
      <c r="DU54" s="1">
        <f>DS54-DT54</f>
        <v>-212.35039450152419</v>
      </c>
      <c r="DV54">
        <f>DT54/DS54</f>
        <v>1.4399680266644179</v>
      </c>
    </row>
    <row r="55" spans="1:126" x14ac:dyDescent="0.2">
      <c r="A55" s="22" t="s">
        <v>241</v>
      </c>
      <c r="B55">
        <v>1</v>
      </c>
      <c r="C55">
        <v>0</v>
      </c>
      <c r="D55">
        <v>0.66120655213743496</v>
      </c>
      <c r="E55">
        <v>0.33879344786256399</v>
      </c>
      <c r="F55">
        <v>0.88955105284068303</v>
      </c>
      <c r="G55">
        <v>0.79607187630589205</v>
      </c>
      <c r="H55">
        <v>0.75094024237358903</v>
      </c>
      <c r="I55">
        <v>0.773176828248198</v>
      </c>
      <c r="J55">
        <v>0.62559869229632303</v>
      </c>
      <c r="K55">
        <v>0.49902167306553702</v>
      </c>
      <c r="L55">
        <v>0.85781669742322297</v>
      </c>
      <c r="M55">
        <f>HARMEAN(D55,F55:F55, I55)</f>
        <v>0.76337539116763331</v>
      </c>
      <c r="N55">
        <f>0.6*TAN(3*(1-M55) - 1.5)</f>
        <v>-0.60570060713200757</v>
      </c>
      <c r="O55" s="83">
        <v>0</v>
      </c>
      <c r="P55">
        <v>144</v>
      </c>
      <c r="Q55">
        <v>144.78</v>
      </c>
      <c r="R55">
        <v>145</v>
      </c>
      <c r="S55">
        <v>145.61000000000001</v>
      </c>
      <c r="T55">
        <v>146.19</v>
      </c>
      <c r="U55">
        <v>146.88</v>
      </c>
      <c r="V55">
        <v>147.61000000000001</v>
      </c>
      <c r="W55" s="72">
        <v>149.38</v>
      </c>
      <c r="X55" s="68">
        <v>148.97999999999999</v>
      </c>
      <c r="Y55" s="68">
        <v>148.16999999999999</v>
      </c>
      <c r="Z55" s="68">
        <v>148.01</v>
      </c>
      <c r="AA55" s="68">
        <v>146.86000000000001</v>
      </c>
      <c r="AB55" s="68">
        <v>146.21</v>
      </c>
      <c r="AC55" s="68">
        <v>144.94999999999999</v>
      </c>
      <c r="AD55" s="76">
        <v>145.24</v>
      </c>
      <c r="AE55">
        <v>145.99</v>
      </c>
      <c r="AF55">
        <v>146.41</v>
      </c>
      <c r="AG55">
        <v>147.1</v>
      </c>
      <c r="AH55">
        <v>147.26</v>
      </c>
      <c r="AI55">
        <v>147.54</v>
      </c>
      <c r="AJ55">
        <v>148</v>
      </c>
      <c r="AK55" s="72">
        <v>150.1</v>
      </c>
      <c r="AL55">
        <v>149.72999999999999</v>
      </c>
      <c r="AM55">
        <v>149.41999999999999</v>
      </c>
      <c r="AN55">
        <v>148.88999999999999</v>
      </c>
      <c r="AO55">
        <v>148.21</v>
      </c>
      <c r="AP55">
        <v>147.29</v>
      </c>
      <c r="AQ55">
        <v>146.49</v>
      </c>
      <c r="AR55">
        <v>146.87</v>
      </c>
      <c r="AS55" s="87">
        <f>0.5 * (D55-MAX($D$3:$D$163))/(MIN($D$3:$D$163)-MAX($D$3:$D$163)) + 0.75</f>
        <v>0.92117480823576914</v>
      </c>
      <c r="AT55" s="17">
        <f>AZ55^N55</f>
        <v>0.81089863717239952</v>
      </c>
      <c r="AU55" s="17">
        <f>(AT55+AV55)/2</f>
        <v>0.68769630989065478</v>
      </c>
      <c r="AV55" s="17">
        <f>BD55^N55</f>
        <v>0.56449398260891004</v>
      </c>
      <c r="AW55" s="17">
        <f>PERCENTILE($K$2:$K$163, 0.05)</f>
        <v>8.5526163141549191E-2</v>
      </c>
      <c r="AX55" s="17">
        <f>PERCENTILE($K$2:$K$163, 0.95)</f>
        <v>0.95961795254787896</v>
      </c>
      <c r="AY55" s="17">
        <f>MIN(MAX(K55,AW55), AX55)</f>
        <v>0.49902167306553702</v>
      </c>
      <c r="AZ55" s="17">
        <f>AY55-$AY$164+1</f>
        <v>1.4134955099239879</v>
      </c>
      <c r="BA55" s="17">
        <f>PERCENTILE($L$2:$L$163, 0.02)</f>
        <v>-0.71261264336762919</v>
      </c>
      <c r="BB55" s="17">
        <f>PERCENTILE($L$2:$L$163, 0.98)</f>
        <v>1.6035625674371927</v>
      </c>
      <c r="BC55" s="17">
        <f>MIN(MAX(L55,BA55), BB55)</f>
        <v>0.85781669742322297</v>
      </c>
      <c r="BD55" s="17">
        <f>BC55-$BC$164 + 1</f>
        <v>2.5704293407908523</v>
      </c>
      <c r="BE55" s="1">
        <v>0</v>
      </c>
      <c r="BF55" s="49">
        <v>0</v>
      </c>
      <c r="BG55" s="49">
        <v>0</v>
      </c>
      <c r="BH55" s="16">
        <v>1</v>
      </c>
      <c r="BI55" s="12">
        <f>(AZ55^4)*AV55*BE55</f>
        <v>0</v>
      </c>
      <c r="BJ55" s="12">
        <f>(BD55^4) *AT55*BF55</f>
        <v>0</v>
      </c>
      <c r="BK55" s="12">
        <f>(BD55^4)*AU55*BG55*BH55</f>
        <v>0</v>
      </c>
      <c r="BL55" s="12">
        <f>MIN(BI55, 0.05*BI$164)</f>
        <v>0</v>
      </c>
      <c r="BM55" s="12">
        <f>MIN(BJ55, 0.05*BJ$164)</f>
        <v>0</v>
      </c>
      <c r="BN55" s="12">
        <f>MIN(BK55, 0.05*BK$164)</f>
        <v>0</v>
      </c>
      <c r="BO55" s="9">
        <f>BL55/$BL$164</f>
        <v>0</v>
      </c>
      <c r="BP55" s="9">
        <f>BM55/$BM$164</f>
        <v>0</v>
      </c>
      <c r="BQ55" s="45">
        <f>BN55/$BN$164</f>
        <v>0</v>
      </c>
      <c r="BR55" s="16">
        <f>O55</f>
        <v>0</v>
      </c>
      <c r="BS55" s="55">
        <v>0</v>
      </c>
      <c r="BT55" s="10">
        <f>$D$170*BO55</f>
        <v>0</v>
      </c>
      <c r="BU55" s="14">
        <f>BT55-BS55</f>
        <v>0</v>
      </c>
      <c r="BV55" s="94">
        <f>IF(BU55&gt;1, 1, 0)</f>
        <v>0</v>
      </c>
      <c r="BW55" s="81">
        <f>IF(O55&lt;=0,P55, IF(O55=1,Q55, IF(O55=2,R55, IF(O55=3,S55, IF(O55-4,T55, IF(O55=5, U55, V55))))))</f>
        <v>144</v>
      </c>
      <c r="BX55" s="41">
        <f>IF(O55&lt;=0,AD55, IF(O55=1,AE55, IF(O55=2,AF55, IF(O55=3,AG55, IF(O55=4,AH55, IF(O55=5, AI55, AJ55))))))</f>
        <v>145.24</v>
      </c>
      <c r="BY55" s="80">
        <f>IF(O55&gt;=0,W55, IF(O55=-1,X55, IF(O55=-2,Y55, IF(O55=-3,Z55, IF(O55=-4,AA55, IF(O55=-5, AB55, AC55))))))</f>
        <v>149.38</v>
      </c>
      <c r="BZ55" s="79">
        <f>IF(O55&gt;=0,AK55, IF(O55=-1,AL55, IF(O55=-2,AM55, IF(O55=-3,AN55, IF(O55=-4,AO55, IF(O55=-5, AP55, AQ55))))))</f>
        <v>150.1</v>
      </c>
      <c r="CA55" s="54">
        <f>IF(C55&gt;0, IF(BU55 &gt;0, BW55, BY55), IF(BU55&gt;0, BX55, BZ55))</f>
        <v>150.1</v>
      </c>
      <c r="CB55" s="1">
        <f>BU55/CA55</f>
        <v>0</v>
      </c>
      <c r="CC55" s="42" t="e">
        <f>BS55/BT55</f>
        <v>#DIV/0!</v>
      </c>
      <c r="CD55" s="55">
        <v>0</v>
      </c>
      <c r="CE55" s="55">
        <v>147</v>
      </c>
      <c r="CF55" s="55">
        <v>294</v>
      </c>
      <c r="CG55" s="6">
        <f>SUM(CD55:CF55)</f>
        <v>441</v>
      </c>
      <c r="CH55" s="10">
        <f>BP55*$D$169</f>
        <v>0</v>
      </c>
      <c r="CI55" s="1">
        <f>CH55-CG55</f>
        <v>-441</v>
      </c>
      <c r="CJ55" s="97">
        <f>IF(CI55&gt;1, 1, 0)</f>
        <v>0</v>
      </c>
      <c r="CK55" s="81">
        <f>IF(O55&lt;=0,Q55, IF(O55=1,R55, IF(O55=2,S55, IF(O55=3,T55, IF(O55=4,U55,V55)))))</f>
        <v>144.78</v>
      </c>
      <c r="CL55" s="41">
        <f>IF(O55&lt;=0,AE55, IF(O55=1,AF55, IF(O55=2,AG55, IF(O55=3,AH55, IF(O55=4,AI55,AJ55)))))</f>
        <v>145.99</v>
      </c>
      <c r="CM55" s="80">
        <f>IF(O55&gt;=0,X55, IF(O55=-1,Y55, IF(O55=-2,Z55, IF(O55=-3,AA55, IF(O55=-4,AB55, AC55)))))</f>
        <v>148.97999999999999</v>
      </c>
      <c r="CN55" s="79">
        <f>IF(O55&gt;=0,AL55, IF(O55=-1,AM55, IF(O55=-2,AN55, IF(O55=-3,AO55, IF(O55=-4,AP55, AQ55)))))</f>
        <v>149.72999999999999</v>
      </c>
      <c r="CO55" s="54">
        <f>IF(C55&gt;0, IF(CI55 &gt;0, CK55, CM55), IF(CI55&gt;0, CL55, CN55))</f>
        <v>149.72999999999999</v>
      </c>
      <c r="CP55" s="1">
        <f>CI55/CO55</f>
        <v>-2.9453015427769986</v>
      </c>
      <c r="CQ55" s="42" t="e">
        <f>CG55/CH55</f>
        <v>#DIV/0!</v>
      </c>
      <c r="CR55" s="11">
        <f>BS55+CG55+CT55</f>
        <v>588</v>
      </c>
      <c r="CS55" s="47">
        <f>BT55+CH55+CU55</f>
        <v>0</v>
      </c>
      <c r="CT55" s="55">
        <v>147</v>
      </c>
      <c r="CU55" s="10">
        <f>BQ55*$D$172</f>
        <v>0</v>
      </c>
      <c r="CV55" s="30">
        <f>CU55-CT55</f>
        <v>-147</v>
      </c>
      <c r="CW55" s="97">
        <f>IF(CV55&gt;1, 1, 0)</f>
        <v>0</v>
      </c>
      <c r="CX55" s="81">
        <f>IF(O55&lt;=0,R55, IF(O55=1,S55, IF(O55=2,T55, IF(O55=3,U55, V55))))</f>
        <v>145</v>
      </c>
      <c r="CY55" s="41">
        <f>IF(O55&lt;=0,AF55, IF(O55=1,AG55, IF(O55=2,AH55, IF(O55=3,AI55, AJ55))))</f>
        <v>146.41</v>
      </c>
      <c r="CZ55" s="80">
        <f>IF(O55&gt;=0,Y55, IF(O55=-1,Z55, IF(O55=-2,AA55, IF(O55=-3,AB55,  AC55))))</f>
        <v>148.16999999999999</v>
      </c>
      <c r="DA55" s="79">
        <f>IF(O55&gt;=0,AM55, IF(O55=-1,AN55, IF(O55=-2,AO55, IF(O55=-3,AP55, AQ55))))</f>
        <v>149.41999999999999</v>
      </c>
      <c r="DB55" s="54">
        <f>IF(C55&gt;0, IF(CV55 &gt;0, CX55, CZ55), IF(CV55&gt;0, CY55, DA55))</f>
        <v>149.41999999999999</v>
      </c>
      <c r="DC55" s="43">
        <f>CV55/DB55</f>
        <v>-0.98380404229688134</v>
      </c>
      <c r="DD55" s="44">
        <v>0</v>
      </c>
      <c r="DE55" s="10">
        <f>BQ55*$DD$167</f>
        <v>0</v>
      </c>
      <c r="DF55" s="30">
        <f>DE55-DD55</f>
        <v>0</v>
      </c>
      <c r="DG55" s="34">
        <f>DF55*(DF55&lt;&gt;0)</f>
        <v>0</v>
      </c>
      <c r="DH55" s="21">
        <f>DG55/$DG$164</f>
        <v>0</v>
      </c>
      <c r="DI55" s="89">
        <f>DH55 * $DF$164</f>
        <v>0</v>
      </c>
      <c r="DJ55" s="91">
        <f>DB55</f>
        <v>149.41999999999999</v>
      </c>
      <c r="DK55" s="43">
        <f>DI55/DJ55</f>
        <v>0</v>
      </c>
      <c r="DL55" s="16">
        <f>O55</f>
        <v>0</v>
      </c>
      <c r="DM55" s="53">
        <f>CR55+CT55</f>
        <v>735</v>
      </c>
      <c r="DN55">
        <f>E55/$E$164</f>
        <v>6.9100332190504569E-3</v>
      </c>
      <c r="DO55">
        <f>MAX(0,K55)</f>
        <v>0.49902167306553702</v>
      </c>
      <c r="DP55">
        <f>DO55/$DO$164</f>
        <v>5.4325573838090316E-3</v>
      </c>
      <c r="DQ55">
        <f>DN55*DP55*BF55</f>
        <v>0</v>
      </c>
      <c r="DR55">
        <f>DQ55/$DQ$164</f>
        <v>0</v>
      </c>
      <c r="DS55" s="1">
        <f>$DS$166*DR55</f>
        <v>0</v>
      </c>
      <c r="DT55" s="55">
        <v>0</v>
      </c>
      <c r="DU55" s="1">
        <f>DS55-DT55</f>
        <v>0</v>
      </c>
      <c r="DV55" t="e">
        <f>DT55/DS55</f>
        <v>#DIV/0!</v>
      </c>
    </row>
    <row r="56" spans="1:126" x14ac:dyDescent="0.2">
      <c r="A56" s="22" t="s">
        <v>238</v>
      </c>
      <c r="B56">
        <v>0</v>
      </c>
      <c r="C56">
        <v>0</v>
      </c>
      <c r="D56">
        <v>0.59928086296444205</v>
      </c>
      <c r="E56">
        <v>0.400719137035557</v>
      </c>
      <c r="F56">
        <v>0.78863726658720701</v>
      </c>
      <c r="G56">
        <v>0.78123694107814401</v>
      </c>
      <c r="H56">
        <v>0.868783953196824</v>
      </c>
      <c r="I56">
        <v>0.82384835865179995</v>
      </c>
      <c r="J56">
        <v>0.67271131438940901</v>
      </c>
      <c r="K56">
        <v>0.47716738395957697</v>
      </c>
      <c r="L56">
        <v>2.8589027798151499E-2</v>
      </c>
      <c r="M56">
        <f>HARMEAN(D56,F56:F56, I56)</f>
        <v>0.72280581281756984</v>
      </c>
      <c r="N56">
        <f>0.6*TAN(3*(1-M56) - 1.5)</f>
        <v>-0.47380890927726604</v>
      </c>
      <c r="O56" s="83">
        <v>0</v>
      </c>
      <c r="P56">
        <v>3.06</v>
      </c>
      <c r="Q56">
        <v>3.07</v>
      </c>
      <c r="R56">
        <v>3.08</v>
      </c>
      <c r="S56">
        <v>3.11</v>
      </c>
      <c r="T56">
        <v>3.12</v>
      </c>
      <c r="U56">
        <v>3.13</v>
      </c>
      <c r="V56">
        <v>3.15</v>
      </c>
      <c r="W56" s="72">
        <v>3.23</v>
      </c>
      <c r="X56" s="68">
        <v>3.23</v>
      </c>
      <c r="Y56" s="68">
        <v>3.23</v>
      </c>
      <c r="Z56" s="68">
        <v>3.22</v>
      </c>
      <c r="AA56" s="68">
        <v>3.2</v>
      </c>
      <c r="AB56" s="68">
        <v>3.2</v>
      </c>
      <c r="AC56" s="68">
        <v>3.18</v>
      </c>
      <c r="AD56" s="76">
        <v>3.09</v>
      </c>
      <c r="AE56">
        <v>3.11</v>
      </c>
      <c r="AF56">
        <v>3.12</v>
      </c>
      <c r="AG56">
        <v>3.13</v>
      </c>
      <c r="AH56">
        <v>3.16</v>
      </c>
      <c r="AI56">
        <v>3.18</v>
      </c>
      <c r="AJ56">
        <v>3.23</v>
      </c>
      <c r="AK56" s="72">
        <v>3.3</v>
      </c>
      <c r="AL56">
        <v>3.29</v>
      </c>
      <c r="AM56">
        <v>3.27</v>
      </c>
      <c r="AN56">
        <v>3.24</v>
      </c>
      <c r="AO56">
        <v>3.21</v>
      </c>
      <c r="AP56">
        <v>3.19</v>
      </c>
      <c r="AQ56">
        <v>3.17</v>
      </c>
      <c r="AR56">
        <v>3.19</v>
      </c>
      <c r="AS56" s="87">
        <f>0.5 * (D56-MAX($D$3:$D$163))/(MIN($D$3:$D$163)-MAX($D$3:$D$163)) + 0.75</f>
        <v>0.95246265643924133</v>
      </c>
      <c r="AT56" s="17">
        <f>AZ56^N56</f>
        <v>0.85505784127741891</v>
      </c>
      <c r="AU56" s="17">
        <f>(AT56+AV56)/2</f>
        <v>0.81199104972419101</v>
      </c>
      <c r="AV56" s="17">
        <f>BD56^N56</f>
        <v>0.7689242581709631</v>
      </c>
      <c r="AW56" s="17">
        <f>PERCENTILE($K$2:$K$163, 0.05)</f>
        <v>8.5526163141549191E-2</v>
      </c>
      <c r="AX56" s="17">
        <f>PERCENTILE($K$2:$K$163, 0.95)</f>
        <v>0.95961795254787896</v>
      </c>
      <c r="AY56" s="17">
        <f>MIN(MAX(K56,AW56), AX56)</f>
        <v>0.47716738395957697</v>
      </c>
      <c r="AZ56" s="17">
        <f>AY56-$AY$164+1</f>
        <v>1.3916412208180278</v>
      </c>
      <c r="BA56" s="17">
        <f>PERCENTILE($L$2:$L$163, 0.02)</f>
        <v>-0.71261264336762919</v>
      </c>
      <c r="BB56" s="17">
        <f>PERCENTILE($L$2:$L$163, 0.98)</f>
        <v>1.6035625674371927</v>
      </c>
      <c r="BC56" s="17">
        <f>MIN(MAX(L56,BA56), BB56)</f>
        <v>2.8589027798151499E-2</v>
      </c>
      <c r="BD56" s="17">
        <f>BC56-$BC$164 + 1</f>
        <v>1.7412016711657807</v>
      </c>
      <c r="BE56" s="1">
        <v>0</v>
      </c>
      <c r="BF56" s="50">
        <v>0.5</v>
      </c>
      <c r="BG56" s="15">
        <v>1</v>
      </c>
      <c r="BH56" s="16">
        <v>1</v>
      </c>
      <c r="BI56" s="12">
        <f>(AZ56^4)*AV56*BE56</f>
        <v>0</v>
      </c>
      <c r="BJ56" s="12">
        <f>(BD56^4) *AT56*BF56</f>
        <v>3.9297217412381635</v>
      </c>
      <c r="BK56" s="12">
        <f>(BD56^4)*AU56*BG56*BH56</f>
        <v>7.4635860353608106</v>
      </c>
      <c r="BL56" s="12">
        <f>MIN(BI56, 0.05*BI$164)</f>
        <v>0</v>
      </c>
      <c r="BM56" s="12">
        <f>MIN(BJ56, 0.05*BJ$164)</f>
        <v>3.9297217412381635</v>
      </c>
      <c r="BN56" s="12">
        <f>MIN(BK56, 0.05*BK$164)</f>
        <v>7.4635860353608106</v>
      </c>
      <c r="BO56" s="9">
        <f>BL56/$BL$164</f>
        <v>0</v>
      </c>
      <c r="BP56" s="9">
        <f>BM56/$BM$164</f>
        <v>1.5124362587359084E-3</v>
      </c>
      <c r="BQ56" s="45">
        <f>BN56/$BN$164</f>
        <v>2.0861712630275211E-3</v>
      </c>
      <c r="BR56" s="16">
        <f>O56</f>
        <v>0</v>
      </c>
      <c r="BS56" s="55">
        <v>0</v>
      </c>
      <c r="BT56" s="10">
        <f>$D$170*BO56</f>
        <v>0</v>
      </c>
      <c r="BU56" s="14">
        <f>BT56-BS56</f>
        <v>0</v>
      </c>
      <c r="BV56" s="94">
        <f>IF(BU56&gt;1, 1, 0)</f>
        <v>0</v>
      </c>
      <c r="BW56" s="81">
        <f>IF(O56&lt;=0,P56, IF(O56=1,Q56, IF(O56=2,R56, IF(O56=3,S56, IF(O56-4,T56, IF(O56=5, U56, V56))))))</f>
        <v>3.06</v>
      </c>
      <c r="BX56" s="41">
        <f>IF(O56&lt;=0,AD56, IF(O56=1,AE56, IF(O56=2,AF56, IF(O56=3,AG56, IF(O56=4,AH56, IF(O56=5, AI56, AJ56))))))</f>
        <v>3.09</v>
      </c>
      <c r="BY56" s="80">
        <f>IF(O56&gt;=0,W56, IF(O56=-1,X56, IF(O56=-2,Y56, IF(O56=-3,Z56, IF(O56=-4,AA56, IF(O56=-5, AB56, AC56))))))</f>
        <v>3.23</v>
      </c>
      <c r="BZ56" s="79">
        <f>IF(O56&gt;=0,AK56, IF(O56=-1,AL56, IF(O56=-2,AM56, IF(O56=-3,AN56, IF(O56=-4,AO56, IF(O56=-5, AP56, AQ56))))))</f>
        <v>3.3</v>
      </c>
      <c r="CA56" s="54">
        <f>IF(C56&gt;0, IF(BU56 &gt;0, BW56, BY56), IF(BU56&gt;0, BX56, BZ56))</f>
        <v>3.3</v>
      </c>
      <c r="CB56" s="1">
        <f>BU56/CA56</f>
        <v>0</v>
      </c>
      <c r="CC56" s="42" t="e">
        <f>BS56/BT56</f>
        <v>#DIV/0!</v>
      </c>
      <c r="CD56" s="55">
        <v>0</v>
      </c>
      <c r="CE56" s="55">
        <v>3</v>
      </c>
      <c r="CF56" s="55">
        <v>0</v>
      </c>
      <c r="CG56" s="6">
        <f>SUM(CD56:CF56)</f>
        <v>3</v>
      </c>
      <c r="CH56" s="10">
        <f>BP56*$D$169</f>
        <v>218.79919276039521</v>
      </c>
      <c r="CI56" s="1">
        <f>CH56-CG56</f>
        <v>215.79919276039521</v>
      </c>
      <c r="CJ56" s="97">
        <f>IF(CI56&gt;1, 1, 0)</f>
        <v>1</v>
      </c>
      <c r="CK56" s="81">
        <f>IF(O56&lt;=0,Q56, IF(O56=1,R56, IF(O56=2,S56, IF(O56=3,T56, IF(O56=4,U56,V56)))))</f>
        <v>3.07</v>
      </c>
      <c r="CL56" s="41">
        <f>IF(O56&lt;=0,AE56, IF(O56=1,AF56, IF(O56=2,AG56, IF(O56=3,AH56, IF(O56=4,AI56,AJ56)))))</f>
        <v>3.11</v>
      </c>
      <c r="CM56" s="80">
        <f>IF(O56&gt;=0,X56, IF(O56=-1,Y56, IF(O56=-2,Z56, IF(O56=-3,AA56, IF(O56=-4,AB56, AC56)))))</f>
        <v>3.23</v>
      </c>
      <c r="CN56" s="79">
        <f>IF(O56&gt;=0,AL56, IF(O56=-1,AM56, IF(O56=-2,AN56, IF(O56=-3,AO56, IF(O56=-4,AP56, AQ56)))))</f>
        <v>3.29</v>
      </c>
      <c r="CO56" s="54">
        <f>IF(C56&gt;0, IF(CI56 &gt;0, CK56, CM56), IF(CI56&gt;0, CL56, CN56))</f>
        <v>3.11</v>
      </c>
      <c r="CP56" s="1">
        <f>CI56/CO56</f>
        <v>69.388807961541872</v>
      </c>
      <c r="CQ56" s="42">
        <f>CG56/CH56</f>
        <v>1.3711202322785851E-2</v>
      </c>
      <c r="CR56" s="11">
        <f>BS56+CG56+CT56</f>
        <v>41</v>
      </c>
      <c r="CS56" s="47">
        <f>BT56+CH56+CU56</f>
        <v>234.38890026844831</v>
      </c>
      <c r="CT56" s="55">
        <v>38</v>
      </c>
      <c r="CU56" s="10">
        <f>BQ56*$D$172</f>
        <v>15.589707508053102</v>
      </c>
      <c r="CV56" s="30">
        <f>CU56-CT56</f>
        <v>-22.410292491946898</v>
      </c>
      <c r="CW56" s="97">
        <f>IF(CV56&gt;1, 1, 0)</f>
        <v>0</v>
      </c>
      <c r="CX56" s="81">
        <f>IF(O56&lt;=0,R56, IF(O56=1,S56, IF(O56=2,T56, IF(O56=3,U56, V56))))</f>
        <v>3.08</v>
      </c>
      <c r="CY56" s="41">
        <f>IF(O56&lt;=0,AF56, IF(O56=1,AG56, IF(O56=2,AH56, IF(O56=3,AI56, AJ56))))</f>
        <v>3.12</v>
      </c>
      <c r="CZ56" s="80">
        <f>IF(O56&gt;=0,Y56, IF(O56=-1,Z56, IF(O56=-2,AA56, IF(O56=-3,AB56,  AC56))))</f>
        <v>3.23</v>
      </c>
      <c r="DA56" s="79">
        <f>IF(O56&gt;=0,AM56, IF(O56=-1,AN56, IF(O56=-2,AO56, IF(O56=-3,AP56, AQ56))))</f>
        <v>3.27</v>
      </c>
      <c r="DB56" s="54">
        <f>IF(C56&gt;0, IF(CV56 &gt;0, CX56, CZ56), IF(CV56&gt;0, CY56, DA56))</f>
        <v>3.27</v>
      </c>
      <c r="DC56" s="43">
        <f>CV56/DB56</f>
        <v>-6.8533004562528737</v>
      </c>
      <c r="DD56" s="44">
        <v>0</v>
      </c>
      <c r="DE56" s="10">
        <f>BQ56*$DD$167</f>
        <v>9.6536323493840719</v>
      </c>
      <c r="DF56" s="30">
        <f>DE56-DD56</f>
        <v>9.6536323493840719</v>
      </c>
      <c r="DG56" s="34">
        <f>DF56*(DF56&lt;&gt;0)</f>
        <v>9.6536323493840719</v>
      </c>
      <c r="DH56" s="21">
        <f>DG56/$DG$164</f>
        <v>2.0861712630275225E-3</v>
      </c>
      <c r="DI56" s="89">
        <f>DH56 * $DF$164</f>
        <v>9.6536323493840719</v>
      </c>
      <c r="DJ56" s="91">
        <f>DB56</f>
        <v>3.27</v>
      </c>
      <c r="DK56" s="43">
        <f>DI56/DJ56</f>
        <v>2.9521811466006338</v>
      </c>
      <c r="DL56" s="16">
        <f>O56</f>
        <v>0</v>
      </c>
      <c r="DM56" s="53">
        <f>CR56+CT56</f>
        <v>79</v>
      </c>
      <c r="DN56">
        <f>E56/$E$164</f>
        <v>8.1730699513061569E-3</v>
      </c>
      <c r="DO56">
        <f>MAX(0,K56)</f>
        <v>0.47716738395957697</v>
      </c>
      <c r="DP56">
        <f>DO56/$DO$164</f>
        <v>5.1946425074447574E-3</v>
      </c>
      <c r="DQ56">
        <f>DN56*DP56*BF56</f>
        <v>2.1228088292687208E-5</v>
      </c>
      <c r="DR56">
        <f>DQ56/$DQ$164</f>
        <v>5.6899688663586004E-3</v>
      </c>
      <c r="DS56" s="1">
        <f>$DS$166*DR56</f>
        <v>451.54019401167454</v>
      </c>
      <c r="DT56" s="55">
        <v>0</v>
      </c>
      <c r="DU56" s="1">
        <f>DS56-DT56</f>
        <v>451.54019401167454</v>
      </c>
      <c r="DV56">
        <f>DT56/DS56</f>
        <v>0</v>
      </c>
    </row>
    <row r="57" spans="1:126" x14ac:dyDescent="0.2">
      <c r="A57" s="22" t="s">
        <v>287</v>
      </c>
      <c r="B57">
        <v>0</v>
      </c>
      <c r="C57">
        <v>1</v>
      </c>
      <c r="D57">
        <v>0.760287654814222</v>
      </c>
      <c r="E57">
        <v>0.239712345185777</v>
      </c>
      <c r="F57">
        <v>0.87365911799761597</v>
      </c>
      <c r="G57">
        <v>0.92519849561220202</v>
      </c>
      <c r="H57">
        <v>0.88926034266610898</v>
      </c>
      <c r="I57">
        <v>0.90705144906023705</v>
      </c>
      <c r="J57">
        <v>0.75800159384616905</v>
      </c>
      <c r="K57">
        <v>0.61657884138410202</v>
      </c>
      <c r="L57">
        <v>1.4255438817094099</v>
      </c>
      <c r="M57">
        <f>HARMEAN(D57,F57:F57, I57)</f>
        <v>0.84213454534801901</v>
      </c>
      <c r="N57">
        <f>0.6*TAN(3*(1-M57) - 1.5)</f>
        <v>-0.99105329940913833</v>
      </c>
      <c r="O57" s="83">
        <v>0</v>
      </c>
      <c r="P57">
        <v>174.4</v>
      </c>
      <c r="Q57">
        <v>175.97</v>
      </c>
      <c r="R57">
        <v>176.2</v>
      </c>
      <c r="S57">
        <v>177.05</v>
      </c>
      <c r="T57">
        <v>177.74</v>
      </c>
      <c r="U57">
        <v>178.33</v>
      </c>
      <c r="V57">
        <v>179.43</v>
      </c>
      <c r="W57" s="72">
        <v>185.76</v>
      </c>
      <c r="X57" s="68">
        <v>184.42</v>
      </c>
      <c r="Y57" s="68">
        <v>183.08</v>
      </c>
      <c r="Z57" s="68">
        <v>182.39</v>
      </c>
      <c r="AA57" s="68">
        <v>181.1</v>
      </c>
      <c r="AB57" s="68">
        <v>179.61</v>
      </c>
      <c r="AC57" s="68">
        <v>178.29</v>
      </c>
      <c r="AD57" s="76">
        <v>174.85</v>
      </c>
      <c r="AE57">
        <v>175.73</v>
      </c>
      <c r="AF57">
        <v>176</v>
      </c>
      <c r="AG57">
        <v>176.88</v>
      </c>
      <c r="AH57">
        <v>178.06</v>
      </c>
      <c r="AI57">
        <v>178.17</v>
      </c>
      <c r="AJ57">
        <v>179.9</v>
      </c>
      <c r="AK57" s="72">
        <v>185.44</v>
      </c>
      <c r="AL57">
        <v>183.81</v>
      </c>
      <c r="AM57">
        <v>182.53</v>
      </c>
      <c r="AN57">
        <v>181.7</v>
      </c>
      <c r="AO57">
        <v>181.02</v>
      </c>
      <c r="AP57">
        <v>180.65</v>
      </c>
      <c r="AQ57">
        <v>179.74</v>
      </c>
      <c r="AR57">
        <v>179.35</v>
      </c>
      <c r="AS57" s="87">
        <f>0.5 * (D57-MAX($D$3:$D$163))/(MIN($D$3:$D$163)-MAX($D$3:$D$163)) + 0.75</f>
        <v>0.87111425111021445</v>
      </c>
      <c r="AT57" s="17">
        <f>AZ57^N57</f>
        <v>0.65563920921918573</v>
      </c>
      <c r="AU57" s="17">
        <f>(AT57+AV57)/2</f>
        <v>0.48878740212359834</v>
      </c>
      <c r="AV57" s="17">
        <f>BD57^N57</f>
        <v>0.32193559502801095</v>
      </c>
      <c r="AW57" s="17">
        <f>PERCENTILE($K$2:$K$163, 0.05)</f>
        <v>8.5526163141549191E-2</v>
      </c>
      <c r="AX57" s="17">
        <f>PERCENTILE($K$2:$K$163, 0.95)</f>
        <v>0.95961795254787896</v>
      </c>
      <c r="AY57" s="17">
        <f>MIN(MAX(K57,AW57), AX57)</f>
        <v>0.61657884138410202</v>
      </c>
      <c r="AZ57" s="17">
        <f>AY57-$AY$164+1</f>
        <v>1.5310526782425529</v>
      </c>
      <c r="BA57" s="17">
        <f>PERCENTILE($L$2:$L$163, 0.02)</f>
        <v>-0.71261264336762919</v>
      </c>
      <c r="BB57" s="17">
        <f>PERCENTILE($L$2:$L$163, 0.98)</f>
        <v>1.6035625674371927</v>
      </c>
      <c r="BC57" s="17">
        <f>MIN(MAX(L57,BA57), BB57)</f>
        <v>1.4255438817094099</v>
      </c>
      <c r="BD57" s="17">
        <f>BC57-$BC$164 + 1</f>
        <v>3.1381565250770391</v>
      </c>
      <c r="BE57" s="1">
        <v>0</v>
      </c>
      <c r="BF57" s="50">
        <v>0.5</v>
      </c>
      <c r="BG57" s="15">
        <v>1</v>
      </c>
      <c r="BH57" s="16">
        <v>1</v>
      </c>
      <c r="BI57" s="12">
        <f>(AZ57^4)*AV57*BE57</f>
        <v>0</v>
      </c>
      <c r="BJ57" s="12">
        <f>(BD57^4) *AT57*BF57</f>
        <v>31.793133109408078</v>
      </c>
      <c r="BK57" s="12">
        <f>(BD57^4)*AU57*BG57*BH57</f>
        <v>47.404373379146556</v>
      </c>
      <c r="BL57" s="12">
        <f>MIN(BI57, 0.05*BI$164)</f>
        <v>0</v>
      </c>
      <c r="BM57" s="12">
        <f>MIN(BJ57, 0.05*BJ$164)</f>
        <v>31.793133109408078</v>
      </c>
      <c r="BN57" s="12">
        <f>MIN(BK57, 0.05*BK$164)</f>
        <v>47.404373379146556</v>
      </c>
      <c r="BO57" s="9">
        <f>BL57/$BL$164</f>
        <v>0</v>
      </c>
      <c r="BP57" s="9">
        <f>BM57/$BM$164</f>
        <v>1.2236257541821626E-2</v>
      </c>
      <c r="BQ57" s="45">
        <f>BN57/$BN$164</f>
        <v>1.3250150935068787E-2</v>
      </c>
      <c r="BR57" s="16">
        <f>O57</f>
        <v>0</v>
      </c>
      <c r="BS57" s="55">
        <v>0</v>
      </c>
      <c r="BT57" s="10">
        <f>$D$170*BO57</f>
        <v>0</v>
      </c>
      <c r="BU57" s="14">
        <f>BT57-BS57</f>
        <v>0</v>
      </c>
      <c r="BV57" s="94">
        <f>IF(BU57&gt;1, 1, 0)</f>
        <v>0</v>
      </c>
      <c r="BW57" s="81">
        <f>IF(O57&lt;=0,P57, IF(O57=1,Q57, IF(O57=2,R57, IF(O57=3,S57, IF(O57-4,T57, IF(O57=5, U57, V57))))))</f>
        <v>174.4</v>
      </c>
      <c r="BX57" s="41">
        <f>IF(O57&lt;=0,AD57, IF(O57=1,AE57, IF(O57=2,AF57, IF(O57=3,AG57, IF(O57=4,AH57, IF(O57=5, AI57, AJ57))))))</f>
        <v>174.85</v>
      </c>
      <c r="BY57" s="80">
        <f>IF(O57&gt;=0,W57, IF(O57=-1,X57, IF(O57=-2,Y57, IF(O57=-3,Z57, IF(O57=-4,AA57, IF(O57=-5, AB57, AC57))))))</f>
        <v>185.76</v>
      </c>
      <c r="BZ57" s="79">
        <f>IF(O57&gt;=0,AK57, IF(O57=-1,AL57, IF(O57=-2,AM57, IF(O57=-3,AN57, IF(O57=-4,AO57, IF(O57=-5, AP57, AQ57))))))</f>
        <v>185.44</v>
      </c>
      <c r="CA57" s="54">
        <f>IF(C57&gt;0, IF(BU57 &gt;0, BW57, BY57), IF(BU57&gt;0, BX57, BZ57))</f>
        <v>185.76</v>
      </c>
      <c r="CB57" s="1">
        <f>BU57/CA57</f>
        <v>0</v>
      </c>
      <c r="CC57" s="42" t="e">
        <f>BS57/BT57</f>
        <v>#DIV/0!</v>
      </c>
      <c r="CD57" s="55">
        <v>0</v>
      </c>
      <c r="CE57" s="55">
        <v>0</v>
      </c>
      <c r="CF57" s="55">
        <v>0</v>
      </c>
      <c r="CG57" s="6">
        <f>SUM(CD57:CF57)</f>
        <v>0</v>
      </c>
      <c r="CH57" s="10">
        <f>BP57*$D$169</f>
        <v>1770.1792436505975</v>
      </c>
      <c r="CI57" s="1">
        <f>CH57-CG57</f>
        <v>1770.1792436505975</v>
      </c>
      <c r="CJ57" s="97">
        <f>IF(CI57&gt;1, 1, 0)</f>
        <v>1</v>
      </c>
      <c r="CK57" s="81">
        <f>IF(O57&lt;=0,Q57, IF(O57=1,R57, IF(O57=2,S57, IF(O57=3,T57, IF(O57=4,U57,V57)))))</f>
        <v>175.97</v>
      </c>
      <c r="CL57" s="41">
        <f>IF(O57&lt;=0,AE57, IF(O57=1,AF57, IF(O57=2,AG57, IF(O57=3,AH57, IF(O57=4,AI57,AJ57)))))</f>
        <v>175.73</v>
      </c>
      <c r="CM57" s="80">
        <f>IF(O57&gt;=0,X57, IF(O57=-1,Y57, IF(O57=-2,Z57, IF(O57=-3,AA57, IF(O57=-4,AB57, AC57)))))</f>
        <v>184.42</v>
      </c>
      <c r="CN57" s="79">
        <f>IF(O57&gt;=0,AL57, IF(O57=-1,AM57, IF(O57=-2,AN57, IF(O57=-3,AO57, IF(O57=-4,AP57, AQ57)))))</f>
        <v>183.81</v>
      </c>
      <c r="CO57" s="54">
        <f>IF(C57&gt;0, IF(CI57 &gt;0, CK57, CM57), IF(CI57&gt;0, CL57, CN57))</f>
        <v>175.97</v>
      </c>
      <c r="CP57" s="1">
        <f>CI57/CO57</f>
        <v>10.059551307896786</v>
      </c>
      <c r="CQ57" s="42">
        <f>CG57/CH57</f>
        <v>0</v>
      </c>
      <c r="CR57" s="11">
        <f>BS57+CG57+CT57</f>
        <v>0</v>
      </c>
      <c r="CS57" s="47">
        <f>BT57+CH57+CU57</f>
        <v>1869.1960315702543</v>
      </c>
      <c r="CT57" s="55">
        <v>0</v>
      </c>
      <c r="CU57" s="10">
        <f>BQ57*$D$172</f>
        <v>99.016787919656835</v>
      </c>
      <c r="CV57" s="30">
        <f>CU57-CT57</f>
        <v>99.016787919656835</v>
      </c>
      <c r="CW57" s="97">
        <f>IF(CV57&gt;1, 1, 0)</f>
        <v>1</v>
      </c>
      <c r="CX57" s="81">
        <f>IF(O57&lt;=0,R57, IF(O57=1,S57, IF(O57=2,T57, IF(O57=3,U57, V57))))</f>
        <v>176.2</v>
      </c>
      <c r="CY57" s="41">
        <f>IF(O57&lt;=0,AF57, IF(O57=1,AG57, IF(O57=2,AH57, IF(O57=3,AI57, AJ57))))</f>
        <v>176</v>
      </c>
      <c r="CZ57" s="80">
        <f>IF(O57&gt;=0,Y57, IF(O57=-1,Z57, IF(O57=-2,AA57, IF(O57=-3,AB57,  AC57))))</f>
        <v>183.08</v>
      </c>
      <c r="DA57" s="79">
        <f>IF(O57&gt;=0,AM57, IF(O57=-1,AN57, IF(O57=-2,AO57, IF(O57=-3,AP57, AQ57))))</f>
        <v>182.53</v>
      </c>
      <c r="DB57" s="54">
        <f>IF(C57&gt;0, IF(CV57 &gt;0, CX57, CZ57), IF(CV57&gt;0, CY57, DA57))</f>
        <v>176.2</v>
      </c>
      <c r="DC57" s="43">
        <f>CV57/DB57</f>
        <v>0.56195679863596393</v>
      </c>
      <c r="DD57" s="44">
        <v>0</v>
      </c>
      <c r="DE57" s="10">
        <f>BQ57*$DD$167</f>
        <v>61.314278442974704</v>
      </c>
      <c r="DF57" s="30">
        <f>DE57-DD57</f>
        <v>61.314278442974704</v>
      </c>
      <c r="DG57" s="34">
        <f>DF57*(DF57&lt;&gt;0)</f>
        <v>61.314278442974704</v>
      </c>
      <c r="DH57" s="21">
        <f>DG57/$DG$164</f>
        <v>1.3250150935068795E-2</v>
      </c>
      <c r="DI57" s="89">
        <f>DH57 * $DF$164</f>
        <v>61.314278442974704</v>
      </c>
      <c r="DJ57" s="91">
        <f>DB57</f>
        <v>176.2</v>
      </c>
      <c r="DK57" s="43">
        <f>DI57/DJ57</f>
        <v>0.34798114893856247</v>
      </c>
      <c r="DL57" s="16">
        <f>O57</f>
        <v>0</v>
      </c>
      <c r="DM57" s="53">
        <f>CR57+CT57</f>
        <v>0</v>
      </c>
      <c r="DN57">
        <f>E57/$E$164</f>
        <v>4.8891744474413735E-3</v>
      </c>
      <c r="DO57">
        <f>MAX(0,K57)</f>
        <v>0.61657884138410202</v>
      </c>
      <c r="DP57">
        <f>DO57/$DO$164</f>
        <v>6.7123335884085233E-3</v>
      </c>
      <c r="DQ57">
        <f>DN57*DP57*BF57</f>
        <v>1.6408884931574707E-5</v>
      </c>
      <c r="DR57">
        <f>DQ57/$DQ$164</f>
        <v>4.3982313953576406E-3</v>
      </c>
      <c r="DS57" s="1">
        <f>$DS$166*DR57</f>
        <v>349.03148052530383</v>
      </c>
      <c r="DT57" s="55">
        <v>0</v>
      </c>
      <c r="DU57" s="1">
        <f>DS57-DT57</f>
        <v>349.03148052530383</v>
      </c>
      <c r="DV57">
        <f>DT57/DS57</f>
        <v>0</v>
      </c>
    </row>
    <row r="58" spans="1:126" x14ac:dyDescent="0.2">
      <c r="A58" s="22" t="s">
        <v>245</v>
      </c>
      <c r="B58">
        <v>1</v>
      </c>
      <c r="C58">
        <v>1</v>
      </c>
      <c r="D58">
        <v>0.67958449860167802</v>
      </c>
      <c r="E58">
        <v>0.32041550139832198</v>
      </c>
      <c r="F58">
        <v>0.81803734604688105</v>
      </c>
      <c r="G58">
        <v>0.24613455913079799</v>
      </c>
      <c r="H58">
        <v>0.22064354366903399</v>
      </c>
      <c r="I58">
        <v>0.23304077185341299</v>
      </c>
      <c r="J58">
        <v>0.382598361310649</v>
      </c>
      <c r="K58">
        <v>0.86572270936854001</v>
      </c>
      <c r="L58">
        <v>0.39317457208766898</v>
      </c>
      <c r="M58">
        <f>HARMEAN(D58,F58:F58, I58)</f>
        <v>0.42949053542936433</v>
      </c>
      <c r="N58">
        <f>0.6*TAN(3*(1-M58) - 1.5)</f>
        <v>0.12884447669809312</v>
      </c>
      <c r="O58" s="83">
        <v>0</v>
      </c>
      <c r="P58">
        <v>50.99</v>
      </c>
      <c r="Q58">
        <v>51.23</v>
      </c>
      <c r="R58">
        <v>51.56</v>
      </c>
      <c r="S58">
        <v>52.09</v>
      </c>
      <c r="T58">
        <v>52.26</v>
      </c>
      <c r="U58">
        <v>52.8</v>
      </c>
      <c r="V58">
        <v>52.88</v>
      </c>
      <c r="W58" s="72">
        <v>54.21</v>
      </c>
      <c r="X58" s="68">
        <v>53.74</v>
      </c>
      <c r="Y58" s="68">
        <v>53.61</v>
      </c>
      <c r="Z58" s="68">
        <v>53.41</v>
      </c>
      <c r="AA58" s="68">
        <v>52.65</v>
      </c>
      <c r="AB58" s="68">
        <v>52.52</v>
      </c>
      <c r="AC58" s="68">
        <v>52.01</v>
      </c>
      <c r="AD58" s="76">
        <v>51.57</v>
      </c>
      <c r="AE58">
        <v>51.67</v>
      </c>
      <c r="AF58">
        <v>51.8</v>
      </c>
      <c r="AG58">
        <v>51.93</v>
      </c>
      <c r="AH58">
        <v>52.18</v>
      </c>
      <c r="AI58">
        <v>52.35</v>
      </c>
      <c r="AJ58">
        <v>53.12</v>
      </c>
      <c r="AK58" s="72">
        <v>54.01</v>
      </c>
      <c r="AL58">
        <v>53.56</v>
      </c>
      <c r="AM58">
        <v>53.4</v>
      </c>
      <c r="AN58">
        <v>53.16</v>
      </c>
      <c r="AO58">
        <v>52.92</v>
      </c>
      <c r="AP58">
        <v>52.62</v>
      </c>
      <c r="AQ58">
        <v>52.48</v>
      </c>
      <c r="AR58">
        <v>52.7</v>
      </c>
      <c r="AS58" s="87">
        <f>0.5 * (D58-MAX($D$3:$D$163))/(MIN($D$3:$D$163)-MAX($D$3:$D$163)) + 0.75</f>
        <v>0.91188938231731931</v>
      </c>
      <c r="AT58" s="17">
        <f>AZ58^N58</f>
        <v>1.0771381611750126</v>
      </c>
      <c r="AU58" s="17">
        <f>(AT58+AV58)/2</f>
        <v>1.0889206057757042</v>
      </c>
      <c r="AV58" s="17">
        <f>BD58^N58</f>
        <v>1.1007030503763957</v>
      </c>
      <c r="AW58" s="17">
        <f>PERCENTILE($K$2:$K$163, 0.05)</f>
        <v>8.5526163141549191E-2</v>
      </c>
      <c r="AX58" s="17">
        <f>PERCENTILE($K$2:$K$163, 0.95)</f>
        <v>0.95961795254787896</v>
      </c>
      <c r="AY58" s="17">
        <f>MIN(MAX(K58,AW58), AX58)</f>
        <v>0.86572270936854001</v>
      </c>
      <c r="AZ58" s="17">
        <f>AY58-$AY$164+1</f>
        <v>1.7801965462269909</v>
      </c>
      <c r="BA58" s="17">
        <f>PERCENTILE($L$2:$L$163, 0.02)</f>
        <v>-0.71261264336762919</v>
      </c>
      <c r="BB58" s="17">
        <f>PERCENTILE($L$2:$L$163, 0.98)</f>
        <v>1.6035625674371927</v>
      </c>
      <c r="BC58" s="17">
        <f>MIN(MAX(L58,BA58), BB58)</f>
        <v>0.39317457208766898</v>
      </c>
      <c r="BD58" s="17">
        <f>BC58-$BC$164 + 1</f>
        <v>2.1057872154552983</v>
      </c>
      <c r="BE58" s="1">
        <v>0</v>
      </c>
      <c r="BF58" s="15">
        <v>1</v>
      </c>
      <c r="BG58" s="15">
        <v>1</v>
      </c>
      <c r="BH58" s="16">
        <v>1</v>
      </c>
      <c r="BI58" s="12">
        <f>(AZ58^4)*AV58*BE58</f>
        <v>0</v>
      </c>
      <c r="BJ58" s="12">
        <f>(BD58^4) *AT58*BF58</f>
        <v>21.180165593849168</v>
      </c>
      <c r="BK58" s="12">
        <f>(BD58^4)*AU58*BG58*BH58</f>
        <v>21.411848154859513</v>
      </c>
      <c r="BL58" s="12">
        <f>MIN(BI58, 0.05*BI$164)</f>
        <v>0</v>
      </c>
      <c r="BM58" s="12">
        <f>MIN(BJ58, 0.05*BJ$164)</f>
        <v>21.180165593849168</v>
      </c>
      <c r="BN58" s="12">
        <f>MIN(BK58, 0.05*BK$164)</f>
        <v>21.411848154859513</v>
      </c>
      <c r="BO58" s="9">
        <f>BL58/$BL$164</f>
        <v>0</v>
      </c>
      <c r="BP58" s="9">
        <f>BM58/$BM$164</f>
        <v>8.1516332502654977E-3</v>
      </c>
      <c r="BQ58" s="45">
        <f>BN58/$BN$164</f>
        <v>5.9848954775018363E-3</v>
      </c>
      <c r="BR58" s="16">
        <f>O58</f>
        <v>0</v>
      </c>
      <c r="BS58" s="55">
        <v>0</v>
      </c>
      <c r="BT58" s="10">
        <f>$D$170*BO58</f>
        <v>0</v>
      </c>
      <c r="BU58" s="14">
        <f>BT58-BS58</f>
        <v>0</v>
      </c>
      <c r="BV58" s="94">
        <f>IF(BU58&gt;1, 1, 0)</f>
        <v>0</v>
      </c>
      <c r="BW58" s="81">
        <f>IF(O58&lt;=0,P58, IF(O58=1,Q58, IF(O58=2,R58, IF(O58=3,S58, IF(O58-4,T58, IF(O58=5, U58, V58))))))</f>
        <v>50.99</v>
      </c>
      <c r="BX58" s="41">
        <f>IF(O58&lt;=0,AD58, IF(O58=1,AE58, IF(O58=2,AF58, IF(O58=3,AG58, IF(O58=4,AH58, IF(O58=5, AI58, AJ58))))))</f>
        <v>51.57</v>
      </c>
      <c r="BY58" s="80">
        <f>IF(O58&gt;=0,W58, IF(O58=-1,X58, IF(O58=-2,Y58, IF(O58=-3,Z58, IF(O58=-4,AA58, IF(O58=-5, AB58, AC58))))))</f>
        <v>54.21</v>
      </c>
      <c r="BZ58" s="79">
        <f>IF(O58&gt;=0,AK58, IF(O58=-1,AL58, IF(O58=-2,AM58, IF(O58=-3,AN58, IF(O58=-4,AO58, IF(O58=-5, AP58, AQ58))))))</f>
        <v>54.01</v>
      </c>
      <c r="CA58" s="54">
        <f>IF(C58&gt;0, IF(BU58 &gt;0, BW58, BY58), IF(BU58&gt;0, BX58, BZ58))</f>
        <v>54.21</v>
      </c>
      <c r="CB58" s="1">
        <f>BU58/CA58</f>
        <v>0</v>
      </c>
      <c r="CC58" s="42" t="e">
        <f>BS58/BT58</f>
        <v>#DIV/0!</v>
      </c>
      <c r="CD58" s="55">
        <v>264</v>
      </c>
      <c r="CE58" s="55">
        <v>0</v>
      </c>
      <c r="CF58" s="55">
        <v>0</v>
      </c>
      <c r="CG58" s="6">
        <f>SUM(CD58:CF58)</f>
        <v>264</v>
      </c>
      <c r="CH58" s="10">
        <f>BP58*$D$169</f>
        <v>1179.2700449588488</v>
      </c>
      <c r="CI58" s="1">
        <f>CH58-CG58</f>
        <v>915.27004495884876</v>
      </c>
      <c r="CJ58" s="97">
        <f>IF(CI58&gt;1, 1, 0)</f>
        <v>1</v>
      </c>
      <c r="CK58" s="81">
        <f>IF(O58&lt;=0,Q58, IF(O58=1,R58, IF(O58=2,S58, IF(O58=3,T58, IF(O58=4,U58,V58)))))</f>
        <v>51.23</v>
      </c>
      <c r="CL58" s="41">
        <f>IF(O58&lt;=0,AE58, IF(O58=1,AF58, IF(O58=2,AG58, IF(O58=3,AH58, IF(O58=4,AI58,AJ58)))))</f>
        <v>51.67</v>
      </c>
      <c r="CM58" s="80">
        <f>IF(O58&gt;=0,X58, IF(O58=-1,Y58, IF(O58=-2,Z58, IF(O58=-3,AA58, IF(O58=-4,AB58, AC58)))))</f>
        <v>53.74</v>
      </c>
      <c r="CN58" s="79">
        <f>IF(O58&gt;=0,AL58, IF(O58=-1,AM58, IF(O58=-2,AN58, IF(O58=-3,AO58, IF(O58=-4,AP58, AQ58)))))</f>
        <v>53.56</v>
      </c>
      <c r="CO58" s="54">
        <f>IF(C58&gt;0, IF(CI58 &gt;0, CK58, CM58), IF(CI58&gt;0, CL58, CN58))</f>
        <v>51.23</v>
      </c>
      <c r="CP58" s="1">
        <f>CI58/CO58</f>
        <v>17.865899764958986</v>
      </c>
      <c r="CQ58" s="42">
        <f>CG58/CH58</f>
        <v>0.22386729920644463</v>
      </c>
      <c r="CR58" s="11">
        <f>BS58+CG58+CT58</f>
        <v>264</v>
      </c>
      <c r="CS58" s="47">
        <f>BT58+CH58+CU58</f>
        <v>1223.9944506747627</v>
      </c>
      <c r="CT58" s="55">
        <v>0</v>
      </c>
      <c r="CU58" s="10">
        <f>BQ58*$D$172</f>
        <v>44.724405715913925</v>
      </c>
      <c r="CV58" s="30">
        <f>CU58-CT58</f>
        <v>44.724405715913925</v>
      </c>
      <c r="CW58" s="97">
        <f>IF(CV58&gt;1, 1, 0)</f>
        <v>1</v>
      </c>
      <c r="CX58" s="81">
        <f>IF(O58&lt;=0,R58, IF(O58=1,S58, IF(O58=2,T58, IF(O58=3,U58, V58))))</f>
        <v>51.56</v>
      </c>
      <c r="CY58" s="41">
        <f>IF(O58&lt;=0,AF58, IF(O58=1,AG58, IF(O58=2,AH58, IF(O58=3,AI58, AJ58))))</f>
        <v>51.8</v>
      </c>
      <c r="CZ58" s="80">
        <f>IF(O58&gt;=0,Y58, IF(O58=-1,Z58, IF(O58=-2,AA58, IF(O58=-3,AB58,  AC58))))</f>
        <v>53.61</v>
      </c>
      <c r="DA58" s="79">
        <f>IF(O58&gt;=0,AM58, IF(O58=-1,AN58, IF(O58=-2,AO58, IF(O58=-3,AP58, AQ58))))</f>
        <v>53.4</v>
      </c>
      <c r="DB58" s="54">
        <f>IF(C58&gt;0, IF(CV58 &gt;0, CX58, CZ58), IF(CV58&gt;0, CY58, DA58))</f>
        <v>51.56</v>
      </c>
      <c r="DC58" s="43">
        <f>CV58/DB58</f>
        <v>0.86742447082843144</v>
      </c>
      <c r="DD58" s="44">
        <v>0</v>
      </c>
      <c r="DE58" s="10">
        <f>BQ58*$DD$167</f>
        <v>27.694744728411095</v>
      </c>
      <c r="DF58" s="30">
        <f>DE58-DD58</f>
        <v>27.694744728411095</v>
      </c>
      <c r="DG58" s="34">
        <f>DF58*(DF58&lt;&gt;0)</f>
        <v>27.694744728411095</v>
      </c>
      <c r="DH58" s="21">
        <f>DG58/$DG$164</f>
        <v>5.9848954775018398E-3</v>
      </c>
      <c r="DI58" s="89">
        <f>DH58 * $DF$164</f>
        <v>27.694744728411095</v>
      </c>
      <c r="DJ58" s="91">
        <f>DB58</f>
        <v>51.56</v>
      </c>
      <c r="DK58" s="43">
        <f>DI58/DJ58</f>
        <v>0.53713624376282187</v>
      </c>
      <c r="DL58" s="16">
        <f>O58</f>
        <v>0</v>
      </c>
      <c r="DM58" s="53">
        <f>CR58+CT58</f>
        <v>264</v>
      </c>
      <c r="DN58">
        <f>E58/$E$164</f>
        <v>6.5351965114133033E-3</v>
      </c>
      <c r="DO58">
        <f>MAX(0,K58)</f>
        <v>0.86572270936854001</v>
      </c>
      <c r="DP58">
        <f>DO58/$DO$164</f>
        <v>9.4246173081415658E-3</v>
      </c>
      <c r="DQ58">
        <f>DN58*DP58*BF58</f>
        <v>6.1591726153572196E-5</v>
      </c>
      <c r="DR58">
        <f>DQ58/$DQ$164</f>
        <v>1.6509023300032042E-2</v>
      </c>
      <c r="DS58" s="1">
        <f>$DS$166*DR58</f>
        <v>1310.1104345075896</v>
      </c>
      <c r="DT58" s="55">
        <v>1001</v>
      </c>
      <c r="DU58" s="1">
        <f>DS58-DT58</f>
        <v>309.11043450758962</v>
      </c>
      <c r="DV58">
        <f>DT58/DS58</f>
        <v>0.76405772645893777</v>
      </c>
    </row>
    <row r="59" spans="1:126" x14ac:dyDescent="0.2">
      <c r="A59" s="96" t="s">
        <v>230</v>
      </c>
      <c r="B59">
        <v>0</v>
      </c>
      <c r="C59">
        <v>0</v>
      </c>
      <c r="D59">
        <v>1.0387534958050299E-2</v>
      </c>
      <c r="E59">
        <v>0.989612465041949</v>
      </c>
      <c r="F59">
        <v>0.43561208267090601</v>
      </c>
      <c r="G59">
        <v>1.6715419974926799E-3</v>
      </c>
      <c r="H59">
        <v>0.13957375679063899</v>
      </c>
      <c r="I59">
        <v>1.5274272363139999E-2</v>
      </c>
      <c r="J59">
        <v>8.1569955224887095E-2</v>
      </c>
      <c r="K59">
        <v>0.63083994569049495</v>
      </c>
      <c r="L59">
        <v>1.2315760366064501</v>
      </c>
      <c r="M59">
        <f>HARMEAN(D59,F59:F59, I59)</f>
        <v>1.828884468406046E-2</v>
      </c>
      <c r="N59">
        <f>0.6*TAN(3*(1-M59) - 1.5)</f>
        <v>4.74952134021036</v>
      </c>
      <c r="O59" s="83">
        <v>2</v>
      </c>
      <c r="P59">
        <v>46.75</v>
      </c>
      <c r="Q59">
        <v>47.31</v>
      </c>
      <c r="R59">
        <v>47.41</v>
      </c>
      <c r="S59">
        <v>47.61</v>
      </c>
      <c r="T59">
        <v>47.78</v>
      </c>
      <c r="U59">
        <v>48</v>
      </c>
      <c r="V59">
        <v>48.21</v>
      </c>
      <c r="W59" s="72">
        <v>49.05</v>
      </c>
      <c r="X59" s="68">
        <v>48.73</v>
      </c>
      <c r="Y59" s="68">
        <v>48.39</v>
      </c>
      <c r="Z59" s="68">
        <v>48.16</v>
      </c>
      <c r="AA59" s="68">
        <v>48.09</v>
      </c>
      <c r="AB59" s="68">
        <v>47.97</v>
      </c>
      <c r="AC59" s="68">
        <v>47.85</v>
      </c>
      <c r="AD59" s="76">
        <v>46.35</v>
      </c>
      <c r="AE59">
        <v>46.63</v>
      </c>
      <c r="AF59">
        <v>46.81</v>
      </c>
      <c r="AG59">
        <v>47.19</v>
      </c>
      <c r="AH59">
        <v>47.53</v>
      </c>
      <c r="AI59">
        <v>47.92</v>
      </c>
      <c r="AJ59">
        <v>48.28</v>
      </c>
      <c r="AK59" s="72">
        <v>48.72</v>
      </c>
      <c r="AL59">
        <v>48.55</v>
      </c>
      <c r="AM59">
        <v>48.44</v>
      </c>
      <c r="AN59">
        <v>48.18</v>
      </c>
      <c r="AO59">
        <v>47.96</v>
      </c>
      <c r="AP59">
        <v>47.86</v>
      </c>
      <c r="AQ59">
        <v>47.69</v>
      </c>
      <c r="AR59">
        <v>48</v>
      </c>
      <c r="AS59" s="87">
        <f>0.5 * (D59-MAX($D$3:$D$163))/(MIN($D$3:$D$163)-MAX($D$3:$D$163)) + 0.75</f>
        <v>1.25</v>
      </c>
      <c r="AT59" s="17">
        <f>AZ59^N59</f>
        <v>7.902031309318585</v>
      </c>
      <c r="AU59" s="17">
        <f>(AT59+AV59)/2</f>
        <v>88.349046231854757</v>
      </c>
      <c r="AV59" s="17">
        <f>BD59^N59</f>
        <v>168.79606115439094</v>
      </c>
      <c r="AW59" s="17">
        <f>PERCENTILE($K$2:$K$163, 0.05)</f>
        <v>8.5526163141549191E-2</v>
      </c>
      <c r="AX59" s="17">
        <f>PERCENTILE($K$2:$K$163, 0.95)</f>
        <v>0.95961795254787896</v>
      </c>
      <c r="AY59" s="17">
        <f>MIN(MAX(K59,AW59), AX59)</f>
        <v>0.63083994569049495</v>
      </c>
      <c r="AZ59" s="17">
        <f>AY59-$AY$164+1</f>
        <v>1.5453137825489458</v>
      </c>
      <c r="BA59" s="17">
        <f>PERCENTILE($L$2:$L$163, 0.02)</f>
        <v>-0.71261264336762919</v>
      </c>
      <c r="BB59" s="17">
        <f>PERCENTILE($L$2:$L$163, 0.98)</f>
        <v>1.6035625674371927</v>
      </c>
      <c r="BC59" s="17">
        <f>MIN(MAX(L59,BA59), BB59)</f>
        <v>1.2315760366064501</v>
      </c>
      <c r="BD59" s="17">
        <f>BC59-$BC$164 + 1</f>
        <v>2.9441886799740793</v>
      </c>
      <c r="BE59" s="1">
        <v>0</v>
      </c>
      <c r="BF59" s="49">
        <v>0</v>
      </c>
      <c r="BG59" s="49">
        <v>0</v>
      </c>
      <c r="BH59" s="16">
        <v>1</v>
      </c>
      <c r="BI59" s="12">
        <f>(AZ59^4)*AV59*BE59</f>
        <v>0</v>
      </c>
      <c r="BJ59" s="12">
        <f>(BD59^4) *AT59*BF59</f>
        <v>0</v>
      </c>
      <c r="BK59" s="12">
        <f>(BD59^4)*AU59*BG59*BH59</f>
        <v>0</v>
      </c>
      <c r="BL59" s="12">
        <f>MIN(BI59, 0.05*BI$164)</f>
        <v>0</v>
      </c>
      <c r="BM59" s="12">
        <f>MIN(BJ59, 0.05*BJ$164)</f>
        <v>0</v>
      </c>
      <c r="BN59" s="12">
        <f>MIN(BK59, 0.05*BK$164)</f>
        <v>0</v>
      </c>
      <c r="BO59" s="9">
        <f>BL59/$BL$164</f>
        <v>0</v>
      </c>
      <c r="BP59" s="9">
        <f>BM59/$BM$164</f>
        <v>0</v>
      </c>
      <c r="BQ59" s="45">
        <f>BN59/$BN$164</f>
        <v>0</v>
      </c>
      <c r="BR59" s="16">
        <f>O59</f>
        <v>2</v>
      </c>
      <c r="BS59" s="55">
        <v>0</v>
      </c>
      <c r="BT59" s="10">
        <f>$D$170*BO59</f>
        <v>0</v>
      </c>
      <c r="BU59" s="14">
        <f>BT59-BS59</f>
        <v>0</v>
      </c>
      <c r="BV59" s="94">
        <f>IF(BU59&gt;1, 1, 0)</f>
        <v>0</v>
      </c>
      <c r="BW59" s="81">
        <f>IF(O59&lt;=0,P59, IF(O59=1,Q59, IF(O59=2,R59, IF(O59=3,S59, IF(O59-4,T59, IF(O59=5, U59, V59))))))</f>
        <v>47.41</v>
      </c>
      <c r="BX59" s="41">
        <f>IF(O59&lt;=0,AD59, IF(O59=1,AE59, IF(O59=2,AF59, IF(O59=3,AG59, IF(O59=4,AH59, IF(O59=5, AI59, AJ59))))))</f>
        <v>46.81</v>
      </c>
      <c r="BY59" s="80">
        <f>IF(O59&gt;=0,W59, IF(O59=-1,X59, IF(O59=-2,Y59, IF(O59=-3,Z59, IF(O59=-4,AA59, IF(O59=-5, AB59, AC59))))))</f>
        <v>49.05</v>
      </c>
      <c r="BZ59" s="79">
        <f>IF(O59&gt;=0,AK59, IF(O59=-1,AL59, IF(O59=-2,AM59, IF(O59=-3,AN59, IF(O59=-4,AO59, IF(O59=-5, AP59, AQ59))))))</f>
        <v>48.72</v>
      </c>
      <c r="CA59" s="54">
        <f>IF(C59&gt;0, IF(BU59 &gt;0, BW59, BY59), IF(BU59&gt;0, BX59, BZ59))</f>
        <v>48.72</v>
      </c>
      <c r="CB59" s="1">
        <f>BU59/CA59</f>
        <v>0</v>
      </c>
      <c r="CC59" s="42" t="e">
        <f>BS59/BT59</f>
        <v>#DIV/0!</v>
      </c>
      <c r="CD59" s="55">
        <v>720</v>
      </c>
      <c r="CE59" s="55">
        <v>7584</v>
      </c>
      <c r="CF59" s="55">
        <v>96</v>
      </c>
      <c r="CG59" s="6">
        <f>SUM(CD59:CF59)</f>
        <v>8400</v>
      </c>
      <c r="CH59" s="10">
        <f>BP59*$D$169</f>
        <v>0</v>
      </c>
      <c r="CI59" s="1">
        <f>CH59-CG59</f>
        <v>-8400</v>
      </c>
      <c r="CJ59" s="97">
        <f>IF(CI59&gt;1, 1, 0)</f>
        <v>0</v>
      </c>
      <c r="CK59" s="81">
        <f>IF(O59&lt;=0,Q59, IF(O59=1,R59, IF(O59=2,S59, IF(O59=3,T59, IF(O59=4,U59,V59)))))</f>
        <v>47.61</v>
      </c>
      <c r="CL59" s="41">
        <f>IF(O59&lt;=0,AE59, IF(O59=1,AF59, IF(O59=2,AG59, IF(O59=3,AH59, IF(O59=4,AI59,AJ59)))))</f>
        <v>47.19</v>
      </c>
      <c r="CM59" s="80">
        <f>IF(O59&gt;=0,X59, IF(O59=-1,Y59, IF(O59=-2,Z59, IF(O59=-3,AA59, IF(O59=-4,AB59, AC59)))))</f>
        <v>48.73</v>
      </c>
      <c r="CN59" s="79">
        <f>IF(O59&gt;=0,AL59, IF(O59=-1,AM59, IF(O59=-2,AN59, IF(O59=-3,AO59, IF(O59=-4,AP59, AQ59)))))</f>
        <v>48.55</v>
      </c>
      <c r="CO59" s="54">
        <f>IF(C59&gt;0, IF(CI59 &gt;0, CK59, CM59), IF(CI59&gt;0, CL59, CN59))</f>
        <v>48.55</v>
      </c>
      <c r="CP59" s="1">
        <f>CI59/CO59</f>
        <v>-173.01750772399589</v>
      </c>
      <c r="CQ59" s="42" t="e">
        <f>CG59/CH59</f>
        <v>#DIV/0!</v>
      </c>
      <c r="CR59" s="11">
        <f>BS59+CG59+CT59</f>
        <v>8928</v>
      </c>
      <c r="CS59" s="47">
        <f>BT59+CH59+CU59</f>
        <v>0</v>
      </c>
      <c r="CT59" s="55">
        <v>528</v>
      </c>
      <c r="CU59" s="10">
        <f>BQ59*$D$172</f>
        <v>0</v>
      </c>
      <c r="CV59" s="30">
        <f>CU59-CT59</f>
        <v>-528</v>
      </c>
      <c r="CW59" s="97">
        <f>IF(CV59&gt;1, 1, 0)</f>
        <v>0</v>
      </c>
      <c r="CX59" s="81">
        <f>IF(O59&lt;=0,R59, IF(O59=1,S59, IF(O59=2,T59, IF(O59=3,U59, V59))))</f>
        <v>47.78</v>
      </c>
      <c r="CY59" s="41">
        <f>IF(O59&lt;=0,AF59, IF(O59=1,AG59, IF(O59=2,AH59, IF(O59=3,AI59, AJ59))))</f>
        <v>47.53</v>
      </c>
      <c r="CZ59" s="80">
        <f>IF(O59&gt;=0,Y59, IF(O59=-1,Z59, IF(O59=-2,AA59, IF(O59=-3,AB59,  AC59))))</f>
        <v>48.39</v>
      </c>
      <c r="DA59" s="79">
        <f>IF(O59&gt;=0,AM59, IF(O59=-1,AN59, IF(O59=-2,AO59, IF(O59=-3,AP59, AQ59))))</f>
        <v>48.44</v>
      </c>
      <c r="DB59" s="54">
        <f>IF(C59&gt;0, IF(CV59 &gt;0, CX59, CZ59), IF(CV59&gt;0, CY59, DA59))</f>
        <v>48.44</v>
      </c>
      <c r="DC59" s="43">
        <f>CV59/DB59</f>
        <v>-10.900082576383156</v>
      </c>
      <c r="DD59" s="44">
        <v>0</v>
      </c>
      <c r="DE59" s="10">
        <f>BQ59*$DD$167</f>
        <v>0</v>
      </c>
      <c r="DF59" s="30">
        <f>DE59-DD59</f>
        <v>0</v>
      </c>
      <c r="DG59" s="34">
        <f>DF59*(DF59&lt;&gt;0)</f>
        <v>0</v>
      </c>
      <c r="DH59" s="21">
        <f>DG59/$DG$164</f>
        <v>0</v>
      </c>
      <c r="DI59" s="89">
        <f>DH59 * $DF$164</f>
        <v>0</v>
      </c>
      <c r="DJ59" s="91">
        <f>DB59</f>
        <v>48.44</v>
      </c>
      <c r="DK59" s="43">
        <f>DI59/DJ59</f>
        <v>0</v>
      </c>
      <c r="DL59" s="16">
        <f>O59</f>
        <v>2</v>
      </c>
      <c r="DM59" s="53">
        <f>CR59+CT59</f>
        <v>9456</v>
      </c>
      <c r="DN59">
        <f>E59/$E$164</f>
        <v>2.0184141843853795E-2</v>
      </c>
      <c r="DO59">
        <f>MAX(0,K59)</f>
        <v>0.63083994569049495</v>
      </c>
      <c r="DP59">
        <f>DO59/$DO$164</f>
        <v>6.8675858984435442E-3</v>
      </c>
      <c r="DQ59">
        <f>DN59*DP59*BF59</f>
        <v>0</v>
      </c>
      <c r="DR59">
        <f>DQ59/$DQ$164</f>
        <v>0</v>
      </c>
      <c r="DS59" s="1">
        <f>$DS$166*DR59</f>
        <v>0</v>
      </c>
      <c r="DT59" s="55">
        <v>0</v>
      </c>
      <c r="DU59" s="1">
        <f>DS59-DT59</f>
        <v>0</v>
      </c>
      <c r="DV59" t="e">
        <f>DT59/DS59</f>
        <v>#DIV/0!</v>
      </c>
    </row>
    <row r="60" spans="1:126" x14ac:dyDescent="0.2">
      <c r="A60" s="22" t="s">
        <v>277</v>
      </c>
      <c r="B60">
        <v>1</v>
      </c>
      <c r="C60">
        <v>0</v>
      </c>
      <c r="D60">
        <v>0.78106272473032301</v>
      </c>
      <c r="E60">
        <v>0.21893727526967599</v>
      </c>
      <c r="F60">
        <v>0.98967024235200596</v>
      </c>
      <c r="G60">
        <v>0.88591725867112403</v>
      </c>
      <c r="H60">
        <v>0.77893857083159201</v>
      </c>
      <c r="I60">
        <v>0.830707604000545</v>
      </c>
      <c r="J60">
        <v>0.69462072826085197</v>
      </c>
      <c r="K60">
        <v>0.27431204854229102</v>
      </c>
      <c r="L60">
        <v>1.51216111239402</v>
      </c>
      <c r="M60">
        <f>HARMEAN(D60,F60:F60, I60)</f>
        <v>0.85848270774580315</v>
      </c>
      <c r="N60">
        <f>0.6*TAN(3*(1-M60) - 1.5)</f>
        <v>-1.1105401107704616</v>
      </c>
      <c r="O60" s="83">
        <v>0</v>
      </c>
      <c r="P60">
        <v>6.2</v>
      </c>
      <c r="Q60">
        <v>6.25</v>
      </c>
      <c r="R60">
        <v>6.28</v>
      </c>
      <c r="S60">
        <v>6.31</v>
      </c>
      <c r="T60">
        <v>6.35</v>
      </c>
      <c r="U60">
        <v>6.36</v>
      </c>
      <c r="V60">
        <v>6.5</v>
      </c>
      <c r="W60" s="72">
        <v>6.5</v>
      </c>
      <c r="X60" s="68">
        <v>6.47</v>
      </c>
      <c r="Y60" s="68">
        <v>6.44</v>
      </c>
      <c r="Z60" s="68">
        <v>6.41</v>
      </c>
      <c r="AA60" s="68">
        <v>6.35</v>
      </c>
      <c r="AB60" s="68">
        <v>6.32</v>
      </c>
      <c r="AC60" s="68">
        <v>6.29</v>
      </c>
      <c r="AD60" s="76">
        <v>6.24</v>
      </c>
      <c r="AE60">
        <v>6.25</v>
      </c>
      <c r="AF60">
        <v>6.31</v>
      </c>
      <c r="AG60">
        <v>6.33</v>
      </c>
      <c r="AH60">
        <v>6.37</v>
      </c>
      <c r="AI60">
        <v>6.46</v>
      </c>
      <c r="AJ60">
        <v>6.6</v>
      </c>
      <c r="AK60" s="72">
        <v>6.55</v>
      </c>
      <c r="AL60">
        <v>6.5</v>
      </c>
      <c r="AM60">
        <v>6.46</v>
      </c>
      <c r="AN60">
        <v>6.43</v>
      </c>
      <c r="AO60">
        <v>6.4</v>
      </c>
      <c r="AP60">
        <v>6.37</v>
      </c>
      <c r="AQ60">
        <v>6.31</v>
      </c>
      <c r="AR60">
        <v>6.35</v>
      </c>
      <c r="AS60" s="87">
        <f>0.5 * (D60-MAX($D$3:$D$163))/(MIN($D$3:$D$163)-MAX($D$3:$D$163)) + 0.75</f>
        <v>0.86061768268066241</v>
      </c>
      <c r="AT60" s="17">
        <f>AZ60^N60</f>
        <v>0.82526684037888287</v>
      </c>
      <c r="AU60" s="17">
        <f>(AT60+AV60)/2</f>
        <v>0.54885979203842461</v>
      </c>
      <c r="AV60" s="17">
        <f>BD60^N60</f>
        <v>0.27245274369796624</v>
      </c>
      <c r="AW60" s="17">
        <f>PERCENTILE($K$2:$K$163, 0.05)</f>
        <v>8.5526163141549191E-2</v>
      </c>
      <c r="AX60" s="17">
        <f>PERCENTILE($K$2:$K$163, 0.95)</f>
        <v>0.95961795254787896</v>
      </c>
      <c r="AY60" s="17">
        <f>MIN(MAX(K60,AW60), AX60)</f>
        <v>0.27431204854229102</v>
      </c>
      <c r="AZ60" s="17">
        <f>AY60-$AY$164+1</f>
        <v>1.1887858854007418</v>
      </c>
      <c r="BA60" s="17">
        <f>PERCENTILE($L$2:$L$163, 0.02)</f>
        <v>-0.71261264336762919</v>
      </c>
      <c r="BB60" s="17">
        <f>PERCENTILE($L$2:$L$163, 0.98)</f>
        <v>1.6035625674371927</v>
      </c>
      <c r="BC60" s="17">
        <f>MIN(MAX(L60,BA60), BB60)</f>
        <v>1.51216111239402</v>
      </c>
      <c r="BD60" s="17">
        <f>BC60-$BC$164 + 1</f>
        <v>3.2247737557616492</v>
      </c>
      <c r="BE60" s="1">
        <v>0</v>
      </c>
      <c r="BF60" s="50">
        <v>0.5</v>
      </c>
      <c r="BG60" s="15">
        <v>1</v>
      </c>
      <c r="BH60" s="16">
        <v>1</v>
      </c>
      <c r="BI60" s="12">
        <f>(AZ60^4)*AV60*BE60</f>
        <v>0</v>
      </c>
      <c r="BJ60" s="12">
        <f>(BD60^4) *AT60*BF60</f>
        <v>44.623271056550379</v>
      </c>
      <c r="BK60" s="12">
        <f>(BD60^4)*AU60*BG60*BH60</f>
        <v>59.355151749289156</v>
      </c>
      <c r="BL60" s="12">
        <f>MIN(BI60, 0.05*BI$164)</f>
        <v>0</v>
      </c>
      <c r="BM60" s="12">
        <f>MIN(BJ60, 0.05*BJ$164)</f>
        <v>44.623271056550379</v>
      </c>
      <c r="BN60" s="12">
        <f>MIN(BK60, 0.05*BK$164)</f>
        <v>59.355151749289156</v>
      </c>
      <c r="BO60" s="9">
        <f>BL60/$BL$164</f>
        <v>0</v>
      </c>
      <c r="BP60" s="9">
        <f>BM60/$BM$164</f>
        <v>1.7174206616487539E-2</v>
      </c>
      <c r="BQ60" s="45">
        <f>BN60/$BN$164</f>
        <v>1.6590551955232964E-2</v>
      </c>
      <c r="BR60" s="16">
        <f>O60</f>
        <v>0</v>
      </c>
      <c r="BS60" s="55">
        <v>0</v>
      </c>
      <c r="BT60" s="10">
        <f>$D$170*BO60</f>
        <v>0</v>
      </c>
      <c r="BU60" s="14">
        <f>BT60-BS60</f>
        <v>0</v>
      </c>
      <c r="BV60" s="94">
        <f>IF(BU60&gt;1, 1, 0)</f>
        <v>0</v>
      </c>
      <c r="BW60" s="81">
        <f>IF(O60&lt;=0,P60, IF(O60=1,Q60, IF(O60=2,R60, IF(O60=3,S60, IF(O60-4,T60, IF(O60=5, U60, V60))))))</f>
        <v>6.2</v>
      </c>
      <c r="BX60" s="41">
        <f>IF(O60&lt;=0,AD60, IF(O60=1,AE60, IF(O60=2,AF60, IF(O60=3,AG60, IF(O60=4,AH60, IF(O60=5, AI60, AJ60))))))</f>
        <v>6.24</v>
      </c>
      <c r="BY60" s="80">
        <f>IF(O60&gt;=0,W60, IF(O60=-1,X60, IF(O60=-2,Y60, IF(O60=-3,Z60, IF(O60=-4,AA60, IF(O60=-5, AB60, AC60))))))</f>
        <v>6.5</v>
      </c>
      <c r="BZ60" s="79">
        <f>IF(O60&gt;=0,AK60, IF(O60=-1,AL60, IF(O60=-2,AM60, IF(O60=-3,AN60, IF(O60=-4,AO60, IF(O60=-5, AP60, AQ60))))))</f>
        <v>6.55</v>
      </c>
      <c r="CA60" s="54">
        <f>IF(C60&gt;0, IF(BU60 &gt;0, BW60, BY60), IF(BU60&gt;0, BX60, BZ60))</f>
        <v>6.55</v>
      </c>
      <c r="CB60" s="1">
        <f>BU60/CA60</f>
        <v>0</v>
      </c>
      <c r="CC60" s="42" t="e">
        <f>BS60/BT60</f>
        <v>#DIV/0!</v>
      </c>
      <c r="CD60" s="55">
        <v>0</v>
      </c>
      <c r="CE60" s="55">
        <v>0</v>
      </c>
      <c r="CF60" s="55">
        <v>0</v>
      </c>
      <c r="CG60" s="6">
        <f>SUM(CD60:CF60)</f>
        <v>0</v>
      </c>
      <c r="CH60" s="10">
        <f>BP60*$D$169</f>
        <v>2484.5361398095501</v>
      </c>
      <c r="CI60" s="1">
        <f>CH60-CG60</f>
        <v>2484.5361398095501</v>
      </c>
      <c r="CJ60" s="97">
        <f>IF(CI60&gt;1, 1, 0)</f>
        <v>1</v>
      </c>
      <c r="CK60" s="81">
        <f>IF(O60&lt;=0,Q60, IF(O60=1,R60, IF(O60=2,S60, IF(O60=3,T60, IF(O60=4,U60,V60)))))</f>
        <v>6.25</v>
      </c>
      <c r="CL60" s="41">
        <f>IF(O60&lt;=0,AE60, IF(O60=1,AF60, IF(O60=2,AG60, IF(O60=3,AH60, IF(O60=4,AI60,AJ60)))))</f>
        <v>6.25</v>
      </c>
      <c r="CM60" s="80">
        <f>IF(O60&gt;=0,X60, IF(O60=-1,Y60, IF(O60=-2,Z60, IF(O60=-3,AA60, IF(O60=-4,AB60, AC60)))))</f>
        <v>6.47</v>
      </c>
      <c r="CN60" s="79">
        <f>IF(O60&gt;=0,AL60, IF(O60=-1,AM60, IF(O60=-2,AN60, IF(O60=-3,AO60, IF(O60=-4,AP60, AQ60)))))</f>
        <v>6.5</v>
      </c>
      <c r="CO60" s="54">
        <f>IF(C60&gt;0, IF(CI60 &gt;0, CK60, CM60), IF(CI60&gt;0, CL60, CN60))</f>
        <v>6.25</v>
      </c>
      <c r="CP60" s="1">
        <f>CI60/CO60</f>
        <v>397.52578236952803</v>
      </c>
      <c r="CQ60" s="42">
        <f>CG60/CH60</f>
        <v>0</v>
      </c>
      <c r="CR60" s="11">
        <f>BS60+CG60+CT60</f>
        <v>0</v>
      </c>
      <c r="CS60" s="47">
        <f>BT60+CH60+CU60</f>
        <v>2608.5153437047716</v>
      </c>
      <c r="CT60" s="55">
        <v>0</v>
      </c>
      <c r="CU60" s="10">
        <f>BQ60*$D$172</f>
        <v>123.97920389522132</v>
      </c>
      <c r="CV60" s="30">
        <f>CU60-CT60</f>
        <v>123.97920389522132</v>
      </c>
      <c r="CW60" s="97">
        <f>IF(CV60&gt;1, 1, 0)</f>
        <v>1</v>
      </c>
      <c r="CX60" s="81">
        <f>IF(O60&lt;=0,R60, IF(O60=1,S60, IF(O60=2,T60, IF(O60=3,U60, V60))))</f>
        <v>6.28</v>
      </c>
      <c r="CY60" s="41">
        <f>IF(O60&lt;=0,AF60, IF(O60=1,AG60, IF(O60=2,AH60, IF(O60=3,AI60, AJ60))))</f>
        <v>6.31</v>
      </c>
      <c r="CZ60" s="80">
        <f>IF(O60&gt;=0,Y60, IF(O60=-1,Z60, IF(O60=-2,AA60, IF(O60=-3,AB60,  AC60))))</f>
        <v>6.44</v>
      </c>
      <c r="DA60" s="79">
        <f>IF(O60&gt;=0,AM60, IF(O60=-1,AN60, IF(O60=-2,AO60, IF(O60=-3,AP60, AQ60))))</f>
        <v>6.46</v>
      </c>
      <c r="DB60" s="54">
        <f>IF(C60&gt;0, IF(CV60 &gt;0, CX60, CZ60), IF(CV60&gt;0, CY60, DA60))</f>
        <v>6.31</v>
      </c>
      <c r="DC60" s="43">
        <f>CV60/DB60</f>
        <v>19.648051330462966</v>
      </c>
      <c r="DD60" s="44">
        <v>0</v>
      </c>
      <c r="DE60" s="10">
        <f>BQ60*$DD$167</f>
        <v>76.771783739723219</v>
      </c>
      <c r="DF60" s="30">
        <f>DE60-DD60</f>
        <v>76.771783739723219</v>
      </c>
      <c r="DG60" s="34">
        <f>DF60*(DF60&lt;&gt;0)</f>
        <v>76.771783739723219</v>
      </c>
      <c r="DH60" s="21">
        <f>DG60/$DG$164</f>
        <v>1.6590551955232975E-2</v>
      </c>
      <c r="DI60" s="89">
        <f>DH60 * $DF$164</f>
        <v>76.771783739723219</v>
      </c>
      <c r="DJ60" s="91">
        <f>DB60</f>
        <v>6.31</v>
      </c>
      <c r="DK60" s="43">
        <f>DI60/DJ60</f>
        <v>12.166685220241398</v>
      </c>
      <c r="DL60" s="16">
        <f>O60</f>
        <v>0</v>
      </c>
      <c r="DM60" s="53">
        <f>CR60+CT60</f>
        <v>0</v>
      </c>
      <c r="DN60">
        <f>E60/$E$164</f>
        <v>4.4654459953297806E-3</v>
      </c>
      <c r="DO60">
        <f>MAX(0,K60)</f>
        <v>0.27431204854229102</v>
      </c>
      <c r="DP60">
        <f>DO60/$DO$164</f>
        <v>2.9862749960771606E-3</v>
      </c>
      <c r="DQ60">
        <f>DN60*DP60*BF60</f>
        <v>6.6675248610931063E-6</v>
      </c>
      <c r="DR60">
        <f>DQ60/$DQ$164</f>
        <v>1.7871608762980726E-3</v>
      </c>
      <c r="DS60" s="1">
        <f>$DS$166*DR60</f>
        <v>141.82414487096207</v>
      </c>
      <c r="DT60" s="55">
        <v>0</v>
      </c>
      <c r="DU60" s="1">
        <f>DS60-DT60</f>
        <v>141.82414487096207</v>
      </c>
      <c r="DV60">
        <f>DT60/DS60</f>
        <v>0</v>
      </c>
    </row>
    <row r="61" spans="1:126" x14ac:dyDescent="0.2">
      <c r="A61" s="22" t="s">
        <v>128</v>
      </c>
      <c r="B61">
        <v>1</v>
      </c>
      <c r="C61">
        <v>1</v>
      </c>
      <c r="D61">
        <v>0.32649253731343197</v>
      </c>
      <c r="E61">
        <v>0.67350746268656703</v>
      </c>
      <c r="F61">
        <v>0.548802946593001</v>
      </c>
      <c r="G61">
        <v>0.102910602910602</v>
      </c>
      <c r="H61">
        <v>0.32640332640332598</v>
      </c>
      <c r="I61">
        <v>0.18327673914654999</v>
      </c>
      <c r="J61">
        <v>0.22648177053822699</v>
      </c>
      <c r="K61">
        <v>0.353098909313799</v>
      </c>
      <c r="L61">
        <v>0.305715905061967</v>
      </c>
      <c r="M61">
        <f>HARMEAN(D61,F61:F61, I61)</f>
        <v>0.29010075943216779</v>
      </c>
      <c r="N61">
        <f>0.6*TAN(3*(1-M61) - 1.5)</f>
        <v>0.43719111557821422</v>
      </c>
      <c r="O61" s="83">
        <v>0</v>
      </c>
      <c r="P61">
        <v>29.79</v>
      </c>
      <c r="Q61">
        <v>30.09</v>
      </c>
      <c r="R61">
        <v>30.32</v>
      </c>
      <c r="S61">
        <v>30.74</v>
      </c>
      <c r="T61">
        <v>30.99</v>
      </c>
      <c r="U61">
        <v>31.28</v>
      </c>
      <c r="V61">
        <v>32.08</v>
      </c>
      <c r="W61" s="72">
        <v>32.51</v>
      </c>
      <c r="X61" s="68">
        <v>32.39</v>
      </c>
      <c r="Y61" s="68">
        <v>32.29</v>
      </c>
      <c r="Z61" s="68">
        <v>32.04</v>
      </c>
      <c r="AA61" s="68">
        <v>31.68</v>
      </c>
      <c r="AB61" s="68">
        <v>31.35</v>
      </c>
      <c r="AC61" s="68">
        <v>31.21</v>
      </c>
      <c r="AD61" s="76">
        <v>29.95</v>
      </c>
      <c r="AE61">
        <v>30.39</v>
      </c>
      <c r="AF61">
        <v>30.47</v>
      </c>
      <c r="AG61">
        <v>30.57</v>
      </c>
      <c r="AH61">
        <v>30.81</v>
      </c>
      <c r="AI61">
        <v>30.98</v>
      </c>
      <c r="AJ61">
        <v>32.06</v>
      </c>
      <c r="AK61" s="72">
        <v>32.86</v>
      </c>
      <c r="AL61">
        <v>32.4</v>
      </c>
      <c r="AM61">
        <v>32.32</v>
      </c>
      <c r="AN61">
        <v>32</v>
      </c>
      <c r="AO61">
        <v>31.8</v>
      </c>
      <c r="AP61">
        <v>31.56</v>
      </c>
      <c r="AQ61">
        <v>31.29</v>
      </c>
      <c r="AR61">
        <v>31.48</v>
      </c>
      <c r="AS61" s="87">
        <f>0.5 * (D61-MAX($D$3:$D$163))/(MIN($D$3:$D$163)-MAX($D$3:$D$163)) + 0.75</f>
        <v>1.0902884899282357</v>
      </c>
      <c r="AT61" s="17">
        <f>AZ61^N61</f>
        <v>1.1092229176085493</v>
      </c>
      <c r="AU61" s="17">
        <f>(AT61+AV61)/2</f>
        <v>1.2342996697479114</v>
      </c>
      <c r="AV61" s="17">
        <f>BD61^N61</f>
        <v>1.3593764218872735</v>
      </c>
      <c r="AW61" s="17">
        <f>PERCENTILE($K$2:$K$163, 0.05)</f>
        <v>8.5526163141549191E-2</v>
      </c>
      <c r="AX61" s="17">
        <f>PERCENTILE($K$2:$K$163, 0.95)</f>
        <v>0.95961795254787896</v>
      </c>
      <c r="AY61" s="17">
        <f>MIN(MAX(K61,AW61), AX61)</f>
        <v>0.353098909313799</v>
      </c>
      <c r="AZ61" s="17">
        <f>AY61-$AY$164+1</f>
        <v>1.2675727461722497</v>
      </c>
      <c r="BA61" s="17">
        <f>PERCENTILE($L$2:$L$163, 0.02)</f>
        <v>-0.71261264336762919</v>
      </c>
      <c r="BB61" s="17">
        <f>PERCENTILE($L$2:$L$163, 0.98)</f>
        <v>1.6035625674371927</v>
      </c>
      <c r="BC61" s="17">
        <f>MIN(MAX(L61,BA61), BB61)</f>
        <v>0.305715905061967</v>
      </c>
      <c r="BD61" s="17">
        <f>BC61-$BC$164 + 1</f>
        <v>2.0183285484295963</v>
      </c>
      <c r="BE61" s="1">
        <v>1</v>
      </c>
      <c r="BF61" s="15">
        <v>1</v>
      </c>
      <c r="BG61" s="15">
        <v>1</v>
      </c>
      <c r="BH61" s="16">
        <v>1</v>
      </c>
      <c r="BI61" s="12">
        <f>(AZ61^4)*AV61*BE61</f>
        <v>3.509387336878246</v>
      </c>
      <c r="BJ61" s="12">
        <f>(BD61^4) *AT61*BF61</f>
        <v>18.407138777084814</v>
      </c>
      <c r="BK61" s="12">
        <f>(BD61^4)*AU61*BG61*BH61</f>
        <v>20.482740622185506</v>
      </c>
      <c r="BL61" s="12">
        <f>MIN(BI61, 0.05*BI$164)</f>
        <v>3.509387336878246</v>
      </c>
      <c r="BM61" s="12">
        <f>MIN(BJ61, 0.05*BJ$164)</f>
        <v>18.407138777084814</v>
      </c>
      <c r="BN61" s="12">
        <f>MIN(BK61, 0.05*BK$164)</f>
        <v>20.482740622185506</v>
      </c>
      <c r="BO61" s="9">
        <f>BL61/$BL$164</f>
        <v>9.733610202908782E-3</v>
      </c>
      <c r="BP61" s="9">
        <f>BM61/$BM$164</f>
        <v>7.0843754187224469E-3</v>
      </c>
      <c r="BQ61" s="45">
        <f>BN61/$BN$164</f>
        <v>5.7251976022788817E-3</v>
      </c>
      <c r="BR61" s="16">
        <f>O61</f>
        <v>0</v>
      </c>
      <c r="BS61" s="55">
        <v>818</v>
      </c>
      <c r="BT61" s="10">
        <f>$D$170*BO61</f>
        <v>1020.3307509972185</v>
      </c>
      <c r="BU61" s="14">
        <f>BT61-BS61</f>
        <v>202.3307509972185</v>
      </c>
      <c r="BV61" s="94">
        <f>IF(BU61&gt;1, 1, 0)</f>
        <v>1</v>
      </c>
      <c r="BW61" s="81">
        <f>IF(O61&lt;=0,P61, IF(O61=1,Q61, IF(O61=2,R61, IF(O61=3,S61, IF(O61-4,T61, IF(O61=5, U61, V61))))))</f>
        <v>29.79</v>
      </c>
      <c r="BX61" s="41">
        <f>IF(O61&lt;=0,AD61, IF(O61=1,AE61, IF(O61=2,AF61, IF(O61=3,AG61, IF(O61=4,AH61, IF(O61=5, AI61, AJ61))))))</f>
        <v>29.95</v>
      </c>
      <c r="BY61" s="80">
        <f>IF(O61&gt;=0,W61, IF(O61=-1,X61, IF(O61=-2,Y61, IF(O61=-3,Z61, IF(O61=-4,AA61, IF(O61=-5, AB61, AC61))))))</f>
        <v>32.51</v>
      </c>
      <c r="BZ61" s="79">
        <f>IF(O61&gt;=0,AK61, IF(O61=-1,AL61, IF(O61=-2,AM61, IF(O61=-3,AN61, IF(O61=-4,AO61, IF(O61=-5, AP61, AQ61))))))</f>
        <v>32.86</v>
      </c>
      <c r="CA61" s="54">
        <f>IF(C61&gt;0, IF(BU61 &gt;0, BW61, BY61), IF(BU61&gt;0, BX61, BZ61))</f>
        <v>29.79</v>
      </c>
      <c r="CB61" s="1">
        <f>BU61/CA61</f>
        <v>6.7919016783222057</v>
      </c>
      <c r="CC61" s="42">
        <f>BS61/BT61</f>
        <v>0.80170082024924672</v>
      </c>
      <c r="CD61" s="55">
        <v>1794</v>
      </c>
      <c r="CE61" s="55">
        <v>1416</v>
      </c>
      <c r="CF61" s="55">
        <v>0</v>
      </c>
      <c r="CG61" s="6">
        <f>SUM(CD61:CF61)</f>
        <v>3210</v>
      </c>
      <c r="CH61" s="10">
        <f>BP61*$D$169</f>
        <v>1024.8733550752029</v>
      </c>
      <c r="CI61" s="1">
        <f>CH61-CG61</f>
        <v>-2185.1266449247969</v>
      </c>
      <c r="CJ61" s="97">
        <f>IF(CI61&gt;1, 1, 0)</f>
        <v>0</v>
      </c>
      <c r="CK61" s="81">
        <f>IF(O61&lt;=0,Q61, IF(O61=1,R61, IF(O61=2,S61, IF(O61=3,T61, IF(O61=4,U61,V61)))))</f>
        <v>30.09</v>
      </c>
      <c r="CL61" s="41">
        <f>IF(O61&lt;=0,AE61, IF(O61=1,AF61, IF(O61=2,AG61, IF(O61=3,AH61, IF(O61=4,AI61,AJ61)))))</f>
        <v>30.39</v>
      </c>
      <c r="CM61" s="80">
        <f>IF(O61&gt;=0,X61, IF(O61=-1,Y61, IF(O61=-2,Z61, IF(O61=-3,AA61, IF(O61=-4,AB61, AC61)))))</f>
        <v>32.39</v>
      </c>
      <c r="CN61" s="79">
        <f>IF(O61&gt;=0,AL61, IF(O61=-1,AM61, IF(O61=-2,AN61, IF(O61=-3,AO61, IF(O61=-4,AP61, AQ61)))))</f>
        <v>32.4</v>
      </c>
      <c r="CO61" s="54">
        <f>IF(C61&gt;0, IF(CI61 &gt;0, CK61, CM61), IF(CI61&gt;0, CL61, CN61))</f>
        <v>32.39</v>
      </c>
      <c r="CP61" s="1">
        <f>CI61/CO61</f>
        <v>-67.463002313207681</v>
      </c>
      <c r="CQ61" s="42">
        <f>CG61/CH61</f>
        <v>3.1320943061930393</v>
      </c>
      <c r="CR61" s="11">
        <f>BS61+CG61+CT61</f>
        <v>4217</v>
      </c>
      <c r="CS61" s="47">
        <f>BT61+CH61+CU61</f>
        <v>2087.9878207305392</v>
      </c>
      <c r="CT61" s="55">
        <v>189</v>
      </c>
      <c r="CU61" s="10">
        <f>BQ61*$D$172</f>
        <v>42.783714658117809</v>
      </c>
      <c r="CV61" s="30">
        <f>CU61-CT61</f>
        <v>-146.21628534188218</v>
      </c>
      <c r="CW61" s="97">
        <f>IF(CV61&gt;1, 1, 0)</f>
        <v>0</v>
      </c>
      <c r="CX61" s="81">
        <f>IF(O61&lt;=0,R61, IF(O61=1,S61, IF(O61=2,T61, IF(O61=3,U61, V61))))</f>
        <v>30.32</v>
      </c>
      <c r="CY61" s="41">
        <f>IF(O61&lt;=0,AF61, IF(O61=1,AG61, IF(O61=2,AH61, IF(O61=3,AI61, AJ61))))</f>
        <v>30.47</v>
      </c>
      <c r="CZ61" s="80">
        <f>IF(O61&gt;=0,Y61, IF(O61=-1,Z61, IF(O61=-2,AA61, IF(O61=-3,AB61,  AC61))))</f>
        <v>32.29</v>
      </c>
      <c r="DA61" s="79">
        <f>IF(O61&gt;=0,AM61, IF(O61=-1,AN61, IF(O61=-2,AO61, IF(O61=-3,AP61, AQ61))))</f>
        <v>32.32</v>
      </c>
      <c r="DB61" s="54">
        <f>IF(C61&gt;0, IF(CV61 &gt;0, CX61, CZ61), IF(CV61&gt;0, CY61, DA61))</f>
        <v>32.29</v>
      </c>
      <c r="DC61" s="43">
        <f>CV61/DB61</f>
        <v>-4.5282219059114954</v>
      </c>
      <c r="DD61" s="44">
        <v>0</v>
      </c>
      <c r="DE61" s="10">
        <f>BQ61*$DD$167</f>
        <v>26.493008392689386</v>
      </c>
      <c r="DF61" s="30">
        <f>DE61-DD61</f>
        <v>26.493008392689386</v>
      </c>
      <c r="DG61" s="34">
        <f>DF61*(DF61&lt;&gt;0)</f>
        <v>26.493008392689386</v>
      </c>
      <c r="DH61" s="21">
        <f>DG61/$DG$164</f>
        <v>5.7251976022788852E-3</v>
      </c>
      <c r="DI61" s="89">
        <f>DH61 * $DF$164</f>
        <v>26.493008392689386</v>
      </c>
      <c r="DJ61" s="91">
        <f>DB61</f>
        <v>32.29</v>
      </c>
      <c r="DK61" s="43">
        <f>DI61/DJ61</f>
        <v>0.82047099388942046</v>
      </c>
      <c r="DL61" s="16">
        <f>O61</f>
        <v>0</v>
      </c>
      <c r="DM61" s="53">
        <f>CR61+CT61</f>
        <v>4406</v>
      </c>
      <c r="DN61">
        <f>E61/$E$164</f>
        <v>1.3736862297084635E-2</v>
      </c>
      <c r="DO61">
        <f>MAX(0,K61)</f>
        <v>0.353098909313799</v>
      </c>
      <c r="DP61">
        <f>DO61/$DO$164</f>
        <v>3.8439815153192181E-3</v>
      </c>
      <c r="DQ61">
        <f>DN61*DP61*BF61</f>
        <v>5.2804244748478833E-5</v>
      </c>
      <c r="DR61">
        <f>DQ61/$DQ$164</f>
        <v>1.415363006257736E-2</v>
      </c>
      <c r="DS61" s="1">
        <f>$DS$166*DR61</f>
        <v>1123.1929408632502</v>
      </c>
      <c r="DT61" s="55">
        <v>1196</v>
      </c>
      <c r="DU61" s="1">
        <f>DS61-DT61</f>
        <v>-72.807059136749785</v>
      </c>
      <c r="DV61">
        <f>DT61/DS61</f>
        <v>1.064821507051845</v>
      </c>
    </row>
    <row r="62" spans="1:126" x14ac:dyDescent="0.2">
      <c r="A62" s="22" t="s">
        <v>177</v>
      </c>
      <c r="B62">
        <v>1</v>
      </c>
      <c r="C62">
        <v>1</v>
      </c>
      <c r="D62">
        <v>0.77147423092289202</v>
      </c>
      <c r="E62">
        <v>0.228525769077107</v>
      </c>
      <c r="F62">
        <v>0.95669447755264203</v>
      </c>
      <c r="G62">
        <v>0.117843710823234</v>
      </c>
      <c r="H62">
        <v>0.72168825741746701</v>
      </c>
      <c r="I62">
        <v>0.29162719748272398</v>
      </c>
      <c r="J62">
        <v>0.415835878972663</v>
      </c>
      <c r="K62">
        <v>0.618461006706848</v>
      </c>
      <c r="L62">
        <v>0.41759644565638598</v>
      </c>
      <c r="M62">
        <f>HARMEAN(D62,F62:F62, I62)</f>
        <v>0.51988375016371358</v>
      </c>
      <c r="N62">
        <f>0.6*TAN(3*(1-M62) - 1.5)</f>
        <v>-3.5833261873930759E-2</v>
      </c>
      <c r="O62" s="83">
        <v>0</v>
      </c>
      <c r="P62">
        <v>21.82</v>
      </c>
      <c r="Q62">
        <v>21.89</v>
      </c>
      <c r="R62">
        <v>21.98</v>
      </c>
      <c r="S62">
        <v>22.08</v>
      </c>
      <c r="T62">
        <v>22.22</v>
      </c>
      <c r="U62">
        <v>22.44</v>
      </c>
      <c r="V62">
        <v>22.66</v>
      </c>
      <c r="W62" s="72">
        <v>23.91</v>
      </c>
      <c r="X62" s="68">
        <v>23.65</v>
      </c>
      <c r="Y62" s="68">
        <v>23.35</v>
      </c>
      <c r="Z62" s="68">
        <v>23.24</v>
      </c>
      <c r="AA62" s="68">
        <v>23.07</v>
      </c>
      <c r="AB62" s="68">
        <v>22.74</v>
      </c>
      <c r="AC62" s="68">
        <v>22.41</v>
      </c>
      <c r="AD62" s="76">
        <v>21.43</v>
      </c>
      <c r="AE62">
        <v>21.94</v>
      </c>
      <c r="AF62">
        <v>22.19</v>
      </c>
      <c r="AG62">
        <v>22.38</v>
      </c>
      <c r="AH62">
        <v>22.5</v>
      </c>
      <c r="AI62">
        <v>22.66</v>
      </c>
      <c r="AJ62">
        <v>22.94</v>
      </c>
      <c r="AK62" s="72">
        <v>23.81</v>
      </c>
      <c r="AL62">
        <v>23.75</v>
      </c>
      <c r="AM62">
        <v>23.46</v>
      </c>
      <c r="AN62">
        <v>23.37</v>
      </c>
      <c r="AO62">
        <v>23.1</v>
      </c>
      <c r="AP62">
        <v>22.86</v>
      </c>
      <c r="AQ62">
        <v>22.64</v>
      </c>
      <c r="AR62">
        <v>22.82</v>
      </c>
      <c r="AS62" s="87">
        <f>0.5 * (D62-MAX($D$3:$D$163))/(MIN($D$3:$D$163)-MAX($D$3:$D$163)) + 0.75</f>
        <v>0.86546225272507094</v>
      </c>
      <c r="AT62" s="17">
        <f>AZ62^N62</f>
        <v>0.98480916313048428</v>
      </c>
      <c r="AU62" s="17">
        <f>(AT62+AV62)/2</f>
        <v>0.9790375906148312</v>
      </c>
      <c r="AV62" s="17">
        <f>BD62^N62</f>
        <v>0.97326601809917801</v>
      </c>
      <c r="AW62" s="17">
        <f>PERCENTILE($K$2:$K$163, 0.05)</f>
        <v>8.5526163141549191E-2</v>
      </c>
      <c r="AX62" s="17">
        <f>PERCENTILE($K$2:$K$163, 0.95)</f>
        <v>0.95961795254787896</v>
      </c>
      <c r="AY62" s="17">
        <f>MIN(MAX(K62,AW62), AX62)</f>
        <v>0.618461006706848</v>
      </c>
      <c r="AZ62" s="17">
        <f>AY62-$AY$164+1</f>
        <v>1.532934843565299</v>
      </c>
      <c r="BA62" s="17">
        <f>PERCENTILE($L$2:$L$163, 0.02)</f>
        <v>-0.71261264336762919</v>
      </c>
      <c r="BB62" s="17">
        <f>PERCENTILE($L$2:$L$163, 0.98)</f>
        <v>1.6035625674371927</v>
      </c>
      <c r="BC62" s="17">
        <f>MIN(MAX(L62,BA62), BB62)</f>
        <v>0.41759644565638598</v>
      </c>
      <c r="BD62" s="17">
        <f>BC62-$BC$164 + 1</f>
        <v>2.1302090890240151</v>
      </c>
      <c r="BE62" s="1">
        <v>0</v>
      </c>
      <c r="BF62" s="49">
        <v>0</v>
      </c>
      <c r="BG62" s="49">
        <v>0</v>
      </c>
      <c r="BH62" s="16">
        <v>1</v>
      </c>
      <c r="BI62" s="12">
        <f>(AZ62^4)*AV62*BE62</f>
        <v>0</v>
      </c>
      <c r="BJ62" s="12">
        <f>(BD62^4) *AT62*BF62</f>
        <v>0</v>
      </c>
      <c r="BK62" s="12">
        <f>(BD62^4)*AU62*BG62*BH62</f>
        <v>0</v>
      </c>
      <c r="BL62" s="12">
        <f>MIN(BI62, 0.05*BI$164)</f>
        <v>0</v>
      </c>
      <c r="BM62" s="12">
        <f>MIN(BJ62, 0.05*BJ$164)</f>
        <v>0</v>
      </c>
      <c r="BN62" s="12">
        <f>MIN(BK62, 0.05*BK$164)</f>
        <v>0</v>
      </c>
      <c r="BO62" s="9">
        <f>BL62/$BL$164</f>
        <v>0</v>
      </c>
      <c r="BP62" s="9">
        <f>BM62/$BM$164</f>
        <v>0</v>
      </c>
      <c r="BQ62" s="45">
        <f>BN62/$BN$164</f>
        <v>0</v>
      </c>
      <c r="BR62" s="16">
        <f>O62</f>
        <v>0</v>
      </c>
      <c r="BS62" s="55">
        <v>0</v>
      </c>
      <c r="BT62" s="10">
        <f>$D$170*BO62</f>
        <v>0</v>
      </c>
      <c r="BU62" s="14">
        <f>BT62-BS62</f>
        <v>0</v>
      </c>
      <c r="BV62" s="94">
        <f>IF(BU62&gt;1, 1, 0)</f>
        <v>0</v>
      </c>
      <c r="BW62" s="81">
        <f>IF(O62&lt;=0,P62, IF(O62=1,Q62, IF(O62=2,R62, IF(O62=3,S62, IF(O62-4,T62, IF(O62=5, U62, V62))))))</f>
        <v>21.82</v>
      </c>
      <c r="BX62" s="41">
        <f>IF(O62&lt;=0,AD62, IF(O62=1,AE62, IF(O62=2,AF62, IF(O62=3,AG62, IF(O62=4,AH62, IF(O62=5, AI62, AJ62))))))</f>
        <v>21.43</v>
      </c>
      <c r="BY62" s="80">
        <f>IF(O62&gt;=0,W62, IF(O62=-1,X62, IF(O62=-2,Y62, IF(O62=-3,Z62, IF(O62=-4,AA62, IF(O62=-5, AB62, AC62))))))</f>
        <v>23.91</v>
      </c>
      <c r="BZ62" s="79">
        <f>IF(O62&gt;=0,AK62, IF(O62=-1,AL62, IF(O62=-2,AM62, IF(O62=-3,AN62, IF(O62=-4,AO62, IF(O62=-5, AP62, AQ62))))))</f>
        <v>23.81</v>
      </c>
      <c r="CA62" s="54">
        <f>IF(C62&gt;0, IF(BU62 &gt;0, BW62, BY62), IF(BU62&gt;0, BX62, BZ62))</f>
        <v>23.91</v>
      </c>
      <c r="CB62" s="1">
        <f>BU62/CA62</f>
        <v>0</v>
      </c>
      <c r="CC62" s="42" t="e">
        <f>BS62/BT62</f>
        <v>#DIV/0!</v>
      </c>
      <c r="CD62" s="55">
        <v>68</v>
      </c>
      <c r="CE62" s="55">
        <v>822</v>
      </c>
      <c r="CF62" s="55">
        <v>0</v>
      </c>
      <c r="CG62" s="6">
        <f>SUM(CD62:CF62)</f>
        <v>890</v>
      </c>
      <c r="CH62" s="10">
        <f>BP62*$D$169</f>
        <v>0</v>
      </c>
      <c r="CI62" s="1">
        <f>CH62-CG62</f>
        <v>-890</v>
      </c>
      <c r="CJ62" s="97">
        <f>IF(CI62&gt;1, 1, 0)</f>
        <v>0</v>
      </c>
      <c r="CK62" s="81">
        <f>IF(O62&lt;=0,Q62, IF(O62=1,R62, IF(O62=2,S62, IF(O62=3,T62, IF(O62=4,U62,V62)))))</f>
        <v>21.89</v>
      </c>
      <c r="CL62" s="41">
        <f>IF(O62&lt;=0,AE62, IF(O62=1,AF62, IF(O62=2,AG62, IF(O62=3,AH62, IF(O62=4,AI62,AJ62)))))</f>
        <v>21.94</v>
      </c>
      <c r="CM62" s="80">
        <f>IF(O62&gt;=0,X62, IF(O62=-1,Y62, IF(O62=-2,Z62, IF(O62=-3,AA62, IF(O62=-4,AB62, AC62)))))</f>
        <v>23.65</v>
      </c>
      <c r="CN62" s="79">
        <f>IF(O62&gt;=0,AL62, IF(O62=-1,AM62, IF(O62=-2,AN62, IF(O62=-3,AO62, IF(O62=-4,AP62, AQ62)))))</f>
        <v>23.75</v>
      </c>
      <c r="CO62" s="54">
        <f>IF(C62&gt;0, IF(CI62 &gt;0, CK62, CM62), IF(CI62&gt;0, CL62, CN62))</f>
        <v>23.65</v>
      </c>
      <c r="CP62" s="1">
        <f>CI62/CO62</f>
        <v>-37.632135306553913</v>
      </c>
      <c r="CQ62" s="42" t="e">
        <f>CG62/CH62</f>
        <v>#DIV/0!</v>
      </c>
      <c r="CR62" s="11">
        <f>BS62+CG62+CT62</f>
        <v>890</v>
      </c>
      <c r="CS62" s="47">
        <f>BT62+CH62+CU62</f>
        <v>0</v>
      </c>
      <c r="CT62" s="55">
        <v>0</v>
      </c>
      <c r="CU62" s="10">
        <f>BQ62*$D$172</f>
        <v>0</v>
      </c>
      <c r="CV62" s="30">
        <f>CU62-CT62</f>
        <v>0</v>
      </c>
      <c r="CW62" s="97">
        <f>IF(CV62&gt;1, 1, 0)</f>
        <v>0</v>
      </c>
      <c r="CX62" s="81">
        <f>IF(O62&lt;=0,R62, IF(O62=1,S62, IF(O62=2,T62, IF(O62=3,U62, V62))))</f>
        <v>21.98</v>
      </c>
      <c r="CY62" s="41">
        <f>IF(O62&lt;=0,AF62, IF(O62=1,AG62, IF(O62=2,AH62, IF(O62=3,AI62, AJ62))))</f>
        <v>22.19</v>
      </c>
      <c r="CZ62" s="80">
        <f>IF(O62&gt;=0,Y62, IF(O62=-1,Z62, IF(O62=-2,AA62, IF(O62=-3,AB62,  AC62))))</f>
        <v>23.35</v>
      </c>
      <c r="DA62" s="79">
        <f>IF(O62&gt;=0,AM62, IF(O62=-1,AN62, IF(O62=-2,AO62, IF(O62=-3,AP62, AQ62))))</f>
        <v>23.46</v>
      </c>
      <c r="DB62" s="54">
        <f>IF(C62&gt;0, IF(CV62 &gt;0, CX62, CZ62), IF(CV62&gt;0, CY62, DA62))</f>
        <v>23.35</v>
      </c>
      <c r="DC62" s="43">
        <f>CV62/DB62</f>
        <v>0</v>
      </c>
      <c r="DD62" s="44">
        <v>0</v>
      </c>
      <c r="DE62" s="10">
        <f>BQ62*$DD$167</f>
        <v>0</v>
      </c>
      <c r="DF62" s="30">
        <f>DE62-DD62</f>
        <v>0</v>
      </c>
      <c r="DG62" s="34">
        <f>DF62*(DF62&lt;&gt;0)</f>
        <v>0</v>
      </c>
      <c r="DH62" s="21">
        <f>DG62/$DG$164</f>
        <v>0</v>
      </c>
      <c r="DI62" s="89">
        <f>DH62 * $DF$164</f>
        <v>0</v>
      </c>
      <c r="DJ62" s="91">
        <f>DB62</f>
        <v>23.35</v>
      </c>
      <c r="DK62" s="43">
        <f>DI62/DJ62</f>
        <v>0</v>
      </c>
      <c r="DL62" s="16">
        <f>O62</f>
        <v>0</v>
      </c>
      <c r="DM62" s="53">
        <f>CR62+CT62</f>
        <v>890</v>
      </c>
      <c r="DN62">
        <f>E62/$E$164</f>
        <v>4.6610129732274344E-3</v>
      </c>
      <c r="DO62">
        <f>MAX(0,K62)</f>
        <v>0.618461006706848</v>
      </c>
      <c r="DP62">
        <f>DO62/$DO$164</f>
        <v>6.7328236225563795E-3</v>
      </c>
      <c r="DQ62">
        <f>DN62*DP62*BF62</f>
        <v>0</v>
      </c>
      <c r="DR62">
        <f>DQ62/$DQ$164</f>
        <v>0</v>
      </c>
      <c r="DS62" s="1">
        <f>$DS$166*DR62</f>
        <v>0</v>
      </c>
      <c r="DT62" s="55">
        <v>0</v>
      </c>
      <c r="DU62" s="1">
        <f>DS62-DT62</f>
        <v>0</v>
      </c>
      <c r="DV62" t="e">
        <f>DT62/DS62</f>
        <v>#DIV/0!</v>
      </c>
    </row>
    <row r="63" spans="1:126" x14ac:dyDescent="0.2">
      <c r="A63" s="22" t="s">
        <v>129</v>
      </c>
      <c r="B63">
        <v>0</v>
      </c>
      <c r="C63">
        <v>0</v>
      </c>
      <c r="D63">
        <v>0.75589292848581702</v>
      </c>
      <c r="E63">
        <v>0.24410707151418201</v>
      </c>
      <c r="F63">
        <v>0.76241557409614602</v>
      </c>
      <c r="G63">
        <v>0.96071876305892101</v>
      </c>
      <c r="H63">
        <v>0.70539072294191396</v>
      </c>
      <c r="I63">
        <v>0.82321449380947698</v>
      </c>
      <c r="J63">
        <v>0.67892019523944502</v>
      </c>
      <c r="K63">
        <v>0.71937409542793296</v>
      </c>
      <c r="L63">
        <v>0.51213079890857405</v>
      </c>
      <c r="M63">
        <f>HARMEAN(D63,F63:F63, I63)</f>
        <v>0.77936054585524628</v>
      </c>
      <c r="N63">
        <f>0.6*TAN(3*(1-M63) - 1.5)</f>
        <v>-0.66680130889560585</v>
      </c>
      <c r="O63" s="83">
        <v>0</v>
      </c>
      <c r="P63">
        <v>74.599999999999994</v>
      </c>
      <c r="Q63">
        <v>74.77</v>
      </c>
      <c r="R63">
        <v>74.97</v>
      </c>
      <c r="S63">
        <v>75.11</v>
      </c>
      <c r="T63">
        <v>75.510000000000005</v>
      </c>
      <c r="U63">
        <v>75.650000000000006</v>
      </c>
      <c r="V63">
        <v>75.87</v>
      </c>
      <c r="W63" s="72">
        <v>77.069999999999993</v>
      </c>
      <c r="X63" s="68">
        <v>76.89</v>
      </c>
      <c r="Y63" s="68">
        <v>76.709999999999994</v>
      </c>
      <c r="Z63" s="68">
        <v>76.430000000000007</v>
      </c>
      <c r="AA63" s="68">
        <v>76.040000000000006</v>
      </c>
      <c r="AB63" s="68">
        <v>75.83</v>
      </c>
      <c r="AC63" s="68">
        <v>75.209999999999994</v>
      </c>
      <c r="AD63" s="76">
        <v>74.569999999999993</v>
      </c>
      <c r="AE63">
        <v>74.87</v>
      </c>
      <c r="AF63">
        <v>75.47</v>
      </c>
      <c r="AG63">
        <v>75.61</v>
      </c>
      <c r="AH63">
        <v>75.760000000000005</v>
      </c>
      <c r="AI63">
        <v>75.91</v>
      </c>
      <c r="AJ63">
        <v>76.37</v>
      </c>
      <c r="AK63" s="72">
        <v>77.41</v>
      </c>
      <c r="AL63">
        <v>77.180000000000007</v>
      </c>
      <c r="AM63">
        <v>77.03</v>
      </c>
      <c r="AN63">
        <v>76.760000000000005</v>
      </c>
      <c r="AO63">
        <v>76.59</v>
      </c>
      <c r="AP63">
        <v>76.27</v>
      </c>
      <c r="AQ63">
        <v>75.73</v>
      </c>
      <c r="AR63">
        <v>75.86</v>
      </c>
      <c r="AS63" s="87">
        <f>0.5 * (D63-MAX($D$3:$D$163))/(MIN($D$3:$D$163)-MAX($D$3:$D$163)) + 0.75</f>
        <v>0.8733346790472345</v>
      </c>
      <c r="AT63" s="17">
        <f>AZ63^N63</f>
        <v>0.72082560334566725</v>
      </c>
      <c r="AU63" s="17">
        <f>(AT63+AV63)/2</f>
        <v>0.65377441741996578</v>
      </c>
      <c r="AV63" s="17">
        <f>BD63^N63</f>
        <v>0.58672323149426442</v>
      </c>
      <c r="AW63" s="17">
        <f>PERCENTILE($K$2:$K$163, 0.05)</f>
        <v>8.5526163141549191E-2</v>
      </c>
      <c r="AX63" s="17">
        <f>PERCENTILE($K$2:$K$163, 0.95)</f>
        <v>0.95961795254787896</v>
      </c>
      <c r="AY63" s="17">
        <f>MIN(MAX(K63,AW63), AX63)</f>
        <v>0.71937409542793296</v>
      </c>
      <c r="AZ63" s="17">
        <f>AY63-$AY$164+1</f>
        <v>1.6338479322863839</v>
      </c>
      <c r="BA63" s="17">
        <f>PERCENTILE($L$2:$L$163, 0.02)</f>
        <v>-0.71261264336762919</v>
      </c>
      <c r="BB63" s="17">
        <f>PERCENTILE($L$2:$L$163, 0.98)</f>
        <v>1.6035625674371927</v>
      </c>
      <c r="BC63" s="17">
        <f>MIN(MAX(L63,BA63), BB63)</f>
        <v>0.51213079890857405</v>
      </c>
      <c r="BD63" s="17">
        <f>BC63-$BC$164 + 1</f>
        <v>2.2247434422762034</v>
      </c>
      <c r="BE63" s="1">
        <v>1</v>
      </c>
      <c r="BF63" s="15">
        <v>1</v>
      </c>
      <c r="BG63" s="15">
        <v>1</v>
      </c>
      <c r="BH63" s="16">
        <v>1</v>
      </c>
      <c r="BI63" s="12">
        <f>(AZ63^4)*AV63*BE63</f>
        <v>4.1809966147404669</v>
      </c>
      <c r="BJ63" s="12">
        <f>(BD63^4) *AT63*BF63</f>
        <v>17.658342876615027</v>
      </c>
      <c r="BK63" s="12">
        <f>(BD63^4)*AU63*BG63*BH63</f>
        <v>16.015764108790776</v>
      </c>
      <c r="BL63" s="12">
        <f>MIN(BI63, 0.05*BI$164)</f>
        <v>4.1809966147404669</v>
      </c>
      <c r="BM63" s="12">
        <f>MIN(BJ63, 0.05*BJ$164)</f>
        <v>17.658342876615027</v>
      </c>
      <c r="BN63" s="12">
        <f>MIN(BK63, 0.05*BK$164)</f>
        <v>16.015764108790776</v>
      </c>
      <c r="BO63" s="9">
        <f>BL63/$BL$164</f>
        <v>1.1596380621742921E-2</v>
      </c>
      <c r="BP63" s="9">
        <f>BM63/$BM$164</f>
        <v>6.7961855302682882E-3</v>
      </c>
      <c r="BQ63" s="45">
        <f>BN63/$BN$164</f>
        <v>4.4766184352789725E-3</v>
      </c>
      <c r="BR63" s="16">
        <f>O63</f>
        <v>0</v>
      </c>
      <c r="BS63" s="55">
        <v>1972</v>
      </c>
      <c r="BT63" s="10">
        <f>$D$170*BO63</f>
        <v>1215.5966287921249</v>
      </c>
      <c r="BU63" s="14">
        <f>BT63-BS63</f>
        <v>-756.40337120787513</v>
      </c>
      <c r="BV63" s="94">
        <f>IF(BU63&gt;1, 1, 0)</f>
        <v>0</v>
      </c>
      <c r="BW63" s="81">
        <f>IF(O63&lt;=0,P63, IF(O63=1,Q63, IF(O63=2,R63, IF(O63=3,S63, IF(O63-4,T63, IF(O63=5, U63, V63))))))</f>
        <v>74.599999999999994</v>
      </c>
      <c r="BX63" s="41">
        <f>IF(O63&lt;=0,AD63, IF(O63=1,AE63, IF(O63=2,AF63, IF(O63=3,AG63, IF(O63=4,AH63, IF(O63=5, AI63, AJ63))))))</f>
        <v>74.569999999999993</v>
      </c>
      <c r="BY63" s="80">
        <f>IF(O63&gt;=0,W63, IF(O63=-1,X63, IF(O63=-2,Y63, IF(O63=-3,Z63, IF(O63=-4,AA63, IF(O63=-5, AB63, AC63))))))</f>
        <v>77.069999999999993</v>
      </c>
      <c r="BZ63" s="79">
        <f>IF(O63&gt;=0,AK63, IF(O63=-1,AL63, IF(O63=-2,AM63, IF(O63=-3,AN63, IF(O63=-4,AO63, IF(O63=-5, AP63, AQ63))))))</f>
        <v>77.41</v>
      </c>
      <c r="CA63" s="54">
        <f>IF(C63&gt;0, IF(BU63 &gt;0, BW63, BY63), IF(BU63&gt;0, BX63, BZ63))</f>
        <v>77.41</v>
      </c>
      <c r="CB63" s="1">
        <f>BU63/CA63</f>
        <v>-9.7713909211713617</v>
      </c>
      <c r="CC63" s="42">
        <f>BS63/BT63</f>
        <v>1.6222486582242941</v>
      </c>
      <c r="CD63" s="55">
        <v>0</v>
      </c>
      <c r="CE63" s="55">
        <v>0</v>
      </c>
      <c r="CF63" s="55">
        <v>0</v>
      </c>
      <c r="CG63" s="6">
        <f>SUM(CD63:CF63)</f>
        <v>0</v>
      </c>
      <c r="CH63" s="10">
        <f>BP63*$D$169</f>
        <v>983.181869175374</v>
      </c>
      <c r="CI63" s="1">
        <f>CH63-CG63</f>
        <v>983.181869175374</v>
      </c>
      <c r="CJ63" s="97">
        <f>IF(CI63&gt;1, 1, 0)</f>
        <v>1</v>
      </c>
      <c r="CK63" s="81">
        <f>IF(O63&lt;=0,Q63, IF(O63=1,R63, IF(O63=2,S63, IF(O63=3,T63, IF(O63=4,U63,V63)))))</f>
        <v>74.77</v>
      </c>
      <c r="CL63" s="41">
        <f>IF(O63&lt;=0,AE63, IF(O63=1,AF63, IF(O63=2,AG63, IF(O63=3,AH63, IF(O63=4,AI63,AJ63)))))</f>
        <v>74.87</v>
      </c>
      <c r="CM63" s="80">
        <f>IF(O63&gt;=0,X63, IF(O63=-1,Y63, IF(O63=-2,Z63, IF(O63=-3,AA63, IF(O63=-4,AB63, AC63)))))</f>
        <v>76.89</v>
      </c>
      <c r="CN63" s="79">
        <f>IF(O63&gt;=0,AL63, IF(O63=-1,AM63, IF(O63=-2,AN63, IF(O63=-3,AO63, IF(O63=-4,AP63, AQ63)))))</f>
        <v>77.180000000000007</v>
      </c>
      <c r="CO63" s="54">
        <f>IF(C63&gt;0, IF(CI63 &gt;0, CK63, CM63), IF(CI63&gt;0, CL63, CN63))</f>
        <v>74.87</v>
      </c>
      <c r="CP63" s="1">
        <f>CI63/CO63</f>
        <v>13.131853468350126</v>
      </c>
      <c r="CQ63" s="42">
        <f>CG63/CH63</f>
        <v>0</v>
      </c>
      <c r="CR63" s="11">
        <f>BS63+CG63+CT63</f>
        <v>1972</v>
      </c>
      <c r="CS63" s="47">
        <f>BT63+CH63+CU63</f>
        <v>2232.2317303401264</v>
      </c>
      <c r="CT63" s="55">
        <v>0</v>
      </c>
      <c r="CU63" s="10">
        <f>BQ63*$D$172</f>
        <v>33.453232372627525</v>
      </c>
      <c r="CV63" s="30">
        <f>CU63-CT63</f>
        <v>33.453232372627525</v>
      </c>
      <c r="CW63" s="97">
        <f>IF(CV63&gt;1, 1, 0)</f>
        <v>1</v>
      </c>
      <c r="CX63" s="81">
        <f>IF(O63&lt;=0,R63, IF(O63=1,S63, IF(O63=2,T63, IF(O63=3,U63, V63))))</f>
        <v>74.97</v>
      </c>
      <c r="CY63" s="41">
        <f>IF(O63&lt;=0,AF63, IF(O63=1,AG63, IF(O63=2,AH63, IF(O63=3,AI63, AJ63))))</f>
        <v>75.47</v>
      </c>
      <c r="CZ63" s="80">
        <f>IF(O63&gt;=0,Y63, IF(O63=-1,Z63, IF(O63=-2,AA63, IF(O63=-3,AB63,  AC63))))</f>
        <v>76.709999999999994</v>
      </c>
      <c r="DA63" s="79">
        <f>IF(O63&gt;=0,AM63, IF(O63=-1,AN63, IF(O63=-2,AO63, IF(O63=-3,AP63, AQ63))))</f>
        <v>77.03</v>
      </c>
      <c r="DB63" s="54">
        <f>IF(C63&gt;0, IF(CV63 &gt;0, CX63, CZ63), IF(CV63&gt;0, CY63, DA63))</f>
        <v>75.47</v>
      </c>
      <c r="DC63" s="43">
        <f>CV63/DB63</f>
        <v>0.44326530240661888</v>
      </c>
      <c r="DD63" s="44">
        <v>0</v>
      </c>
      <c r="DE63" s="10">
        <f>BQ63*$DD$167</f>
        <v>20.715283212147327</v>
      </c>
      <c r="DF63" s="30">
        <f>DE63-DD63</f>
        <v>20.715283212147327</v>
      </c>
      <c r="DG63" s="34">
        <f>DF63*(DF63&lt;&gt;0)</f>
        <v>20.715283212147327</v>
      </c>
      <c r="DH63" s="21">
        <f>DG63/$DG$164</f>
        <v>4.4766184352789751E-3</v>
      </c>
      <c r="DI63" s="89">
        <f>DH63 * $DF$164</f>
        <v>20.715283212147327</v>
      </c>
      <c r="DJ63" s="91">
        <f>DB63</f>
        <v>75.47</v>
      </c>
      <c r="DK63" s="43">
        <f>DI63/DJ63</f>
        <v>0.27448367844371707</v>
      </c>
      <c r="DL63" s="16">
        <f>O63</f>
        <v>0</v>
      </c>
      <c r="DM63" s="53">
        <f>CR63+CT63</f>
        <v>1972</v>
      </c>
      <c r="DN63">
        <f>E63/$E$164</f>
        <v>4.9788093123111134E-3</v>
      </c>
      <c r="DO63">
        <f>MAX(0,K63)</f>
        <v>0.71937409542793296</v>
      </c>
      <c r="DP63">
        <f>DO63/$DO$164</f>
        <v>7.8314054574633932E-3</v>
      </c>
      <c r="DQ63">
        <f>DN63*DP63*BF63</f>
        <v>3.8991074420102818E-5</v>
      </c>
      <c r="DR63">
        <f>DQ63/$DQ$164</f>
        <v>1.0451153041071691E-2</v>
      </c>
      <c r="DS63" s="1">
        <f>$DS$166*DR63</f>
        <v>829.3746033853605</v>
      </c>
      <c r="DT63" s="55">
        <v>910</v>
      </c>
      <c r="DU63" s="1">
        <f>DS63-DT63</f>
        <v>-80.625396614639499</v>
      </c>
      <c r="DV63">
        <f>DT63/DS63</f>
        <v>1.097212280537095</v>
      </c>
    </row>
    <row r="64" spans="1:126" x14ac:dyDescent="0.2">
      <c r="A64" s="22" t="s">
        <v>138</v>
      </c>
      <c r="B64">
        <v>1</v>
      </c>
      <c r="C64">
        <v>1</v>
      </c>
      <c r="D64">
        <v>0.78385936875749096</v>
      </c>
      <c r="E64">
        <v>0.21614063124250901</v>
      </c>
      <c r="F64">
        <v>0.96861342868494205</v>
      </c>
      <c r="G64">
        <v>9.3606351859590403E-2</v>
      </c>
      <c r="H64">
        <v>0.63267864605098201</v>
      </c>
      <c r="I64">
        <v>0.24335722704759999</v>
      </c>
      <c r="J64">
        <v>0.38288368827477098</v>
      </c>
      <c r="K64">
        <v>0.75420783792491997</v>
      </c>
      <c r="L64">
        <v>0.30453932783911197</v>
      </c>
      <c r="M64">
        <f>HARMEAN(D64,F64:F64, I64)</f>
        <v>0.4674842718910307</v>
      </c>
      <c r="N64">
        <f>0.6*TAN(3*(1-M64) - 1.5)</f>
        <v>5.8714661044751724E-2</v>
      </c>
      <c r="O64" s="83">
        <v>0</v>
      </c>
      <c r="P64">
        <v>98.82</v>
      </c>
      <c r="Q64">
        <v>98.96</v>
      </c>
      <c r="R64">
        <v>99.24</v>
      </c>
      <c r="S64">
        <v>99.88</v>
      </c>
      <c r="T64">
        <v>100.04</v>
      </c>
      <c r="U64">
        <v>100.61</v>
      </c>
      <c r="V64">
        <v>101.37</v>
      </c>
      <c r="W64" s="72">
        <v>102.51</v>
      </c>
      <c r="X64" s="68">
        <v>101.88</v>
      </c>
      <c r="Y64" s="68">
        <v>101.66</v>
      </c>
      <c r="Z64" s="68">
        <v>101.21</v>
      </c>
      <c r="AA64" s="68">
        <v>101.01</v>
      </c>
      <c r="AB64" s="68">
        <v>100.84</v>
      </c>
      <c r="AC64" s="68">
        <v>100.58</v>
      </c>
      <c r="AD64" s="76">
        <v>98.57</v>
      </c>
      <c r="AE64">
        <v>98.94</v>
      </c>
      <c r="AF64">
        <v>99.36</v>
      </c>
      <c r="AG64">
        <v>99.54</v>
      </c>
      <c r="AH64">
        <v>100.16</v>
      </c>
      <c r="AI64">
        <v>101.18</v>
      </c>
      <c r="AJ64">
        <v>102.07</v>
      </c>
      <c r="AK64" s="72">
        <v>102.74</v>
      </c>
      <c r="AL64">
        <v>102.27</v>
      </c>
      <c r="AM64">
        <v>101.59</v>
      </c>
      <c r="AN64">
        <v>101.44</v>
      </c>
      <c r="AO64">
        <v>101.31</v>
      </c>
      <c r="AP64">
        <v>100.5</v>
      </c>
      <c r="AQ64">
        <v>99.78</v>
      </c>
      <c r="AR64">
        <v>100.71</v>
      </c>
      <c r="AS64" s="87">
        <f>0.5 * (D64-MAX($D$3:$D$163))/(MIN($D$3:$D$163)-MAX($D$3:$D$163)) + 0.75</f>
        <v>0.85920468308437625</v>
      </c>
      <c r="AT64" s="17">
        <f>AZ64^N64</f>
        <v>1.0305203787906874</v>
      </c>
      <c r="AU64" s="17">
        <f>(AT64+AV64)/2</f>
        <v>1.0362900683641763</v>
      </c>
      <c r="AV64" s="17">
        <f>BD64^N64</f>
        <v>1.0420597579376649</v>
      </c>
      <c r="AW64" s="17">
        <f>PERCENTILE($K$2:$K$163, 0.05)</f>
        <v>8.5526163141549191E-2</v>
      </c>
      <c r="AX64" s="17">
        <f>PERCENTILE($K$2:$K$163, 0.95)</f>
        <v>0.95961795254787896</v>
      </c>
      <c r="AY64" s="17">
        <f>MIN(MAX(K64,AW64), AX64)</f>
        <v>0.75420783792491997</v>
      </c>
      <c r="AZ64" s="17">
        <f>AY64-$AY$164+1</f>
        <v>1.6686816747833708</v>
      </c>
      <c r="BA64" s="17">
        <f>PERCENTILE($L$2:$L$163, 0.02)</f>
        <v>-0.71261264336762919</v>
      </c>
      <c r="BB64" s="17">
        <f>PERCENTILE($L$2:$L$163, 0.98)</f>
        <v>1.6035625674371927</v>
      </c>
      <c r="BC64" s="17">
        <f>MIN(MAX(L64,BA64), BB64)</f>
        <v>0.30453932783911197</v>
      </c>
      <c r="BD64" s="17">
        <f>BC64-$BC$164 + 1</f>
        <v>2.0171519712067409</v>
      </c>
      <c r="BE64" s="1">
        <v>1</v>
      </c>
      <c r="BF64" s="15">
        <v>1</v>
      </c>
      <c r="BG64" s="15">
        <v>1</v>
      </c>
      <c r="BH64" s="16">
        <v>1</v>
      </c>
      <c r="BI64" s="12">
        <f>(AZ64^4)*AV64*BE64</f>
        <v>8.0795395495532532</v>
      </c>
      <c r="BJ64" s="12">
        <f>(BD64^4) *AT64*BF64</f>
        <v>17.061258390916397</v>
      </c>
      <c r="BK64" s="12">
        <f>(BD64^4)*AU64*BG64*BH64</f>
        <v>17.156781164337129</v>
      </c>
      <c r="BL64" s="12">
        <f>MIN(BI64, 0.05*BI$164)</f>
        <v>8.0795395495532532</v>
      </c>
      <c r="BM64" s="12">
        <f>MIN(BJ64, 0.05*BJ$164)</f>
        <v>17.061258390916397</v>
      </c>
      <c r="BN64" s="12">
        <f>MIN(BK64, 0.05*BK$164)</f>
        <v>17.156781164337129</v>
      </c>
      <c r="BO64" s="9">
        <f>BL64/$BL$164</f>
        <v>2.2409349850875407E-2</v>
      </c>
      <c r="BP64" s="9">
        <f>BM64/$BM$164</f>
        <v>6.5663849781776047E-3</v>
      </c>
      <c r="BQ64" s="45">
        <f>BN64/$BN$164</f>
        <v>4.7955478320364396E-3</v>
      </c>
      <c r="BR64" s="16">
        <f>O64</f>
        <v>0</v>
      </c>
      <c r="BS64" s="55">
        <v>2417</v>
      </c>
      <c r="BT64" s="10">
        <f>$D$170*BO64</f>
        <v>2349.071750979937</v>
      </c>
      <c r="BU64" s="14">
        <f>BT64-BS64</f>
        <v>-67.928249020063049</v>
      </c>
      <c r="BV64" s="94">
        <f>IF(BU64&gt;1, 1, 0)</f>
        <v>0</v>
      </c>
      <c r="BW64" s="81">
        <f>IF(O64&lt;=0,P64, IF(O64=1,Q64, IF(O64=2,R64, IF(O64=3,S64, IF(O64-4,T64, IF(O64=5, U64, V64))))))</f>
        <v>98.82</v>
      </c>
      <c r="BX64" s="41">
        <f>IF(O64&lt;=0,AD64, IF(O64=1,AE64, IF(O64=2,AF64, IF(O64=3,AG64, IF(O64=4,AH64, IF(O64=5, AI64, AJ64))))))</f>
        <v>98.57</v>
      </c>
      <c r="BY64" s="80">
        <f>IF(O64&gt;=0,W64, IF(O64=-1,X64, IF(O64=-2,Y64, IF(O64=-3,Z64, IF(O64=-4,AA64, IF(O64=-5, AB64, AC64))))))</f>
        <v>102.51</v>
      </c>
      <c r="BZ64" s="79">
        <f>IF(O64&gt;=0,AK64, IF(O64=-1,AL64, IF(O64=-2,AM64, IF(O64=-3,AN64, IF(O64=-4,AO64, IF(O64=-5, AP64, AQ64))))))</f>
        <v>102.74</v>
      </c>
      <c r="CA64" s="54">
        <f>IF(C64&gt;0, IF(BU64 &gt;0, BW64, BY64), IF(BU64&gt;0, BX64, BZ64))</f>
        <v>102.51</v>
      </c>
      <c r="CB64" s="1">
        <f>BU64/CA64</f>
        <v>-0.66264997580785334</v>
      </c>
      <c r="CC64" s="42">
        <f>BS64/BT64</f>
        <v>1.0289170601075621</v>
      </c>
      <c r="CD64" s="55">
        <v>0</v>
      </c>
      <c r="CE64" s="55">
        <v>1209</v>
      </c>
      <c r="CF64" s="55">
        <v>101</v>
      </c>
      <c r="CG64" s="6">
        <f>SUM(CD64:CF64)</f>
        <v>1310</v>
      </c>
      <c r="CH64" s="10">
        <f>BP64*$D$169</f>
        <v>949.93737705022568</v>
      </c>
      <c r="CI64" s="1">
        <f>CH64-CG64</f>
        <v>-360.06262294977432</v>
      </c>
      <c r="CJ64" s="97">
        <f>IF(CI64&gt;1, 1, 0)</f>
        <v>0</v>
      </c>
      <c r="CK64" s="81">
        <f>IF(O64&lt;=0,Q64, IF(O64=1,R64, IF(O64=2,S64, IF(O64=3,T64, IF(O64=4,U64,V64)))))</f>
        <v>98.96</v>
      </c>
      <c r="CL64" s="41">
        <f>IF(O64&lt;=0,AE64, IF(O64=1,AF64, IF(O64=2,AG64, IF(O64=3,AH64, IF(O64=4,AI64,AJ64)))))</f>
        <v>98.94</v>
      </c>
      <c r="CM64" s="80">
        <f>IF(O64&gt;=0,X64, IF(O64=-1,Y64, IF(O64=-2,Z64, IF(O64=-3,AA64, IF(O64=-4,AB64, AC64)))))</f>
        <v>101.88</v>
      </c>
      <c r="CN64" s="79">
        <f>IF(O64&gt;=0,AL64, IF(O64=-1,AM64, IF(O64=-2,AN64, IF(O64=-3,AO64, IF(O64=-4,AP64, AQ64)))))</f>
        <v>102.27</v>
      </c>
      <c r="CO64" s="54">
        <f>IF(C64&gt;0, IF(CI64 &gt;0, CK64, CM64), IF(CI64&gt;0, CL64, CN64))</f>
        <v>101.88</v>
      </c>
      <c r="CP64" s="1">
        <f>CI64/CO64</f>
        <v>-3.5341835782270743</v>
      </c>
      <c r="CQ64" s="42">
        <f>CG64/CH64</f>
        <v>1.3790382730994875</v>
      </c>
      <c r="CR64" s="11">
        <f>BS64+CG64+CT64</f>
        <v>3727</v>
      </c>
      <c r="CS64" s="47">
        <f>BT64+CH64+CU64</f>
        <v>3334.8456815132313</v>
      </c>
      <c r="CT64" s="55">
        <v>0</v>
      </c>
      <c r="CU64" s="10">
        <f>BQ64*$D$172</f>
        <v>35.836553483068471</v>
      </c>
      <c r="CV64" s="30">
        <f>CU64-CT64</f>
        <v>35.836553483068471</v>
      </c>
      <c r="CW64" s="97">
        <f>IF(CV64&gt;1, 1, 0)</f>
        <v>1</v>
      </c>
      <c r="CX64" s="81">
        <f>IF(O64&lt;=0,R64, IF(O64=1,S64, IF(O64=2,T64, IF(O64=3,U64, V64))))</f>
        <v>99.24</v>
      </c>
      <c r="CY64" s="41">
        <f>IF(O64&lt;=0,AF64, IF(O64=1,AG64, IF(O64=2,AH64, IF(O64=3,AI64, AJ64))))</f>
        <v>99.36</v>
      </c>
      <c r="CZ64" s="80">
        <f>IF(O64&gt;=0,Y64, IF(O64=-1,Z64, IF(O64=-2,AA64, IF(O64=-3,AB64,  AC64))))</f>
        <v>101.66</v>
      </c>
      <c r="DA64" s="79">
        <f>IF(O64&gt;=0,AM64, IF(O64=-1,AN64, IF(O64=-2,AO64, IF(O64=-3,AP64, AQ64))))</f>
        <v>101.59</v>
      </c>
      <c r="DB64" s="54">
        <f>IF(C64&gt;0, IF(CV64 &gt;0, CX64, CZ64), IF(CV64&gt;0, CY64, DA64))</f>
        <v>99.24</v>
      </c>
      <c r="DC64" s="43">
        <f>CV64/DB64</f>
        <v>0.36110997060730021</v>
      </c>
      <c r="DD64" s="44">
        <v>0</v>
      </c>
      <c r="DE64" s="10">
        <f>BQ64*$DD$167</f>
        <v>22.191109859878701</v>
      </c>
      <c r="DF64" s="30">
        <f>DE64-DD64</f>
        <v>22.191109859878701</v>
      </c>
      <c r="DG64" s="34">
        <f>DF64*(DF64&lt;&gt;0)</f>
        <v>22.191109859878701</v>
      </c>
      <c r="DH64" s="21">
        <f>DG64/$DG$164</f>
        <v>4.7955478320364422E-3</v>
      </c>
      <c r="DI64" s="89">
        <f>DH64 * $DF$164</f>
        <v>22.191109859878701</v>
      </c>
      <c r="DJ64" s="91">
        <f>DB64</f>
        <v>99.24</v>
      </c>
      <c r="DK64" s="43">
        <f>DI64/DJ64</f>
        <v>0.22361053869285269</v>
      </c>
      <c r="DL64" s="16">
        <f>O64</f>
        <v>0</v>
      </c>
      <c r="DM64" s="53">
        <f>CR64+CT64</f>
        <v>3727</v>
      </c>
      <c r="DN64">
        <f>E64/$E$164</f>
        <v>4.4084056267763069E-3</v>
      </c>
      <c r="DO64">
        <f>MAX(0,K64)</f>
        <v>0.75420783792491997</v>
      </c>
      <c r="DP64">
        <f>DO64/$DO$164</f>
        <v>8.2106200591964464E-3</v>
      </c>
      <c r="DQ64">
        <f>DN64*DP64*BF64</f>
        <v>3.6195743668284026E-5</v>
      </c>
      <c r="DR64">
        <f>DQ64/$DQ$164</f>
        <v>9.7018936292148587E-3</v>
      </c>
      <c r="DS64" s="1">
        <f>$DS$166*DR64</f>
        <v>769.91544848643014</v>
      </c>
      <c r="DT64" s="55">
        <v>1108</v>
      </c>
      <c r="DU64" s="1">
        <f>DS64-DT64</f>
        <v>-338.08455151356986</v>
      </c>
      <c r="DV64">
        <f>DT64/DS64</f>
        <v>1.4391190645391092</v>
      </c>
    </row>
    <row r="65" spans="1:126" x14ac:dyDescent="0.2">
      <c r="A65" s="22" t="s">
        <v>288</v>
      </c>
      <c r="B65">
        <v>1</v>
      </c>
      <c r="C65">
        <v>1</v>
      </c>
      <c r="D65">
        <v>0.49180982820615199</v>
      </c>
      <c r="E65">
        <v>0.50819017179384696</v>
      </c>
      <c r="F65">
        <v>0.626142232816845</v>
      </c>
      <c r="G65">
        <v>0.108232344337651</v>
      </c>
      <c r="H65">
        <v>0.33765148349352198</v>
      </c>
      <c r="I65">
        <v>0.19116697316113401</v>
      </c>
      <c r="J65">
        <v>0.174503410949673</v>
      </c>
      <c r="K65">
        <v>0.39979030701736901</v>
      </c>
      <c r="L65">
        <v>1.4083761793707099</v>
      </c>
      <c r="M65">
        <f>HARMEAN(D65,F65:F65, I65)</f>
        <v>0.33854632319748146</v>
      </c>
      <c r="N65">
        <f>0.6*TAN(3*(1-M65) - 1.5)</f>
        <v>0.31569991088143512</v>
      </c>
      <c r="O65" s="83">
        <v>0</v>
      </c>
      <c r="P65">
        <v>124.57</v>
      </c>
      <c r="Q65">
        <v>125.31</v>
      </c>
      <c r="R65">
        <v>125.99</v>
      </c>
      <c r="S65">
        <v>126.73</v>
      </c>
      <c r="T65">
        <v>127.08</v>
      </c>
      <c r="U65">
        <v>127.4</v>
      </c>
      <c r="V65">
        <v>127.77</v>
      </c>
      <c r="W65" s="72">
        <v>131.72999999999999</v>
      </c>
      <c r="X65" s="68">
        <v>131.52000000000001</v>
      </c>
      <c r="Y65" s="68">
        <v>131</v>
      </c>
      <c r="Z65" s="68">
        <v>129.77000000000001</v>
      </c>
      <c r="AA65" s="68">
        <v>128.94</v>
      </c>
      <c r="AB65" s="68">
        <v>128.62</v>
      </c>
      <c r="AC65" s="68">
        <v>126.75</v>
      </c>
      <c r="AD65" s="76">
        <v>123.24</v>
      </c>
      <c r="AE65">
        <v>123.49</v>
      </c>
      <c r="AF65">
        <v>125.01</v>
      </c>
      <c r="AG65">
        <v>125.53</v>
      </c>
      <c r="AH65">
        <v>126.05</v>
      </c>
      <c r="AI65">
        <v>126.38</v>
      </c>
      <c r="AJ65">
        <v>127.85</v>
      </c>
      <c r="AK65" s="72">
        <v>131.86000000000001</v>
      </c>
      <c r="AL65">
        <v>131.28</v>
      </c>
      <c r="AM65">
        <v>130.72999999999999</v>
      </c>
      <c r="AN65">
        <v>130.46</v>
      </c>
      <c r="AO65">
        <v>129.72999999999999</v>
      </c>
      <c r="AP65">
        <v>128.88</v>
      </c>
      <c r="AQ65">
        <v>127.22</v>
      </c>
      <c r="AR65">
        <v>127.83</v>
      </c>
      <c r="AS65" s="87">
        <f>0.5 * (D65-MAX($D$3:$D$163))/(MIN($D$3:$D$163)-MAX($D$3:$D$163)) + 0.75</f>
        <v>1.0067622123536539</v>
      </c>
      <c r="AT65" s="17">
        <f>AZ65^N65</f>
        <v>1.0901044312192032</v>
      </c>
      <c r="AU65" s="17">
        <f>(AT65+AV65)/2</f>
        <v>1.2612253279372589</v>
      </c>
      <c r="AV65" s="17">
        <f>BD65^N65</f>
        <v>1.4323462246553147</v>
      </c>
      <c r="AW65" s="17">
        <f>PERCENTILE($K$2:$K$163, 0.05)</f>
        <v>8.5526163141549191E-2</v>
      </c>
      <c r="AX65" s="17">
        <f>PERCENTILE($K$2:$K$163, 0.95)</f>
        <v>0.95961795254787896</v>
      </c>
      <c r="AY65" s="17">
        <f>MIN(MAX(K65,AW65), AX65)</f>
        <v>0.39979030701736901</v>
      </c>
      <c r="AZ65" s="17">
        <f>AY65-$AY$164+1</f>
        <v>1.3142641438758198</v>
      </c>
      <c r="BA65" s="17">
        <f>PERCENTILE($L$2:$L$163, 0.02)</f>
        <v>-0.71261264336762919</v>
      </c>
      <c r="BB65" s="17">
        <f>PERCENTILE($L$2:$L$163, 0.98)</f>
        <v>1.6035625674371927</v>
      </c>
      <c r="BC65" s="17">
        <f>MIN(MAX(L65,BA65), BB65)</f>
        <v>1.4083761793707099</v>
      </c>
      <c r="BD65" s="17">
        <f>BC65-$BC$164 + 1</f>
        <v>3.1209888227383393</v>
      </c>
      <c r="BE65" s="1">
        <v>0</v>
      </c>
      <c r="BF65" s="50">
        <v>0.5</v>
      </c>
      <c r="BG65" s="15">
        <v>1</v>
      </c>
      <c r="BH65" s="16">
        <v>1</v>
      </c>
      <c r="BI65" s="12">
        <f>(AZ65^4)*AV65*BE65</f>
        <v>0</v>
      </c>
      <c r="BJ65" s="12">
        <f>(BD65^4) *AT65*BF65</f>
        <v>51.713860866469624</v>
      </c>
      <c r="BK65" s="12">
        <f>(BD65^4)*AU65*BG65*BH65</f>
        <v>119.66345473390636</v>
      </c>
      <c r="BL65" s="12">
        <f>MIN(BI65, 0.05*BI$164)</f>
        <v>0</v>
      </c>
      <c r="BM65" s="12">
        <f>MIN(BJ65, 0.05*BJ$164)</f>
        <v>51.713860866469624</v>
      </c>
      <c r="BN65" s="12">
        <f>MIN(BK65, 0.05*BK$164)</f>
        <v>119.66345473390636</v>
      </c>
      <c r="BO65" s="9">
        <f>BL65/$BL$164</f>
        <v>0</v>
      </c>
      <c r="BP65" s="9">
        <f>BM65/$BM$164</f>
        <v>1.9903169589058294E-2</v>
      </c>
      <c r="BQ65" s="45">
        <f>BN65/$BN$164</f>
        <v>3.3447522319396947E-2</v>
      </c>
      <c r="BR65" s="16">
        <f>O65</f>
        <v>0</v>
      </c>
      <c r="BS65" s="55">
        <v>0</v>
      </c>
      <c r="BT65" s="10">
        <f>$D$170*BO65</f>
        <v>0</v>
      </c>
      <c r="BU65" s="14">
        <f>BT65-BS65</f>
        <v>0</v>
      </c>
      <c r="BV65" s="94">
        <f>IF(BU65&gt;1, 1, 0)</f>
        <v>0</v>
      </c>
      <c r="BW65" s="81">
        <f>IF(O65&lt;=0,P65, IF(O65=1,Q65, IF(O65=2,R65, IF(O65=3,S65, IF(O65-4,T65, IF(O65=5, U65, V65))))))</f>
        <v>124.57</v>
      </c>
      <c r="BX65" s="41">
        <f>IF(O65&lt;=0,AD65, IF(O65=1,AE65, IF(O65=2,AF65, IF(O65=3,AG65, IF(O65=4,AH65, IF(O65=5, AI65, AJ65))))))</f>
        <v>123.24</v>
      </c>
      <c r="BY65" s="80">
        <f>IF(O65&gt;=0,W65, IF(O65=-1,X65, IF(O65=-2,Y65, IF(O65=-3,Z65, IF(O65=-4,AA65, IF(O65=-5, AB65, AC65))))))</f>
        <v>131.72999999999999</v>
      </c>
      <c r="BZ65" s="79">
        <f>IF(O65&gt;=0,AK65, IF(O65=-1,AL65, IF(O65=-2,AM65, IF(O65=-3,AN65, IF(O65=-4,AO65, IF(O65=-5, AP65, AQ65))))))</f>
        <v>131.86000000000001</v>
      </c>
      <c r="CA65" s="54">
        <f>IF(C65&gt;0, IF(BU65 &gt;0, BW65, BY65), IF(BU65&gt;0, BX65, BZ65))</f>
        <v>131.72999999999999</v>
      </c>
      <c r="CB65" s="1">
        <f>BU65/CA65</f>
        <v>0</v>
      </c>
      <c r="CC65" s="42" t="e">
        <f>BS65/BT65</f>
        <v>#DIV/0!</v>
      </c>
      <c r="CD65" s="55">
        <v>0</v>
      </c>
      <c r="CE65" s="55">
        <v>0</v>
      </c>
      <c r="CF65" s="55">
        <v>0</v>
      </c>
      <c r="CG65" s="6">
        <f>SUM(CD65:CF65)</f>
        <v>0</v>
      </c>
      <c r="CH65" s="10">
        <f>BP65*$D$169</f>
        <v>2879.3262620528112</v>
      </c>
      <c r="CI65" s="1">
        <f>CH65-CG65</f>
        <v>2879.3262620528112</v>
      </c>
      <c r="CJ65" s="97">
        <f>IF(CI65&gt;1, 1, 0)</f>
        <v>1</v>
      </c>
      <c r="CK65" s="81">
        <f>IF(O65&lt;=0,Q65, IF(O65=1,R65, IF(O65=2,S65, IF(O65=3,T65, IF(O65=4,U65,V65)))))</f>
        <v>125.31</v>
      </c>
      <c r="CL65" s="41">
        <f>IF(O65&lt;=0,AE65, IF(O65=1,AF65, IF(O65=2,AG65, IF(O65=3,AH65, IF(O65=4,AI65,AJ65)))))</f>
        <v>123.49</v>
      </c>
      <c r="CM65" s="80">
        <f>IF(O65&gt;=0,X65, IF(O65=-1,Y65, IF(O65=-2,Z65, IF(O65=-3,AA65, IF(O65=-4,AB65, AC65)))))</f>
        <v>131.52000000000001</v>
      </c>
      <c r="CN65" s="79">
        <f>IF(O65&gt;=0,AL65, IF(O65=-1,AM65, IF(O65=-2,AN65, IF(O65=-3,AO65, IF(O65=-4,AP65, AQ65)))))</f>
        <v>131.28</v>
      </c>
      <c r="CO65" s="54">
        <f>IF(C65&gt;0, IF(CI65 &gt;0, CK65, CM65), IF(CI65&gt;0, CL65, CN65))</f>
        <v>125.31</v>
      </c>
      <c r="CP65" s="1">
        <f>CI65/CO65</f>
        <v>22.977625584971758</v>
      </c>
      <c r="CQ65" s="42">
        <f>CG65/CH65</f>
        <v>0</v>
      </c>
      <c r="CR65" s="11">
        <f>BS65+CG65+CT65</f>
        <v>0</v>
      </c>
      <c r="CS65" s="47">
        <f>BT65+CH65+CU65</f>
        <v>3129.2755826429861</v>
      </c>
      <c r="CT65" s="55">
        <v>0</v>
      </c>
      <c r="CU65" s="10">
        <f>BQ65*$D$172</f>
        <v>249.94932059017506</v>
      </c>
      <c r="CV65" s="30">
        <f>CU65-CT65</f>
        <v>249.94932059017506</v>
      </c>
      <c r="CW65" s="97">
        <f>IF(CV65&gt;1, 1, 0)</f>
        <v>1</v>
      </c>
      <c r="CX65" s="81">
        <f>IF(O65&lt;=0,R65, IF(O65=1,S65, IF(O65=2,T65, IF(O65=3,U65, V65))))</f>
        <v>125.99</v>
      </c>
      <c r="CY65" s="41">
        <f>IF(O65&lt;=0,AF65, IF(O65=1,AG65, IF(O65=2,AH65, IF(O65=3,AI65, AJ65))))</f>
        <v>125.01</v>
      </c>
      <c r="CZ65" s="80">
        <f>IF(O65&gt;=0,Y65, IF(O65=-1,Z65, IF(O65=-2,AA65, IF(O65=-3,AB65,  AC65))))</f>
        <v>131</v>
      </c>
      <c r="DA65" s="79">
        <f>IF(O65&gt;=0,AM65, IF(O65=-1,AN65, IF(O65=-2,AO65, IF(O65=-3,AP65, AQ65))))</f>
        <v>130.72999999999999</v>
      </c>
      <c r="DB65" s="54">
        <f>IF(C65&gt;0, IF(CV65 &gt;0, CX65, CZ65), IF(CV65&gt;0, CY65, DA65))</f>
        <v>125.99</v>
      </c>
      <c r="DC65" s="43">
        <f>CV65/DB65</f>
        <v>1.9838822175583386</v>
      </c>
      <c r="DD65" s="44">
        <v>0</v>
      </c>
      <c r="DE65" s="10">
        <f>BQ65*$DD$167</f>
        <v>154.77640268167019</v>
      </c>
      <c r="DF65" s="30">
        <f>DE65-DD65</f>
        <v>154.77640268167019</v>
      </c>
      <c r="DG65" s="34">
        <f>DF65*(DF65&lt;&gt;0)</f>
        <v>154.77640268167019</v>
      </c>
      <c r="DH65" s="21">
        <f>DG65/$DG$164</f>
        <v>3.3447522319396968E-2</v>
      </c>
      <c r="DI65" s="89">
        <f>DH65 * $DF$164</f>
        <v>154.77640268167019</v>
      </c>
      <c r="DJ65" s="91">
        <f>DB65</f>
        <v>125.99</v>
      </c>
      <c r="DK65" s="43">
        <f>DI65/DJ65</f>
        <v>1.2284816468106214</v>
      </c>
      <c r="DL65" s="16">
        <f>O65</f>
        <v>0</v>
      </c>
      <c r="DM65" s="53">
        <f>CR65+CT65</f>
        <v>0</v>
      </c>
      <c r="DN65">
        <f>E65/$E$164</f>
        <v>1.0365049828575706E-2</v>
      </c>
      <c r="DO65">
        <f>MAX(0,K65)</f>
        <v>0.39979030701736901</v>
      </c>
      <c r="DP65">
        <f>DO65/$DO$164</f>
        <v>4.3522834810368087E-3</v>
      </c>
      <c r="DQ65">
        <f>DN65*DP65*BF65</f>
        <v>2.2555817574516724E-5</v>
      </c>
      <c r="DR65">
        <f>DQ65/$DQ$164</f>
        <v>6.0458529277210701E-3</v>
      </c>
      <c r="DS65" s="1">
        <f>$DS$166*DR65</f>
        <v>479.78216894819337</v>
      </c>
      <c r="DT65" s="55">
        <v>0</v>
      </c>
      <c r="DU65" s="1">
        <f>DS65-DT65</f>
        <v>479.78216894819337</v>
      </c>
      <c r="DV65">
        <f>DT65/DS65</f>
        <v>0</v>
      </c>
    </row>
    <row r="66" spans="1:126" x14ac:dyDescent="0.2">
      <c r="A66" s="22" t="s">
        <v>239</v>
      </c>
      <c r="B66">
        <v>0</v>
      </c>
      <c r="C66">
        <v>0</v>
      </c>
      <c r="D66">
        <v>0.57171394326807801</v>
      </c>
      <c r="E66">
        <v>0.42828605673192099</v>
      </c>
      <c r="F66">
        <v>0.52840683353198203</v>
      </c>
      <c r="G66">
        <v>0.75177601337233602</v>
      </c>
      <c r="H66">
        <v>0.72837442540743802</v>
      </c>
      <c r="I66">
        <v>0.73998271721383402</v>
      </c>
      <c r="J66">
        <v>0.475845323425589</v>
      </c>
      <c r="K66">
        <v>0.19835739156536</v>
      </c>
      <c r="L66">
        <v>0.27450569950239501</v>
      </c>
      <c r="M66">
        <f>HARMEAN(D66,F66:F66, I66)</f>
        <v>0.60084230869076771</v>
      </c>
      <c r="N66">
        <f>0.6*TAN(3*(1-M66) - 1.5)</f>
        <v>-0.18726428779258858</v>
      </c>
      <c r="O66" s="83">
        <v>0</v>
      </c>
      <c r="P66">
        <v>5.52</v>
      </c>
      <c r="Q66">
        <v>5.55</v>
      </c>
      <c r="R66">
        <v>5.62</v>
      </c>
      <c r="S66">
        <v>5.65</v>
      </c>
      <c r="T66">
        <v>5.68</v>
      </c>
      <c r="U66">
        <v>5.76</v>
      </c>
      <c r="V66">
        <v>5.94</v>
      </c>
      <c r="W66" s="72">
        <v>5.93</v>
      </c>
      <c r="X66" s="68">
        <v>5.86</v>
      </c>
      <c r="Y66" s="68">
        <v>5.82</v>
      </c>
      <c r="Z66" s="68">
        <v>5.77</v>
      </c>
      <c r="AA66" s="68">
        <v>5.75</v>
      </c>
      <c r="AB66" s="68">
        <v>5.69</v>
      </c>
      <c r="AC66" s="68">
        <v>5.64</v>
      </c>
      <c r="AD66" s="76">
        <v>5.5</v>
      </c>
      <c r="AE66">
        <v>5.59</v>
      </c>
      <c r="AF66">
        <v>5.6</v>
      </c>
      <c r="AG66">
        <v>5.65</v>
      </c>
      <c r="AH66">
        <v>5.69</v>
      </c>
      <c r="AI66">
        <v>5.73</v>
      </c>
      <c r="AJ66">
        <v>5.75</v>
      </c>
      <c r="AK66" s="72">
        <v>5.89</v>
      </c>
      <c r="AL66">
        <v>5.87</v>
      </c>
      <c r="AM66">
        <v>5.8</v>
      </c>
      <c r="AN66">
        <v>5.76</v>
      </c>
      <c r="AO66">
        <v>5.71</v>
      </c>
      <c r="AP66">
        <v>5.67</v>
      </c>
      <c r="AQ66">
        <v>5.62</v>
      </c>
      <c r="AR66">
        <v>5.7</v>
      </c>
      <c r="AS66" s="87">
        <f>0.5 * (D66-MAX($D$3:$D$163))/(MIN($D$3:$D$163)-MAX($D$3:$D$163)) + 0.75</f>
        <v>0.96639079531691574</v>
      </c>
      <c r="AT66" s="17">
        <f>AZ66^N66</f>
        <v>0.98017912574759958</v>
      </c>
      <c r="AU66" s="17">
        <f>(AT66+AV66)/2</f>
        <v>0.92975603585193045</v>
      </c>
      <c r="AV66" s="17">
        <f>BD66^N66</f>
        <v>0.87933294595626132</v>
      </c>
      <c r="AW66" s="17">
        <f>PERCENTILE($K$2:$K$163, 0.05)</f>
        <v>8.5526163141549191E-2</v>
      </c>
      <c r="AX66" s="17">
        <f>PERCENTILE($K$2:$K$163, 0.95)</f>
        <v>0.95961795254787896</v>
      </c>
      <c r="AY66" s="17">
        <f>MIN(MAX(K66,AW66), AX66)</f>
        <v>0.19835739156536</v>
      </c>
      <c r="AZ66" s="17">
        <f>AY66-$AY$164+1</f>
        <v>1.1128312284238109</v>
      </c>
      <c r="BA66" s="17">
        <f>PERCENTILE($L$2:$L$163, 0.02)</f>
        <v>-0.71261264336762919</v>
      </c>
      <c r="BB66" s="17">
        <f>PERCENTILE($L$2:$L$163, 0.98)</f>
        <v>1.6035625674371927</v>
      </c>
      <c r="BC66" s="17">
        <f>MIN(MAX(L66,BA66), BB66)</f>
        <v>0.27450569950239501</v>
      </c>
      <c r="BD66" s="17">
        <f>BC66-$BC$164 + 1</f>
        <v>1.9871183428700241</v>
      </c>
      <c r="BE66" s="1">
        <v>0</v>
      </c>
      <c r="BF66" s="62">
        <v>0.43</v>
      </c>
      <c r="BG66" s="63">
        <v>0.8</v>
      </c>
      <c r="BH66" s="16">
        <v>1</v>
      </c>
      <c r="BI66" s="12">
        <f>(AZ66^4)*AV66*BE66</f>
        <v>0</v>
      </c>
      <c r="BJ66" s="12">
        <f>(BD66^4) *AT66*BF66</f>
        <v>6.5715653970542407</v>
      </c>
      <c r="BK66" s="12">
        <f>(BD66^4)*AU66*BG66*BH66</f>
        <v>11.597220714685189</v>
      </c>
      <c r="BL66" s="12">
        <f>MIN(BI66, 0.05*BI$164)</f>
        <v>0</v>
      </c>
      <c r="BM66" s="12">
        <f>MIN(BJ66, 0.05*BJ$164)</f>
        <v>6.5715653970542407</v>
      </c>
      <c r="BN66" s="12">
        <f>MIN(BK66, 0.05*BK$164)</f>
        <v>11.597220714685189</v>
      </c>
      <c r="BO66" s="9">
        <f>BL66/$BL$164</f>
        <v>0</v>
      </c>
      <c r="BP66" s="9">
        <f>BM66/$BM$164</f>
        <v>2.5292054851770497E-3</v>
      </c>
      <c r="BQ66" s="45">
        <f>BN66/$BN$164</f>
        <v>3.2415769673370073E-3</v>
      </c>
      <c r="BR66" s="16">
        <f>O66</f>
        <v>0</v>
      </c>
      <c r="BS66" s="55">
        <v>0</v>
      </c>
      <c r="BT66" s="10">
        <f>$D$170*BO66</f>
        <v>0</v>
      </c>
      <c r="BU66" s="14">
        <f>BT66-BS66</f>
        <v>0</v>
      </c>
      <c r="BV66" s="94">
        <f>IF(BU66&gt;1, 1, 0)</f>
        <v>0</v>
      </c>
      <c r="BW66" s="81">
        <f>IF(O66&lt;=0,P66, IF(O66=1,Q66, IF(O66=2,R66, IF(O66=3,S66, IF(O66-4,T66, IF(O66=5, U66, V66))))))</f>
        <v>5.52</v>
      </c>
      <c r="BX66" s="41">
        <f>IF(O66&lt;=0,AD66, IF(O66=1,AE66, IF(O66=2,AF66, IF(O66=3,AG66, IF(O66=4,AH66, IF(O66=5, AI66, AJ66))))))</f>
        <v>5.5</v>
      </c>
      <c r="BY66" s="80">
        <f>IF(O66&gt;=0,W66, IF(O66=-1,X66, IF(O66=-2,Y66, IF(O66=-3,Z66, IF(O66=-4,AA66, IF(O66=-5, AB66, AC66))))))</f>
        <v>5.93</v>
      </c>
      <c r="BZ66" s="79">
        <f>IF(O66&gt;=0,AK66, IF(O66=-1,AL66, IF(O66=-2,AM66, IF(O66=-3,AN66, IF(O66=-4,AO66, IF(O66=-5, AP66, AQ66))))))</f>
        <v>5.89</v>
      </c>
      <c r="CA66" s="54">
        <f>IF(C66&gt;0, IF(BU66 &gt;0, BW66, BY66), IF(BU66&gt;0, BX66, BZ66))</f>
        <v>5.89</v>
      </c>
      <c r="CB66" s="1">
        <f>BU66/CA66</f>
        <v>0</v>
      </c>
      <c r="CC66" s="42" t="e">
        <f>BS66/BT66</f>
        <v>#DIV/0!</v>
      </c>
      <c r="CD66" s="55">
        <v>0</v>
      </c>
      <c r="CE66" s="55">
        <v>6</v>
      </c>
      <c r="CF66" s="55">
        <v>0</v>
      </c>
      <c r="CG66" s="6">
        <f>SUM(CD66:CF66)</f>
        <v>6</v>
      </c>
      <c r="CH66" s="10">
        <f>BP66*$D$169</f>
        <v>365.89186174657237</v>
      </c>
      <c r="CI66" s="1">
        <f>CH66-CG66</f>
        <v>359.89186174657237</v>
      </c>
      <c r="CJ66" s="97">
        <f>IF(CI66&gt;1, 1, 0)</f>
        <v>1</v>
      </c>
      <c r="CK66" s="81">
        <f>IF(O66&lt;=0,Q66, IF(O66=1,R66, IF(O66=2,S66, IF(O66=3,T66, IF(O66=4,U66,V66)))))</f>
        <v>5.55</v>
      </c>
      <c r="CL66" s="41">
        <f>IF(O66&lt;=0,AE66, IF(O66=1,AF66, IF(O66=2,AG66, IF(O66=3,AH66, IF(O66=4,AI66,AJ66)))))</f>
        <v>5.59</v>
      </c>
      <c r="CM66" s="80">
        <f>IF(O66&gt;=0,X66, IF(O66=-1,Y66, IF(O66=-2,Z66, IF(O66=-3,AA66, IF(O66=-4,AB66, AC66)))))</f>
        <v>5.86</v>
      </c>
      <c r="CN66" s="79">
        <f>IF(O66&gt;=0,AL66, IF(O66=-1,AM66, IF(O66=-2,AN66, IF(O66=-3,AO66, IF(O66=-4,AP66, AQ66)))))</f>
        <v>5.87</v>
      </c>
      <c r="CO66" s="54">
        <f>IF(C66&gt;0, IF(CI66 &gt;0, CK66, CM66), IF(CI66&gt;0, CL66, CN66))</f>
        <v>5.59</v>
      </c>
      <c r="CP66" s="1">
        <f>CI66/CO66</f>
        <v>64.381370616560361</v>
      </c>
      <c r="CQ66" s="42">
        <f>CG66/CH66</f>
        <v>1.639828765624686E-2</v>
      </c>
      <c r="CR66" s="11">
        <f>BS66+CG66+CT66</f>
        <v>6</v>
      </c>
      <c r="CS66" s="47">
        <f>BT66+CH66+CU66</f>
        <v>390.11577743424573</v>
      </c>
      <c r="CT66" s="55">
        <v>0</v>
      </c>
      <c r="CU66" s="10">
        <f>BQ66*$D$172</f>
        <v>24.223915687673376</v>
      </c>
      <c r="CV66" s="30">
        <f>CU66-CT66</f>
        <v>24.223915687673376</v>
      </c>
      <c r="CW66" s="97">
        <f>IF(CV66&gt;1, 1, 0)</f>
        <v>1</v>
      </c>
      <c r="CX66" s="81">
        <f>IF(O66&lt;=0,R66, IF(O66=1,S66, IF(O66=2,T66, IF(O66=3,U66, V66))))</f>
        <v>5.62</v>
      </c>
      <c r="CY66" s="41">
        <f>IF(O66&lt;=0,AF66, IF(O66=1,AG66, IF(O66=2,AH66, IF(O66=3,AI66, AJ66))))</f>
        <v>5.6</v>
      </c>
      <c r="CZ66" s="80">
        <f>IF(O66&gt;=0,Y66, IF(O66=-1,Z66, IF(O66=-2,AA66, IF(O66=-3,AB66,  AC66))))</f>
        <v>5.82</v>
      </c>
      <c r="DA66" s="79">
        <f>IF(O66&gt;=0,AM66, IF(O66=-1,AN66, IF(O66=-2,AO66, IF(O66=-3,AP66, AQ66))))</f>
        <v>5.8</v>
      </c>
      <c r="DB66" s="54">
        <f>IF(C66&gt;0, IF(CV66 &gt;0, CX66, CZ66), IF(CV66&gt;0, CY66, DA66))</f>
        <v>5.6</v>
      </c>
      <c r="DC66" s="43">
        <f>CV66/DB66</f>
        <v>4.3256992299416748</v>
      </c>
      <c r="DD66" s="44">
        <v>0</v>
      </c>
      <c r="DE66" s="10">
        <f>BQ66*$DD$167</f>
        <v>15.00020292173396</v>
      </c>
      <c r="DF66" s="30">
        <f>DE66-DD66</f>
        <v>15.00020292173396</v>
      </c>
      <c r="DG66" s="34">
        <f>DF66*(DF66&lt;&gt;0)</f>
        <v>15.00020292173396</v>
      </c>
      <c r="DH66" s="21">
        <f>DG66/$DG$164</f>
        <v>3.2415769673370095E-3</v>
      </c>
      <c r="DI66" s="89">
        <f>DH66 * $DF$164</f>
        <v>15.00020292173396</v>
      </c>
      <c r="DJ66" s="91">
        <f>DB66</f>
        <v>5.6</v>
      </c>
      <c r="DK66" s="43">
        <f>DI66/DJ66</f>
        <v>2.6786076645953503</v>
      </c>
      <c r="DL66" s="16">
        <f>O66</f>
        <v>0</v>
      </c>
      <c r="DM66" s="53">
        <f>CR66+CT66</f>
        <v>6</v>
      </c>
      <c r="DN66">
        <f>E66/$E$164</f>
        <v>8.7353250127619082E-3</v>
      </c>
      <c r="DO66">
        <f>MAX(0,K66)</f>
        <v>0.19835739156536</v>
      </c>
      <c r="DP66">
        <f>DO66/$DO$164</f>
        <v>2.1594010247325975E-3</v>
      </c>
      <c r="DQ66">
        <f>DN66*DP66*BF66</f>
        <v>8.1111200070900527E-6</v>
      </c>
      <c r="DR66">
        <f>DQ66/$DQ$164</f>
        <v>2.174101580665627E-3</v>
      </c>
      <c r="DS66" s="1">
        <f>$DS$166*DR66</f>
        <v>172.53068911132701</v>
      </c>
      <c r="DT66" s="55">
        <v>0</v>
      </c>
      <c r="DU66" s="1">
        <f>DS66-DT66</f>
        <v>172.53068911132701</v>
      </c>
      <c r="DV66">
        <f>DT66/DS66</f>
        <v>0</v>
      </c>
    </row>
    <row r="67" spans="1:126" x14ac:dyDescent="0.2">
      <c r="A67" s="22" t="s">
        <v>289</v>
      </c>
      <c r="B67">
        <v>0</v>
      </c>
      <c r="C67">
        <v>1</v>
      </c>
      <c r="D67">
        <v>0.68677586895725096</v>
      </c>
      <c r="E67">
        <v>0.31322413104274799</v>
      </c>
      <c r="F67">
        <v>0.607071911005164</v>
      </c>
      <c r="G67">
        <v>0.74174676138737905</v>
      </c>
      <c r="H67">
        <v>0.68073547847889604</v>
      </c>
      <c r="I67">
        <v>0.71058661437097803</v>
      </c>
      <c r="J67">
        <v>0.49349184715958999</v>
      </c>
      <c r="K67">
        <v>0.45297637829419302</v>
      </c>
      <c r="L67">
        <v>0.35420945959383798</v>
      </c>
      <c r="M67">
        <f>HARMEAN(D67,F67:F67, I67)</f>
        <v>0.66509727313140365</v>
      </c>
      <c r="N67">
        <f>0.6*TAN(3*(1-M67) - 1.5)</f>
        <v>-0.3241228850227334</v>
      </c>
      <c r="O67" s="83">
        <v>0</v>
      </c>
      <c r="P67">
        <v>14.39</v>
      </c>
      <c r="Q67">
        <v>14.43</v>
      </c>
      <c r="R67">
        <v>14.48</v>
      </c>
      <c r="S67">
        <v>14.53</v>
      </c>
      <c r="T67">
        <v>14.58</v>
      </c>
      <c r="U67">
        <v>14.7</v>
      </c>
      <c r="V67">
        <v>14.92</v>
      </c>
      <c r="W67" s="72">
        <v>15.05</v>
      </c>
      <c r="X67" s="68">
        <v>14.98</v>
      </c>
      <c r="Y67" s="68">
        <v>14.94</v>
      </c>
      <c r="Z67" s="68">
        <v>14.86</v>
      </c>
      <c r="AA67" s="68">
        <v>14.79</v>
      </c>
      <c r="AB67" s="68">
        <v>14.77</v>
      </c>
      <c r="AC67" s="68">
        <v>14.75</v>
      </c>
      <c r="AD67" s="76">
        <v>14.48</v>
      </c>
      <c r="AE67">
        <v>14.55</v>
      </c>
      <c r="AF67">
        <v>14.63</v>
      </c>
      <c r="AG67">
        <v>14.64</v>
      </c>
      <c r="AH67">
        <v>14.71</v>
      </c>
      <c r="AI67">
        <v>14.81</v>
      </c>
      <c r="AJ67">
        <v>15.05</v>
      </c>
      <c r="AK67" s="72">
        <v>15.2</v>
      </c>
      <c r="AL67">
        <v>15.05</v>
      </c>
      <c r="AM67">
        <v>14.99</v>
      </c>
      <c r="AN67">
        <v>14.93</v>
      </c>
      <c r="AO67">
        <v>14.85</v>
      </c>
      <c r="AP67">
        <v>14.77</v>
      </c>
      <c r="AQ67">
        <v>14.7</v>
      </c>
      <c r="AR67">
        <v>14.75</v>
      </c>
      <c r="AS67" s="87">
        <f>0.5 * (D67-MAX($D$3:$D$163))/(MIN($D$3:$D$163)-MAX($D$3:$D$163)) + 0.75</f>
        <v>0.90825595478401311</v>
      </c>
      <c r="AT67" s="17">
        <f>AZ67^N67</f>
        <v>0.90354120894100665</v>
      </c>
      <c r="AU67" s="17">
        <f>(AT67+AV67)/2</f>
        <v>0.8469306754567707</v>
      </c>
      <c r="AV67" s="17">
        <f>BD67^N67</f>
        <v>0.79032014197253464</v>
      </c>
      <c r="AW67" s="17">
        <f>PERCENTILE($K$2:$K$163, 0.05)</f>
        <v>8.5526163141549191E-2</v>
      </c>
      <c r="AX67" s="17">
        <f>PERCENTILE($K$2:$K$163, 0.95)</f>
        <v>0.95961795254787896</v>
      </c>
      <c r="AY67" s="17">
        <f>MIN(MAX(K67,AW67), AX67)</f>
        <v>0.45297637829419302</v>
      </c>
      <c r="AZ67" s="17">
        <f>AY67-$AY$164+1</f>
        <v>1.3674502151526438</v>
      </c>
      <c r="BA67" s="17">
        <f>PERCENTILE($L$2:$L$163, 0.02)</f>
        <v>-0.71261264336762919</v>
      </c>
      <c r="BB67" s="17">
        <f>PERCENTILE($L$2:$L$163, 0.98)</f>
        <v>1.6035625674371927</v>
      </c>
      <c r="BC67" s="17">
        <f>MIN(MAX(L67,BA67), BB67)</f>
        <v>0.35420945959383798</v>
      </c>
      <c r="BD67" s="17">
        <f>BC67-$BC$164 + 1</f>
        <v>2.0668221029614671</v>
      </c>
      <c r="BE67" s="1">
        <v>0</v>
      </c>
      <c r="BF67" s="50">
        <v>0.5</v>
      </c>
      <c r="BG67" s="15">
        <v>1</v>
      </c>
      <c r="BH67" s="16">
        <v>1</v>
      </c>
      <c r="BI67" s="12">
        <f>(AZ67^4)*AV67*BE67</f>
        <v>0</v>
      </c>
      <c r="BJ67" s="12">
        <f>(BD67^4) *AT67*BF67</f>
        <v>8.2438552648332344</v>
      </c>
      <c r="BK67" s="12">
        <f>(BD67^4)*AU67*BG67*BH67</f>
        <v>15.454688372202241</v>
      </c>
      <c r="BL67" s="12">
        <f>MIN(BI67, 0.05*BI$164)</f>
        <v>0</v>
      </c>
      <c r="BM67" s="12">
        <f>MIN(BJ67, 0.05*BJ$164)</f>
        <v>8.2438552648332344</v>
      </c>
      <c r="BN67" s="12">
        <f>MIN(BK67, 0.05*BK$164)</f>
        <v>15.454688372202241</v>
      </c>
      <c r="BO67" s="9">
        <f>BL67/$BL$164</f>
        <v>0</v>
      </c>
      <c r="BP67" s="9">
        <f>BM67/$BM$164</f>
        <v>3.1728214961032394E-3</v>
      </c>
      <c r="BQ67" s="45">
        <f>BN67/$BN$164</f>
        <v>4.319790327113885E-3</v>
      </c>
      <c r="BR67" s="16">
        <f>O67</f>
        <v>0</v>
      </c>
      <c r="BS67" s="55">
        <v>0</v>
      </c>
      <c r="BT67" s="10">
        <f>$D$170*BO67</f>
        <v>0</v>
      </c>
      <c r="BU67" s="14">
        <f>BT67-BS67</f>
        <v>0</v>
      </c>
      <c r="BV67" s="94">
        <f>IF(BU67&gt;1, 1, 0)</f>
        <v>0</v>
      </c>
      <c r="BW67" s="81">
        <f>IF(O67&lt;=0,P67, IF(O67=1,Q67, IF(O67=2,R67, IF(O67=3,S67, IF(O67-4,T67, IF(O67=5, U67, V67))))))</f>
        <v>14.39</v>
      </c>
      <c r="BX67" s="41">
        <f>IF(O67&lt;=0,AD67, IF(O67=1,AE67, IF(O67=2,AF67, IF(O67=3,AG67, IF(O67=4,AH67, IF(O67=5, AI67, AJ67))))))</f>
        <v>14.48</v>
      </c>
      <c r="BY67" s="80">
        <f>IF(O67&gt;=0,W67, IF(O67=-1,X67, IF(O67=-2,Y67, IF(O67=-3,Z67, IF(O67=-4,AA67, IF(O67=-5, AB67, AC67))))))</f>
        <v>15.05</v>
      </c>
      <c r="BZ67" s="79">
        <f>IF(O67&gt;=0,AK67, IF(O67=-1,AL67, IF(O67=-2,AM67, IF(O67=-3,AN67, IF(O67=-4,AO67, IF(O67=-5, AP67, AQ67))))))</f>
        <v>15.2</v>
      </c>
      <c r="CA67" s="54">
        <f>IF(C67&gt;0, IF(BU67 &gt;0, BW67, BY67), IF(BU67&gt;0, BX67, BZ67))</f>
        <v>15.05</v>
      </c>
      <c r="CB67" s="1">
        <f>BU67/CA67</f>
        <v>0</v>
      </c>
      <c r="CC67" s="42" t="e">
        <f>BS67/BT67</f>
        <v>#DIV/0!</v>
      </c>
      <c r="CD67" s="55">
        <v>0</v>
      </c>
      <c r="CE67" s="55">
        <v>0</v>
      </c>
      <c r="CF67" s="55">
        <v>0</v>
      </c>
      <c r="CG67" s="6">
        <f>SUM(CD67:CF67)</f>
        <v>0</v>
      </c>
      <c r="CH67" s="10">
        <f>BP67*$D$169</f>
        <v>459.0016789867484</v>
      </c>
      <c r="CI67" s="1">
        <f>CH67-CG67</f>
        <v>459.0016789867484</v>
      </c>
      <c r="CJ67" s="97">
        <f>IF(CI67&gt;1, 1, 0)</f>
        <v>1</v>
      </c>
      <c r="CK67" s="81">
        <f>IF(O67&lt;=0,Q67, IF(O67=1,R67, IF(O67=2,S67, IF(O67=3,T67, IF(O67=4,U67,V67)))))</f>
        <v>14.43</v>
      </c>
      <c r="CL67" s="41">
        <f>IF(O67&lt;=0,AE67, IF(O67=1,AF67, IF(O67=2,AG67, IF(O67=3,AH67, IF(O67=4,AI67,AJ67)))))</f>
        <v>14.55</v>
      </c>
      <c r="CM67" s="80">
        <f>IF(O67&gt;=0,X67, IF(O67=-1,Y67, IF(O67=-2,Z67, IF(O67=-3,AA67, IF(O67=-4,AB67, AC67)))))</f>
        <v>14.98</v>
      </c>
      <c r="CN67" s="79">
        <f>IF(O67&gt;=0,AL67, IF(O67=-1,AM67, IF(O67=-2,AN67, IF(O67=-3,AO67, IF(O67=-4,AP67, AQ67)))))</f>
        <v>15.05</v>
      </c>
      <c r="CO67" s="54">
        <f>IF(C67&gt;0, IF(CI67 &gt;0, CK67, CM67), IF(CI67&gt;0, CL67, CN67))</f>
        <v>14.43</v>
      </c>
      <c r="CP67" s="1">
        <f>CI67/CO67</f>
        <v>31.808848162629829</v>
      </c>
      <c r="CQ67" s="42">
        <f>CG67/CH67</f>
        <v>0</v>
      </c>
      <c r="CR67" s="11">
        <f>BS67+CG67+CT67</f>
        <v>0</v>
      </c>
      <c r="CS67" s="47">
        <f>BT67+CH67+CU67</f>
        <v>491.28295372643123</v>
      </c>
      <c r="CT67" s="55">
        <v>0</v>
      </c>
      <c r="CU67" s="10">
        <f>BQ67*$D$172</f>
        <v>32.281274739682807</v>
      </c>
      <c r="CV67" s="30">
        <f>CU67-CT67</f>
        <v>32.281274739682807</v>
      </c>
      <c r="CW67" s="97">
        <f>IF(CV67&gt;1, 1, 0)</f>
        <v>1</v>
      </c>
      <c r="CX67" s="81">
        <f>IF(O67&lt;=0,R67, IF(O67=1,S67, IF(O67=2,T67, IF(O67=3,U67, V67))))</f>
        <v>14.48</v>
      </c>
      <c r="CY67" s="41">
        <f>IF(O67&lt;=0,AF67, IF(O67=1,AG67, IF(O67=2,AH67, IF(O67=3,AI67, AJ67))))</f>
        <v>14.63</v>
      </c>
      <c r="CZ67" s="80">
        <f>IF(O67&gt;=0,Y67, IF(O67=-1,Z67, IF(O67=-2,AA67, IF(O67=-3,AB67,  AC67))))</f>
        <v>14.94</v>
      </c>
      <c r="DA67" s="79">
        <f>IF(O67&gt;=0,AM67, IF(O67=-1,AN67, IF(O67=-2,AO67, IF(O67=-3,AP67, AQ67))))</f>
        <v>14.99</v>
      </c>
      <c r="DB67" s="54">
        <f>IF(C67&gt;0, IF(CV67 &gt;0, CX67, CZ67), IF(CV67&gt;0, CY67, DA67))</f>
        <v>14.48</v>
      </c>
      <c r="DC67" s="43">
        <f>CV67/DB67</f>
        <v>2.2293698024642823</v>
      </c>
      <c r="DD67" s="44">
        <v>0</v>
      </c>
      <c r="DE67" s="10">
        <f>BQ67*$DD$167</f>
        <v>19.989570551299874</v>
      </c>
      <c r="DF67" s="30">
        <f>DE67-DD67</f>
        <v>19.989570551299874</v>
      </c>
      <c r="DG67" s="34">
        <f>DF67*(DF67&lt;&gt;0)</f>
        <v>19.989570551299874</v>
      </c>
      <c r="DH67" s="21">
        <f>DG67/$DG$164</f>
        <v>4.3197903271138876E-3</v>
      </c>
      <c r="DI67" s="89">
        <f>DH67 * $DF$164</f>
        <v>19.989570551299874</v>
      </c>
      <c r="DJ67" s="91">
        <f>DB67</f>
        <v>14.48</v>
      </c>
      <c r="DK67" s="43">
        <f>DI67/DJ67</f>
        <v>1.3804952038190521</v>
      </c>
      <c r="DL67" s="16">
        <f>O67</f>
        <v>0</v>
      </c>
      <c r="DM67" s="53">
        <f>CR67+CT67</f>
        <v>0</v>
      </c>
      <c r="DN67">
        <f>E67/$E$164</f>
        <v>6.388521277990048E-3</v>
      </c>
      <c r="DO67">
        <f>MAX(0,K67)</f>
        <v>0.45297637829419302</v>
      </c>
      <c r="DP67">
        <f>DO67/$DO$164</f>
        <v>4.9312891632063635E-3</v>
      </c>
      <c r="DQ67">
        <f>DN67*DP67*BF67</f>
        <v>1.5751822873532797E-5</v>
      </c>
      <c r="DR67">
        <f>DQ67/$DQ$164</f>
        <v>4.2221127264517886E-3</v>
      </c>
      <c r="DS67" s="1">
        <f>$DS$166*DR67</f>
        <v>335.05519000515562</v>
      </c>
      <c r="DT67" s="55">
        <v>0</v>
      </c>
      <c r="DU67" s="1">
        <f>DS67-DT67</f>
        <v>335.05519000515562</v>
      </c>
      <c r="DV67">
        <f>DT67/DS67</f>
        <v>0</v>
      </c>
    </row>
    <row r="68" spans="1:126" x14ac:dyDescent="0.2">
      <c r="A68" s="22" t="s">
        <v>214</v>
      </c>
      <c r="B68">
        <v>0</v>
      </c>
      <c r="C68">
        <v>0</v>
      </c>
      <c r="D68">
        <v>0.38473831402317199</v>
      </c>
      <c r="E68">
        <v>0.61526168597682696</v>
      </c>
      <c r="F68">
        <v>0.52483114819229204</v>
      </c>
      <c r="G68">
        <v>0.78437108232344299</v>
      </c>
      <c r="H68">
        <v>0.84287505223568704</v>
      </c>
      <c r="I68">
        <v>0.81309705262381404</v>
      </c>
      <c r="J68">
        <v>0.49542241188014102</v>
      </c>
      <c r="K68">
        <v>0.243241087960307</v>
      </c>
      <c r="L68">
        <v>0.98855265101093004</v>
      </c>
      <c r="M68">
        <f>HARMEAN(D68,F68:F68, I68)</f>
        <v>0.52315761885223588</v>
      </c>
      <c r="N68">
        <f>0.6*TAN(3*(1-M68) - 1.5)</f>
        <v>-4.1750905496389108E-2</v>
      </c>
      <c r="O68" s="83">
        <v>0</v>
      </c>
      <c r="P68">
        <v>3.52</v>
      </c>
      <c r="Q68">
        <v>3.55</v>
      </c>
      <c r="R68">
        <v>3.56</v>
      </c>
      <c r="S68">
        <v>3.58</v>
      </c>
      <c r="T68">
        <v>3.59</v>
      </c>
      <c r="U68">
        <v>3.63</v>
      </c>
      <c r="V68">
        <v>3.69</v>
      </c>
      <c r="W68" s="72">
        <v>3.71</v>
      </c>
      <c r="X68" s="68">
        <v>3.7</v>
      </c>
      <c r="Y68" s="68">
        <v>3.69</v>
      </c>
      <c r="Z68" s="68">
        <v>3.68</v>
      </c>
      <c r="AA68" s="68">
        <v>3.65</v>
      </c>
      <c r="AB68" s="68">
        <v>3.62</v>
      </c>
      <c r="AC68" s="68">
        <v>3.51</v>
      </c>
      <c r="AD68" s="76">
        <v>3.47</v>
      </c>
      <c r="AE68">
        <v>3.51</v>
      </c>
      <c r="AF68">
        <v>3.53</v>
      </c>
      <c r="AG68">
        <v>3.56</v>
      </c>
      <c r="AH68">
        <v>3.62</v>
      </c>
      <c r="AI68">
        <v>3.66</v>
      </c>
      <c r="AJ68">
        <v>3.68</v>
      </c>
      <c r="AK68" s="72">
        <v>3.72</v>
      </c>
      <c r="AL68">
        <v>3.69</v>
      </c>
      <c r="AM68">
        <v>3.66</v>
      </c>
      <c r="AN68">
        <v>3.65</v>
      </c>
      <c r="AO68">
        <v>3.61</v>
      </c>
      <c r="AP68">
        <v>3.58</v>
      </c>
      <c r="AQ68">
        <v>3.56</v>
      </c>
      <c r="AR68">
        <v>3.59</v>
      </c>
      <c r="AS68" s="87">
        <f>0.5 * (D68-MAX($D$3:$D$163))/(MIN($D$3:$D$163)-MAX($D$3:$D$163)) + 0.75</f>
        <v>1.0608599111828827</v>
      </c>
      <c r="AT68" s="17">
        <f>AZ68^N68</f>
        <v>0.99390431085706321</v>
      </c>
      <c r="AU68" s="17">
        <f>(AT68+AV68)/2</f>
        <v>0.97663297433490937</v>
      </c>
      <c r="AV68" s="17">
        <f>BD68^N68</f>
        <v>0.95936163781275552</v>
      </c>
      <c r="AW68" s="17">
        <f>PERCENTILE($K$2:$K$163, 0.05)</f>
        <v>8.5526163141549191E-2</v>
      </c>
      <c r="AX68" s="17">
        <f>PERCENTILE($K$2:$K$163, 0.95)</f>
        <v>0.95961795254787896</v>
      </c>
      <c r="AY68" s="17">
        <f>MIN(MAX(K68,AW68), AX68)</f>
        <v>0.243241087960307</v>
      </c>
      <c r="AZ68" s="17">
        <f>AY68-$AY$164+1</f>
        <v>1.1577149248187579</v>
      </c>
      <c r="BA68" s="17">
        <f>PERCENTILE($L$2:$L$163, 0.02)</f>
        <v>-0.71261264336762919</v>
      </c>
      <c r="BB68" s="17">
        <f>PERCENTILE($L$2:$L$163, 0.98)</f>
        <v>1.6035625674371927</v>
      </c>
      <c r="BC68" s="17">
        <f>MIN(MAX(L68,BA68), BB68)</f>
        <v>0.98855265101093004</v>
      </c>
      <c r="BD68" s="17">
        <f>BC68-$BC$164 + 1</f>
        <v>2.7011652943785593</v>
      </c>
      <c r="BE68" s="1">
        <v>0</v>
      </c>
      <c r="BF68" s="49">
        <v>0</v>
      </c>
      <c r="BG68" s="49">
        <v>0</v>
      </c>
      <c r="BH68" s="16">
        <v>1</v>
      </c>
      <c r="BI68" s="12">
        <f>(AZ68^4)*AV68*BE68</f>
        <v>0</v>
      </c>
      <c r="BJ68" s="12">
        <f>(BD68^4) *AT68*BF68</f>
        <v>0</v>
      </c>
      <c r="BK68" s="12">
        <f>(BD68^4)*AU68*BG68*BH68</f>
        <v>0</v>
      </c>
      <c r="BL68" s="12">
        <f>MIN(BI68, 0.05*BI$164)</f>
        <v>0</v>
      </c>
      <c r="BM68" s="12">
        <f>MIN(BJ68, 0.05*BJ$164)</f>
        <v>0</v>
      </c>
      <c r="BN68" s="12">
        <f>MIN(BK68, 0.05*BK$164)</f>
        <v>0</v>
      </c>
      <c r="BO68" s="9">
        <f>BL68/$BL$164</f>
        <v>0</v>
      </c>
      <c r="BP68" s="9">
        <f>BM68/$BM$164</f>
        <v>0</v>
      </c>
      <c r="BQ68" s="45">
        <f>BN68/$BN$164</f>
        <v>0</v>
      </c>
      <c r="BR68" s="16">
        <f>O68</f>
        <v>0</v>
      </c>
      <c r="BS68" s="55">
        <v>0</v>
      </c>
      <c r="BT68" s="10">
        <f>$D$170*BO68</f>
        <v>0</v>
      </c>
      <c r="BU68" s="14">
        <f>BT68-BS68</f>
        <v>0</v>
      </c>
      <c r="BV68" s="94">
        <f>IF(BU68&gt;1, 1, 0)</f>
        <v>0</v>
      </c>
      <c r="BW68" s="81">
        <f>IF(O68&lt;=0,P68, IF(O68=1,Q68, IF(O68=2,R68, IF(O68=3,S68, IF(O68-4,T68, IF(O68=5, U68, V68))))))</f>
        <v>3.52</v>
      </c>
      <c r="BX68" s="41">
        <f>IF(O68&lt;=0,AD68, IF(O68=1,AE68, IF(O68=2,AF68, IF(O68=3,AG68, IF(O68=4,AH68, IF(O68=5, AI68, AJ68))))))</f>
        <v>3.47</v>
      </c>
      <c r="BY68" s="80">
        <f>IF(O68&gt;=0,W68, IF(O68=-1,X68, IF(O68=-2,Y68, IF(O68=-3,Z68, IF(O68=-4,AA68, IF(O68=-5, AB68, AC68))))))</f>
        <v>3.71</v>
      </c>
      <c r="BZ68" s="79">
        <f>IF(O68&gt;=0,AK68, IF(O68=-1,AL68, IF(O68=-2,AM68, IF(O68=-3,AN68, IF(O68=-4,AO68, IF(O68=-5, AP68, AQ68))))))</f>
        <v>3.72</v>
      </c>
      <c r="CA68" s="54">
        <f>IF(C68&gt;0, IF(BU68 &gt;0, BW68, BY68), IF(BU68&gt;0, BX68, BZ68))</f>
        <v>3.72</v>
      </c>
      <c r="CB68" s="1">
        <f>BU68/CA68</f>
        <v>0</v>
      </c>
      <c r="CC68" s="42" t="e">
        <f>BS68/BT68</f>
        <v>#DIV/0!</v>
      </c>
      <c r="CD68" s="55">
        <v>0</v>
      </c>
      <c r="CE68" s="55">
        <v>4667</v>
      </c>
      <c r="CF68" s="55">
        <v>0</v>
      </c>
      <c r="CG68" s="6">
        <f>SUM(CD68:CF68)</f>
        <v>4667</v>
      </c>
      <c r="CH68" s="10">
        <f>BP68*$D$169</f>
        <v>0</v>
      </c>
      <c r="CI68" s="1">
        <f>CH68-CG68</f>
        <v>-4667</v>
      </c>
      <c r="CJ68" s="97">
        <f>IF(CI68&gt;1, 1, 0)</f>
        <v>0</v>
      </c>
      <c r="CK68" s="81">
        <f>IF(O68&lt;=0,Q68, IF(O68=1,R68, IF(O68=2,S68, IF(O68=3,T68, IF(O68=4,U68,V68)))))</f>
        <v>3.55</v>
      </c>
      <c r="CL68" s="41">
        <f>IF(O68&lt;=0,AE68, IF(O68=1,AF68, IF(O68=2,AG68, IF(O68=3,AH68, IF(O68=4,AI68,AJ68)))))</f>
        <v>3.51</v>
      </c>
      <c r="CM68" s="80">
        <f>IF(O68&gt;=0,X68, IF(O68=-1,Y68, IF(O68=-2,Z68, IF(O68=-3,AA68, IF(O68=-4,AB68, AC68)))))</f>
        <v>3.7</v>
      </c>
      <c r="CN68" s="79">
        <f>IF(O68&gt;=0,AL68, IF(O68=-1,AM68, IF(O68=-2,AN68, IF(O68=-3,AO68, IF(O68=-4,AP68, AQ68)))))</f>
        <v>3.69</v>
      </c>
      <c r="CO68" s="54">
        <f>IF(C68&gt;0, IF(CI68 &gt;0, CK68, CM68), IF(CI68&gt;0, CL68, CN68))</f>
        <v>3.69</v>
      </c>
      <c r="CP68" s="1">
        <f>CI68/CO68</f>
        <v>-1264.769647696477</v>
      </c>
      <c r="CQ68" s="42" t="e">
        <f>CG68/CH68</f>
        <v>#DIV/0!</v>
      </c>
      <c r="CR68" s="11">
        <f>BS68+CG68+CT68</f>
        <v>4710</v>
      </c>
      <c r="CS68" s="47">
        <f>BT68+CH68+CU68</f>
        <v>0</v>
      </c>
      <c r="CT68" s="55">
        <v>43</v>
      </c>
      <c r="CU68" s="10">
        <f>BQ68*$D$172</f>
        <v>0</v>
      </c>
      <c r="CV68" s="30">
        <f>CU68-CT68</f>
        <v>-43</v>
      </c>
      <c r="CW68" s="97">
        <f>IF(CV68&gt;1, 1, 0)</f>
        <v>0</v>
      </c>
      <c r="CX68" s="81">
        <f>IF(O68&lt;=0,R68, IF(O68=1,S68, IF(O68=2,T68, IF(O68=3,U68, V68))))</f>
        <v>3.56</v>
      </c>
      <c r="CY68" s="41">
        <f>IF(O68&lt;=0,AF68, IF(O68=1,AG68, IF(O68=2,AH68, IF(O68=3,AI68, AJ68))))</f>
        <v>3.53</v>
      </c>
      <c r="CZ68" s="80">
        <f>IF(O68&gt;=0,Y68, IF(O68=-1,Z68, IF(O68=-2,AA68, IF(O68=-3,AB68,  AC68))))</f>
        <v>3.69</v>
      </c>
      <c r="DA68" s="79">
        <f>IF(O68&gt;=0,AM68, IF(O68=-1,AN68, IF(O68=-2,AO68, IF(O68=-3,AP68, AQ68))))</f>
        <v>3.66</v>
      </c>
      <c r="DB68" s="54">
        <f>IF(C68&gt;0, IF(CV68 &gt;0, CX68, CZ68), IF(CV68&gt;0, CY68, DA68))</f>
        <v>3.66</v>
      </c>
      <c r="DC68" s="43">
        <f>CV68/DB68</f>
        <v>-11.748633879781421</v>
      </c>
      <c r="DD68" s="44">
        <v>0</v>
      </c>
      <c r="DE68" s="10">
        <f>BQ68*$DD$167</f>
        <v>0</v>
      </c>
      <c r="DF68" s="30">
        <f>DE68-DD68</f>
        <v>0</v>
      </c>
      <c r="DG68" s="34">
        <f>DF68*(DF68&lt;&gt;0)</f>
        <v>0</v>
      </c>
      <c r="DH68" s="21">
        <f>DG68/$DG$164</f>
        <v>0</v>
      </c>
      <c r="DI68" s="89">
        <f>DH68 * $DF$164</f>
        <v>0</v>
      </c>
      <c r="DJ68" s="91">
        <f>DB68</f>
        <v>3.66</v>
      </c>
      <c r="DK68" s="43">
        <f>DI68/DJ68</f>
        <v>0</v>
      </c>
      <c r="DL68" s="16">
        <f>O68</f>
        <v>0</v>
      </c>
      <c r="DM68" s="53">
        <f>CR68+CT68</f>
        <v>4753</v>
      </c>
      <c r="DN68">
        <f>E68/$E$164</f>
        <v>1.2548881081766177E-2</v>
      </c>
      <c r="DO68">
        <f>MAX(0,K68)</f>
        <v>0.243241087960307</v>
      </c>
      <c r="DP68">
        <f>DO68/$DO$164</f>
        <v>2.6480236025158859E-3</v>
      </c>
      <c r="DQ68">
        <f>DN68*DP68*BF68</f>
        <v>0</v>
      </c>
      <c r="DR68">
        <f>DQ68/$DQ$164</f>
        <v>0</v>
      </c>
      <c r="DS68" s="1">
        <f>$DS$166*DR68</f>
        <v>0</v>
      </c>
      <c r="DT68" s="55">
        <v>0</v>
      </c>
      <c r="DU68" s="1">
        <f>DS68-DT68</f>
        <v>0</v>
      </c>
      <c r="DV68" t="e">
        <f>DT68/DS68</f>
        <v>#DIV/0!</v>
      </c>
    </row>
    <row r="69" spans="1:126" x14ac:dyDescent="0.2">
      <c r="A69" s="22" t="s">
        <v>228</v>
      </c>
      <c r="B69">
        <v>0</v>
      </c>
      <c r="C69">
        <v>0</v>
      </c>
      <c r="D69">
        <v>9.8681582101478205E-2</v>
      </c>
      <c r="E69">
        <v>0.90131841789852096</v>
      </c>
      <c r="F69">
        <v>0.20540325784664201</v>
      </c>
      <c r="G69">
        <v>0.32260760551608803</v>
      </c>
      <c r="H69">
        <v>0.74801504387797702</v>
      </c>
      <c r="I69">
        <v>0.49123857970998802</v>
      </c>
      <c r="J69">
        <v>0.41872412845271401</v>
      </c>
      <c r="K69">
        <v>0.33932992932743899</v>
      </c>
      <c r="L69">
        <v>1.28249292394621</v>
      </c>
      <c r="M69">
        <f>HARMEAN(D69,F69:F69, I69)</f>
        <v>0.17607963007531788</v>
      </c>
      <c r="N69">
        <f>0.6*TAN(3*(1-M69) - 1.5)</f>
        <v>0.87883578985276822</v>
      </c>
      <c r="O69" s="83">
        <v>0</v>
      </c>
      <c r="P69">
        <v>7.75</v>
      </c>
      <c r="Q69">
        <v>7.81</v>
      </c>
      <c r="R69">
        <v>7.83</v>
      </c>
      <c r="S69">
        <v>7.89</v>
      </c>
      <c r="T69">
        <v>8</v>
      </c>
      <c r="U69">
        <v>8.0399999999999991</v>
      </c>
      <c r="V69">
        <v>8.17</v>
      </c>
      <c r="W69" s="72">
        <v>8.58</v>
      </c>
      <c r="X69" s="68">
        <v>8.44</v>
      </c>
      <c r="Y69" s="68">
        <v>8.35</v>
      </c>
      <c r="Z69" s="68">
        <v>8.2799999999999994</v>
      </c>
      <c r="AA69" s="68">
        <v>8.24</v>
      </c>
      <c r="AB69" s="68">
        <v>8.18</v>
      </c>
      <c r="AC69" s="68">
        <v>8.16</v>
      </c>
      <c r="AD69" s="76">
        <v>7.82</v>
      </c>
      <c r="AE69">
        <v>7.84</v>
      </c>
      <c r="AF69">
        <v>7.87</v>
      </c>
      <c r="AG69">
        <v>7.94</v>
      </c>
      <c r="AH69">
        <v>8</v>
      </c>
      <c r="AI69">
        <v>8.09</v>
      </c>
      <c r="AJ69">
        <v>8.25</v>
      </c>
      <c r="AK69" s="72">
        <v>8.44</v>
      </c>
      <c r="AL69">
        <v>8.3800000000000008</v>
      </c>
      <c r="AM69">
        <v>8.33</v>
      </c>
      <c r="AN69">
        <v>8.2899999999999991</v>
      </c>
      <c r="AO69">
        <v>8.25</v>
      </c>
      <c r="AP69">
        <v>8.24</v>
      </c>
      <c r="AQ69">
        <v>8.15</v>
      </c>
      <c r="AR69">
        <v>8.16</v>
      </c>
      <c r="AS69" s="87">
        <f>0.5 * (D69-MAX($D$3:$D$163))/(MIN($D$3:$D$163)-MAX($D$3:$D$163)) + 0.75</f>
        <v>1.2053895841744047</v>
      </c>
      <c r="AT69" s="17">
        <f>AZ69^N69</f>
        <v>1.2199096359591004</v>
      </c>
      <c r="AU69" s="17">
        <f>(AT69+AV69)/2</f>
        <v>1.9211219042485499</v>
      </c>
      <c r="AV69" s="17">
        <f>BD69^N69</f>
        <v>2.6223341725379994</v>
      </c>
      <c r="AW69" s="17">
        <f>PERCENTILE($K$2:$K$163, 0.05)</f>
        <v>8.5526163141549191E-2</v>
      </c>
      <c r="AX69" s="17">
        <f>PERCENTILE($K$2:$K$163, 0.95)</f>
        <v>0.95961795254787896</v>
      </c>
      <c r="AY69" s="17">
        <f>MIN(MAX(K69,AW69), AX69)</f>
        <v>0.33932992932743899</v>
      </c>
      <c r="AZ69" s="17">
        <f>AY69-$AY$164+1</f>
        <v>1.2538037661858898</v>
      </c>
      <c r="BA69" s="17">
        <f>PERCENTILE($L$2:$L$163, 0.02)</f>
        <v>-0.71261264336762919</v>
      </c>
      <c r="BB69" s="17">
        <f>PERCENTILE($L$2:$L$163, 0.98)</f>
        <v>1.6035625674371927</v>
      </c>
      <c r="BC69" s="17">
        <f>MIN(MAX(L69,BA69), BB69)</f>
        <v>1.28249292394621</v>
      </c>
      <c r="BD69" s="17">
        <f>BC69-$BC$164 + 1</f>
        <v>2.9951055673138391</v>
      </c>
      <c r="BE69" s="1">
        <v>0</v>
      </c>
      <c r="BF69" s="49">
        <v>0</v>
      </c>
      <c r="BG69" s="49">
        <v>0</v>
      </c>
      <c r="BH69" s="16">
        <v>1</v>
      </c>
      <c r="BI69" s="12">
        <f>(AZ69^4)*AV69*BE69</f>
        <v>0</v>
      </c>
      <c r="BJ69" s="12">
        <f>(BD69^4) *AT69*BF69</f>
        <v>0</v>
      </c>
      <c r="BK69" s="12">
        <f>(BD69^4)*AU69*BG69*BH69</f>
        <v>0</v>
      </c>
      <c r="BL69" s="12">
        <f>MIN(BI69, 0.05*BI$164)</f>
        <v>0</v>
      </c>
      <c r="BM69" s="12">
        <f>MIN(BJ69, 0.05*BJ$164)</f>
        <v>0</v>
      </c>
      <c r="BN69" s="12">
        <f>MIN(BK69, 0.05*BK$164)</f>
        <v>0</v>
      </c>
      <c r="BO69" s="9">
        <f>BL69/$BL$164</f>
        <v>0</v>
      </c>
      <c r="BP69" s="9">
        <f>BM69/$BM$164</f>
        <v>0</v>
      </c>
      <c r="BQ69" s="45">
        <f>BN69/$BN$164</f>
        <v>0</v>
      </c>
      <c r="BR69" s="16">
        <f>O69</f>
        <v>0</v>
      </c>
      <c r="BS69" s="55">
        <v>0</v>
      </c>
      <c r="BT69" s="10">
        <f>$D$170*BO69</f>
        <v>0</v>
      </c>
      <c r="BU69" s="14">
        <f>BT69-BS69</f>
        <v>0</v>
      </c>
      <c r="BV69" s="94">
        <f>IF(BU69&gt;1, 1, 0)</f>
        <v>0</v>
      </c>
      <c r="BW69" s="81">
        <f>IF(O69&lt;=0,P69, IF(O69=1,Q69, IF(O69=2,R69, IF(O69=3,S69, IF(O69-4,T69, IF(O69=5, U69, V69))))))</f>
        <v>7.75</v>
      </c>
      <c r="BX69" s="41">
        <f>IF(O69&lt;=0,AD69, IF(O69=1,AE69, IF(O69=2,AF69, IF(O69=3,AG69, IF(O69=4,AH69, IF(O69=5, AI69, AJ69))))))</f>
        <v>7.82</v>
      </c>
      <c r="BY69" s="80">
        <f>IF(O69&gt;=0,W69, IF(O69=-1,X69, IF(O69=-2,Y69, IF(O69=-3,Z69, IF(O69=-4,AA69, IF(O69=-5, AB69, AC69))))))</f>
        <v>8.58</v>
      </c>
      <c r="BZ69" s="79">
        <f>IF(O69&gt;=0,AK69, IF(O69=-1,AL69, IF(O69=-2,AM69, IF(O69=-3,AN69, IF(O69=-4,AO69, IF(O69=-5, AP69, AQ69))))))</f>
        <v>8.44</v>
      </c>
      <c r="CA69" s="54">
        <f>IF(C69&gt;0, IF(BU69 &gt;0, BW69, BY69), IF(BU69&gt;0, BX69, BZ69))</f>
        <v>8.44</v>
      </c>
      <c r="CB69" s="1">
        <f>BU69/CA69</f>
        <v>0</v>
      </c>
      <c r="CC69" s="42" t="e">
        <f>BS69/BT69</f>
        <v>#DIV/0!</v>
      </c>
      <c r="CD69" s="55">
        <v>0</v>
      </c>
      <c r="CE69" s="55">
        <v>0</v>
      </c>
      <c r="CF69" s="55">
        <v>0</v>
      </c>
      <c r="CG69" s="6">
        <f>SUM(CD69:CF69)</f>
        <v>0</v>
      </c>
      <c r="CH69" s="10">
        <f>BP69*$D$169</f>
        <v>0</v>
      </c>
      <c r="CI69" s="1">
        <f>CH69-CG69</f>
        <v>0</v>
      </c>
      <c r="CJ69" s="97">
        <f>IF(CI69&gt;1, 1, 0)</f>
        <v>0</v>
      </c>
      <c r="CK69" s="81">
        <f>IF(O69&lt;=0,Q69, IF(O69=1,R69, IF(O69=2,S69, IF(O69=3,T69, IF(O69=4,U69,V69)))))</f>
        <v>7.81</v>
      </c>
      <c r="CL69" s="41">
        <f>IF(O69&lt;=0,AE69, IF(O69=1,AF69, IF(O69=2,AG69, IF(O69=3,AH69, IF(O69=4,AI69,AJ69)))))</f>
        <v>7.84</v>
      </c>
      <c r="CM69" s="80">
        <f>IF(O69&gt;=0,X69, IF(O69=-1,Y69, IF(O69=-2,Z69, IF(O69=-3,AA69, IF(O69=-4,AB69, AC69)))))</f>
        <v>8.44</v>
      </c>
      <c r="CN69" s="79">
        <f>IF(O69&gt;=0,AL69, IF(O69=-1,AM69, IF(O69=-2,AN69, IF(O69=-3,AO69, IF(O69=-4,AP69, AQ69)))))</f>
        <v>8.3800000000000008</v>
      </c>
      <c r="CO69" s="54">
        <f>IF(C69&gt;0, IF(CI69 &gt;0, CK69, CM69), IF(CI69&gt;0, CL69, CN69))</f>
        <v>8.3800000000000008</v>
      </c>
      <c r="CP69" s="1">
        <f>CI69/CO69</f>
        <v>0</v>
      </c>
      <c r="CQ69" s="42" t="e">
        <f>CG69/CH69</f>
        <v>#DIV/0!</v>
      </c>
      <c r="CR69" s="11">
        <f>BS69+CG69+CT69</f>
        <v>49</v>
      </c>
      <c r="CS69" s="47">
        <f>BT69+CH69+CU69</f>
        <v>0</v>
      </c>
      <c r="CT69" s="55">
        <v>49</v>
      </c>
      <c r="CU69" s="10">
        <f>BQ69*$D$172</f>
        <v>0</v>
      </c>
      <c r="CV69" s="30">
        <f>CU69-CT69</f>
        <v>-49</v>
      </c>
      <c r="CW69" s="97">
        <f>IF(CV69&gt;1, 1, 0)</f>
        <v>0</v>
      </c>
      <c r="CX69" s="81">
        <f>IF(O69&lt;=0,R69, IF(O69=1,S69, IF(O69=2,T69, IF(O69=3,U69, V69))))</f>
        <v>7.83</v>
      </c>
      <c r="CY69" s="41">
        <f>IF(O69&lt;=0,AF69, IF(O69=1,AG69, IF(O69=2,AH69, IF(O69=3,AI69, AJ69))))</f>
        <v>7.87</v>
      </c>
      <c r="CZ69" s="80">
        <f>IF(O69&gt;=0,Y69, IF(O69=-1,Z69, IF(O69=-2,AA69, IF(O69=-3,AB69,  AC69))))</f>
        <v>8.35</v>
      </c>
      <c r="DA69" s="79">
        <f>IF(O69&gt;=0,AM69, IF(O69=-1,AN69, IF(O69=-2,AO69, IF(O69=-3,AP69, AQ69))))</f>
        <v>8.33</v>
      </c>
      <c r="DB69" s="54">
        <f>IF(C69&gt;0, IF(CV69 &gt;0, CX69, CZ69), IF(CV69&gt;0, CY69, DA69))</f>
        <v>8.33</v>
      </c>
      <c r="DC69" s="43">
        <f>CV69/DB69</f>
        <v>-5.8823529411764701</v>
      </c>
      <c r="DD69" s="44">
        <v>0</v>
      </c>
      <c r="DE69" s="10">
        <f>BQ69*$DD$167</f>
        <v>0</v>
      </c>
      <c r="DF69" s="30">
        <f>DE69-DD69</f>
        <v>0</v>
      </c>
      <c r="DG69" s="34">
        <f>DF69*(DF69&lt;&gt;0)</f>
        <v>0</v>
      </c>
      <c r="DH69" s="21">
        <f>DG69/$DG$164</f>
        <v>0</v>
      </c>
      <c r="DI69" s="89">
        <f>DH69 * $DF$164</f>
        <v>0</v>
      </c>
      <c r="DJ69" s="91">
        <f>DB69</f>
        <v>8.33</v>
      </c>
      <c r="DK69" s="43">
        <f>DI69/DJ69</f>
        <v>0</v>
      </c>
      <c r="DL69" s="16">
        <f>O69</f>
        <v>0</v>
      </c>
      <c r="DM69" s="53">
        <f>CR69+CT69</f>
        <v>98</v>
      </c>
      <c r="DN69">
        <f>E69/$E$164</f>
        <v>1.8383295922379552E-2</v>
      </c>
      <c r="DO69">
        <f>MAX(0,K69)</f>
        <v>0.33932992932743899</v>
      </c>
      <c r="DP69">
        <f>DO69/$DO$164</f>
        <v>3.6940866752155593E-3</v>
      </c>
      <c r="DQ69">
        <f>DN69*DP69*BF69</f>
        <v>0</v>
      </c>
      <c r="DR69">
        <f>DQ69/$DQ$164</f>
        <v>0</v>
      </c>
      <c r="DS69" s="1">
        <f>$DS$166*DR69</f>
        <v>0</v>
      </c>
      <c r="DT69" s="55">
        <v>0</v>
      </c>
      <c r="DU69" s="1">
        <f>DS69-DT69</f>
        <v>0</v>
      </c>
      <c r="DV69" t="e">
        <f>DT69/DS69</f>
        <v>#DIV/0!</v>
      </c>
    </row>
    <row r="70" spans="1:126" x14ac:dyDescent="0.2">
      <c r="A70" s="22" t="s">
        <v>231</v>
      </c>
      <c r="B70">
        <v>0</v>
      </c>
      <c r="C70">
        <v>0</v>
      </c>
      <c r="D70">
        <v>0.21773871354374699</v>
      </c>
      <c r="E70">
        <v>0.78226128645625204</v>
      </c>
      <c r="F70">
        <v>0.348430671434247</v>
      </c>
      <c r="G70">
        <v>0.52319264521521103</v>
      </c>
      <c r="H70">
        <v>0.29460927705808598</v>
      </c>
      <c r="I70">
        <v>0.39260337106163601</v>
      </c>
      <c r="J70">
        <v>0.47530851712867001</v>
      </c>
      <c r="K70">
        <v>0.73668349521876098</v>
      </c>
      <c r="L70">
        <v>0.59741474265896599</v>
      </c>
      <c r="M70">
        <f>HARMEAN(D70,F70:F70, I70)</f>
        <v>0.29970713114552411</v>
      </c>
      <c r="N70">
        <f>0.6*TAN(3*(1-M70) - 1.5)</f>
        <v>0.41125645008519202</v>
      </c>
      <c r="O70" s="83">
        <v>0</v>
      </c>
      <c r="P70">
        <v>5.34</v>
      </c>
      <c r="Q70">
        <v>5.4</v>
      </c>
      <c r="R70">
        <v>5.42</v>
      </c>
      <c r="S70">
        <v>5.49</v>
      </c>
      <c r="T70">
        <v>5.51</v>
      </c>
      <c r="U70">
        <v>5.54</v>
      </c>
      <c r="V70">
        <v>5.57</v>
      </c>
      <c r="W70" s="72">
        <v>5.71</v>
      </c>
      <c r="X70" s="68">
        <v>5.69</v>
      </c>
      <c r="Y70" s="68">
        <v>5.68</v>
      </c>
      <c r="Z70" s="68">
        <v>5.63</v>
      </c>
      <c r="AA70" s="68">
        <v>5.63</v>
      </c>
      <c r="AB70" s="68">
        <v>5.59</v>
      </c>
      <c r="AC70" s="68">
        <v>5.55</v>
      </c>
      <c r="AD70" s="76">
        <v>5.41</v>
      </c>
      <c r="AE70">
        <v>5.44</v>
      </c>
      <c r="AF70">
        <v>5.46</v>
      </c>
      <c r="AG70">
        <v>5.52</v>
      </c>
      <c r="AH70">
        <v>5.56</v>
      </c>
      <c r="AI70">
        <v>5.6</v>
      </c>
      <c r="AJ70">
        <v>5.67</v>
      </c>
      <c r="AK70" s="72">
        <v>5.78</v>
      </c>
      <c r="AL70">
        <v>5.77</v>
      </c>
      <c r="AM70">
        <v>5.76</v>
      </c>
      <c r="AN70">
        <v>5.75</v>
      </c>
      <c r="AO70">
        <v>5.72</v>
      </c>
      <c r="AP70">
        <v>5.67</v>
      </c>
      <c r="AQ70">
        <v>5.57</v>
      </c>
      <c r="AR70">
        <v>5.58</v>
      </c>
      <c r="AS70" s="87">
        <f>0.5 * (D70-MAX($D$3:$D$163))/(MIN($D$3:$D$163)-MAX($D$3:$D$163)) + 0.75</f>
        <v>1.1452361727896652</v>
      </c>
      <c r="AT70" s="17">
        <f>AZ70^N70</f>
        <v>1.229042519554153</v>
      </c>
      <c r="AU70" s="17">
        <f>(AT70+AV70)/2</f>
        <v>1.3200421763996923</v>
      </c>
      <c r="AV70" s="17">
        <f>BD70^N70</f>
        <v>1.4110418332452317</v>
      </c>
      <c r="AW70" s="17">
        <f>PERCENTILE($K$2:$K$163, 0.05)</f>
        <v>8.5526163141549191E-2</v>
      </c>
      <c r="AX70" s="17">
        <f>PERCENTILE($K$2:$K$163, 0.95)</f>
        <v>0.95961795254787896</v>
      </c>
      <c r="AY70" s="17">
        <f>MIN(MAX(K70,AW70), AX70)</f>
        <v>0.73668349521876098</v>
      </c>
      <c r="AZ70" s="17">
        <f>AY70-$AY$164+1</f>
        <v>1.6511573320772119</v>
      </c>
      <c r="BA70" s="17">
        <f>PERCENTILE($L$2:$L$163, 0.02)</f>
        <v>-0.71261264336762919</v>
      </c>
      <c r="BB70" s="17">
        <f>PERCENTILE($L$2:$L$163, 0.98)</f>
        <v>1.6035625674371927</v>
      </c>
      <c r="BC70" s="17">
        <f>MIN(MAX(L70,BA70), BB70)</f>
        <v>0.59741474265896599</v>
      </c>
      <c r="BD70" s="17">
        <f>BC70-$BC$164 + 1</f>
        <v>2.3100273860265954</v>
      </c>
      <c r="BE70" s="1">
        <v>0</v>
      </c>
      <c r="BF70" s="49">
        <v>0</v>
      </c>
      <c r="BG70" s="49">
        <v>0</v>
      </c>
      <c r="BH70" s="16">
        <v>1</v>
      </c>
      <c r="BI70" s="12">
        <f>(AZ70^4)*AV70*BE70</f>
        <v>0</v>
      </c>
      <c r="BJ70" s="12">
        <f>(BD70^4) *AT70*BF70</f>
        <v>0</v>
      </c>
      <c r="BK70" s="12">
        <f>(BD70^4)*AU70*BG70*BH70</f>
        <v>0</v>
      </c>
      <c r="BL70" s="12">
        <f>MIN(BI70, 0.05*BI$164)</f>
        <v>0</v>
      </c>
      <c r="BM70" s="12">
        <f>MIN(BJ70, 0.05*BJ$164)</f>
        <v>0</v>
      </c>
      <c r="BN70" s="12">
        <f>MIN(BK70, 0.05*BK$164)</f>
        <v>0</v>
      </c>
      <c r="BO70" s="9">
        <f>BL70/$BL$164</f>
        <v>0</v>
      </c>
      <c r="BP70" s="9">
        <f>BM70/$BM$164</f>
        <v>0</v>
      </c>
      <c r="BQ70" s="45">
        <f>BN70/$BN$164</f>
        <v>0</v>
      </c>
      <c r="BR70" s="16">
        <f>O70</f>
        <v>0</v>
      </c>
      <c r="BS70" s="55">
        <v>0</v>
      </c>
      <c r="BT70" s="10">
        <f>$D$170*BO70</f>
        <v>0</v>
      </c>
      <c r="BU70" s="14">
        <f>BT70-BS70</f>
        <v>0</v>
      </c>
      <c r="BV70" s="94">
        <f>IF(BU70&gt;1, 1, 0)</f>
        <v>0</v>
      </c>
      <c r="BW70" s="81">
        <f>IF(O70&lt;=0,P70, IF(O70=1,Q70, IF(O70=2,R70, IF(O70=3,S70, IF(O70-4,T70, IF(O70=5, U70, V70))))))</f>
        <v>5.34</v>
      </c>
      <c r="BX70" s="41">
        <f>IF(O70&lt;=0,AD70, IF(O70=1,AE70, IF(O70=2,AF70, IF(O70=3,AG70, IF(O70=4,AH70, IF(O70=5, AI70, AJ70))))))</f>
        <v>5.41</v>
      </c>
      <c r="BY70" s="80">
        <f>IF(O70&gt;=0,W70, IF(O70=-1,X70, IF(O70=-2,Y70, IF(O70=-3,Z70, IF(O70=-4,AA70, IF(O70=-5, AB70, AC70))))))</f>
        <v>5.71</v>
      </c>
      <c r="BZ70" s="79">
        <f>IF(O70&gt;=0,AK70, IF(O70=-1,AL70, IF(O70=-2,AM70, IF(O70=-3,AN70, IF(O70=-4,AO70, IF(O70=-5, AP70, AQ70))))))</f>
        <v>5.78</v>
      </c>
      <c r="CA70" s="54">
        <f>IF(C70&gt;0, IF(BU70 &gt;0, BW70, BY70), IF(BU70&gt;0, BX70, BZ70))</f>
        <v>5.78</v>
      </c>
      <c r="CB70" s="1">
        <f>BU70/CA70</f>
        <v>0</v>
      </c>
      <c r="CC70" s="42" t="e">
        <f>BS70/BT70</f>
        <v>#DIV/0!</v>
      </c>
      <c r="CD70" s="55">
        <v>0</v>
      </c>
      <c r="CE70" s="55">
        <v>1021</v>
      </c>
      <c r="CF70" s="55">
        <v>0</v>
      </c>
      <c r="CG70" s="6">
        <f>SUM(CD70:CF70)</f>
        <v>1021</v>
      </c>
      <c r="CH70" s="10">
        <f>BP70*$D$169</f>
        <v>0</v>
      </c>
      <c r="CI70" s="1">
        <f>CH70-CG70</f>
        <v>-1021</v>
      </c>
      <c r="CJ70" s="97">
        <f>IF(CI70&gt;1, 1, 0)</f>
        <v>0</v>
      </c>
      <c r="CK70" s="81">
        <f>IF(O70&lt;=0,Q70, IF(O70=1,R70, IF(O70=2,S70, IF(O70=3,T70, IF(O70=4,U70,V70)))))</f>
        <v>5.4</v>
      </c>
      <c r="CL70" s="41">
        <f>IF(O70&lt;=0,AE70, IF(O70=1,AF70, IF(O70=2,AG70, IF(O70=3,AH70, IF(O70=4,AI70,AJ70)))))</f>
        <v>5.44</v>
      </c>
      <c r="CM70" s="80">
        <f>IF(O70&gt;=0,X70, IF(O70=-1,Y70, IF(O70=-2,Z70, IF(O70=-3,AA70, IF(O70=-4,AB70, AC70)))))</f>
        <v>5.69</v>
      </c>
      <c r="CN70" s="79">
        <f>IF(O70&gt;=0,AL70, IF(O70=-1,AM70, IF(O70=-2,AN70, IF(O70=-3,AO70, IF(O70=-4,AP70, AQ70)))))</f>
        <v>5.77</v>
      </c>
      <c r="CO70" s="54">
        <f>IF(C70&gt;0, IF(CI70 &gt;0, CK70, CM70), IF(CI70&gt;0, CL70, CN70))</f>
        <v>5.77</v>
      </c>
      <c r="CP70" s="1">
        <f>CI70/CO70</f>
        <v>-176.94974003466206</v>
      </c>
      <c r="CQ70" s="42" t="e">
        <f>CG70/CH70</f>
        <v>#DIV/0!</v>
      </c>
      <c r="CR70" s="11">
        <f>BS70+CG70+CT70</f>
        <v>1144</v>
      </c>
      <c r="CS70" s="47">
        <f>BT70+CH70+CU70</f>
        <v>0</v>
      </c>
      <c r="CT70" s="55">
        <v>123</v>
      </c>
      <c r="CU70" s="10">
        <f>BQ70*$D$172</f>
        <v>0</v>
      </c>
      <c r="CV70" s="30">
        <f>CU70-CT70</f>
        <v>-123</v>
      </c>
      <c r="CW70" s="97">
        <f>IF(CV70&gt;1, 1, 0)</f>
        <v>0</v>
      </c>
      <c r="CX70" s="81">
        <f>IF(O70&lt;=0,R70, IF(O70=1,S70, IF(O70=2,T70, IF(O70=3,U70, V70))))</f>
        <v>5.42</v>
      </c>
      <c r="CY70" s="41">
        <f>IF(O70&lt;=0,AF70, IF(O70=1,AG70, IF(O70=2,AH70, IF(O70=3,AI70, AJ70))))</f>
        <v>5.46</v>
      </c>
      <c r="CZ70" s="80">
        <f>IF(O70&gt;=0,Y70, IF(O70=-1,Z70, IF(O70=-2,AA70, IF(O70=-3,AB70,  AC70))))</f>
        <v>5.68</v>
      </c>
      <c r="DA70" s="79">
        <f>IF(O70&gt;=0,AM70, IF(O70=-1,AN70, IF(O70=-2,AO70, IF(O70=-3,AP70, AQ70))))</f>
        <v>5.76</v>
      </c>
      <c r="DB70" s="54">
        <f>IF(C70&gt;0, IF(CV70 &gt;0, CX70, CZ70), IF(CV70&gt;0, CY70, DA70))</f>
        <v>5.76</v>
      </c>
      <c r="DC70" s="43">
        <f>CV70/DB70</f>
        <v>-21.354166666666668</v>
      </c>
      <c r="DD70" s="44">
        <v>0</v>
      </c>
      <c r="DE70" s="10">
        <f>BQ70*$DD$167</f>
        <v>0</v>
      </c>
      <c r="DF70" s="30">
        <f>DE70-DD70</f>
        <v>0</v>
      </c>
      <c r="DG70" s="34">
        <f>DF70*(DF70&lt;&gt;0)</f>
        <v>0</v>
      </c>
      <c r="DH70" s="21">
        <f>DG70/$DG$164</f>
        <v>0</v>
      </c>
      <c r="DI70" s="89">
        <f>DH70 * $DF$164</f>
        <v>0</v>
      </c>
      <c r="DJ70" s="91">
        <f>DB70</f>
        <v>5.76</v>
      </c>
      <c r="DK70" s="43">
        <f>DI70/DJ70</f>
        <v>0</v>
      </c>
      <c r="DL70" s="16">
        <f>O70</f>
        <v>0</v>
      </c>
      <c r="DM70" s="53">
        <f>CR70+CT70</f>
        <v>1267</v>
      </c>
      <c r="DN70">
        <f>E70/$E$164</f>
        <v>1.5955005946817008E-2</v>
      </c>
      <c r="DO70">
        <f>MAX(0,K70)</f>
        <v>0.73668349521876098</v>
      </c>
      <c r="DP70">
        <f>DO70/$DO$164</f>
        <v>8.019842779364272E-3</v>
      </c>
      <c r="DQ70">
        <f>DN70*DP70*BF70</f>
        <v>0</v>
      </c>
      <c r="DR70">
        <f>DQ70/$DQ$164</f>
        <v>0</v>
      </c>
      <c r="DS70" s="1">
        <f>$DS$166*DR70</f>
        <v>0</v>
      </c>
      <c r="DT70" s="55">
        <v>0</v>
      </c>
      <c r="DU70" s="1">
        <f>DS70-DT70</f>
        <v>0</v>
      </c>
      <c r="DV70" t="e">
        <f>DT70/DS70</f>
        <v>#DIV/0!</v>
      </c>
    </row>
    <row r="71" spans="1:126" x14ac:dyDescent="0.2">
      <c r="A71" s="22" t="s">
        <v>135</v>
      </c>
      <c r="B71">
        <v>1</v>
      </c>
      <c r="C71">
        <v>1</v>
      </c>
      <c r="D71">
        <v>0.81422293248102195</v>
      </c>
      <c r="E71">
        <v>0.18577706751897699</v>
      </c>
      <c r="F71">
        <v>0.83035359555025801</v>
      </c>
      <c r="G71">
        <v>0.70977852068533198</v>
      </c>
      <c r="H71">
        <v>0.90534893439197595</v>
      </c>
      <c r="I71">
        <v>0.80162162355863298</v>
      </c>
      <c r="J71">
        <v>0.71675711618476101</v>
      </c>
      <c r="K71">
        <v>0.92344344159309999</v>
      </c>
      <c r="L71">
        <v>0.51792917902102698</v>
      </c>
      <c r="M71">
        <f>HARMEAN(D71,F71:F71, I71)</f>
        <v>0.81523014556378126</v>
      </c>
      <c r="N71">
        <f>0.6*TAN(3*(1-M71) - 1.5)</f>
        <v>-0.83143320428397427</v>
      </c>
      <c r="O71" s="83">
        <v>0</v>
      </c>
      <c r="P71">
        <v>476.04</v>
      </c>
      <c r="Q71">
        <v>477.8</v>
      </c>
      <c r="R71">
        <v>479</v>
      </c>
      <c r="S71">
        <v>481.51</v>
      </c>
      <c r="T71">
        <v>483.87</v>
      </c>
      <c r="U71">
        <v>484.46</v>
      </c>
      <c r="V71">
        <v>487.75</v>
      </c>
      <c r="W71" s="72">
        <v>499.21</v>
      </c>
      <c r="X71" s="68">
        <v>495.04</v>
      </c>
      <c r="Y71" s="68">
        <v>493.04</v>
      </c>
      <c r="Z71" s="68">
        <v>489.99</v>
      </c>
      <c r="AA71" s="68">
        <v>487.72</v>
      </c>
      <c r="AB71" s="68">
        <v>485.41</v>
      </c>
      <c r="AC71" s="68">
        <v>480.77</v>
      </c>
      <c r="AD71" s="76">
        <v>476.65</v>
      </c>
      <c r="AE71">
        <v>477.51</v>
      </c>
      <c r="AF71">
        <v>478.37</v>
      </c>
      <c r="AG71">
        <v>480.07</v>
      </c>
      <c r="AH71">
        <v>482.68</v>
      </c>
      <c r="AI71">
        <v>489.55</v>
      </c>
      <c r="AJ71">
        <v>497.99</v>
      </c>
      <c r="AK71" s="72">
        <v>499.83</v>
      </c>
      <c r="AL71">
        <v>497.15</v>
      </c>
      <c r="AM71">
        <v>491.96</v>
      </c>
      <c r="AN71">
        <v>489.85</v>
      </c>
      <c r="AO71">
        <v>487.6</v>
      </c>
      <c r="AP71">
        <v>486.7</v>
      </c>
      <c r="AQ71">
        <v>484.17</v>
      </c>
      <c r="AR71">
        <v>487</v>
      </c>
      <c r="AS71" s="87">
        <f>0.5 * (D71-MAX($D$3:$D$163))/(MIN($D$3:$D$163)-MAX($D$3:$D$163)) + 0.75</f>
        <v>0.84386354461041624</v>
      </c>
      <c r="AT71" s="17">
        <f>AZ71^N71</f>
        <v>0.60287964296144958</v>
      </c>
      <c r="AU71" s="17">
        <f>(AT71+AV71)/2</f>
        <v>0.55805955726044532</v>
      </c>
      <c r="AV71" s="17">
        <f>BD71^N71</f>
        <v>0.51323947155944105</v>
      </c>
      <c r="AW71" s="17">
        <f>PERCENTILE($K$2:$K$163, 0.05)</f>
        <v>8.5526163141549191E-2</v>
      </c>
      <c r="AX71" s="17">
        <f>PERCENTILE($K$2:$K$163, 0.95)</f>
        <v>0.95961795254787896</v>
      </c>
      <c r="AY71" s="17">
        <f>MIN(MAX(K71,AW71), AX71)</f>
        <v>0.92344344159309999</v>
      </c>
      <c r="AZ71" s="17">
        <f>AY71-$AY$164+1</f>
        <v>1.8379172784515507</v>
      </c>
      <c r="BA71" s="17">
        <f>PERCENTILE($L$2:$L$163, 0.02)</f>
        <v>-0.71261264336762919</v>
      </c>
      <c r="BB71" s="17">
        <f>PERCENTILE($L$2:$L$163, 0.98)</f>
        <v>1.6035625674371927</v>
      </c>
      <c r="BC71" s="17">
        <f>MIN(MAX(L71,BA71), BB71)</f>
        <v>0.51792917902102698</v>
      </c>
      <c r="BD71" s="17">
        <f>BC71-$BC$164 + 1</f>
        <v>2.2305418223886564</v>
      </c>
      <c r="BE71" s="1">
        <v>1</v>
      </c>
      <c r="BF71" s="15">
        <v>1</v>
      </c>
      <c r="BG71" s="15">
        <v>1</v>
      </c>
      <c r="BH71" s="16">
        <v>1</v>
      </c>
      <c r="BI71" s="12">
        <f>(AZ71^4)*AV71*BE71</f>
        <v>5.856307760319174</v>
      </c>
      <c r="BJ71" s="12">
        <f>(BD71^4) *AT71*BF71</f>
        <v>14.923548525203199</v>
      </c>
      <c r="BK71" s="12">
        <f>(BD71^4)*AU71*BG71*BH71</f>
        <v>13.814082097414936</v>
      </c>
      <c r="BL71" s="12">
        <f>MIN(BI71, 0.05*BI$164)</f>
        <v>5.856307760319174</v>
      </c>
      <c r="BM71" s="12">
        <f>MIN(BJ71, 0.05*BJ$164)</f>
        <v>14.923548525203199</v>
      </c>
      <c r="BN71" s="12">
        <f>MIN(BK71, 0.05*BK$164)</f>
        <v>13.814082097414936</v>
      </c>
      <c r="BO71" s="9">
        <f>BL71/$BL$164</f>
        <v>1.6243010957554566E-2</v>
      </c>
      <c r="BP71" s="9">
        <f>BM71/$BM$164</f>
        <v>5.7436422690351962E-3</v>
      </c>
      <c r="BQ71" s="45">
        <f>BN71/$BN$164</f>
        <v>3.8612191190929065E-3</v>
      </c>
      <c r="BR71" s="16">
        <f>O71</f>
        <v>0</v>
      </c>
      <c r="BS71" s="55">
        <v>4383</v>
      </c>
      <c r="BT71" s="10">
        <f>$D$170*BO71</f>
        <v>1702.6820699913551</v>
      </c>
      <c r="BU71" s="14">
        <f>BT71-BS71</f>
        <v>-2680.3179300086449</v>
      </c>
      <c r="BV71" s="94">
        <f>IF(BU71&gt;1, 1, 0)</f>
        <v>0</v>
      </c>
      <c r="BW71" s="81">
        <f>IF(O71&lt;=0,P71, IF(O71=1,Q71, IF(O71=2,R71, IF(O71=3,S71, IF(O71-4,T71, IF(O71=5, U71, V71))))))</f>
        <v>476.04</v>
      </c>
      <c r="BX71" s="41">
        <f>IF(O71&lt;=0,AD71, IF(O71=1,AE71, IF(O71=2,AF71, IF(O71=3,AG71, IF(O71=4,AH71, IF(O71=5, AI71, AJ71))))))</f>
        <v>476.65</v>
      </c>
      <c r="BY71" s="80">
        <f>IF(O71&gt;=0,W71, IF(O71=-1,X71, IF(O71=-2,Y71, IF(O71=-3,Z71, IF(O71=-4,AA71, IF(O71=-5, AB71, AC71))))))</f>
        <v>499.21</v>
      </c>
      <c r="BZ71" s="79">
        <f>IF(O71&gt;=0,AK71, IF(O71=-1,AL71, IF(O71=-2,AM71, IF(O71=-3,AN71, IF(O71=-4,AO71, IF(O71=-5, AP71, AQ71))))))</f>
        <v>499.83</v>
      </c>
      <c r="CA71" s="54">
        <f>IF(C71&gt;0, IF(BU71 &gt;0, BW71, BY71), IF(BU71&gt;0, BX71, BZ71))</f>
        <v>499.21</v>
      </c>
      <c r="CB71" s="1">
        <f>BU71/CA71</f>
        <v>-5.3691190681449594</v>
      </c>
      <c r="CC71" s="42">
        <f>BS71/BT71</f>
        <v>2.5741740500164272</v>
      </c>
      <c r="CD71" s="55">
        <v>974</v>
      </c>
      <c r="CE71" s="55">
        <v>0</v>
      </c>
      <c r="CF71" s="55">
        <v>0</v>
      </c>
      <c r="CG71" s="6">
        <f>SUM(CD71:CF71)</f>
        <v>974</v>
      </c>
      <c r="CH71" s="10">
        <f>BP71*$D$169</f>
        <v>830.91388791467944</v>
      </c>
      <c r="CI71" s="1">
        <f>CH71-CG71</f>
        <v>-143.08611208532056</v>
      </c>
      <c r="CJ71" s="97">
        <f>IF(CI71&gt;1, 1, 0)</f>
        <v>0</v>
      </c>
      <c r="CK71" s="81">
        <f>IF(O71&lt;=0,Q71, IF(O71=1,R71, IF(O71=2,S71, IF(O71=3,T71, IF(O71=4,U71,V71)))))</f>
        <v>477.8</v>
      </c>
      <c r="CL71" s="41">
        <f>IF(O71&lt;=0,AE71, IF(O71=1,AF71, IF(O71=2,AG71, IF(O71=3,AH71, IF(O71=4,AI71,AJ71)))))</f>
        <v>477.51</v>
      </c>
      <c r="CM71" s="80">
        <f>IF(O71&gt;=0,X71, IF(O71=-1,Y71, IF(O71=-2,Z71, IF(O71=-3,AA71, IF(O71=-4,AB71, AC71)))))</f>
        <v>495.04</v>
      </c>
      <c r="CN71" s="79">
        <f>IF(O71&gt;=0,AL71, IF(O71=-1,AM71, IF(O71=-2,AN71, IF(O71=-3,AO71, IF(O71=-4,AP71, AQ71)))))</f>
        <v>497.15</v>
      </c>
      <c r="CO71" s="54">
        <f>IF(C71&gt;0, IF(CI71 &gt;0, CK71, CM71), IF(CI71&gt;0, CL71, CN71))</f>
        <v>495.04</v>
      </c>
      <c r="CP71" s="1">
        <f>CI71/CO71</f>
        <v>-0.28903949597067019</v>
      </c>
      <c r="CQ71" s="42">
        <f>CG71/CH71</f>
        <v>1.1722032982797046</v>
      </c>
      <c r="CR71" s="11">
        <f>BS71+CG71+CT71</f>
        <v>5357</v>
      </c>
      <c r="CS71" s="47">
        <f>BT71+CH71+CU71</f>
        <v>2562.4503850367214</v>
      </c>
      <c r="CT71" s="55">
        <v>0</v>
      </c>
      <c r="CU71" s="10">
        <f>BQ71*$D$172</f>
        <v>28.854427130687</v>
      </c>
      <c r="CV71" s="30">
        <f>CU71-CT71</f>
        <v>28.854427130687</v>
      </c>
      <c r="CW71" s="97">
        <f>IF(CV71&gt;1, 1, 0)</f>
        <v>1</v>
      </c>
      <c r="CX71" s="81">
        <f>IF(O71&lt;=0,R71, IF(O71=1,S71, IF(O71=2,T71, IF(O71=3,U71, V71))))</f>
        <v>479</v>
      </c>
      <c r="CY71" s="41">
        <f>IF(O71&lt;=0,AF71, IF(O71=1,AG71, IF(O71=2,AH71, IF(O71=3,AI71, AJ71))))</f>
        <v>478.37</v>
      </c>
      <c r="CZ71" s="80">
        <f>IF(O71&gt;=0,Y71, IF(O71=-1,Z71, IF(O71=-2,AA71, IF(O71=-3,AB71,  AC71))))</f>
        <v>493.04</v>
      </c>
      <c r="DA71" s="79">
        <f>IF(O71&gt;=0,AM71, IF(O71=-1,AN71, IF(O71=-2,AO71, IF(O71=-3,AP71, AQ71))))</f>
        <v>491.96</v>
      </c>
      <c r="DB71" s="54">
        <f>IF(C71&gt;0, IF(CV71 &gt;0, CX71, CZ71), IF(CV71&gt;0, CY71, DA71))</f>
        <v>479</v>
      </c>
      <c r="DC71" s="43">
        <f>CV71/DB71</f>
        <v>6.0238887537968688E-2</v>
      </c>
      <c r="DD71" s="44">
        <v>0</v>
      </c>
      <c r="DE71" s="10">
        <f>BQ71*$DD$167</f>
        <v>17.867559800455279</v>
      </c>
      <c r="DF71" s="30">
        <f>DE71-DD71</f>
        <v>17.867559800455279</v>
      </c>
      <c r="DG71" s="34">
        <f>DF71*(DF71&lt;&gt;0)</f>
        <v>17.867559800455279</v>
      </c>
      <c r="DH71" s="21">
        <f>DG71/$DG$164</f>
        <v>3.8612191190929091E-3</v>
      </c>
      <c r="DI71" s="89">
        <f>DH71 * $DF$164</f>
        <v>17.867559800455279</v>
      </c>
      <c r="DJ71" s="91">
        <f>DB71</f>
        <v>479</v>
      </c>
      <c r="DK71" s="43">
        <f>DI71/DJ71</f>
        <v>3.7301794990512067E-2</v>
      </c>
      <c r="DL71" s="16">
        <f>O71</f>
        <v>0</v>
      </c>
      <c r="DM71" s="53">
        <f>CR71+CT71</f>
        <v>5357</v>
      </c>
      <c r="DN71">
        <f>E71/$E$164</f>
        <v>3.7891101967670606E-3</v>
      </c>
      <c r="DO71">
        <f>MAX(0,K71)</f>
        <v>0.92344344159309999</v>
      </c>
      <c r="DP71">
        <f>DO71/$DO$164</f>
        <v>1.0052989194514958E-2</v>
      </c>
      <c r="DQ71">
        <f>DN71*DP71*BF71</f>
        <v>3.8091883864925706E-5</v>
      </c>
      <c r="DR71">
        <f>DQ71/$DQ$164</f>
        <v>1.0210134340125172E-2</v>
      </c>
      <c r="DS71" s="1">
        <f>$DS$166*DR71</f>
        <v>810.24802579909681</v>
      </c>
      <c r="DT71" s="55">
        <v>487</v>
      </c>
      <c r="DU71" s="1">
        <f>DS71-DT71</f>
        <v>323.24802579909681</v>
      </c>
      <c r="DV71">
        <f>DT71/DS71</f>
        <v>0.6010505234118928</v>
      </c>
    </row>
    <row r="72" spans="1:126" x14ac:dyDescent="0.2">
      <c r="A72" s="22" t="s">
        <v>133</v>
      </c>
      <c r="B72">
        <v>0</v>
      </c>
      <c r="C72">
        <v>0</v>
      </c>
      <c r="D72">
        <v>6.1526168597682701E-2</v>
      </c>
      <c r="E72">
        <v>0.93847383140231699</v>
      </c>
      <c r="F72">
        <v>4.5292014302741303E-2</v>
      </c>
      <c r="G72">
        <v>0.17718345173422401</v>
      </c>
      <c r="H72">
        <v>8.3159214375261095E-2</v>
      </c>
      <c r="I72">
        <v>0.12138548779205501</v>
      </c>
      <c r="J72">
        <v>0.14331298239274301</v>
      </c>
      <c r="K72">
        <v>0.36925587273299199</v>
      </c>
      <c r="L72">
        <v>0.24919300902793901</v>
      </c>
      <c r="M72">
        <f>HARMEAN(D72,F72:F72, I72)</f>
        <v>6.4418585147726151E-2</v>
      </c>
      <c r="N72">
        <f>0.6*TAN(3*(1-M72) - 1.5)</f>
        <v>2.2192214617136226</v>
      </c>
      <c r="O72" s="83">
        <v>0</v>
      </c>
      <c r="P72">
        <v>40.85</v>
      </c>
      <c r="Q72">
        <v>41.59</v>
      </c>
      <c r="R72">
        <v>42.06</v>
      </c>
      <c r="S72">
        <v>42.36</v>
      </c>
      <c r="T72">
        <v>42.51</v>
      </c>
      <c r="U72">
        <v>42.51</v>
      </c>
      <c r="V72">
        <v>42.51</v>
      </c>
      <c r="W72" s="72">
        <v>42.51</v>
      </c>
      <c r="X72" s="68">
        <v>42.51</v>
      </c>
      <c r="Y72" s="68">
        <v>42.51</v>
      </c>
      <c r="Z72" s="68">
        <v>42.51</v>
      </c>
      <c r="AA72" s="68">
        <v>42</v>
      </c>
      <c r="AB72" s="68">
        <v>41.19</v>
      </c>
      <c r="AC72" s="68">
        <v>40.49</v>
      </c>
      <c r="AD72" s="76">
        <v>42.43</v>
      </c>
      <c r="AE72">
        <v>42.51</v>
      </c>
      <c r="AF72">
        <v>42.51</v>
      </c>
      <c r="AG72">
        <v>42.51</v>
      </c>
      <c r="AH72">
        <v>42.51</v>
      </c>
      <c r="AI72">
        <v>42.8</v>
      </c>
      <c r="AJ72">
        <v>43.04</v>
      </c>
      <c r="AK72" s="72">
        <v>43.04</v>
      </c>
      <c r="AL72">
        <v>42.51</v>
      </c>
      <c r="AM72">
        <v>42.51</v>
      </c>
      <c r="AN72">
        <v>42.51</v>
      </c>
      <c r="AO72">
        <v>42.51</v>
      </c>
      <c r="AP72">
        <v>42.18</v>
      </c>
      <c r="AQ72">
        <v>41.37</v>
      </c>
      <c r="AR72">
        <v>42.51</v>
      </c>
      <c r="AS72" s="87">
        <f>0.5 * (D72-MAX($D$3:$D$163))/(MIN($D$3:$D$163)-MAX($D$3:$D$163)) + 0.75</f>
        <v>1.2241622930964877</v>
      </c>
      <c r="AT72" s="17">
        <f>AZ72^N72</f>
        <v>1.7407120030894847</v>
      </c>
      <c r="AU72" s="17">
        <f>(AT72+AV72)/2</f>
        <v>3.1010419900528601</v>
      </c>
      <c r="AV72" s="17">
        <f>BD72^N72</f>
        <v>4.4613719770162357</v>
      </c>
      <c r="AW72" s="17">
        <f>PERCENTILE($K$2:$K$163, 0.05)</f>
        <v>8.5526163141549191E-2</v>
      </c>
      <c r="AX72" s="17">
        <f>PERCENTILE($K$2:$K$163, 0.95)</f>
        <v>0.95961795254787896</v>
      </c>
      <c r="AY72" s="17">
        <f>MIN(MAX(K72,AW72), AX72)</f>
        <v>0.36925587273299199</v>
      </c>
      <c r="AZ72" s="17">
        <f>AY72-$AY$164+1</f>
        <v>1.2837297095914428</v>
      </c>
      <c r="BA72" s="17">
        <f>PERCENTILE($L$2:$L$163, 0.02)</f>
        <v>-0.71261264336762919</v>
      </c>
      <c r="BB72" s="17">
        <f>PERCENTILE($L$2:$L$163, 0.98)</f>
        <v>1.6035625674371927</v>
      </c>
      <c r="BC72" s="17">
        <f>MIN(MAX(L72,BA72), BB72)</f>
        <v>0.24919300902793901</v>
      </c>
      <c r="BD72" s="17">
        <f>BC72-$BC$164 + 1</f>
        <v>1.9618056523955683</v>
      </c>
      <c r="BE72" s="1">
        <v>1</v>
      </c>
      <c r="BF72" s="15">
        <v>1</v>
      </c>
      <c r="BG72" s="15">
        <v>1</v>
      </c>
      <c r="BH72" s="16">
        <v>1</v>
      </c>
      <c r="BI72" s="12">
        <f>(AZ72^4)*AV72*BE72</f>
        <v>12.116098745378714</v>
      </c>
      <c r="BJ72" s="12">
        <f>(BD72^4) *AT72*BF72</f>
        <v>25.784033098570617</v>
      </c>
      <c r="BK72" s="12">
        <f>(BD72^4)*AU72*BG72*BH72</f>
        <v>45.933715152000289</v>
      </c>
      <c r="BL72" s="12">
        <f>MIN(BI72, 0.05*BI$164)</f>
        <v>12.116098745378714</v>
      </c>
      <c r="BM72" s="12">
        <f>MIN(BJ72, 0.05*BJ$164)</f>
        <v>25.784033098570617</v>
      </c>
      <c r="BN72" s="12">
        <f>MIN(BK72, 0.05*BK$164)</f>
        <v>45.933715152000289</v>
      </c>
      <c r="BO72" s="9">
        <f>BL72/$BL$164</f>
        <v>3.3605119938791214E-2</v>
      </c>
      <c r="BP72" s="9">
        <f>BM72/$BM$164</f>
        <v>9.9235287184578167E-3</v>
      </c>
      <c r="BQ72" s="45">
        <f>BN72/$BN$164</f>
        <v>1.2839082459851669E-2</v>
      </c>
      <c r="BR72" s="16">
        <f>O72</f>
        <v>0</v>
      </c>
      <c r="BS72" s="55">
        <v>765</v>
      </c>
      <c r="BT72" s="10">
        <f>$D$170*BO72</f>
        <v>3522.674172246157</v>
      </c>
      <c r="BU72" s="14">
        <f>BT72-BS72</f>
        <v>2757.674172246157</v>
      </c>
      <c r="BV72" s="94">
        <f>IF(BU72&gt;1, 1, 0)</f>
        <v>1</v>
      </c>
      <c r="BW72" s="81">
        <f>IF(O72&lt;=0,P72, IF(O72=1,Q72, IF(O72=2,R72, IF(O72=3,S72, IF(O72-4,T72, IF(O72=5, U72, V72))))))</f>
        <v>40.85</v>
      </c>
      <c r="BX72" s="41">
        <f>IF(O72&lt;=0,AD72, IF(O72=1,AE72, IF(O72=2,AF72, IF(O72=3,AG72, IF(O72=4,AH72, IF(O72=5, AI72, AJ72))))))</f>
        <v>42.43</v>
      </c>
      <c r="BY72" s="80">
        <f>IF(O72&gt;=0,W72, IF(O72=-1,X72, IF(O72=-2,Y72, IF(O72=-3,Z72, IF(O72=-4,AA72, IF(O72=-5, AB72, AC72))))))</f>
        <v>42.51</v>
      </c>
      <c r="BZ72" s="79">
        <f>IF(O72&gt;=0,AK72, IF(O72=-1,AL72, IF(O72=-2,AM72, IF(O72=-3,AN72, IF(O72=-4,AO72, IF(O72=-5, AP72, AQ72))))))</f>
        <v>43.04</v>
      </c>
      <c r="CA72" s="54">
        <f>IF(C72&gt;0, IF(BU72 &gt;0, BW72, BY72), IF(BU72&gt;0, BX72, BZ72))</f>
        <v>42.43</v>
      </c>
      <c r="CB72" s="1">
        <f>BU72/CA72</f>
        <v>64.993499228049899</v>
      </c>
      <c r="CC72" s="42">
        <f>BS72/BT72</f>
        <v>0.21716456379280014</v>
      </c>
      <c r="CD72" s="55">
        <v>0</v>
      </c>
      <c r="CE72" s="55">
        <v>0</v>
      </c>
      <c r="CF72" s="55">
        <v>0</v>
      </c>
      <c r="CG72" s="6">
        <f>SUM(CD72:CF72)</f>
        <v>0</v>
      </c>
      <c r="CH72" s="10">
        <f>BP72*$D$169</f>
        <v>1435.6043505250959</v>
      </c>
      <c r="CI72" s="1">
        <f>CH72-CG72</f>
        <v>1435.6043505250959</v>
      </c>
      <c r="CJ72" s="97">
        <f>IF(CI72&gt;1, 1, 0)</f>
        <v>1</v>
      </c>
      <c r="CK72" s="81">
        <f>IF(O72&lt;=0,Q72, IF(O72=1,R72, IF(O72=2,S72, IF(O72=3,T72, IF(O72=4,U72,V72)))))</f>
        <v>41.59</v>
      </c>
      <c r="CL72" s="41">
        <f>IF(O72&lt;=0,AE72, IF(O72=1,AF72, IF(O72=2,AG72, IF(O72=3,AH72, IF(O72=4,AI72,AJ72)))))</f>
        <v>42.51</v>
      </c>
      <c r="CM72" s="80">
        <f>IF(O72&gt;=0,X72, IF(O72=-1,Y72, IF(O72=-2,Z72, IF(O72=-3,AA72, IF(O72=-4,AB72, AC72)))))</f>
        <v>42.51</v>
      </c>
      <c r="CN72" s="79">
        <f>IF(O72&gt;=0,AL72, IF(O72=-1,AM72, IF(O72=-2,AN72, IF(O72=-3,AO72, IF(O72=-4,AP72, AQ72)))))</f>
        <v>42.51</v>
      </c>
      <c r="CO72" s="54">
        <f>IF(C72&gt;0, IF(CI72 &gt;0, CK72, CM72), IF(CI72&gt;0, CL72, CN72))</f>
        <v>42.51</v>
      </c>
      <c r="CP72" s="1">
        <f>CI72/CO72</f>
        <v>33.770979781818305</v>
      </c>
      <c r="CQ72" s="42">
        <f>CG72/CH72</f>
        <v>0</v>
      </c>
      <c r="CR72" s="11">
        <f>BS72+CG72+CT72</f>
        <v>808</v>
      </c>
      <c r="CS72" s="47">
        <f>BT72+CH72+CU72</f>
        <v>5054.2234453038291</v>
      </c>
      <c r="CT72" s="55">
        <v>43</v>
      </c>
      <c r="CU72" s="10">
        <f>BQ72*$D$172</f>
        <v>95.944922532576342</v>
      </c>
      <c r="CV72" s="30">
        <f>CU72-CT72</f>
        <v>52.944922532576342</v>
      </c>
      <c r="CW72" s="97">
        <f>IF(CV72&gt;1, 1, 0)</f>
        <v>1</v>
      </c>
      <c r="CX72" s="81">
        <f>IF(O72&lt;=0,R72, IF(O72=1,S72, IF(O72=2,T72, IF(O72=3,U72, V72))))</f>
        <v>42.06</v>
      </c>
      <c r="CY72" s="41">
        <f>IF(O72&lt;=0,AF72, IF(O72=1,AG72, IF(O72=2,AH72, IF(O72=3,AI72, AJ72))))</f>
        <v>42.51</v>
      </c>
      <c r="CZ72" s="80">
        <f>IF(O72&gt;=0,Y72, IF(O72=-1,Z72, IF(O72=-2,AA72, IF(O72=-3,AB72,  AC72))))</f>
        <v>42.51</v>
      </c>
      <c r="DA72" s="79">
        <f>IF(O72&gt;=0,AM72, IF(O72=-1,AN72, IF(O72=-2,AO72, IF(O72=-3,AP72, AQ72))))</f>
        <v>42.51</v>
      </c>
      <c r="DB72" s="54">
        <f>IF(C72&gt;0, IF(CV72 &gt;0, CX72, CZ72), IF(CV72&gt;0, CY72, DA72))</f>
        <v>42.51</v>
      </c>
      <c r="DC72" s="43">
        <f>CV72/DB72</f>
        <v>1.2454698313944095</v>
      </c>
      <c r="DD72" s="44">
        <v>0</v>
      </c>
      <c r="DE72" s="10">
        <f>BQ72*$DD$167</f>
        <v>59.412083738016001</v>
      </c>
      <c r="DF72" s="30">
        <f>DE72-DD72</f>
        <v>59.412083738016001</v>
      </c>
      <c r="DG72" s="34">
        <f>DF72*(DF72&lt;&gt;0)</f>
        <v>59.412083738016001</v>
      </c>
      <c r="DH72" s="21">
        <f>DG72/$DG$164</f>
        <v>1.2839082459851676E-2</v>
      </c>
      <c r="DI72" s="89">
        <f>DH72 * $DF$164</f>
        <v>59.412083738016001</v>
      </c>
      <c r="DJ72" s="91">
        <f>DB72</f>
        <v>42.51</v>
      </c>
      <c r="DK72" s="43">
        <f>DI72/DJ72</f>
        <v>1.3976025344158081</v>
      </c>
      <c r="DL72" s="16">
        <f>O72</f>
        <v>0</v>
      </c>
      <c r="DM72" s="53">
        <f>CR72+CT72</f>
        <v>851</v>
      </c>
      <c r="DN72">
        <f>E72/$E$164</f>
        <v>1.9141117961732977E-2</v>
      </c>
      <c r="DO72">
        <f>MAX(0,K72)</f>
        <v>0.36925587273299199</v>
      </c>
      <c r="DP72">
        <f>DO72/$DO$164</f>
        <v>4.0198729357933385E-3</v>
      </c>
      <c r="DQ72">
        <f>DN72*DP72*BF72</f>
        <v>7.6944862055198141E-5</v>
      </c>
      <c r="DR72">
        <f>DQ72/$DQ$164</f>
        <v>2.0624272119273014E-2</v>
      </c>
      <c r="DS72" s="1">
        <f>$DS$166*DR72</f>
        <v>1636.6852003613742</v>
      </c>
      <c r="DT72" s="55">
        <v>1308</v>
      </c>
      <c r="DU72" s="1">
        <f>DS72-DT72</f>
        <v>328.6852003613742</v>
      </c>
      <c r="DV72">
        <f>DT72/DS72</f>
        <v>0.79917628613688096</v>
      </c>
    </row>
    <row r="73" spans="1:126" x14ac:dyDescent="0.2">
      <c r="A73" s="22" t="s">
        <v>178</v>
      </c>
      <c r="B73">
        <v>1</v>
      </c>
      <c r="C73">
        <v>1</v>
      </c>
      <c r="D73">
        <v>0.84218937275269601</v>
      </c>
      <c r="E73">
        <v>0.15781062724730299</v>
      </c>
      <c r="F73">
        <v>0.92967818831942794</v>
      </c>
      <c r="G73">
        <v>0.39448391140827399</v>
      </c>
      <c r="H73">
        <v>0.45089845382365201</v>
      </c>
      <c r="I73">
        <v>0.42174896053493399</v>
      </c>
      <c r="J73">
        <v>0.461090820821418</v>
      </c>
      <c r="K73">
        <v>0.74464332055492999</v>
      </c>
      <c r="L73">
        <v>0.69433041795123795</v>
      </c>
      <c r="M73">
        <f>HARMEAN(D73,F73:F73, I73)</f>
        <v>0.64737472937382856</v>
      </c>
      <c r="N73">
        <f>0.6*TAN(3*(1-M73) - 1.5)</f>
        <v>-0.28402686594897208</v>
      </c>
      <c r="O73" s="83">
        <v>0</v>
      </c>
      <c r="P73">
        <v>3.68</v>
      </c>
      <c r="Q73">
        <v>3.73</v>
      </c>
      <c r="R73">
        <v>3.74</v>
      </c>
      <c r="S73">
        <v>3.8</v>
      </c>
      <c r="T73">
        <v>3.85</v>
      </c>
      <c r="U73">
        <v>3.89</v>
      </c>
      <c r="V73">
        <v>3.97</v>
      </c>
      <c r="W73" s="72">
        <v>4.07</v>
      </c>
      <c r="X73" s="68">
        <v>4.04</v>
      </c>
      <c r="Y73" s="68">
        <v>4.0199999999999996</v>
      </c>
      <c r="Z73" s="68">
        <v>3.99</v>
      </c>
      <c r="AA73" s="68">
        <v>3.95</v>
      </c>
      <c r="AB73" s="68">
        <v>3.93</v>
      </c>
      <c r="AC73" s="68">
        <v>3.92</v>
      </c>
      <c r="AD73" s="76">
        <v>3.62</v>
      </c>
      <c r="AE73">
        <v>3.7</v>
      </c>
      <c r="AF73">
        <v>3.76</v>
      </c>
      <c r="AG73">
        <v>3.81</v>
      </c>
      <c r="AH73">
        <v>3.85</v>
      </c>
      <c r="AI73">
        <v>3.86</v>
      </c>
      <c r="AJ73">
        <v>3.92</v>
      </c>
      <c r="AK73" s="72">
        <v>4.09</v>
      </c>
      <c r="AL73">
        <v>4.04</v>
      </c>
      <c r="AM73">
        <v>3.99</v>
      </c>
      <c r="AN73">
        <v>3.93</v>
      </c>
      <c r="AO73">
        <v>3.9</v>
      </c>
      <c r="AP73">
        <v>3.89</v>
      </c>
      <c r="AQ73">
        <v>3.86</v>
      </c>
      <c r="AR73">
        <v>3.9</v>
      </c>
      <c r="AS73" s="87">
        <f>0.5 * (D73-MAX($D$3:$D$163))/(MIN($D$3:$D$163)-MAX($D$3:$D$163)) + 0.75</f>
        <v>0.82973354864755788</v>
      </c>
      <c r="AT73" s="17">
        <f>AZ73^N73</f>
        <v>0.86606205131395486</v>
      </c>
      <c r="AU73" s="17">
        <f>(AT73+AV73)/2</f>
        <v>0.82263507669024882</v>
      </c>
      <c r="AV73" s="17">
        <f>BD73^N73</f>
        <v>0.77920810206654267</v>
      </c>
      <c r="AW73" s="17">
        <f>PERCENTILE($K$2:$K$163, 0.05)</f>
        <v>8.5526163141549191E-2</v>
      </c>
      <c r="AX73" s="17">
        <f>PERCENTILE($K$2:$K$163, 0.95)</f>
        <v>0.95961795254787896</v>
      </c>
      <c r="AY73" s="17">
        <f>MIN(MAX(K73,AW73), AX73)</f>
        <v>0.74464332055492999</v>
      </c>
      <c r="AZ73" s="17">
        <f>AY73-$AY$164+1</f>
        <v>1.6591171574133807</v>
      </c>
      <c r="BA73" s="17">
        <f>PERCENTILE($L$2:$L$163, 0.02)</f>
        <v>-0.71261264336762919</v>
      </c>
      <c r="BB73" s="17">
        <f>PERCENTILE($L$2:$L$163, 0.98)</f>
        <v>1.6035625674371927</v>
      </c>
      <c r="BC73" s="17">
        <f>MIN(MAX(L73,BA73), BB73)</f>
        <v>0.69433041795123795</v>
      </c>
      <c r="BD73" s="17">
        <f>BC73-$BC$164 + 1</f>
        <v>2.4069430613188674</v>
      </c>
      <c r="BE73" s="1">
        <v>0</v>
      </c>
      <c r="BF73" s="49">
        <v>0</v>
      </c>
      <c r="BG73" s="49">
        <v>0</v>
      </c>
      <c r="BH73" s="16">
        <v>1</v>
      </c>
      <c r="BI73" s="12">
        <f>(AZ73^4)*AV73*BE73</f>
        <v>0</v>
      </c>
      <c r="BJ73" s="12">
        <f>(BD73^4) *AT73*BF73</f>
        <v>0</v>
      </c>
      <c r="BK73" s="12">
        <f>(BD73^4)*AU73*BG73*BH73</f>
        <v>0</v>
      </c>
      <c r="BL73" s="12">
        <f>MIN(BI73, 0.05*BI$164)</f>
        <v>0</v>
      </c>
      <c r="BM73" s="12">
        <f>MIN(BJ73, 0.05*BJ$164)</f>
        <v>0</v>
      </c>
      <c r="BN73" s="12">
        <f>MIN(BK73, 0.05*BK$164)</f>
        <v>0</v>
      </c>
      <c r="BO73" s="9">
        <f>BL73/$BL$164</f>
        <v>0</v>
      </c>
      <c r="BP73" s="9">
        <f>BM73/$BM$164</f>
        <v>0</v>
      </c>
      <c r="BQ73" s="45">
        <f>BN73/$BN$164</f>
        <v>0</v>
      </c>
      <c r="BR73" s="16">
        <f>O73</f>
        <v>0</v>
      </c>
      <c r="BS73" s="55">
        <v>0</v>
      </c>
      <c r="BT73" s="10">
        <f>$D$170*BO73</f>
        <v>0</v>
      </c>
      <c r="BU73" s="14">
        <f>BT73-BS73</f>
        <v>0</v>
      </c>
      <c r="BV73" s="94">
        <f>IF(BU73&gt;1, 1, 0)</f>
        <v>0</v>
      </c>
      <c r="BW73" s="81">
        <f>IF(O73&lt;=0,P73, IF(O73=1,Q73, IF(O73=2,R73, IF(O73=3,S73, IF(O73-4,T73, IF(O73=5, U73, V73))))))</f>
        <v>3.68</v>
      </c>
      <c r="BX73" s="41">
        <f>IF(O73&lt;=0,AD73, IF(O73=1,AE73, IF(O73=2,AF73, IF(O73=3,AG73, IF(O73=4,AH73, IF(O73=5, AI73, AJ73))))))</f>
        <v>3.62</v>
      </c>
      <c r="BY73" s="80">
        <f>IF(O73&gt;=0,W73, IF(O73=-1,X73, IF(O73=-2,Y73, IF(O73=-3,Z73, IF(O73=-4,AA73, IF(O73=-5, AB73, AC73))))))</f>
        <v>4.07</v>
      </c>
      <c r="BZ73" s="79">
        <f>IF(O73&gt;=0,AK73, IF(O73=-1,AL73, IF(O73=-2,AM73, IF(O73=-3,AN73, IF(O73=-4,AO73, IF(O73=-5, AP73, AQ73))))))</f>
        <v>4.09</v>
      </c>
      <c r="CA73" s="54">
        <f>IF(C73&gt;0, IF(BU73 &gt;0, BW73, BY73), IF(BU73&gt;0, BX73, BZ73))</f>
        <v>4.07</v>
      </c>
      <c r="CB73" s="1">
        <f>BU73/CA73</f>
        <v>0</v>
      </c>
      <c r="CC73" s="42" t="e">
        <f>BS73/BT73</f>
        <v>#DIV/0!</v>
      </c>
      <c r="CD73" s="55">
        <v>0</v>
      </c>
      <c r="CE73" s="55">
        <v>760</v>
      </c>
      <c r="CF73" s="55">
        <v>0</v>
      </c>
      <c r="CG73" s="6">
        <f>SUM(CD73:CF73)</f>
        <v>760</v>
      </c>
      <c r="CH73" s="10">
        <f>BP73*$D$169</f>
        <v>0</v>
      </c>
      <c r="CI73" s="1">
        <f>CH73-CG73</f>
        <v>-760</v>
      </c>
      <c r="CJ73" s="97">
        <f>IF(CI73&gt;1, 1, 0)</f>
        <v>0</v>
      </c>
      <c r="CK73" s="81">
        <f>IF(O73&lt;=0,Q73, IF(O73=1,R73, IF(O73=2,S73, IF(O73=3,T73, IF(O73=4,U73,V73)))))</f>
        <v>3.73</v>
      </c>
      <c r="CL73" s="41">
        <f>IF(O73&lt;=0,AE73, IF(O73=1,AF73, IF(O73=2,AG73, IF(O73=3,AH73, IF(O73=4,AI73,AJ73)))))</f>
        <v>3.7</v>
      </c>
      <c r="CM73" s="80">
        <f>IF(O73&gt;=0,X73, IF(O73=-1,Y73, IF(O73=-2,Z73, IF(O73=-3,AA73, IF(O73=-4,AB73, AC73)))))</f>
        <v>4.04</v>
      </c>
      <c r="CN73" s="79">
        <f>IF(O73&gt;=0,AL73, IF(O73=-1,AM73, IF(O73=-2,AN73, IF(O73=-3,AO73, IF(O73=-4,AP73, AQ73)))))</f>
        <v>4.04</v>
      </c>
      <c r="CO73" s="54">
        <f>IF(C73&gt;0, IF(CI73 &gt;0, CK73, CM73), IF(CI73&gt;0, CL73, CN73))</f>
        <v>4.04</v>
      </c>
      <c r="CP73" s="1">
        <f>CI73/CO73</f>
        <v>-188.11881188118812</v>
      </c>
      <c r="CQ73" s="42" t="e">
        <f>CG73/CH73</f>
        <v>#DIV/0!</v>
      </c>
      <c r="CR73" s="11">
        <f>BS73+CG73+CT73</f>
        <v>881</v>
      </c>
      <c r="CS73" s="47">
        <f>BT73+CH73+CU73</f>
        <v>0</v>
      </c>
      <c r="CT73" s="55">
        <v>121</v>
      </c>
      <c r="CU73" s="10">
        <f>BQ73*$D$172</f>
        <v>0</v>
      </c>
      <c r="CV73" s="30">
        <f>CU73-CT73</f>
        <v>-121</v>
      </c>
      <c r="CW73" s="97">
        <f>IF(CV73&gt;1, 1, 0)</f>
        <v>0</v>
      </c>
      <c r="CX73" s="81">
        <f>IF(O73&lt;=0,R73, IF(O73=1,S73, IF(O73=2,T73, IF(O73=3,U73, V73))))</f>
        <v>3.74</v>
      </c>
      <c r="CY73" s="41">
        <f>IF(O73&lt;=0,AF73, IF(O73=1,AG73, IF(O73=2,AH73, IF(O73=3,AI73, AJ73))))</f>
        <v>3.76</v>
      </c>
      <c r="CZ73" s="80">
        <f>IF(O73&gt;=0,Y73, IF(O73=-1,Z73, IF(O73=-2,AA73, IF(O73=-3,AB73,  AC73))))</f>
        <v>4.0199999999999996</v>
      </c>
      <c r="DA73" s="79">
        <f>IF(O73&gt;=0,AM73, IF(O73=-1,AN73, IF(O73=-2,AO73, IF(O73=-3,AP73, AQ73))))</f>
        <v>3.99</v>
      </c>
      <c r="DB73" s="54">
        <f>IF(C73&gt;0, IF(CV73 &gt;0, CX73, CZ73), IF(CV73&gt;0, CY73, DA73))</f>
        <v>4.0199999999999996</v>
      </c>
      <c r="DC73" s="43">
        <f>CV73/DB73</f>
        <v>-30.099502487562191</v>
      </c>
      <c r="DD73" s="44">
        <v>0</v>
      </c>
      <c r="DE73" s="10">
        <f>BQ73*$DD$167</f>
        <v>0</v>
      </c>
      <c r="DF73" s="30">
        <f>DE73-DD73</f>
        <v>0</v>
      </c>
      <c r="DG73" s="34">
        <f>DF73*(DF73&lt;&gt;0)</f>
        <v>0</v>
      </c>
      <c r="DH73" s="21">
        <f>DG73/$DG$164</f>
        <v>0</v>
      </c>
      <c r="DI73" s="89">
        <f>DH73 * $DF$164</f>
        <v>0</v>
      </c>
      <c r="DJ73" s="91">
        <f>DB73</f>
        <v>4.0199999999999996</v>
      </c>
      <c r="DK73" s="43">
        <f>DI73/DJ73</f>
        <v>0</v>
      </c>
      <c r="DL73" s="16">
        <f>O73</f>
        <v>0</v>
      </c>
      <c r="DM73" s="53">
        <f>CR73+CT73</f>
        <v>1002</v>
      </c>
      <c r="DN73">
        <f>E73/$E$164</f>
        <v>3.2187065112322332E-3</v>
      </c>
      <c r="DO73">
        <f>MAX(0,K73)</f>
        <v>0.74464332055492999</v>
      </c>
      <c r="DP73">
        <f>DO73/$DO$164</f>
        <v>8.10649674699296E-3</v>
      </c>
      <c r="DQ73">
        <f>DN73*DP73*BF73</f>
        <v>0</v>
      </c>
      <c r="DR73">
        <f>DQ73/$DQ$164</f>
        <v>0</v>
      </c>
      <c r="DS73" s="1">
        <f>$DS$166*DR73</f>
        <v>0</v>
      </c>
      <c r="DT73" s="55">
        <v>0</v>
      </c>
      <c r="DU73" s="1">
        <f>DS73-DT73</f>
        <v>0</v>
      </c>
      <c r="DV73" t="e">
        <f>DT73/DS73</f>
        <v>#DIV/0!</v>
      </c>
    </row>
    <row r="74" spans="1:126" x14ac:dyDescent="0.2">
      <c r="A74" s="22" t="s">
        <v>131</v>
      </c>
      <c r="B74">
        <v>0</v>
      </c>
      <c r="C74">
        <v>0</v>
      </c>
      <c r="D74">
        <v>0.147822612864562</v>
      </c>
      <c r="E74">
        <v>0.852177387135437</v>
      </c>
      <c r="F74">
        <v>0.13984902661899001</v>
      </c>
      <c r="G74">
        <v>0.26702883409945599</v>
      </c>
      <c r="H74">
        <v>0.768491433347262</v>
      </c>
      <c r="I74">
        <v>0.453000410002176</v>
      </c>
      <c r="J74">
        <v>0.35151065984812502</v>
      </c>
      <c r="K74">
        <v>0.58146613968692995</v>
      </c>
      <c r="L74">
        <v>0.21977011287151499</v>
      </c>
      <c r="M74">
        <f>HARMEAN(D74,F74:F74, I74)</f>
        <v>0.18607032208089963</v>
      </c>
      <c r="N74">
        <f>0.6*TAN(3*(1-M74) - 1.5)</f>
        <v>0.82463414153227588</v>
      </c>
      <c r="O74" s="83">
        <v>0</v>
      </c>
      <c r="P74">
        <v>243.07</v>
      </c>
      <c r="Q74">
        <v>244.17</v>
      </c>
      <c r="R74">
        <v>244.67</v>
      </c>
      <c r="S74">
        <v>245.4</v>
      </c>
      <c r="T74">
        <v>246.61</v>
      </c>
      <c r="U74">
        <v>247.19</v>
      </c>
      <c r="V74">
        <v>248.86</v>
      </c>
      <c r="W74" s="72">
        <v>250.85</v>
      </c>
      <c r="X74" s="68">
        <v>250.2</v>
      </c>
      <c r="Y74" s="68">
        <v>249.18</v>
      </c>
      <c r="Z74" s="68">
        <v>248.5</v>
      </c>
      <c r="AA74" s="68">
        <v>247.44</v>
      </c>
      <c r="AB74" s="68">
        <v>246.28</v>
      </c>
      <c r="AC74" s="68">
        <v>243.25</v>
      </c>
      <c r="AD74" s="76">
        <v>242.24</v>
      </c>
      <c r="AE74">
        <v>243.37</v>
      </c>
      <c r="AF74">
        <v>243.79</v>
      </c>
      <c r="AG74">
        <v>244.48</v>
      </c>
      <c r="AH74">
        <v>245.61</v>
      </c>
      <c r="AI74">
        <v>246.93</v>
      </c>
      <c r="AJ74">
        <v>248.13</v>
      </c>
      <c r="AK74" s="72">
        <v>251.57</v>
      </c>
      <c r="AL74">
        <v>250.57</v>
      </c>
      <c r="AM74">
        <v>250.18</v>
      </c>
      <c r="AN74">
        <v>248.34</v>
      </c>
      <c r="AO74">
        <v>247.63</v>
      </c>
      <c r="AP74">
        <v>246.97</v>
      </c>
      <c r="AQ74">
        <v>245.36</v>
      </c>
      <c r="AR74">
        <v>247.26</v>
      </c>
      <c r="AS74" s="87">
        <f>0.5 * (D74-MAX($D$3:$D$163))/(MIN($D$3:$D$163)-MAX($D$3:$D$163)) + 0.75</f>
        <v>1.1805611626968109</v>
      </c>
      <c r="AT74" s="17">
        <f>AZ74^N74</f>
        <v>1.3939275281312415</v>
      </c>
      <c r="AU74" s="17">
        <f>(AT74+AV74)/2</f>
        <v>1.5577438008239586</v>
      </c>
      <c r="AV74" s="17">
        <f>BD74^N74</f>
        <v>1.7215600735166758</v>
      </c>
      <c r="AW74" s="17">
        <f>PERCENTILE($K$2:$K$163, 0.05)</f>
        <v>8.5526163141549191E-2</v>
      </c>
      <c r="AX74" s="17">
        <f>PERCENTILE($K$2:$K$163, 0.95)</f>
        <v>0.95961795254787896</v>
      </c>
      <c r="AY74" s="17">
        <f>MIN(MAX(K74,AW74), AX74)</f>
        <v>0.58146613968692995</v>
      </c>
      <c r="AZ74" s="17">
        <f>AY74-$AY$164+1</f>
        <v>1.4959399765453807</v>
      </c>
      <c r="BA74" s="17">
        <f>PERCENTILE($L$2:$L$163, 0.02)</f>
        <v>-0.71261264336762919</v>
      </c>
      <c r="BB74" s="17">
        <f>PERCENTILE($L$2:$L$163, 0.98)</f>
        <v>1.6035625674371927</v>
      </c>
      <c r="BC74" s="17">
        <f>MIN(MAX(L74,BA74), BB74)</f>
        <v>0.21977011287151499</v>
      </c>
      <c r="BD74" s="17">
        <f>BC74-$BC$164 + 1</f>
        <v>1.9323827562391442</v>
      </c>
      <c r="BE74" s="1">
        <v>1</v>
      </c>
      <c r="BF74" s="15">
        <v>1</v>
      </c>
      <c r="BG74" s="15">
        <v>1</v>
      </c>
      <c r="BH74" s="16">
        <v>1</v>
      </c>
      <c r="BI74" s="12">
        <f>(AZ74^4)*AV74*BE74</f>
        <v>8.6214210293974745</v>
      </c>
      <c r="BJ74" s="12">
        <f>(BD74^4) *AT74*BF74</f>
        <v>19.436264849765845</v>
      </c>
      <c r="BK74" s="12">
        <f>(BD74^4)*AU74*BG74*BH74</f>
        <v>21.720441321282756</v>
      </c>
      <c r="BL74" s="12">
        <f>MIN(BI74, 0.05*BI$164)</f>
        <v>8.6214210293974745</v>
      </c>
      <c r="BM74" s="12">
        <f>MIN(BJ74, 0.05*BJ$164)</f>
        <v>19.436264849765845</v>
      </c>
      <c r="BN74" s="12">
        <f>MIN(BK74, 0.05*BK$164)</f>
        <v>21.720441321282756</v>
      </c>
      <c r="BO74" s="9">
        <f>BL74/$BL$164</f>
        <v>2.3912308229266006E-2</v>
      </c>
      <c r="BP74" s="9">
        <f>BM74/$BM$164</f>
        <v>7.4804562838889626E-3</v>
      </c>
      <c r="BQ74" s="45">
        <f>BN74/$BN$164</f>
        <v>6.0711513594208979E-3</v>
      </c>
      <c r="BR74" s="16">
        <f>O74</f>
        <v>0</v>
      </c>
      <c r="BS74" s="55">
        <v>1484</v>
      </c>
      <c r="BT74" s="10">
        <f>$D$170*BO74</f>
        <v>2506.620144533088</v>
      </c>
      <c r="BU74" s="14">
        <f>BT74-BS74</f>
        <v>1022.620144533088</v>
      </c>
      <c r="BV74" s="94">
        <f>IF(BU74&gt;1, 1, 0)</f>
        <v>1</v>
      </c>
      <c r="BW74" s="81">
        <f>IF(O74&lt;=0,P74, IF(O74=1,Q74, IF(O74=2,R74, IF(O74=3,S74, IF(O74-4,T74, IF(O74=5, U74, V74))))))</f>
        <v>243.07</v>
      </c>
      <c r="BX74" s="41">
        <f>IF(O74&lt;=0,AD74, IF(O74=1,AE74, IF(O74=2,AF74, IF(O74=3,AG74, IF(O74=4,AH74, IF(O74=5, AI74, AJ74))))))</f>
        <v>242.24</v>
      </c>
      <c r="BY74" s="80">
        <f>IF(O74&gt;=0,W74, IF(O74=-1,X74, IF(O74=-2,Y74, IF(O74=-3,Z74, IF(O74=-4,AA74, IF(O74=-5, AB74, AC74))))))</f>
        <v>250.85</v>
      </c>
      <c r="BZ74" s="79">
        <f>IF(O74&gt;=0,AK74, IF(O74=-1,AL74, IF(O74=-2,AM74, IF(O74=-3,AN74, IF(O74=-4,AO74, IF(O74=-5, AP74, AQ74))))))</f>
        <v>251.57</v>
      </c>
      <c r="CA74" s="54">
        <f>IF(C74&gt;0, IF(BU74 &gt;0, BW74, BY74), IF(BU74&gt;0, BX74, BZ74))</f>
        <v>242.24</v>
      </c>
      <c r="CB74" s="1">
        <f>BU74/CA74</f>
        <v>4.2215164487000001</v>
      </c>
      <c r="CC74" s="42">
        <f>BS74/BT74</f>
        <v>0.59203226433673573</v>
      </c>
      <c r="CD74" s="55">
        <v>0</v>
      </c>
      <c r="CE74" s="55">
        <v>0</v>
      </c>
      <c r="CF74" s="55">
        <v>0</v>
      </c>
      <c r="CG74" s="6">
        <f>SUM(CD74:CF74)</f>
        <v>0</v>
      </c>
      <c r="CH74" s="10">
        <f>BP74*$D$169</f>
        <v>1082.173074693605</v>
      </c>
      <c r="CI74" s="1">
        <f>CH74-CG74</f>
        <v>1082.173074693605</v>
      </c>
      <c r="CJ74" s="97">
        <f>IF(CI74&gt;1, 1, 0)</f>
        <v>1</v>
      </c>
      <c r="CK74" s="81">
        <f>IF(O74&lt;=0,Q74, IF(O74=1,R74, IF(O74=2,S74, IF(O74=3,T74, IF(O74=4,U74,V74)))))</f>
        <v>244.17</v>
      </c>
      <c r="CL74" s="41">
        <f>IF(O74&lt;=0,AE74, IF(O74=1,AF74, IF(O74=2,AG74, IF(O74=3,AH74, IF(O74=4,AI74,AJ74)))))</f>
        <v>243.37</v>
      </c>
      <c r="CM74" s="80">
        <f>IF(O74&gt;=0,X74, IF(O74=-1,Y74, IF(O74=-2,Z74, IF(O74=-3,AA74, IF(O74=-4,AB74, AC74)))))</f>
        <v>250.2</v>
      </c>
      <c r="CN74" s="79">
        <f>IF(O74&gt;=0,AL74, IF(O74=-1,AM74, IF(O74=-2,AN74, IF(O74=-3,AO74, IF(O74=-4,AP74, AQ74)))))</f>
        <v>250.57</v>
      </c>
      <c r="CO74" s="54">
        <f>IF(C74&gt;0, IF(CI74 &gt;0, CK74, CM74), IF(CI74&gt;0, CL74, CN74))</f>
        <v>243.37</v>
      </c>
      <c r="CP74" s="1">
        <f>CI74/CO74</f>
        <v>4.4466165702165634</v>
      </c>
      <c r="CQ74" s="42">
        <f>CG74/CH74</f>
        <v>0</v>
      </c>
      <c r="CR74" s="11">
        <f>BS74+CG74+CT74</f>
        <v>1484</v>
      </c>
      <c r="CS74" s="47">
        <f>BT74+CH74+CU74</f>
        <v>3634.1622047974824</v>
      </c>
      <c r="CT74" s="55">
        <v>0</v>
      </c>
      <c r="CU74" s="10">
        <f>BQ74*$D$172</f>
        <v>45.368985570789242</v>
      </c>
      <c r="CV74" s="30">
        <f>CU74-CT74</f>
        <v>45.368985570789242</v>
      </c>
      <c r="CW74" s="97">
        <f>IF(CV74&gt;1, 1, 0)</f>
        <v>1</v>
      </c>
      <c r="CX74" s="81">
        <f>IF(O74&lt;=0,R74, IF(O74=1,S74, IF(O74=2,T74, IF(O74=3,U74, V74))))</f>
        <v>244.67</v>
      </c>
      <c r="CY74" s="41">
        <f>IF(O74&lt;=0,AF74, IF(O74=1,AG74, IF(O74=2,AH74, IF(O74=3,AI74, AJ74))))</f>
        <v>243.79</v>
      </c>
      <c r="CZ74" s="80">
        <f>IF(O74&gt;=0,Y74, IF(O74=-1,Z74, IF(O74=-2,AA74, IF(O74=-3,AB74,  AC74))))</f>
        <v>249.18</v>
      </c>
      <c r="DA74" s="79">
        <f>IF(O74&gt;=0,AM74, IF(O74=-1,AN74, IF(O74=-2,AO74, IF(O74=-3,AP74, AQ74))))</f>
        <v>250.18</v>
      </c>
      <c r="DB74" s="54">
        <f>IF(C74&gt;0, IF(CV74 &gt;0, CX74, CZ74), IF(CV74&gt;0, CY74, DA74))</f>
        <v>243.79</v>
      </c>
      <c r="DC74" s="43">
        <f>CV74/DB74</f>
        <v>0.18609863230973067</v>
      </c>
      <c r="DD74" s="44">
        <v>0</v>
      </c>
      <c r="DE74" s="10">
        <f>BQ74*$DD$167</f>
        <v>28.093888646638636</v>
      </c>
      <c r="DF74" s="30">
        <f>DE74-DD74</f>
        <v>28.093888646638636</v>
      </c>
      <c r="DG74" s="34">
        <f>DF74*(DF74&lt;&gt;0)</f>
        <v>28.093888646638636</v>
      </c>
      <c r="DH74" s="21">
        <f>DG74/$DG$164</f>
        <v>6.0711513594209014E-3</v>
      </c>
      <c r="DI74" s="89">
        <f>DH74 * $DF$164</f>
        <v>28.093888646638636</v>
      </c>
      <c r="DJ74" s="91">
        <f>DB74</f>
        <v>243.79</v>
      </c>
      <c r="DK74" s="43">
        <f>DI74/DJ74</f>
        <v>0.11523806820065892</v>
      </c>
      <c r="DL74" s="16">
        <f>O74</f>
        <v>0</v>
      </c>
      <c r="DM74" s="53">
        <f>CR74+CT74</f>
        <v>1484</v>
      </c>
      <c r="DN74">
        <f>E74/$E$164</f>
        <v>1.7381015160654077E-2</v>
      </c>
      <c r="DO74">
        <f>MAX(0,K74)</f>
        <v>0.58146613968692995</v>
      </c>
      <c r="DP74">
        <f>DO74/$DO$164</f>
        <v>6.3300821208547194E-3</v>
      </c>
      <c r="DQ74">
        <f>DN74*DP74*BF74</f>
        <v>1.1002325331076119E-4</v>
      </c>
      <c r="DR74">
        <f>DQ74/$DQ$164</f>
        <v>2.9490591770780204E-2</v>
      </c>
      <c r="DS74" s="1">
        <f>$DS$166*DR74</f>
        <v>2340.2918087000226</v>
      </c>
      <c r="DT74" s="55">
        <v>2225</v>
      </c>
      <c r="DU74" s="1">
        <f>DS74-DT74</f>
        <v>115.29180870002256</v>
      </c>
      <c r="DV74">
        <f>DT74/DS74</f>
        <v>0.9507361397106866</v>
      </c>
    </row>
    <row r="75" spans="1:126" x14ac:dyDescent="0.2">
      <c r="A75" s="22" t="s">
        <v>92</v>
      </c>
      <c r="B75">
        <v>1</v>
      </c>
      <c r="C75">
        <v>1</v>
      </c>
      <c r="D75">
        <v>0.74597330878969104</v>
      </c>
      <c r="E75">
        <v>0.25402669121030802</v>
      </c>
      <c r="F75">
        <v>0.86602652034750804</v>
      </c>
      <c r="G75">
        <v>0.79544352884149205</v>
      </c>
      <c r="H75">
        <v>0.950557440620455</v>
      </c>
      <c r="I75">
        <v>0.86954859837370402</v>
      </c>
      <c r="J75">
        <v>0.74156269702946398</v>
      </c>
      <c r="K75">
        <v>0.50938580152271296</v>
      </c>
      <c r="L75">
        <v>-4.5035047422862297E-4</v>
      </c>
      <c r="M75">
        <f>HARMEAN(D75,F75:F75, I75)</f>
        <v>0.82298846764641709</v>
      </c>
      <c r="N75">
        <f>0.6*TAN(3*(1-M75) - 1.5)</f>
        <v>-0.87358108523792632</v>
      </c>
      <c r="O75" s="83">
        <v>0</v>
      </c>
      <c r="P75">
        <v>61.19</v>
      </c>
      <c r="Q75">
        <v>61.76</v>
      </c>
      <c r="R75">
        <v>62.83</v>
      </c>
      <c r="S75">
        <v>63.36</v>
      </c>
      <c r="T75">
        <v>63.85</v>
      </c>
      <c r="U75">
        <v>66.22</v>
      </c>
      <c r="V75">
        <v>67.569999999999993</v>
      </c>
      <c r="W75" s="72">
        <v>66.84</v>
      </c>
      <c r="X75" s="68">
        <v>65.92</v>
      </c>
      <c r="Y75" s="68">
        <v>65.56</v>
      </c>
      <c r="Z75" s="68">
        <v>65.14</v>
      </c>
      <c r="AA75" s="68">
        <v>63.72</v>
      </c>
      <c r="AB75" s="68">
        <v>62.81</v>
      </c>
      <c r="AC75" s="68">
        <v>61.22</v>
      </c>
      <c r="AD75" s="76">
        <v>62.6</v>
      </c>
      <c r="AE75">
        <v>63</v>
      </c>
      <c r="AF75">
        <v>63.31</v>
      </c>
      <c r="AG75">
        <v>63.62</v>
      </c>
      <c r="AH75">
        <v>64.23</v>
      </c>
      <c r="AI75">
        <v>64.47</v>
      </c>
      <c r="AJ75">
        <v>64.88</v>
      </c>
      <c r="AK75" s="72">
        <v>65.7</v>
      </c>
      <c r="AL75">
        <v>65.37</v>
      </c>
      <c r="AM75">
        <v>65.099999999999994</v>
      </c>
      <c r="AN75">
        <v>65.06</v>
      </c>
      <c r="AO75">
        <v>64.41</v>
      </c>
      <c r="AP75">
        <v>63.9</v>
      </c>
      <c r="AQ75">
        <v>63.68</v>
      </c>
      <c r="AR75">
        <v>63.74</v>
      </c>
      <c r="AS75" s="87">
        <f>0.5 * (D75-MAX($D$3:$D$163))/(MIN($D$3:$D$163)-MAX($D$3:$D$163)) + 0.75</f>
        <v>0.87834654987876526</v>
      </c>
      <c r="AT75" s="17">
        <f>AZ75^N75</f>
        <v>0.73440220960180957</v>
      </c>
      <c r="AU75" s="17">
        <f>(AT75+AV75)/2</f>
        <v>0.67977274551889244</v>
      </c>
      <c r="AV75" s="17">
        <f>BD75^N75</f>
        <v>0.62514328143597531</v>
      </c>
      <c r="AW75" s="17">
        <f>PERCENTILE($K$2:$K$163, 0.05)</f>
        <v>8.5526163141549191E-2</v>
      </c>
      <c r="AX75" s="17">
        <f>PERCENTILE($K$2:$K$163, 0.95)</f>
        <v>0.95961795254787896</v>
      </c>
      <c r="AY75" s="17">
        <f>MIN(MAX(K75,AW75), AX75)</f>
        <v>0.50938580152271296</v>
      </c>
      <c r="AZ75" s="17">
        <f>AY75-$AY$164+1</f>
        <v>1.4238596383811637</v>
      </c>
      <c r="BA75" s="17">
        <f>PERCENTILE($L$2:$L$163, 0.02)</f>
        <v>-0.71261264336762919</v>
      </c>
      <c r="BB75" s="17">
        <f>PERCENTILE($L$2:$L$163, 0.98)</f>
        <v>1.6035625674371927</v>
      </c>
      <c r="BC75" s="17">
        <f>MIN(MAX(L75,BA75), BB75)</f>
        <v>-4.5035047422862297E-4</v>
      </c>
      <c r="BD75" s="17">
        <f>BC75-$BC$164 + 1</f>
        <v>1.7121622928934006</v>
      </c>
      <c r="BE75" s="1">
        <v>1</v>
      </c>
      <c r="BF75" s="15">
        <v>1</v>
      </c>
      <c r="BG75" s="15">
        <v>1</v>
      </c>
      <c r="BH75" s="16">
        <v>1</v>
      </c>
      <c r="BI75" s="12">
        <f>(AZ75^4)*AV75*BE75</f>
        <v>2.5694980102929499</v>
      </c>
      <c r="BJ75" s="12">
        <f>(BD75^4) *AT75*BF75</f>
        <v>6.311225359383501</v>
      </c>
      <c r="BK75" s="12">
        <f>(BD75^4)*AU75*BG75*BH75</f>
        <v>5.8417566478492935</v>
      </c>
      <c r="BL75" s="12">
        <f>MIN(BI75, 0.05*BI$164)</f>
        <v>2.5694980102929499</v>
      </c>
      <c r="BM75" s="12">
        <f>MIN(BJ75, 0.05*BJ$164)</f>
        <v>6.311225359383501</v>
      </c>
      <c r="BN75" s="12">
        <f>MIN(BK75, 0.05*BK$164)</f>
        <v>5.8417566478492935</v>
      </c>
      <c r="BO75" s="9">
        <f>BL75/$BL$164</f>
        <v>7.126740267886531E-3</v>
      </c>
      <c r="BP75" s="9">
        <f>BM75/$BM$164</f>
        <v>2.4290081331757758E-3</v>
      </c>
      <c r="BQ75" s="45">
        <f>BN75/$BN$164</f>
        <v>1.6328484439791188E-3</v>
      </c>
      <c r="BR75" s="16">
        <f>O75</f>
        <v>0</v>
      </c>
      <c r="BS75" s="55">
        <v>1211</v>
      </c>
      <c r="BT75" s="10">
        <f>$D$170*BO75</f>
        <v>747.06425448614482</v>
      </c>
      <c r="BU75" s="14">
        <f>BT75-BS75</f>
        <v>-463.93574551385518</v>
      </c>
      <c r="BV75" s="94">
        <f>IF(BU75&gt;1, 1, 0)</f>
        <v>0</v>
      </c>
      <c r="BW75" s="81">
        <f>IF(O75&lt;=0,P75, IF(O75=1,Q75, IF(O75=2,R75, IF(O75=3,S75, IF(O75-4,T75, IF(O75=5, U75, V75))))))</f>
        <v>61.19</v>
      </c>
      <c r="BX75" s="41">
        <f>IF(O75&lt;=0,AD75, IF(O75=1,AE75, IF(O75=2,AF75, IF(O75=3,AG75, IF(O75=4,AH75, IF(O75=5, AI75, AJ75))))))</f>
        <v>62.6</v>
      </c>
      <c r="BY75" s="80">
        <f>IF(O75&gt;=0,W75, IF(O75=-1,X75, IF(O75=-2,Y75, IF(O75=-3,Z75, IF(O75=-4,AA75, IF(O75=-5, AB75, AC75))))))</f>
        <v>66.84</v>
      </c>
      <c r="BZ75" s="79">
        <f>IF(O75&gt;=0,AK75, IF(O75=-1,AL75, IF(O75=-2,AM75, IF(O75=-3,AN75, IF(O75=-4,AO75, IF(O75=-5, AP75, AQ75))))))</f>
        <v>65.7</v>
      </c>
      <c r="CA75" s="54">
        <f>IF(C75&gt;0, IF(BU75 &gt;0, BW75, BY75), IF(BU75&gt;0, BX75, BZ75))</f>
        <v>66.84</v>
      </c>
      <c r="CB75" s="1">
        <f>BU75/CA75</f>
        <v>-6.940989609722549</v>
      </c>
      <c r="CC75" s="42">
        <f>BS75/BT75</f>
        <v>1.6210118376403451</v>
      </c>
      <c r="CD75" s="55">
        <v>1147</v>
      </c>
      <c r="CE75" s="55">
        <v>0</v>
      </c>
      <c r="CF75" s="55">
        <v>0</v>
      </c>
      <c r="CG75" s="6">
        <f>SUM(CD75:CF75)</f>
        <v>1147</v>
      </c>
      <c r="CH75" s="10">
        <f>BP75*$D$169</f>
        <v>351.3966394798627</v>
      </c>
      <c r="CI75" s="1">
        <f>CH75-CG75</f>
        <v>-795.60336052013736</v>
      </c>
      <c r="CJ75" s="97">
        <f>IF(CI75&gt;1, 1, 0)</f>
        <v>0</v>
      </c>
      <c r="CK75" s="81">
        <f>IF(O75&lt;=0,Q75, IF(O75=1,R75, IF(O75=2,S75, IF(O75=3,T75, IF(O75=4,U75,V75)))))</f>
        <v>61.76</v>
      </c>
      <c r="CL75" s="41">
        <f>IF(O75&lt;=0,AE75, IF(O75=1,AF75, IF(O75=2,AG75, IF(O75=3,AH75, IF(O75=4,AI75,AJ75)))))</f>
        <v>63</v>
      </c>
      <c r="CM75" s="80">
        <f>IF(O75&gt;=0,X75, IF(O75=-1,Y75, IF(O75=-2,Z75, IF(O75=-3,AA75, IF(O75=-4,AB75, AC75)))))</f>
        <v>65.92</v>
      </c>
      <c r="CN75" s="79">
        <f>IF(O75&gt;=0,AL75, IF(O75=-1,AM75, IF(O75=-2,AN75, IF(O75=-3,AO75, IF(O75=-4,AP75, AQ75)))))</f>
        <v>65.37</v>
      </c>
      <c r="CO75" s="54">
        <f>IF(C75&gt;0, IF(CI75 &gt;0, CK75, CM75), IF(CI75&gt;0, CL75, CN75))</f>
        <v>65.92</v>
      </c>
      <c r="CP75" s="1">
        <f>CI75/CO75</f>
        <v>-12.069225736045773</v>
      </c>
      <c r="CQ75" s="42">
        <f>CG75/CH75</f>
        <v>3.26411772661739</v>
      </c>
      <c r="CR75" s="11">
        <f>BS75+CG75+CT75</f>
        <v>2358</v>
      </c>
      <c r="CS75" s="47">
        <f>BT75+CH75+CU75</f>
        <v>1110.6629744460502</v>
      </c>
      <c r="CT75" s="55">
        <v>0</v>
      </c>
      <c r="CU75" s="10">
        <f>BQ75*$D$172</f>
        <v>12.202080480042678</v>
      </c>
      <c r="CV75" s="30">
        <f>CU75-CT75</f>
        <v>12.202080480042678</v>
      </c>
      <c r="CW75" s="97">
        <f>IF(CV75&gt;1, 1, 0)</f>
        <v>1</v>
      </c>
      <c r="CX75" s="81">
        <f>IF(O75&lt;=0,R75, IF(O75=1,S75, IF(O75=2,T75, IF(O75=3,U75, V75))))</f>
        <v>62.83</v>
      </c>
      <c r="CY75" s="41">
        <f>IF(O75&lt;=0,AF75, IF(O75=1,AG75, IF(O75=2,AH75, IF(O75=3,AI75, AJ75))))</f>
        <v>63.31</v>
      </c>
      <c r="CZ75" s="80">
        <f>IF(O75&gt;=0,Y75, IF(O75=-1,Z75, IF(O75=-2,AA75, IF(O75=-3,AB75,  AC75))))</f>
        <v>65.56</v>
      </c>
      <c r="DA75" s="79">
        <f>IF(O75&gt;=0,AM75, IF(O75=-1,AN75, IF(O75=-2,AO75, IF(O75=-3,AP75, AQ75))))</f>
        <v>65.099999999999994</v>
      </c>
      <c r="DB75" s="54">
        <f>IF(C75&gt;0, IF(CV75 &gt;0, CX75, CZ75), IF(CV75&gt;0, CY75, DA75))</f>
        <v>62.83</v>
      </c>
      <c r="DC75" s="43">
        <f>CV75/DB75</f>
        <v>0.19420787012641538</v>
      </c>
      <c r="DD75" s="44">
        <v>0</v>
      </c>
      <c r="DE75" s="10">
        <f>BQ75*$DD$167</f>
        <v>7.5559082036067329</v>
      </c>
      <c r="DF75" s="30">
        <f>DE75-DD75</f>
        <v>7.5559082036067329</v>
      </c>
      <c r="DG75" s="34">
        <f>DF75*(DF75&lt;&gt;0)</f>
        <v>7.5559082036067329</v>
      </c>
      <c r="DH75" s="21">
        <f>DG75/$DG$164</f>
        <v>1.6328484439791199E-3</v>
      </c>
      <c r="DI75" s="89">
        <f>DH75 * $DF$164</f>
        <v>7.5559082036067329</v>
      </c>
      <c r="DJ75" s="91">
        <f>DB75</f>
        <v>62.83</v>
      </c>
      <c r="DK75" s="43">
        <f>DI75/DJ75</f>
        <v>0.12025956077680619</v>
      </c>
      <c r="DL75" s="16">
        <f>O75</f>
        <v>0</v>
      </c>
      <c r="DM75" s="53">
        <f>CR75+CT75</f>
        <v>2358</v>
      </c>
      <c r="DN75">
        <f>E75/$E$164</f>
        <v>5.1811299358444944E-3</v>
      </c>
      <c r="DO75">
        <f>MAX(0,K75)</f>
        <v>0.50938580152271296</v>
      </c>
      <c r="DP75">
        <f>DO75/$DO$164</f>
        <v>5.5453855947179831E-3</v>
      </c>
      <c r="DQ75">
        <f>DN75*DP75*BF75</f>
        <v>2.8731363310594167E-5</v>
      </c>
      <c r="DR75">
        <f>DQ75/$DQ$164</f>
        <v>7.7011439028937638E-3</v>
      </c>
      <c r="DS75" s="1">
        <f>$DS$166*DR75</f>
        <v>611.14148314310285</v>
      </c>
      <c r="DT75" s="55">
        <v>574</v>
      </c>
      <c r="DU75" s="1">
        <f>DS75-DT75</f>
        <v>37.141483143102846</v>
      </c>
      <c r="DV75">
        <f>DT75/DS75</f>
        <v>0.93922604803050835</v>
      </c>
    </row>
    <row r="76" spans="1:126" x14ac:dyDescent="0.2">
      <c r="A76" s="22" t="s">
        <v>191</v>
      </c>
      <c r="B76">
        <v>0</v>
      </c>
      <c r="C76">
        <v>0</v>
      </c>
      <c r="D76">
        <v>0.43587694766280399</v>
      </c>
      <c r="E76">
        <v>0.56412305233719495</v>
      </c>
      <c r="F76">
        <v>0.59165009940357804</v>
      </c>
      <c r="G76">
        <v>0.45946510656080197</v>
      </c>
      <c r="H76">
        <v>0.133305474300041</v>
      </c>
      <c r="I76">
        <v>0.247485785358284</v>
      </c>
      <c r="J76">
        <v>0.38265518356374301</v>
      </c>
      <c r="K76">
        <v>0.839972369071878</v>
      </c>
      <c r="L76">
        <v>0.89719401844783098</v>
      </c>
      <c r="M76">
        <f>HARMEAN(D76,F76:F76, I76)</f>
        <v>0.37382945776779591</v>
      </c>
      <c r="N76">
        <f>0.6*TAN(3*(1-M76) - 1.5)</f>
        <v>0.23861275875070148</v>
      </c>
      <c r="O76" s="83">
        <v>0</v>
      </c>
      <c r="P76">
        <v>1.88</v>
      </c>
      <c r="Q76">
        <v>1.89</v>
      </c>
      <c r="R76">
        <v>1.89</v>
      </c>
      <c r="S76">
        <v>1.9</v>
      </c>
      <c r="T76">
        <v>1.91</v>
      </c>
      <c r="U76">
        <v>1.92</v>
      </c>
      <c r="V76">
        <v>1.94</v>
      </c>
      <c r="W76" s="72">
        <v>2.02</v>
      </c>
      <c r="X76" s="68">
        <v>2</v>
      </c>
      <c r="Y76" s="68">
        <v>1.98</v>
      </c>
      <c r="Z76" s="68">
        <v>1.97</v>
      </c>
      <c r="AA76" s="68">
        <v>1.97</v>
      </c>
      <c r="AB76" s="68">
        <v>1.96</v>
      </c>
      <c r="AC76" s="68">
        <v>1.96</v>
      </c>
      <c r="AD76" s="76">
        <v>1.86</v>
      </c>
      <c r="AE76">
        <v>1.87</v>
      </c>
      <c r="AF76">
        <v>1.89</v>
      </c>
      <c r="AG76">
        <v>1.9</v>
      </c>
      <c r="AH76">
        <v>1.92</v>
      </c>
      <c r="AI76">
        <v>1.93</v>
      </c>
      <c r="AJ76">
        <v>1.94</v>
      </c>
      <c r="AK76" s="72">
        <v>2.04</v>
      </c>
      <c r="AL76">
        <v>2.02</v>
      </c>
      <c r="AM76">
        <v>2</v>
      </c>
      <c r="AN76">
        <v>1.99</v>
      </c>
      <c r="AO76">
        <v>1.98</v>
      </c>
      <c r="AP76">
        <v>1.97</v>
      </c>
      <c r="AQ76">
        <v>1.94</v>
      </c>
      <c r="AR76">
        <v>1.94</v>
      </c>
      <c r="AS76" s="87">
        <f>0.5 * (D76-MAX($D$3:$D$163))/(MIN($D$3:$D$163)-MAX($D$3:$D$163)) + 0.75</f>
        <v>1.0350222042793706</v>
      </c>
      <c r="AT76" s="17">
        <f>AZ76^N76</f>
        <v>1.143549405438455</v>
      </c>
      <c r="AU76" s="17">
        <f>(AT76+AV76)/2</f>
        <v>1.2003800463838554</v>
      </c>
      <c r="AV76" s="17">
        <f>BD76^N76</f>
        <v>1.2572106873292557</v>
      </c>
      <c r="AW76" s="17">
        <f>PERCENTILE($K$2:$K$163, 0.05)</f>
        <v>8.5526163141549191E-2</v>
      </c>
      <c r="AX76" s="17">
        <f>PERCENTILE($K$2:$K$163, 0.95)</f>
        <v>0.95961795254787896</v>
      </c>
      <c r="AY76" s="17">
        <f>MIN(MAX(K76,AW76), AX76)</f>
        <v>0.839972369071878</v>
      </c>
      <c r="AZ76" s="17">
        <f>AY76-$AY$164+1</f>
        <v>1.754446205930329</v>
      </c>
      <c r="BA76" s="17">
        <f>PERCENTILE($L$2:$L$163, 0.02)</f>
        <v>-0.71261264336762919</v>
      </c>
      <c r="BB76" s="17">
        <f>PERCENTILE($L$2:$L$163, 0.98)</f>
        <v>1.6035625674371927</v>
      </c>
      <c r="BC76" s="17">
        <f>MIN(MAX(L76,BA76), BB76)</f>
        <v>0.89719401844783098</v>
      </c>
      <c r="BD76" s="17">
        <f>BC76-$BC$164 + 1</f>
        <v>2.6098066618154601</v>
      </c>
      <c r="BE76" s="1">
        <v>0</v>
      </c>
      <c r="BF76" s="50">
        <v>0.5</v>
      </c>
      <c r="BG76" s="15">
        <v>1</v>
      </c>
      <c r="BH76" s="16">
        <v>1</v>
      </c>
      <c r="BI76" s="12">
        <f>(AZ76^4)*AV76*BE76</f>
        <v>0</v>
      </c>
      <c r="BJ76" s="12">
        <f>(BD76^4) *AT76*BF76</f>
        <v>26.525176247943783</v>
      </c>
      <c r="BK76" s="12">
        <f>(BD76^4)*AU76*BG76*BH76</f>
        <v>55.686780375944714</v>
      </c>
      <c r="BL76" s="12">
        <f>MIN(BI76, 0.05*BI$164)</f>
        <v>0</v>
      </c>
      <c r="BM76" s="12">
        <f>MIN(BJ76, 0.05*BJ$164)</f>
        <v>26.525176247943783</v>
      </c>
      <c r="BN76" s="12">
        <f>MIN(BK76, 0.05*BK$164)</f>
        <v>55.686780375944714</v>
      </c>
      <c r="BO76" s="9">
        <f>BL76/$BL$164</f>
        <v>0</v>
      </c>
      <c r="BP76" s="9">
        <f>BM76/$BM$164</f>
        <v>1.0208773284316701E-2</v>
      </c>
      <c r="BQ76" s="45">
        <f>BN76/$BN$164</f>
        <v>1.5565193514273556E-2</v>
      </c>
      <c r="BR76" s="16">
        <f>O76</f>
        <v>0</v>
      </c>
      <c r="BS76" s="55">
        <v>0</v>
      </c>
      <c r="BT76" s="10">
        <f>$D$170*BO76</f>
        <v>0</v>
      </c>
      <c r="BU76" s="14">
        <f>BT76-BS76</f>
        <v>0</v>
      </c>
      <c r="BV76" s="94">
        <f>IF(BU76&gt;1, 1, 0)</f>
        <v>0</v>
      </c>
      <c r="BW76" s="81">
        <f>IF(O76&lt;=0,P76, IF(O76=1,Q76, IF(O76=2,R76, IF(O76=3,S76, IF(O76-4,T76, IF(O76=5, U76, V76))))))</f>
        <v>1.88</v>
      </c>
      <c r="BX76" s="41">
        <f>IF(O76&lt;=0,AD76, IF(O76=1,AE76, IF(O76=2,AF76, IF(O76=3,AG76, IF(O76=4,AH76, IF(O76=5, AI76, AJ76))))))</f>
        <v>1.86</v>
      </c>
      <c r="BY76" s="80">
        <f>IF(O76&gt;=0,W76, IF(O76=-1,X76, IF(O76=-2,Y76, IF(O76=-3,Z76, IF(O76=-4,AA76, IF(O76=-5, AB76, AC76))))))</f>
        <v>2.02</v>
      </c>
      <c r="BZ76" s="79">
        <f>IF(O76&gt;=0,AK76, IF(O76=-1,AL76, IF(O76=-2,AM76, IF(O76=-3,AN76, IF(O76=-4,AO76, IF(O76=-5, AP76, AQ76))))))</f>
        <v>2.04</v>
      </c>
      <c r="CA76" s="54">
        <f>IF(C76&gt;0, IF(BU76 &gt;0, BW76, BY76), IF(BU76&gt;0, BX76, BZ76))</f>
        <v>2.04</v>
      </c>
      <c r="CB76" s="1">
        <f>BU76/CA76</f>
        <v>0</v>
      </c>
      <c r="CC76" s="42" t="e">
        <f>BS76/BT76</f>
        <v>#DIV/0!</v>
      </c>
      <c r="CD76" s="55">
        <v>0</v>
      </c>
      <c r="CE76" s="55">
        <v>43</v>
      </c>
      <c r="CF76" s="55">
        <v>0</v>
      </c>
      <c r="CG76" s="6">
        <f>SUM(CD76:CF76)</f>
        <v>43</v>
      </c>
      <c r="CH76" s="10">
        <f>BP76*$D$169</f>
        <v>1476.8697462657246</v>
      </c>
      <c r="CI76" s="1">
        <f>CH76-CG76</f>
        <v>1433.8697462657246</v>
      </c>
      <c r="CJ76" s="97">
        <f>IF(CI76&gt;1, 1, 0)</f>
        <v>1</v>
      </c>
      <c r="CK76" s="81">
        <f>IF(O76&lt;=0,Q76, IF(O76=1,R76, IF(O76=2,S76, IF(O76=3,T76, IF(O76=4,U76,V76)))))</f>
        <v>1.89</v>
      </c>
      <c r="CL76" s="41">
        <f>IF(O76&lt;=0,AE76, IF(O76=1,AF76, IF(O76=2,AG76, IF(O76=3,AH76, IF(O76=4,AI76,AJ76)))))</f>
        <v>1.87</v>
      </c>
      <c r="CM76" s="80">
        <f>IF(O76&gt;=0,X76, IF(O76=-1,Y76, IF(O76=-2,Z76, IF(O76=-3,AA76, IF(O76=-4,AB76, AC76)))))</f>
        <v>2</v>
      </c>
      <c r="CN76" s="79">
        <f>IF(O76&gt;=0,AL76, IF(O76=-1,AM76, IF(O76=-2,AN76, IF(O76=-3,AO76, IF(O76=-4,AP76, AQ76)))))</f>
        <v>2.02</v>
      </c>
      <c r="CO76" s="54">
        <f>IF(C76&gt;0, IF(CI76 &gt;0, CK76, CM76), IF(CI76&gt;0, CL76, CN76))</f>
        <v>1.87</v>
      </c>
      <c r="CP76" s="1">
        <f>CI76/CO76</f>
        <v>766.77526538274037</v>
      </c>
      <c r="CQ76" s="42">
        <f>CG76/CH76</f>
        <v>2.9115634678498762E-2</v>
      </c>
      <c r="CR76" s="11">
        <f>BS76+CG76+CT76</f>
        <v>51</v>
      </c>
      <c r="CS76" s="47">
        <f>BT76+CH76+CU76</f>
        <v>1593.1865695746692</v>
      </c>
      <c r="CT76" s="55">
        <v>8</v>
      </c>
      <c r="CU76" s="10">
        <f>BQ76*$D$172</f>
        <v>116.31682330894458</v>
      </c>
      <c r="CV76" s="30">
        <f>CU76-CT76</f>
        <v>108.31682330894458</v>
      </c>
      <c r="CW76" s="97">
        <f>IF(CV76&gt;1, 1, 0)</f>
        <v>1</v>
      </c>
      <c r="CX76" s="81">
        <f>IF(O76&lt;=0,R76, IF(O76=1,S76, IF(O76=2,T76, IF(O76=3,U76, V76))))</f>
        <v>1.89</v>
      </c>
      <c r="CY76" s="41">
        <f>IF(O76&lt;=0,AF76, IF(O76=1,AG76, IF(O76=2,AH76, IF(O76=3,AI76, AJ76))))</f>
        <v>1.89</v>
      </c>
      <c r="CZ76" s="80">
        <f>IF(O76&gt;=0,Y76, IF(O76=-1,Z76, IF(O76=-2,AA76, IF(O76=-3,AB76,  AC76))))</f>
        <v>1.98</v>
      </c>
      <c r="DA76" s="79">
        <f>IF(O76&gt;=0,AM76, IF(O76=-1,AN76, IF(O76=-2,AO76, IF(O76=-3,AP76, AQ76))))</f>
        <v>2</v>
      </c>
      <c r="DB76" s="54">
        <f>IF(C76&gt;0, IF(CV76 &gt;0, CX76, CZ76), IF(CV76&gt;0, CY76, DA76))</f>
        <v>1.89</v>
      </c>
      <c r="DC76" s="43">
        <f>CV76/DB76</f>
        <v>57.310488523251102</v>
      </c>
      <c r="DD76" s="44">
        <v>0</v>
      </c>
      <c r="DE76" s="10">
        <f>BQ76*$DD$167</f>
        <v>72.026999075690014</v>
      </c>
      <c r="DF76" s="30">
        <f>DE76-DD76</f>
        <v>72.026999075690014</v>
      </c>
      <c r="DG76" s="34">
        <f>DF76*(DF76&lt;&gt;0)</f>
        <v>72.026999075690014</v>
      </c>
      <c r="DH76" s="21">
        <f>DG76/$DG$164</f>
        <v>1.5565193514273564E-2</v>
      </c>
      <c r="DI76" s="89">
        <f>DH76 * $DF$164</f>
        <v>72.026999075690014</v>
      </c>
      <c r="DJ76" s="91">
        <f>DB76</f>
        <v>1.89</v>
      </c>
      <c r="DK76" s="43">
        <f>DI76/DJ76</f>
        <v>38.109523320470906</v>
      </c>
      <c r="DL76" s="16">
        <f>O76</f>
        <v>0</v>
      </c>
      <c r="DM76" s="53">
        <f>CR76+CT76</f>
        <v>59</v>
      </c>
      <c r="DN76">
        <f>E76/$E$164</f>
        <v>1.1505857199645359E-2</v>
      </c>
      <c r="DO76">
        <f>MAX(0,K76)</f>
        <v>0.839972369071878</v>
      </c>
      <c r="DP76">
        <f>DO76/$DO$164</f>
        <v>9.1442883988682114E-3</v>
      </c>
      <c r="DQ76">
        <f>DN76*DP76*BF76</f>
        <v>5.2606438254875672E-5</v>
      </c>
      <c r="DR76">
        <f>DQ76/$DQ$164</f>
        <v>1.4100610083828107E-2</v>
      </c>
      <c r="DS76" s="1">
        <f>$DS$166*DR76</f>
        <v>1118.9854219728606</v>
      </c>
      <c r="DT76" s="55">
        <v>1554</v>
      </c>
      <c r="DU76" s="1">
        <f>DS76-DT76</f>
        <v>-435.01457802713935</v>
      </c>
      <c r="DV76">
        <f>DT76/DS76</f>
        <v>1.3887580387420722</v>
      </c>
    </row>
    <row r="77" spans="1:126" x14ac:dyDescent="0.2">
      <c r="A77" s="22" t="s">
        <v>271</v>
      </c>
      <c r="B77">
        <v>1</v>
      </c>
      <c r="C77">
        <v>1</v>
      </c>
      <c r="D77">
        <v>0.61486216540151795</v>
      </c>
      <c r="E77">
        <v>0.385137834598481</v>
      </c>
      <c r="F77">
        <v>0.87048073102900203</v>
      </c>
      <c r="G77">
        <v>0.24571667363142499</v>
      </c>
      <c r="H77">
        <v>0.16757208524864101</v>
      </c>
      <c r="I77">
        <v>0.20291686815239801</v>
      </c>
      <c r="J77">
        <v>0.357572025002454</v>
      </c>
      <c r="K77">
        <v>0.751462859388628</v>
      </c>
      <c r="L77">
        <v>0.68487757584942099</v>
      </c>
      <c r="M77">
        <f>HARMEAN(D77,F77:F77, I77)</f>
        <v>0.38944359664260492</v>
      </c>
      <c r="N77">
        <f>0.6*TAN(3*(1-M77) - 1.5)</f>
        <v>0.20663459009307789</v>
      </c>
      <c r="O77" s="83">
        <v>0</v>
      </c>
      <c r="P77">
        <v>228.88</v>
      </c>
      <c r="Q77">
        <v>229.63</v>
      </c>
      <c r="R77">
        <v>230.3</v>
      </c>
      <c r="S77">
        <v>230.65</v>
      </c>
      <c r="T77">
        <v>231.15</v>
      </c>
      <c r="U77">
        <v>231.34</v>
      </c>
      <c r="V77">
        <v>232.05</v>
      </c>
      <c r="W77" s="72">
        <v>236.01</v>
      </c>
      <c r="X77" s="68">
        <v>235.26</v>
      </c>
      <c r="Y77" s="68">
        <v>235.12</v>
      </c>
      <c r="Z77" s="68">
        <v>234.64</v>
      </c>
      <c r="AA77" s="68">
        <v>233.95</v>
      </c>
      <c r="AB77" s="68">
        <v>233.62</v>
      </c>
      <c r="AC77" s="68">
        <v>232.54</v>
      </c>
      <c r="AD77" s="76">
        <v>227.07</v>
      </c>
      <c r="AE77">
        <v>228.08</v>
      </c>
      <c r="AF77">
        <v>229.39</v>
      </c>
      <c r="AG77">
        <v>230.46</v>
      </c>
      <c r="AH77">
        <v>231.05</v>
      </c>
      <c r="AI77">
        <v>231.78</v>
      </c>
      <c r="AJ77">
        <v>232.39</v>
      </c>
      <c r="AK77" s="72">
        <v>237.32</v>
      </c>
      <c r="AL77">
        <v>236.9</v>
      </c>
      <c r="AM77">
        <v>235.63</v>
      </c>
      <c r="AN77">
        <v>235.03</v>
      </c>
      <c r="AO77">
        <v>233.62</v>
      </c>
      <c r="AP77">
        <v>232</v>
      </c>
      <c r="AQ77">
        <v>229.47</v>
      </c>
      <c r="AR77">
        <v>232</v>
      </c>
      <c r="AS77" s="87">
        <f>0.5 * (D77-MAX($D$3:$D$163))/(MIN($D$3:$D$163)-MAX($D$3:$D$163)) + 0.75</f>
        <v>0.94459023011707721</v>
      </c>
      <c r="AT77" s="17">
        <f>AZ77^N77</f>
        <v>1.1112257899288194</v>
      </c>
      <c r="AU77" s="17">
        <f>(AT77+AV77)/2</f>
        <v>1.1546323175290025</v>
      </c>
      <c r="AV77" s="17">
        <f>BD77^N77</f>
        <v>1.1980388451291855</v>
      </c>
      <c r="AW77" s="17">
        <f>PERCENTILE($K$2:$K$163, 0.05)</f>
        <v>8.5526163141549191E-2</v>
      </c>
      <c r="AX77" s="17">
        <f>PERCENTILE($K$2:$K$163, 0.95)</f>
        <v>0.95961795254787896</v>
      </c>
      <c r="AY77" s="17">
        <f>MIN(MAX(K77,AW77), AX77)</f>
        <v>0.751462859388628</v>
      </c>
      <c r="AZ77" s="17">
        <f>AY77-$AY$164+1</f>
        <v>1.665936696247079</v>
      </c>
      <c r="BA77" s="17">
        <f>PERCENTILE($L$2:$L$163, 0.02)</f>
        <v>-0.71261264336762919</v>
      </c>
      <c r="BB77" s="17">
        <f>PERCENTILE($L$2:$L$163, 0.98)</f>
        <v>1.6035625674371927</v>
      </c>
      <c r="BC77" s="17">
        <f>MIN(MAX(L77,BA77), BB77)</f>
        <v>0.68487757584942099</v>
      </c>
      <c r="BD77" s="17">
        <f>BC77-$BC$164 + 1</f>
        <v>2.3974902192170502</v>
      </c>
      <c r="BE77" s="1">
        <v>0</v>
      </c>
      <c r="BF77" s="64">
        <v>0.42</v>
      </c>
      <c r="BG77" s="65">
        <v>0.8</v>
      </c>
      <c r="BH77" s="16">
        <v>1</v>
      </c>
      <c r="BI77" s="12">
        <f>(AZ77^4)*AV77*BE77</f>
        <v>0</v>
      </c>
      <c r="BJ77" s="12">
        <f>(BD77^4) *AT77*BF77</f>
        <v>15.419808456931353</v>
      </c>
      <c r="BK77" s="12">
        <f>(BD77^4)*AU77*BG77*BH77</f>
        <v>30.518351614332261</v>
      </c>
      <c r="BL77" s="12">
        <f>MIN(BI77, 0.05*BI$164)</f>
        <v>0</v>
      </c>
      <c r="BM77" s="12">
        <f>MIN(BJ77, 0.05*BJ$164)</f>
        <v>15.419808456931353</v>
      </c>
      <c r="BN77" s="12">
        <f>MIN(BK77, 0.05*BK$164)</f>
        <v>30.518351614332261</v>
      </c>
      <c r="BO77" s="9">
        <f>BL77/$BL$164</f>
        <v>0</v>
      </c>
      <c r="BP77" s="9">
        <f>BM77/$BM$164</f>
        <v>5.9346383659412798E-3</v>
      </c>
      <c r="BQ77" s="45">
        <f>BN77/$BN$164</f>
        <v>8.5302839454320985E-3</v>
      </c>
      <c r="BR77" s="16">
        <f>O77</f>
        <v>0</v>
      </c>
      <c r="BS77" s="55">
        <v>0</v>
      </c>
      <c r="BT77" s="10">
        <f>$D$170*BO77</f>
        <v>0</v>
      </c>
      <c r="BU77" s="14">
        <f>BT77-BS77</f>
        <v>0</v>
      </c>
      <c r="BV77" s="94">
        <f>IF(BU77&gt;1, 1, 0)</f>
        <v>0</v>
      </c>
      <c r="BW77" s="81">
        <f>IF(O77&lt;=0,P77, IF(O77=1,Q77, IF(O77=2,R77, IF(O77=3,S77, IF(O77-4,T77, IF(O77=5, U77, V77))))))</f>
        <v>228.88</v>
      </c>
      <c r="BX77" s="41">
        <f>IF(O77&lt;=0,AD77, IF(O77=1,AE77, IF(O77=2,AF77, IF(O77=3,AG77, IF(O77=4,AH77, IF(O77=5, AI77, AJ77))))))</f>
        <v>227.07</v>
      </c>
      <c r="BY77" s="80">
        <f>IF(O77&gt;=0,W77, IF(O77=-1,X77, IF(O77=-2,Y77, IF(O77=-3,Z77, IF(O77=-4,AA77, IF(O77=-5, AB77, AC77))))))</f>
        <v>236.01</v>
      </c>
      <c r="BZ77" s="79">
        <f>IF(O77&gt;=0,AK77, IF(O77=-1,AL77, IF(O77=-2,AM77, IF(O77=-3,AN77, IF(O77=-4,AO77, IF(O77=-5, AP77, AQ77))))))</f>
        <v>237.32</v>
      </c>
      <c r="CA77" s="54">
        <f>IF(C77&gt;0, IF(BU77 &gt;0, BW77, BY77), IF(BU77&gt;0, BX77, BZ77))</f>
        <v>236.01</v>
      </c>
      <c r="CB77" s="1">
        <f>BU77/CA77</f>
        <v>0</v>
      </c>
      <c r="CC77" s="42" t="e">
        <f>BS77/BT77</f>
        <v>#DIV/0!</v>
      </c>
      <c r="CD77" s="55">
        <v>0</v>
      </c>
      <c r="CE77" s="55">
        <v>232</v>
      </c>
      <c r="CF77" s="55">
        <v>0</v>
      </c>
      <c r="CG77" s="6">
        <f>SUM(CD77:CF77)</f>
        <v>232</v>
      </c>
      <c r="CH77" s="10">
        <f>BP77*$D$169</f>
        <v>858.5446667868847</v>
      </c>
      <c r="CI77" s="1">
        <f>CH77-CG77</f>
        <v>626.5446667868847</v>
      </c>
      <c r="CJ77" s="97">
        <f>IF(CI77&gt;1, 1, 0)</f>
        <v>1</v>
      </c>
      <c r="CK77" s="81">
        <f>IF(O77&lt;=0,Q77, IF(O77=1,R77, IF(O77=2,S77, IF(O77=3,T77, IF(O77=4,U77,V77)))))</f>
        <v>229.63</v>
      </c>
      <c r="CL77" s="41">
        <f>IF(O77&lt;=0,AE77, IF(O77=1,AF77, IF(O77=2,AG77, IF(O77=3,AH77, IF(O77=4,AI77,AJ77)))))</f>
        <v>228.08</v>
      </c>
      <c r="CM77" s="80">
        <f>IF(O77&gt;=0,X77, IF(O77=-1,Y77, IF(O77=-2,Z77, IF(O77=-3,AA77, IF(O77=-4,AB77, AC77)))))</f>
        <v>235.26</v>
      </c>
      <c r="CN77" s="79">
        <f>IF(O77&gt;=0,AL77, IF(O77=-1,AM77, IF(O77=-2,AN77, IF(O77=-3,AO77, IF(O77=-4,AP77, AQ77)))))</f>
        <v>236.9</v>
      </c>
      <c r="CO77" s="54">
        <f>IF(C77&gt;0, IF(CI77 &gt;0, CK77, CM77), IF(CI77&gt;0, CL77, CN77))</f>
        <v>229.63</v>
      </c>
      <c r="CP77" s="1">
        <f>CI77/CO77</f>
        <v>2.7284965674645503</v>
      </c>
      <c r="CQ77" s="42">
        <f>CG77/CH77</f>
        <v>0.27022472909681355</v>
      </c>
      <c r="CR77" s="11">
        <f>BS77+CG77+CT77</f>
        <v>232</v>
      </c>
      <c r="CS77" s="47">
        <f>BT77+CH77+CU77</f>
        <v>922.29045507702529</v>
      </c>
      <c r="CT77" s="55">
        <v>0</v>
      </c>
      <c r="CU77" s="10">
        <f>BQ77*$D$172</f>
        <v>63.745788290140624</v>
      </c>
      <c r="CV77" s="30">
        <f>CU77-CT77</f>
        <v>63.745788290140624</v>
      </c>
      <c r="CW77" s="97">
        <f>IF(CV77&gt;1, 1, 0)</f>
        <v>1</v>
      </c>
      <c r="CX77" s="81">
        <f>IF(O77&lt;=0,R77, IF(O77=1,S77, IF(O77=2,T77, IF(O77=3,U77, V77))))</f>
        <v>230.3</v>
      </c>
      <c r="CY77" s="41">
        <f>IF(O77&lt;=0,AF77, IF(O77=1,AG77, IF(O77=2,AH77, IF(O77=3,AI77, AJ77))))</f>
        <v>229.39</v>
      </c>
      <c r="CZ77" s="80">
        <f>IF(O77&gt;=0,Y77, IF(O77=-1,Z77, IF(O77=-2,AA77, IF(O77=-3,AB77,  AC77))))</f>
        <v>235.12</v>
      </c>
      <c r="DA77" s="79">
        <f>IF(O77&gt;=0,AM77, IF(O77=-1,AN77, IF(O77=-2,AO77, IF(O77=-3,AP77, AQ77))))</f>
        <v>235.63</v>
      </c>
      <c r="DB77" s="54">
        <f>IF(C77&gt;0, IF(CV77 &gt;0, CX77, CZ77), IF(CV77&gt;0, CY77, DA77))</f>
        <v>230.3</v>
      </c>
      <c r="DC77" s="43">
        <f>CV77/DB77</f>
        <v>0.2767945648725168</v>
      </c>
      <c r="DD77" s="44">
        <v>0</v>
      </c>
      <c r="DE77" s="10">
        <f>BQ77*$DD$167</f>
        <v>39.47337714045031</v>
      </c>
      <c r="DF77" s="30">
        <f>DE77-DD77</f>
        <v>39.47337714045031</v>
      </c>
      <c r="DG77" s="34">
        <f>DF77*(DF77&lt;&gt;0)</f>
        <v>39.47337714045031</v>
      </c>
      <c r="DH77" s="21">
        <f>DG77/$DG$164</f>
        <v>8.5302839454321037E-3</v>
      </c>
      <c r="DI77" s="89">
        <f>DH77 * $DF$164</f>
        <v>39.47337714045031</v>
      </c>
      <c r="DJ77" s="91">
        <f>DB77</f>
        <v>230.3</v>
      </c>
      <c r="DK77" s="43">
        <f>DI77/DJ77</f>
        <v>0.17139981389687498</v>
      </c>
      <c r="DL77" s="16">
        <f>O77</f>
        <v>0</v>
      </c>
      <c r="DM77" s="53">
        <f>CR77+CT77</f>
        <v>232</v>
      </c>
      <c r="DN77">
        <f>E77/$E$164</f>
        <v>7.8552736122224579E-3</v>
      </c>
      <c r="DO77">
        <f>MAX(0,K77)</f>
        <v>0.751462859388628</v>
      </c>
      <c r="DP77">
        <f>DO77/$DO$164</f>
        <v>8.1807370817214946E-3</v>
      </c>
      <c r="DQ77">
        <f>DN77*DP77*BF77</f>
        <v>2.6990009813162175E-5</v>
      </c>
      <c r="DR77">
        <f>DQ77/$DQ$164</f>
        <v>7.234392161092975E-3</v>
      </c>
      <c r="DS77" s="1">
        <f>$DS$166*DR77</f>
        <v>574.10135568404121</v>
      </c>
      <c r="DT77" s="55">
        <v>464</v>
      </c>
      <c r="DU77" s="1">
        <f>DS77-DT77</f>
        <v>110.10135568404121</v>
      </c>
      <c r="DV77">
        <f>DT77/DS77</f>
        <v>0.80821965565147369</v>
      </c>
    </row>
    <row r="78" spans="1:126" x14ac:dyDescent="0.2">
      <c r="A78" s="22" t="s">
        <v>194</v>
      </c>
      <c r="B78">
        <v>1</v>
      </c>
      <c r="C78">
        <v>1</v>
      </c>
      <c r="D78">
        <v>0.63723531761885699</v>
      </c>
      <c r="E78">
        <v>0.36276468238114201</v>
      </c>
      <c r="F78">
        <v>0.89908621374652298</v>
      </c>
      <c r="G78">
        <v>0.40493104889260301</v>
      </c>
      <c r="H78">
        <v>0.84956122022565805</v>
      </c>
      <c r="I78">
        <v>0.58652682462480399</v>
      </c>
      <c r="J78">
        <v>0.55079999133771096</v>
      </c>
      <c r="K78">
        <v>0.85457468014752103</v>
      </c>
      <c r="L78">
        <v>0.51628393947695606</v>
      </c>
      <c r="M78">
        <f>HARMEAN(D78,F78:F78, I78)</f>
        <v>0.68392104555605471</v>
      </c>
      <c r="N78">
        <f>0.6*TAN(3*(1-M78) - 1.5)</f>
        <v>-0.36932024233830585</v>
      </c>
      <c r="O78" s="83">
        <v>0</v>
      </c>
      <c r="P78">
        <v>469.63</v>
      </c>
      <c r="Q78">
        <v>470.73</v>
      </c>
      <c r="R78">
        <v>472.4</v>
      </c>
      <c r="S78">
        <v>475.78</v>
      </c>
      <c r="T78">
        <v>478.13</v>
      </c>
      <c r="U78">
        <v>482.67</v>
      </c>
      <c r="V78">
        <v>486.85</v>
      </c>
      <c r="W78" s="72">
        <v>495.45</v>
      </c>
      <c r="X78" s="68">
        <v>492.84</v>
      </c>
      <c r="Y78" s="68">
        <v>489.57</v>
      </c>
      <c r="Z78" s="68">
        <v>487.89</v>
      </c>
      <c r="AA78" s="68">
        <v>482.91</v>
      </c>
      <c r="AB78" s="68">
        <v>480.76</v>
      </c>
      <c r="AC78" s="68">
        <v>477.88</v>
      </c>
      <c r="AD78" s="76">
        <v>471.65</v>
      </c>
      <c r="AE78">
        <v>473.07</v>
      </c>
      <c r="AF78">
        <v>474.91</v>
      </c>
      <c r="AG78">
        <v>479.11</v>
      </c>
      <c r="AH78">
        <v>481.93</v>
      </c>
      <c r="AI78">
        <v>485.56</v>
      </c>
      <c r="AJ78">
        <v>488.85</v>
      </c>
      <c r="AK78" s="72">
        <v>497.32</v>
      </c>
      <c r="AL78">
        <v>493.3</v>
      </c>
      <c r="AM78">
        <v>489.14</v>
      </c>
      <c r="AN78">
        <v>485.68</v>
      </c>
      <c r="AO78">
        <v>485.35</v>
      </c>
      <c r="AP78">
        <v>483.96</v>
      </c>
      <c r="AQ78">
        <v>481.8</v>
      </c>
      <c r="AR78">
        <v>482.88</v>
      </c>
      <c r="AS78" s="87">
        <f>0.5 * (D78-MAX($D$3:$D$163))/(MIN($D$3:$D$163)-MAX($D$3:$D$163)) + 0.75</f>
        <v>0.93328623334679062</v>
      </c>
      <c r="AT78" s="17">
        <f>AZ78^N78</f>
        <v>0.81003670383093418</v>
      </c>
      <c r="AU78" s="17">
        <f>(AT78+AV78)/2</f>
        <v>0.7769073678807723</v>
      </c>
      <c r="AV78" s="17">
        <f>BD78^N78</f>
        <v>0.74377803193061043</v>
      </c>
      <c r="AW78" s="17">
        <f>PERCENTILE($K$2:$K$163, 0.05)</f>
        <v>8.5526163141549191E-2</v>
      </c>
      <c r="AX78" s="17">
        <f>PERCENTILE($K$2:$K$163, 0.95)</f>
        <v>0.95961795254787896</v>
      </c>
      <c r="AY78" s="17">
        <f>MIN(MAX(K78,AW78), AX78)</f>
        <v>0.85457468014752103</v>
      </c>
      <c r="AZ78" s="17">
        <f>AY78-$AY$164+1</f>
        <v>1.769048517005972</v>
      </c>
      <c r="BA78" s="17">
        <f>PERCENTILE($L$2:$L$163, 0.02)</f>
        <v>-0.71261264336762919</v>
      </c>
      <c r="BB78" s="17">
        <f>PERCENTILE($L$2:$L$163, 0.98)</f>
        <v>1.6035625674371927</v>
      </c>
      <c r="BC78" s="17">
        <f>MIN(MAX(L78,BA78), BB78)</f>
        <v>0.51628393947695606</v>
      </c>
      <c r="BD78" s="17">
        <f>BC78-$BC$164 + 1</f>
        <v>2.2288965828445853</v>
      </c>
      <c r="BE78" s="1">
        <v>1</v>
      </c>
      <c r="BF78" s="49">
        <v>1</v>
      </c>
      <c r="BG78" s="15">
        <v>1</v>
      </c>
      <c r="BH78" s="16">
        <v>1</v>
      </c>
      <c r="BI78" s="12">
        <f>(AZ78^4)*AV78*BE78</f>
        <v>7.2845431839846126</v>
      </c>
      <c r="BJ78" s="12">
        <f>(BD78^4) *AT78*BF78</f>
        <v>19.992374172978028</v>
      </c>
      <c r="BK78" s="12">
        <f>(BD78^4)*AU78*BG78*BH78</f>
        <v>19.174714828302005</v>
      </c>
      <c r="BL78" s="12">
        <f>MIN(BI78, 0.05*BI$164)</f>
        <v>7.2845431839846126</v>
      </c>
      <c r="BM78" s="12">
        <f>MIN(BJ78, 0.05*BJ$164)</f>
        <v>19.992374172978028</v>
      </c>
      <c r="BN78" s="12">
        <f>MIN(BK78, 0.05*BK$164)</f>
        <v>19.174714828302005</v>
      </c>
      <c r="BO78" s="9">
        <f>BL78/$BL$164</f>
        <v>2.0204353937811628E-2</v>
      </c>
      <c r="BP78" s="9">
        <f>BM78/$BM$164</f>
        <v>7.6944866808559978E-3</v>
      </c>
      <c r="BQ78" s="45">
        <f>BN78/$BN$164</f>
        <v>5.3595870486428361E-3</v>
      </c>
      <c r="BR78" s="16">
        <f>O78</f>
        <v>0</v>
      </c>
      <c r="BS78" s="55">
        <v>2897</v>
      </c>
      <c r="BT78" s="10">
        <f>$D$170*BO78</f>
        <v>2117.9319077951513</v>
      </c>
      <c r="BU78" s="14">
        <f>BT78-BS78</f>
        <v>-779.06809220484865</v>
      </c>
      <c r="BV78" s="94">
        <f>IF(BU78&gt;1, 1, 0)</f>
        <v>0</v>
      </c>
      <c r="BW78" s="81">
        <f>IF(O78&lt;=0,P78, IF(O78=1,Q78, IF(O78=2,R78, IF(O78=3,S78, IF(O78-4,T78, IF(O78=5, U78, V78))))))</f>
        <v>469.63</v>
      </c>
      <c r="BX78" s="41">
        <f>IF(O78&lt;=0,AD78, IF(O78=1,AE78, IF(O78=2,AF78, IF(O78=3,AG78, IF(O78=4,AH78, IF(O78=5, AI78, AJ78))))))</f>
        <v>471.65</v>
      </c>
      <c r="BY78" s="80">
        <f>IF(O78&gt;=0,W78, IF(O78=-1,X78, IF(O78=-2,Y78, IF(O78=-3,Z78, IF(O78=-4,AA78, IF(O78=-5, AB78, AC78))))))</f>
        <v>495.45</v>
      </c>
      <c r="BZ78" s="79">
        <f>IF(O78&gt;=0,AK78, IF(O78=-1,AL78, IF(O78=-2,AM78, IF(O78=-3,AN78, IF(O78=-4,AO78, IF(O78=-5, AP78, AQ78))))))</f>
        <v>497.32</v>
      </c>
      <c r="CA78" s="54">
        <f>IF(C78&gt;0, IF(BU78 &gt;0, BW78, BY78), IF(BU78&gt;0, BX78, BZ78))</f>
        <v>495.45</v>
      </c>
      <c r="CB78" s="1">
        <f>BU78/CA78</f>
        <v>-1.5724454378945376</v>
      </c>
      <c r="CC78" s="42">
        <f>BS78/BT78</f>
        <v>1.3678437863547221</v>
      </c>
      <c r="CD78" s="55">
        <v>2414</v>
      </c>
      <c r="CE78" s="55">
        <v>0</v>
      </c>
      <c r="CF78" s="55">
        <v>0</v>
      </c>
      <c r="CG78" s="6">
        <f>SUM(CD78:CF78)</f>
        <v>2414</v>
      </c>
      <c r="CH78" s="10">
        <f>BP78*$D$169</f>
        <v>1113.1361502031241</v>
      </c>
      <c r="CI78" s="1">
        <f>CH78-CG78</f>
        <v>-1300.8638497968759</v>
      </c>
      <c r="CJ78" s="97">
        <f>IF(CI78&gt;1, 1, 0)</f>
        <v>0</v>
      </c>
      <c r="CK78" s="81">
        <f>IF(O78&lt;=0,Q78, IF(O78=1,R78, IF(O78=2,S78, IF(O78=3,T78, IF(O78=4,U78,V78)))))</f>
        <v>470.73</v>
      </c>
      <c r="CL78" s="41">
        <f>IF(O78&lt;=0,AE78, IF(O78=1,AF78, IF(O78=2,AG78, IF(O78=3,AH78, IF(O78=4,AI78,AJ78)))))</f>
        <v>473.07</v>
      </c>
      <c r="CM78" s="80">
        <f>IF(O78&gt;=0,X78, IF(O78=-1,Y78, IF(O78=-2,Z78, IF(O78=-3,AA78, IF(O78=-4,AB78, AC78)))))</f>
        <v>492.84</v>
      </c>
      <c r="CN78" s="79">
        <f>IF(O78&gt;=0,AL78, IF(O78=-1,AM78, IF(O78=-2,AN78, IF(O78=-3,AO78, IF(O78=-4,AP78, AQ78)))))</f>
        <v>493.3</v>
      </c>
      <c r="CO78" s="54">
        <f>IF(C78&gt;0, IF(CI78 &gt;0, CK78, CM78), IF(CI78&gt;0, CL78, CN78))</f>
        <v>492.84</v>
      </c>
      <c r="CP78" s="1">
        <f>CI78/CO78</f>
        <v>-2.6395257077284229</v>
      </c>
      <c r="CQ78" s="42">
        <f>CG78/CH78</f>
        <v>2.1686475635163727</v>
      </c>
      <c r="CR78" s="11">
        <f>BS78+CG78+CT78</f>
        <v>5311</v>
      </c>
      <c r="CS78" s="47">
        <f>BT78+CH78+CU78</f>
        <v>3271.1196088623374</v>
      </c>
      <c r="CT78" s="55">
        <v>0</v>
      </c>
      <c r="CU78" s="10">
        <f>BQ78*$D$172</f>
        <v>40.051550864062079</v>
      </c>
      <c r="CV78" s="30">
        <f>CU78-CT78</f>
        <v>40.051550864062079</v>
      </c>
      <c r="CW78" s="97">
        <f>IF(CV78&gt;1, 1, 0)</f>
        <v>1</v>
      </c>
      <c r="CX78" s="81">
        <f>IF(O78&lt;=0,R78, IF(O78=1,S78, IF(O78=2,T78, IF(O78=3,U78, V78))))</f>
        <v>472.4</v>
      </c>
      <c r="CY78" s="41">
        <f>IF(O78&lt;=0,AF78, IF(O78=1,AG78, IF(O78=2,AH78, IF(O78=3,AI78, AJ78))))</f>
        <v>474.91</v>
      </c>
      <c r="CZ78" s="80">
        <f>IF(O78&gt;=0,Y78, IF(O78=-1,Z78, IF(O78=-2,AA78, IF(O78=-3,AB78,  AC78))))</f>
        <v>489.57</v>
      </c>
      <c r="DA78" s="79">
        <f>IF(O78&gt;=0,AM78, IF(O78=-1,AN78, IF(O78=-2,AO78, IF(O78=-3,AP78, AQ78))))</f>
        <v>489.14</v>
      </c>
      <c r="DB78" s="54">
        <f>IF(C78&gt;0, IF(CV78 &gt;0, CX78, CZ78), IF(CV78&gt;0, CY78, DA78))</f>
        <v>472.4</v>
      </c>
      <c r="DC78" s="43">
        <f>CV78/DB78</f>
        <v>8.4783130533577652E-2</v>
      </c>
      <c r="DD78" s="44">
        <v>0</v>
      </c>
      <c r="DE78" s="10">
        <f>BQ78*$DD$167</f>
        <v>24.801167492371803</v>
      </c>
      <c r="DF78" s="30">
        <f>DE78-DD78</f>
        <v>24.801167492371803</v>
      </c>
      <c r="DG78" s="34">
        <f>DF78*(DF78&lt;&gt;0)</f>
        <v>24.801167492371803</v>
      </c>
      <c r="DH78" s="21">
        <f>DG78/$DG$164</f>
        <v>5.3595870486428396E-3</v>
      </c>
      <c r="DI78" s="89">
        <f>DH78 * $DF$164</f>
        <v>24.801167492371803</v>
      </c>
      <c r="DJ78" s="91">
        <f>DB78</f>
        <v>472.4</v>
      </c>
      <c r="DK78" s="43">
        <f>DI78/DJ78</f>
        <v>5.2500354556248525E-2</v>
      </c>
      <c r="DL78" s="16">
        <f>O78</f>
        <v>0</v>
      </c>
      <c r="DM78" s="53">
        <f>CR78+CT78</f>
        <v>5311</v>
      </c>
      <c r="DN78">
        <f>E78/$E$164</f>
        <v>7.3989506637946005E-3</v>
      </c>
      <c r="DO78">
        <f>MAX(0,K78)</f>
        <v>0.85457468014752103</v>
      </c>
      <c r="DP78">
        <f>DO78/$DO$164</f>
        <v>9.3032552276380766E-3</v>
      </c>
      <c r="DQ78">
        <f>DN78*DP78*BF78</f>
        <v>6.8834326441983334E-5</v>
      </c>
      <c r="DR78">
        <f>DQ78/$DQ$164</f>
        <v>1.8450327179323687E-2</v>
      </c>
      <c r="DS78" s="1">
        <f>$DS$166*DR78</f>
        <v>1464.1669418241133</v>
      </c>
      <c r="DT78" s="55">
        <v>966</v>
      </c>
      <c r="DU78" s="1">
        <f>DS78-DT78</f>
        <v>498.16694182411334</v>
      </c>
      <c r="DV78">
        <f>DT78/DS78</f>
        <v>0.65976083218797543</v>
      </c>
    </row>
    <row r="79" spans="1:126" x14ac:dyDescent="0.2">
      <c r="A79" s="22" t="s">
        <v>93</v>
      </c>
      <c r="B79">
        <v>1</v>
      </c>
      <c r="C79">
        <v>1</v>
      </c>
      <c r="D79">
        <v>0.92991452991452905</v>
      </c>
      <c r="E79">
        <v>7.0085470085470003E-2</v>
      </c>
      <c r="F79">
        <v>0.92320534223706097</v>
      </c>
      <c r="G79">
        <v>0.69684210526315704</v>
      </c>
      <c r="H79">
        <v>0.61684210526315697</v>
      </c>
      <c r="I79">
        <v>0.65562302525653904</v>
      </c>
      <c r="J79">
        <v>0.57059106414032001</v>
      </c>
      <c r="K79">
        <v>0.112780081613421</v>
      </c>
      <c r="L79">
        <v>-0.59180198009774898</v>
      </c>
      <c r="M79">
        <f>HARMEAN(D79,F79:F79, I79)</f>
        <v>0.8143726930226769</v>
      </c>
      <c r="N79">
        <f>0.6*TAN(3*(1-M79) - 1.5)</f>
        <v>-0.82694208473276032</v>
      </c>
      <c r="O79" s="83">
        <v>0</v>
      </c>
      <c r="P79">
        <v>17.649999999999999</v>
      </c>
      <c r="Q79">
        <v>17.77</v>
      </c>
      <c r="R79">
        <v>17.899999999999999</v>
      </c>
      <c r="S79">
        <v>18</v>
      </c>
      <c r="T79">
        <v>18.16</v>
      </c>
      <c r="U79">
        <v>18.28</v>
      </c>
      <c r="V79">
        <v>18.53</v>
      </c>
      <c r="W79" s="72">
        <v>19.07</v>
      </c>
      <c r="X79" s="68">
        <v>18.84</v>
      </c>
      <c r="Y79" s="68">
        <v>18.73</v>
      </c>
      <c r="Z79" s="68">
        <v>18.600000000000001</v>
      </c>
      <c r="AA79" s="68">
        <v>18.52</v>
      </c>
      <c r="AB79" s="68">
        <v>18.28</v>
      </c>
      <c r="AC79" s="68">
        <v>18.149999999999999</v>
      </c>
      <c r="AD79" s="76">
        <v>17.71</v>
      </c>
      <c r="AE79">
        <v>17.8</v>
      </c>
      <c r="AF79">
        <v>17.95</v>
      </c>
      <c r="AG79">
        <v>18.03</v>
      </c>
      <c r="AH79">
        <v>18.12</v>
      </c>
      <c r="AI79">
        <v>18.25</v>
      </c>
      <c r="AJ79">
        <v>18.62</v>
      </c>
      <c r="AK79" s="72">
        <v>18.96</v>
      </c>
      <c r="AL79">
        <v>18.82</v>
      </c>
      <c r="AM79">
        <v>18.78</v>
      </c>
      <c r="AN79">
        <v>18.63</v>
      </c>
      <c r="AO79">
        <v>18.46</v>
      </c>
      <c r="AP79">
        <v>18.34</v>
      </c>
      <c r="AQ79">
        <v>18.16</v>
      </c>
      <c r="AR79">
        <v>18.36</v>
      </c>
      <c r="AS79" s="87">
        <f>0.5 * (D79-MAX($D$3:$D$163))/(MIN($D$3:$D$163)-MAX($D$3:$D$163)) + 0.75</f>
        <v>0.78541056350907024</v>
      </c>
      <c r="AT79" s="17">
        <f>AZ79^N79</f>
        <v>0.97800962819335358</v>
      </c>
      <c r="AU79" s="17">
        <f>(AT79+AV79)/2</f>
        <v>0.94400303534415331</v>
      </c>
      <c r="AV79" s="17">
        <f>BD79^N79</f>
        <v>0.90999644249495293</v>
      </c>
      <c r="AW79" s="17">
        <f>PERCENTILE($K$2:$K$163, 0.05)</f>
        <v>8.5526163141549191E-2</v>
      </c>
      <c r="AX79" s="17">
        <f>PERCENTILE($K$2:$K$163, 0.95)</f>
        <v>0.95961795254787896</v>
      </c>
      <c r="AY79" s="17">
        <f>MIN(MAX(K79,AW79), AX79)</f>
        <v>0.112780081613421</v>
      </c>
      <c r="AZ79" s="17">
        <f>AY79-$AY$164+1</f>
        <v>1.0272539184718719</v>
      </c>
      <c r="BA79" s="17">
        <f>PERCENTILE($L$2:$L$163, 0.02)</f>
        <v>-0.71261264336762919</v>
      </c>
      <c r="BB79" s="17">
        <f>PERCENTILE($L$2:$L$163, 0.98)</f>
        <v>1.6035625674371927</v>
      </c>
      <c r="BC79" s="17">
        <f>MIN(MAX(L79,BA79), BB79)</f>
        <v>-0.59180198009774898</v>
      </c>
      <c r="BD79" s="17">
        <f>BC79-$BC$164 + 1</f>
        <v>1.1208106632698802</v>
      </c>
      <c r="BE79" s="1">
        <v>1</v>
      </c>
      <c r="BF79" s="15">
        <v>1</v>
      </c>
      <c r="BG79" s="15">
        <v>1</v>
      </c>
      <c r="BH79" s="16">
        <v>1</v>
      </c>
      <c r="BI79" s="12">
        <f>(AZ79^4)*AV79*BE79</f>
        <v>1.0133300477324672</v>
      </c>
      <c r="BJ79" s="12">
        <f>(BD79^4) *AT79*BF79</f>
        <v>1.5433774366552913</v>
      </c>
      <c r="BK79" s="12">
        <f>(BD79^4)*AU79*BG79*BH79</f>
        <v>1.4897123125215619</v>
      </c>
      <c r="BL79" s="12">
        <f>MIN(BI79, 0.05*BI$164)</f>
        <v>1.0133300477324672</v>
      </c>
      <c r="BM79" s="12">
        <f>MIN(BJ79, 0.05*BJ$164)</f>
        <v>1.5433774366552913</v>
      </c>
      <c r="BN79" s="12">
        <f>MIN(BK79, 0.05*BK$164)</f>
        <v>1.4897123125215619</v>
      </c>
      <c r="BO79" s="9">
        <f>BL79/$BL$164</f>
        <v>2.8105645643255431E-3</v>
      </c>
      <c r="BP79" s="9">
        <f>BM79/$BM$164</f>
        <v>5.9400134406892486E-4</v>
      </c>
      <c r="BQ79" s="45">
        <f>BN79/$BN$164</f>
        <v>4.1639434473411506E-4</v>
      </c>
      <c r="BR79" s="16">
        <f>O79</f>
        <v>0</v>
      </c>
      <c r="BS79" s="55">
        <v>330</v>
      </c>
      <c r="BT79" s="10">
        <f>$D$170*BO79</f>
        <v>294.61889194899845</v>
      </c>
      <c r="BU79" s="14">
        <f>BT79-BS79</f>
        <v>-35.381108051001547</v>
      </c>
      <c r="BV79" s="94">
        <f>IF(BU79&gt;1, 1, 0)</f>
        <v>0</v>
      </c>
      <c r="BW79" s="81">
        <f>IF(O79&lt;=0,P79, IF(O79=1,Q79, IF(O79=2,R79, IF(O79=3,S79, IF(O79-4,T79, IF(O79=5, U79, V79))))))</f>
        <v>17.649999999999999</v>
      </c>
      <c r="BX79" s="41">
        <f>IF(O79&lt;=0,AD79, IF(O79=1,AE79, IF(O79=2,AF79, IF(O79=3,AG79, IF(O79=4,AH79, IF(O79=5, AI79, AJ79))))))</f>
        <v>17.71</v>
      </c>
      <c r="BY79" s="80">
        <f>IF(O79&gt;=0,W79, IF(O79=-1,X79, IF(O79=-2,Y79, IF(O79=-3,Z79, IF(O79=-4,AA79, IF(O79=-5, AB79, AC79))))))</f>
        <v>19.07</v>
      </c>
      <c r="BZ79" s="79">
        <f>IF(O79&gt;=0,AK79, IF(O79=-1,AL79, IF(O79=-2,AM79, IF(O79=-3,AN79, IF(O79=-4,AO79, IF(O79=-5, AP79, AQ79))))))</f>
        <v>18.96</v>
      </c>
      <c r="CA79" s="54">
        <f>IF(C79&gt;0, IF(BU79 &gt;0, BW79, BY79), IF(BU79&gt;0, BX79, BZ79))</f>
        <v>19.07</v>
      </c>
      <c r="CB79" s="1">
        <f>BU79/CA79</f>
        <v>-1.8553281620871289</v>
      </c>
      <c r="CC79" s="42">
        <f>BS79/BT79</f>
        <v>1.1200911041954715</v>
      </c>
      <c r="CD79" s="55">
        <v>330</v>
      </c>
      <c r="CE79" s="55">
        <v>294</v>
      </c>
      <c r="CF79" s="55">
        <v>0</v>
      </c>
      <c r="CG79" s="6">
        <f>SUM(CD79:CF79)</f>
        <v>624</v>
      </c>
      <c r="CH79" s="10">
        <f>BP79*$D$169</f>
        <v>85.93222612204282</v>
      </c>
      <c r="CI79" s="1">
        <f>CH79-CG79</f>
        <v>-538.06777387795717</v>
      </c>
      <c r="CJ79" s="97">
        <f>IF(CI79&gt;1, 1, 0)</f>
        <v>0</v>
      </c>
      <c r="CK79" s="81">
        <f>IF(O79&lt;=0,Q79, IF(O79=1,R79, IF(O79=2,S79, IF(O79=3,T79, IF(O79=4,U79,V79)))))</f>
        <v>17.77</v>
      </c>
      <c r="CL79" s="41">
        <f>IF(O79&lt;=0,AE79, IF(O79=1,AF79, IF(O79=2,AG79, IF(O79=3,AH79, IF(O79=4,AI79,AJ79)))))</f>
        <v>17.8</v>
      </c>
      <c r="CM79" s="80">
        <f>IF(O79&gt;=0,X79, IF(O79=-1,Y79, IF(O79=-2,Z79, IF(O79=-3,AA79, IF(O79=-4,AB79, AC79)))))</f>
        <v>18.84</v>
      </c>
      <c r="CN79" s="79">
        <f>IF(O79&gt;=0,AL79, IF(O79=-1,AM79, IF(O79=-2,AN79, IF(O79=-3,AO79, IF(O79=-4,AP79, AQ79)))))</f>
        <v>18.82</v>
      </c>
      <c r="CO79" s="54">
        <f>IF(C79&gt;0, IF(CI79 &gt;0, CK79, CM79), IF(CI79&gt;0, CL79, CN79))</f>
        <v>18.84</v>
      </c>
      <c r="CP79" s="1">
        <f>CI79/CO79</f>
        <v>-28.559860609233397</v>
      </c>
      <c r="CQ79" s="42">
        <f>CG79/CH79</f>
        <v>7.2615365405963255</v>
      </c>
      <c r="CR79" s="11">
        <f>BS79+CG79+CT79</f>
        <v>991</v>
      </c>
      <c r="CS79" s="47">
        <f>BT79+CH79+CU79</f>
        <v>383.66278304191798</v>
      </c>
      <c r="CT79" s="55">
        <v>37</v>
      </c>
      <c r="CU79" s="10">
        <f>BQ79*$D$172</f>
        <v>3.1116649708766739</v>
      </c>
      <c r="CV79" s="30">
        <f>CU79-CT79</f>
        <v>-33.888335029123326</v>
      </c>
      <c r="CW79" s="97">
        <f>IF(CV79&gt;1, 1, 0)</f>
        <v>0</v>
      </c>
      <c r="CX79" s="81">
        <f>IF(O79&lt;=0,R79, IF(O79=1,S79, IF(O79=2,T79, IF(O79=3,U79, V79))))</f>
        <v>17.899999999999999</v>
      </c>
      <c r="CY79" s="41">
        <f>IF(O79&lt;=0,AF79, IF(O79=1,AG79, IF(O79=2,AH79, IF(O79=3,AI79, AJ79))))</f>
        <v>17.95</v>
      </c>
      <c r="CZ79" s="80">
        <f>IF(O79&gt;=0,Y79, IF(O79=-1,Z79, IF(O79=-2,AA79, IF(O79=-3,AB79,  AC79))))</f>
        <v>18.73</v>
      </c>
      <c r="DA79" s="79">
        <f>IF(O79&gt;=0,AM79, IF(O79=-1,AN79, IF(O79=-2,AO79, IF(O79=-3,AP79, AQ79))))</f>
        <v>18.78</v>
      </c>
      <c r="DB79" s="54">
        <f>IF(C79&gt;0, IF(CV79 &gt;0, CX79, CZ79), IF(CV79&gt;0, CY79, DA79))</f>
        <v>18.73</v>
      </c>
      <c r="DC79" s="43">
        <f>CV79/DB79</f>
        <v>-1.8093077965362159</v>
      </c>
      <c r="DD79" s="44">
        <v>0</v>
      </c>
      <c r="DE79" s="10">
        <f>BQ79*$DD$167</f>
        <v>1.9268398465964331</v>
      </c>
      <c r="DF79" s="30">
        <f>DE79-DD79</f>
        <v>1.9268398465964331</v>
      </c>
      <c r="DG79" s="34">
        <f>DF79*(DF79&lt;&gt;0)</f>
        <v>1.9268398465964331</v>
      </c>
      <c r="DH79" s="21">
        <f>DG79/$DG$164</f>
        <v>4.1639434473411528E-4</v>
      </c>
      <c r="DI79" s="89">
        <f>DH79 * $DF$164</f>
        <v>1.9268398465964331</v>
      </c>
      <c r="DJ79" s="91">
        <f>DB79</f>
        <v>18.73</v>
      </c>
      <c r="DK79" s="43">
        <f>DI79/DJ79</f>
        <v>0.10287452464476418</v>
      </c>
      <c r="DL79" s="16">
        <f>O79</f>
        <v>0</v>
      </c>
      <c r="DM79" s="53">
        <f>CR79+CT79</f>
        <v>1028</v>
      </c>
      <c r="DN79">
        <f>E79/$E$164</f>
        <v>1.429463673275714E-3</v>
      </c>
      <c r="DO79">
        <f>MAX(0,K79)</f>
        <v>0.112780081613421</v>
      </c>
      <c r="DP79">
        <f>DO79/$DO$164</f>
        <v>1.2277708528204766E-3</v>
      </c>
      <c r="DQ79">
        <f>DN79*DP79*BF79</f>
        <v>1.7550538332136144E-6</v>
      </c>
      <c r="DR79">
        <f>DQ79/$DQ$164</f>
        <v>4.7042397469247851E-4</v>
      </c>
      <c r="DS79" s="1">
        <f>$DS$166*DR79</f>
        <v>37.331545706035449</v>
      </c>
      <c r="DT79" s="55">
        <v>0</v>
      </c>
      <c r="DU79" s="1">
        <f>DS79-DT79</f>
        <v>37.331545706035449</v>
      </c>
      <c r="DV79">
        <f>DT79/DS79</f>
        <v>0</v>
      </c>
    </row>
    <row r="80" spans="1:126" x14ac:dyDescent="0.2">
      <c r="A80" s="23" t="s">
        <v>132</v>
      </c>
      <c r="B80">
        <v>0</v>
      </c>
      <c r="C80">
        <v>0</v>
      </c>
      <c r="D80">
        <v>0.27327207351178501</v>
      </c>
      <c r="E80">
        <v>0.72672792648821405</v>
      </c>
      <c r="F80">
        <v>0.35915772745331698</v>
      </c>
      <c r="G80">
        <v>0.29251984956122001</v>
      </c>
      <c r="H80">
        <v>0.237776849143334</v>
      </c>
      <c r="I80">
        <v>0.26373177309635798</v>
      </c>
      <c r="J80">
        <v>0.39281610869707301</v>
      </c>
      <c r="K80">
        <v>0.58079922397664596</v>
      </c>
      <c r="L80">
        <v>0.51705302221126104</v>
      </c>
      <c r="M80">
        <f>HARMEAN(D80,F80:F80, I80)</f>
        <v>0.29310098923614974</v>
      </c>
      <c r="N80">
        <f>0.6*TAN(3*(1-M80) - 1.5)</f>
        <v>0.42897709003601825</v>
      </c>
      <c r="O80" s="83">
        <v>0</v>
      </c>
      <c r="P80">
        <v>303.48</v>
      </c>
      <c r="Q80">
        <v>304.36</v>
      </c>
      <c r="R80">
        <v>306.52999999999997</v>
      </c>
      <c r="S80">
        <v>308.58</v>
      </c>
      <c r="T80">
        <v>309.29000000000002</v>
      </c>
      <c r="U80">
        <v>310.20999999999998</v>
      </c>
      <c r="V80">
        <v>310.99</v>
      </c>
      <c r="W80" s="72">
        <v>316.58999999999997</v>
      </c>
      <c r="X80" s="68">
        <v>315.87</v>
      </c>
      <c r="Y80" s="68">
        <v>314.94</v>
      </c>
      <c r="Z80" s="68">
        <v>314.67</v>
      </c>
      <c r="AA80" s="68">
        <v>312.13</v>
      </c>
      <c r="AB80" s="68">
        <v>310.77999999999997</v>
      </c>
      <c r="AC80" s="68">
        <v>309.02</v>
      </c>
      <c r="AD80" s="76">
        <v>304.08999999999997</v>
      </c>
      <c r="AE80">
        <v>305.41000000000003</v>
      </c>
      <c r="AF80">
        <v>306.27</v>
      </c>
      <c r="AG80">
        <v>307.08</v>
      </c>
      <c r="AH80">
        <v>308.68</v>
      </c>
      <c r="AI80">
        <v>310.29000000000002</v>
      </c>
      <c r="AJ80">
        <v>312.62</v>
      </c>
      <c r="AK80" s="72">
        <v>318.19</v>
      </c>
      <c r="AL80">
        <v>317.29000000000002</v>
      </c>
      <c r="AM80">
        <v>314.85000000000002</v>
      </c>
      <c r="AN80">
        <v>312.99</v>
      </c>
      <c r="AO80">
        <v>311.58</v>
      </c>
      <c r="AP80">
        <v>310.29000000000002</v>
      </c>
      <c r="AQ80">
        <v>308.17</v>
      </c>
      <c r="AR80">
        <v>310.85000000000002</v>
      </c>
      <c r="AS80" s="87">
        <f>0.5 * (D80-MAX($D$3:$D$163))/(MIN($D$3:$D$163)-MAX($D$3:$D$163)) + 0.75</f>
        <v>1.1171780379491323</v>
      </c>
      <c r="AT80" s="17">
        <f>AZ80^N80</f>
        <v>1.1883684016729159</v>
      </c>
      <c r="AU80" s="17">
        <f>(AT80+AV80)/2</f>
        <v>1.2994565825449063</v>
      </c>
      <c r="AV80" s="17">
        <f>BD80^N80</f>
        <v>1.4105447634168964</v>
      </c>
      <c r="AW80" s="17">
        <f>PERCENTILE($K$2:$K$163, 0.05)</f>
        <v>8.5526163141549191E-2</v>
      </c>
      <c r="AX80" s="17">
        <f>PERCENTILE($K$2:$K$163, 0.95)</f>
        <v>0.95961795254787896</v>
      </c>
      <c r="AY80" s="17">
        <f>MIN(MAX(K80,AW80), AX80)</f>
        <v>0.58079922397664596</v>
      </c>
      <c r="AZ80" s="17">
        <f>AY80-$AY$164+1</f>
        <v>1.4952730608350968</v>
      </c>
      <c r="BA80" s="17">
        <f>PERCENTILE($L$2:$L$163, 0.02)</f>
        <v>-0.71261264336762919</v>
      </c>
      <c r="BB80" s="17">
        <f>PERCENTILE($L$2:$L$163, 0.98)</f>
        <v>1.6035625674371927</v>
      </c>
      <c r="BC80" s="17">
        <f>MIN(MAX(L80,BA80), BB80)</f>
        <v>0.51705302221126104</v>
      </c>
      <c r="BD80" s="17">
        <f>BC80-$BC$164 + 1</f>
        <v>2.2296656655788905</v>
      </c>
      <c r="BE80" s="1">
        <v>1</v>
      </c>
      <c r="BF80" s="15">
        <v>1</v>
      </c>
      <c r="BG80" s="15">
        <v>1</v>
      </c>
      <c r="BH80" s="16">
        <v>1</v>
      </c>
      <c r="BI80" s="12">
        <f>(AZ80^4)*AV80*BE80</f>
        <v>7.051295402749</v>
      </c>
      <c r="BJ80" s="12">
        <f>(BD80^4) *AT80*BF80</f>
        <v>29.370414825016137</v>
      </c>
      <c r="BK80" s="12">
        <f>(BD80^4)*AU80*BG80*BH80</f>
        <v>32.115948911730101</v>
      </c>
      <c r="BL80" s="12">
        <f>MIN(BI80, 0.05*BI$164)</f>
        <v>7.051295402749</v>
      </c>
      <c r="BM80" s="12">
        <f>MIN(BJ80, 0.05*BJ$164)</f>
        <v>29.370414825016137</v>
      </c>
      <c r="BN80" s="12">
        <f>MIN(BK80, 0.05*BK$164)</f>
        <v>32.115948911730101</v>
      </c>
      <c r="BO80" s="9">
        <f>BL80/$BL$164</f>
        <v>1.955741965404563E-2</v>
      </c>
      <c r="BP80" s="9">
        <f>BM80/$BM$164</f>
        <v>1.1303823334186782E-2</v>
      </c>
      <c r="BQ80" s="45">
        <f>BN80/$BN$164</f>
        <v>8.976833573979482E-3</v>
      </c>
      <c r="BR80" s="16">
        <f>O80</f>
        <v>0</v>
      </c>
      <c r="BS80" s="55">
        <v>1554</v>
      </c>
      <c r="BT80" s="10">
        <f>$D$170*BO80</f>
        <v>2050.1166850935529</v>
      </c>
      <c r="BU80" s="14">
        <f>BT80-BS80</f>
        <v>496.11668509355286</v>
      </c>
      <c r="BV80" s="94">
        <f>IF(BU80&gt;1, 1, 0)</f>
        <v>1</v>
      </c>
      <c r="BW80" s="81">
        <f>IF(O80&lt;=0,P80, IF(O80=1,Q80, IF(O80=2,R80, IF(O80=3,S80, IF(O80-4,T80, IF(O80=5, U80, V80))))))</f>
        <v>303.48</v>
      </c>
      <c r="BX80" s="41">
        <f>IF(O80&lt;=0,AD80, IF(O80=1,AE80, IF(O80=2,AF80, IF(O80=3,AG80, IF(O80=4,AH80, IF(O80=5, AI80, AJ80))))))</f>
        <v>304.08999999999997</v>
      </c>
      <c r="BY80" s="80">
        <f>IF(O80&gt;=0,W80, IF(O80=-1,X80, IF(O80=-2,Y80, IF(O80=-3,Z80, IF(O80=-4,AA80, IF(O80=-5, AB80, AC80))))))</f>
        <v>316.58999999999997</v>
      </c>
      <c r="BZ80" s="79">
        <f>IF(O80&gt;=0,AK80, IF(O80=-1,AL80, IF(O80=-2,AM80, IF(O80=-3,AN80, IF(O80=-4,AO80, IF(O80=-5, AP80, AQ80))))))</f>
        <v>318.19</v>
      </c>
      <c r="CA80" s="54">
        <f>IF(C80&gt;0, IF(BU80 &gt;0, BW80, BY80), IF(BU80&gt;0, BX80, BZ80))</f>
        <v>304.08999999999997</v>
      </c>
      <c r="CB80" s="1">
        <f>BU80/CA80</f>
        <v>1.6314797760319408</v>
      </c>
      <c r="CC80" s="42">
        <f>BS80/BT80</f>
        <v>0.75800563514221941</v>
      </c>
      <c r="CD80" s="55">
        <v>933</v>
      </c>
      <c r="CE80" s="55">
        <v>0</v>
      </c>
      <c r="CF80" s="55">
        <v>0</v>
      </c>
      <c r="CG80" s="6">
        <f>SUM(CD80:CF80)</f>
        <v>933</v>
      </c>
      <c r="CH80" s="10">
        <f>BP80*$D$169</f>
        <v>1635.2870452162656</v>
      </c>
      <c r="CI80" s="1">
        <f>CH80-CG80</f>
        <v>702.2870452162656</v>
      </c>
      <c r="CJ80" s="97">
        <f>IF(CI80&gt;1, 1, 0)</f>
        <v>1</v>
      </c>
      <c r="CK80" s="81">
        <f>IF(O80&lt;=0,Q80, IF(O80=1,R80, IF(O80=2,S80, IF(O80=3,T80, IF(O80=4,U80,V80)))))</f>
        <v>304.36</v>
      </c>
      <c r="CL80" s="41">
        <f>IF(O80&lt;=0,AE80, IF(O80=1,AF80, IF(O80=2,AG80, IF(O80=3,AH80, IF(O80=4,AI80,AJ80)))))</f>
        <v>305.41000000000003</v>
      </c>
      <c r="CM80" s="80">
        <f>IF(O80&gt;=0,X80, IF(O80=-1,Y80, IF(O80=-2,Z80, IF(O80=-3,AA80, IF(O80=-4,AB80, AC80)))))</f>
        <v>315.87</v>
      </c>
      <c r="CN80" s="79">
        <f>IF(O80&gt;=0,AL80, IF(O80=-1,AM80, IF(O80=-2,AN80, IF(O80=-3,AO80, IF(O80=-4,AP80, AQ80)))))</f>
        <v>317.29000000000002</v>
      </c>
      <c r="CO80" s="54">
        <f>IF(C80&gt;0, IF(CI80 &gt;0, CK80, CM80), IF(CI80&gt;0, CL80, CN80))</f>
        <v>305.41000000000003</v>
      </c>
      <c r="CP80" s="1">
        <f>CI80/CO80</f>
        <v>2.2994893592752876</v>
      </c>
      <c r="CQ80" s="42">
        <f>CG80/CH80</f>
        <v>0.5705420358641754</v>
      </c>
      <c r="CR80" s="11">
        <f>BS80+CG80+CT80</f>
        <v>2487</v>
      </c>
      <c r="CS80" s="47">
        <f>BT80+CH80+CU80</f>
        <v>3752.4865303881384</v>
      </c>
      <c r="CT80" s="55">
        <v>0</v>
      </c>
      <c r="CU80" s="10">
        <f>BQ80*$D$172</f>
        <v>67.082800078319792</v>
      </c>
      <c r="CV80" s="30">
        <f>CU80-CT80</f>
        <v>67.082800078319792</v>
      </c>
      <c r="CW80" s="97">
        <f>IF(CV80&gt;1, 1, 0)</f>
        <v>1</v>
      </c>
      <c r="CX80" s="81">
        <f>IF(O80&lt;=0,R80, IF(O80=1,S80, IF(O80=2,T80, IF(O80=3,U80, V80))))</f>
        <v>306.52999999999997</v>
      </c>
      <c r="CY80" s="41">
        <f>IF(O80&lt;=0,AF80, IF(O80=1,AG80, IF(O80=2,AH80, IF(O80=3,AI80, AJ80))))</f>
        <v>306.27</v>
      </c>
      <c r="CZ80" s="80">
        <f>IF(O80&gt;=0,Y80, IF(O80=-1,Z80, IF(O80=-2,AA80, IF(O80=-3,AB80,  AC80))))</f>
        <v>314.94</v>
      </c>
      <c r="DA80" s="79">
        <f>IF(O80&gt;=0,AM80, IF(O80=-1,AN80, IF(O80=-2,AO80, IF(O80=-3,AP80, AQ80))))</f>
        <v>314.85000000000002</v>
      </c>
      <c r="DB80" s="54">
        <f>IF(C80&gt;0, IF(CV80 &gt;0, CX80, CZ80), IF(CV80&gt;0, CY80, DA80))</f>
        <v>306.27</v>
      </c>
      <c r="DC80" s="43">
        <f>CV80/DB80</f>
        <v>0.21903157370398602</v>
      </c>
      <c r="DD80" s="44">
        <v>0</v>
      </c>
      <c r="DE80" s="10">
        <f>BQ80*$DD$167</f>
        <v>41.539758753575612</v>
      </c>
      <c r="DF80" s="30">
        <f>DE80-DD80</f>
        <v>41.539758753575612</v>
      </c>
      <c r="DG80" s="34">
        <f>DF80*(DF80&lt;&gt;0)</f>
        <v>41.539758753575612</v>
      </c>
      <c r="DH80" s="21">
        <f>DG80/$DG$164</f>
        <v>8.9768335739794872E-3</v>
      </c>
      <c r="DI80" s="89">
        <f>DH80 * $DF$164</f>
        <v>41.539758753575612</v>
      </c>
      <c r="DJ80" s="91">
        <f>DB80</f>
        <v>306.27</v>
      </c>
      <c r="DK80" s="43">
        <f>DI80/DJ80</f>
        <v>0.1356311710372404</v>
      </c>
      <c r="DL80" s="16">
        <f>O80</f>
        <v>0</v>
      </c>
      <c r="DM80" s="53">
        <f>CR80+CT80</f>
        <v>2487</v>
      </c>
      <c r="DN80">
        <f>E80/$E$164</f>
        <v>1.4822347199826431E-2</v>
      </c>
      <c r="DO80">
        <f>MAX(0,K80)</f>
        <v>0.58079922397664596</v>
      </c>
      <c r="DP80">
        <f>DO80/$DO$164</f>
        <v>6.3228217991856735E-3</v>
      </c>
      <c r="DQ80">
        <f>DN80*DP80*BF80</f>
        <v>9.3719059990161291E-5</v>
      </c>
      <c r="DR80">
        <f>DQ80/$DQ$164</f>
        <v>2.5120421875770703E-2</v>
      </c>
      <c r="DS80" s="1">
        <f>$DS$166*DR80</f>
        <v>1993.4872112401733</v>
      </c>
      <c r="DT80" s="55">
        <v>1554</v>
      </c>
      <c r="DU80" s="1">
        <f>DS80-DT80</f>
        <v>439.48721124017334</v>
      </c>
      <c r="DV80">
        <f>DT80/DS80</f>
        <v>0.77953848474063558</v>
      </c>
    </row>
    <row r="81" spans="1:126" x14ac:dyDescent="0.2">
      <c r="A81" s="23" t="s">
        <v>233</v>
      </c>
      <c r="B81">
        <v>1</v>
      </c>
      <c r="C81">
        <v>0</v>
      </c>
      <c r="D81">
        <v>0.59049141030762997</v>
      </c>
      <c r="E81">
        <v>0.40950858969236897</v>
      </c>
      <c r="F81">
        <v>0.77870480731029001</v>
      </c>
      <c r="G81">
        <v>0.62891767655662301</v>
      </c>
      <c r="H81">
        <v>0.84580025073129905</v>
      </c>
      <c r="I81">
        <v>0.72934129769329403</v>
      </c>
      <c r="J81">
        <v>0.64869549309160301</v>
      </c>
      <c r="K81">
        <v>0.88242460010483403</v>
      </c>
      <c r="L81">
        <v>0.91218535470193796</v>
      </c>
      <c r="M81">
        <f>HARMEAN(D81,F81:F81, I81)</f>
        <v>0.689847281277434</v>
      </c>
      <c r="N81">
        <f>0.6*TAN(3*(1-M81) - 1.5)</f>
        <v>-0.38419341364139942</v>
      </c>
      <c r="O81" s="83">
        <v>0</v>
      </c>
      <c r="P81">
        <v>368.97</v>
      </c>
      <c r="Q81">
        <v>369.96</v>
      </c>
      <c r="R81">
        <v>370.37</v>
      </c>
      <c r="S81">
        <v>372.09</v>
      </c>
      <c r="T81">
        <v>373.21</v>
      </c>
      <c r="U81">
        <v>374.11</v>
      </c>
      <c r="V81">
        <v>375.54</v>
      </c>
      <c r="W81" s="72">
        <v>380.09</v>
      </c>
      <c r="X81" s="68">
        <v>379.17</v>
      </c>
      <c r="Y81" s="68">
        <v>377.13</v>
      </c>
      <c r="Z81" s="68">
        <v>376.06</v>
      </c>
      <c r="AA81" s="68">
        <v>375.23</v>
      </c>
      <c r="AB81" s="68">
        <v>374.22</v>
      </c>
      <c r="AC81" s="68">
        <v>372.79</v>
      </c>
      <c r="AD81" s="76">
        <v>369.18</v>
      </c>
      <c r="AE81">
        <v>369.86</v>
      </c>
      <c r="AF81">
        <v>370.73</v>
      </c>
      <c r="AG81">
        <v>372.06</v>
      </c>
      <c r="AH81">
        <v>373.34</v>
      </c>
      <c r="AI81">
        <v>375.93</v>
      </c>
      <c r="AJ81">
        <v>380.06</v>
      </c>
      <c r="AK81" s="72">
        <v>380.53</v>
      </c>
      <c r="AL81">
        <v>378.68</v>
      </c>
      <c r="AM81">
        <v>377.63</v>
      </c>
      <c r="AN81">
        <v>377.34</v>
      </c>
      <c r="AO81">
        <v>374.03</v>
      </c>
      <c r="AP81">
        <v>373.8</v>
      </c>
      <c r="AQ81">
        <v>371.54</v>
      </c>
      <c r="AR81">
        <v>374.03</v>
      </c>
      <c r="AS81" s="87">
        <f>0.5 * (D81-MAX($D$3:$D$163))/(MIN($D$3:$D$163)-MAX($D$3:$D$163)) + 0.75</f>
        <v>0.95690351231328263</v>
      </c>
      <c r="AT81" s="17">
        <f>AZ81^N81</f>
        <v>0.79838751292418519</v>
      </c>
      <c r="AU81" s="17">
        <f>(AT81+AV81)/2</f>
        <v>0.7443026292508006</v>
      </c>
      <c r="AV81" s="17">
        <f>BD81^N81</f>
        <v>0.69021774557741589</v>
      </c>
      <c r="AW81" s="17">
        <f>PERCENTILE($K$2:$K$163, 0.05)</f>
        <v>8.5526163141549191E-2</v>
      </c>
      <c r="AX81" s="17">
        <f>PERCENTILE($K$2:$K$163, 0.95)</f>
        <v>0.95961795254787896</v>
      </c>
      <c r="AY81" s="17">
        <f>MIN(MAX(K81,AW81), AX81)</f>
        <v>0.88242460010483403</v>
      </c>
      <c r="AZ81" s="17">
        <f>AY81-$AY$164+1</f>
        <v>1.7968984369632848</v>
      </c>
      <c r="BA81" s="17">
        <f>PERCENTILE($L$2:$L$163, 0.02)</f>
        <v>-0.71261264336762919</v>
      </c>
      <c r="BB81" s="17">
        <f>PERCENTILE($L$2:$L$163, 0.98)</f>
        <v>1.6035625674371927</v>
      </c>
      <c r="BC81" s="17">
        <f>MIN(MAX(L81,BA81), BB81)</f>
        <v>0.91218535470193796</v>
      </c>
      <c r="BD81" s="17">
        <f>BC81-$BC$164 + 1</f>
        <v>2.624797998069567</v>
      </c>
      <c r="BE81" s="1">
        <v>0</v>
      </c>
      <c r="BF81" s="15">
        <v>1</v>
      </c>
      <c r="BG81" s="15">
        <v>1</v>
      </c>
      <c r="BH81" s="16">
        <v>1</v>
      </c>
      <c r="BI81" s="12">
        <f>(AZ81^4)*AV81*BE81</f>
        <v>0</v>
      </c>
      <c r="BJ81" s="12">
        <f>(BD81^4) *AT81*BF81</f>
        <v>37.896341065955234</v>
      </c>
      <c r="BK81" s="12">
        <f>(BD81^4)*AU81*BG81*BH81</f>
        <v>35.329142600272661</v>
      </c>
      <c r="BL81" s="12">
        <f>MIN(BI81, 0.05*BI$164)</f>
        <v>0</v>
      </c>
      <c r="BM81" s="12">
        <f>MIN(BJ81, 0.05*BJ$164)</f>
        <v>37.896341065955234</v>
      </c>
      <c r="BN81" s="12">
        <f>MIN(BK81, 0.05*BK$164)</f>
        <v>35.329142600272661</v>
      </c>
      <c r="BO81" s="9">
        <f>BL81/$BL$164</f>
        <v>0</v>
      </c>
      <c r="BP81" s="9">
        <f>BM81/$BM$164</f>
        <v>1.458520579208095E-2</v>
      </c>
      <c r="BQ81" s="45">
        <f>BN81/$BN$164</f>
        <v>9.8749638164420568E-3</v>
      </c>
      <c r="BR81" s="16">
        <f>O81</f>
        <v>0</v>
      </c>
      <c r="BS81" s="55">
        <v>0</v>
      </c>
      <c r="BT81" s="10">
        <f>$D$170*BO81</f>
        <v>0</v>
      </c>
      <c r="BU81" s="14">
        <f>BT81-BS81</f>
        <v>0</v>
      </c>
      <c r="BV81" s="94">
        <f>IF(BU81&gt;1, 1, 0)</f>
        <v>0</v>
      </c>
      <c r="BW81" s="81">
        <f>IF(O81&lt;=0,P81, IF(O81=1,Q81, IF(O81=2,R81, IF(O81=3,S81, IF(O81-4,T81, IF(O81=5, U81, V81))))))</f>
        <v>368.97</v>
      </c>
      <c r="BX81" s="41">
        <f>IF(O81&lt;=0,AD81, IF(O81=1,AE81, IF(O81=2,AF81, IF(O81=3,AG81, IF(O81=4,AH81, IF(O81=5, AI81, AJ81))))))</f>
        <v>369.18</v>
      </c>
      <c r="BY81" s="80">
        <f>IF(O81&gt;=0,W81, IF(O81=-1,X81, IF(O81=-2,Y81, IF(O81=-3,Z81, IF(O81=-4,AA81, IF(O81=-5, AB81, AC81))))))</f>
        <v>380.09</v>
      </c>
      <c r="BZ81" s="79">
        <f>IF(O81&gt;=0,AK81, IF(O81=-1,AL81, IF(O81=-2,AM81, IF(O81=-3,AN81, IF(O81=-4,AO81, IF(O81=-5, AP81, AQ81))))))</f>
        <v>380.53</v>
      </c>
      <c r="CA81" s="54">
        <f>IF(C81&gt;0, IF(BU81 &gt;0, BW81, BY81), IF(BU81&gt;0, BX81, BZ81))</f>
        <v>380.53</v>
      </c>
      <c r="CB81" s="1">
        <f>BU81/CA81</f>
        <v>0</v>
      </c>
      <c r="CC81" s="42" t="e">
        <f>BS81/BT81</f>
        <v>#DIV/0!</v>
      </c>
      <c r="CD81" s="55">
        <v>0</v>
      </c>
      <c r="CE81" s="55">
        <v>2618</v>
      </c>
      <c r="CF81" s="55">
        <v>0</v>
      </c>
      <c r="CG81" s="6">
        <f>SUM(CD81:CF81)</f>
        <v>2618</v>
      </c>
      <c r="CH81" s="10">
        <f>BP81*$D$169</f>
        <v>2109.9938824653532</v>
      </c>
      <c r="CI81" s="1">
        <f>CH81-CG81</f>
        <v>-508.00611753464682</v>
      </c>
      <c r="CJ81" s="97">
        <f>IF(CI81&gt;1, 1, 0)</f>
        <v>0</v>
      </c>
      <c r="CK81" s="81">
        <f>IF(O81&lt;=0,Q81, IF(O81=1,R81, IF(O81=2,S81, IF(O81=3,T81, IF(O81=4,U81,V81)))))</f>
        <v>369.96</v>
      </c>
      <c r="CL81" s="41">
        <f>IF(O81&lt;=0,AE81, IF(O81=1,AF81, IF(O81=2,AG81, IF(O81=3,AH81, IF(O81=4,AI81,AJ81)))))</f>
        <v>369.86</v>
      </c>
      <c r="CM81" s="80">
        <f>IF(O81&gt;=0,X81, IF(O81=-1,Y81, IF(O81=-2,Z81, IF(O81=-3,AA81, IF(O81=-4,AB81, AC81)))))</f>
        <v>379.17</v>
      </c>
      <c r="CN81" s="79">
        <f>IF(O81&gt;=0,AL81, IF(O81=-1,AM81, IF(O81=-2,AN81, IF(O81=-3,AO81, IF(O81=-4,AP81, AQ81)))))</f>
        <v>378.68</v>
      </c>
      <c r="CO81" s="54">
        <f>IF(C81&gt;0, IF(CI81 &gt;0, CK81, CM81), IF(CI81&gt;0, CL81, CN81))</f>
        <v>378.68</v>
      </c>
      <c r="CP81" s="1">
        <f>CI81/CO81</f>
        <v>-1.3415182146790081</v>
      </c>
      <c r="CQ81" s="42">
        <f>CG81/CH81</f>
        <v>1.2407618911866625</v>
      </c>
      <c r="CR81" s="11">
        <f>BS81+CG81+CT81</f>
        <v>2618</v>
      </c>
      <c r="CS81" s="47">
        <f>BT81+CH81+CU81</f>
        <v>2183.7883020699669</v>
      </c>
      <c r="CT81" s="55">
        <v>0</v>
      </c>
      <c r="CU81" s="10">
        <f>BQ81*$D$172</f>
        <v>73.794419604613523</v>
      </c>
      <c r="CV81" s="30">
        <f>CU81-CT81</f>
        <v>73.794419604613523</v>
      </c>
      <c r="CW81" s="97">
        <f>IF(CV81&gt;1, 1, 0)</f>
        <v>1</v>
      </c>
      <c r="CX81" s="81">
        <f>IF(O81&lt;=0,R81, IF(O81=1,S81, IF(O81=2,T81, IF(O81=3,U81, V81))))</f>
        <v>370.37</v>
      </c>
      <c r="CY81" s="41">
        <f>IF(O81&lt;=0,AF81, IF(O81=1,AG81, IF(O81=2,AH81, IF(O81=3,AI81, AJ81))))</f>
        <v>370.73</v>
      </c>
      <c r="CZ81" s="80">
        <f>IF(O81&gt;=0,Y81, IF(O81=-1,Z81, IF(O81=-2,AA81, IF(O81=-3,AB81,  AC81))))</f>
        <v>377.13</v>
      </c>
      <c r="DA81" s="79">
        <f>IF(O81&gt;=0,AM81, IF(O81=-1,AN81, IF(O81=-2,AO81, IF(O81=-3,AP81, AQ81))))</f>
        <v>377.63</v>
      </c>
      <c r="DB81" s="54">
        <f>IF(C81&gt;0, IF(CV81 &gt;0, CX81, CZ81), IF(CV81&gt;0, CY81, DA81))</f>
        <v>370.73</v>
      </c>
      <c r="DC81" s="43">
        <f>CV81/DB81</f>
        <v>0.19905165377663939</v>
      </c>
      <c r="DD81" s="44">
        <v>0</v>
      </c>
      <c r="DE81" s="10">
        <f>BQ81*$DD$167</f>
        <v>45.695802562756626</v>
      </c>
      <c r="DF81" s="30">
        <f>DE81-DD81</f>
        <v>45.695802562756626</v>
      </c>
      <c r="DG81" s="34">
        <f>DF81*(DF81&lt;&gt;0)</f>
        <v>45.695802562756626</v>
      </c>
      <c r="DH81" s="21">
        <f>DG81/$DG$164</f>
        <v>9.874963816442062E-3</v>
      </c>
      <c r="DI81" s="89">
        <f>DH81 * $DF$164</f>
        <v>45.695802562756626</v>
      </c>
      <c r="DJ81" s="91">
        <f>DB81</f>
        <v>370.73</v>
      </c>
      <c r="DK81" s="43">
        <f>DI81/DJ81</f>
        <v>0.12325898244748637</v>
      </c>
      <c r="DL81" s="16">
        <f>O81</f>
        <v>0</v>
      </c>
      <c r="DM81" s="53">
        <f>CR81+CT81</f>
        <v>2618</v>
      </c>
      <c r="DN81">
        <f>E81/$E$164</f>
        <v>8.3523396810456785E-3</v>
      </c>
      <c r="DO81">
        <f>MAX(0,K81)</f>
        <v>0.88242460010483403</v>
      </c>
      <c r="DP81">
        <f>DO81/$DO$164</f>
        <v>9.6064410339241329E-3</v>
      </c>
      <c r="DQ81">
        <f>DN81*DP81*BF81</f>
        <v>8.0236258641270004E-5</v>
      </c>
      <c r="DR81">
        <f>DQ81/$DQ$164</f>
        <v>2.1506496832274583E-2</v>
      </c>
      <c r="DS81" s="1">
        <f>$DS$166*DR81</f>
        <v>1706.696113852639</v>
      </c>
      <c r="DT81" s="55">
        <v>1122</v>
      </c>
      <c r="DU81" s="1">
        <f>DS81-DT81</f>
        <v>584.69611385263897</v>
      </c>
      <c r="DV81">
        <f>DT81/DS81</f>
        <v>0.65741053190027754</v>
      </c>
    </row>
    <row r="82" spans="1:126" x14ac:dyDescent="0.2">
      <c r="A82" s="23" t="s">
        <v>246</v>
      </c>
      <c r="B82">
        <v>1</v>
      </c>
      <c r="C82">
        <v>1</v>
      </c>
      <c r="D82">
        <v>0.86536156612065496</v>
      </c>
      <c r="E82">
        <v>0.13463843387934399</v>
      </c>
      <c r="F82">
        <v>0.97139451728247905</v>
      </c>
      <c r="G82">
        <v>0.803175929795236</v>
      </c>
      <c r="H82">
        <v>0.934391976598412</v>
      </c>
      <c r="I82">
        <v>0.86630314820946897</v>
      </c>
      <c r="J82">
        <v>0.69638925535182195</v>
      </c>
      <c r="K82">
        <v>0.811299471055279</v>
      </c>
      <c r="L82">
        <v>-0.19586400955525701</v>
      </c>
      <c r="M82">
        <f>HARMEAN(D82,F82:F82, I82)</f>
        <v>0.89837452114792382</v>
      </c>
      <c r="N82">
        <f>0.6*TAN(3*(1-M82) - 1.5)</f>
        <v>-1.5212835770947197</v>
      </c>
      <c r="O82" s="83">
        <v>0</v>
      </c>
      <c r="P82">
        <v>168.05</v>
      </c>
      <c r="Q82">
        <v>168.69</v>
      </c>
      <c r="R82">
        <v>169.25</v>
      </c>
      <c r="S82">
        <v>169.7</v>
      </c>
      <c r="T82">
        <v>170.68</v>
      </c>
      <c r="U82">
        <v>171.46</v>
      </c>
      <c r="V82">
        <v>172.59</v>
      </c>
      <c r="W82" s="72">
        <v>175.52</v>
      </c>
      <c r="X82" s="68">
        <v>174.76</v>
      </c>
      <c r="Y82" s="68">
        <v>173.76</v>
      </c>
      <c r="Z82" s="68">
        <v>173.23</v>
      </c>
      <c r="AA82" s="68">
        <v>172.18</v>
      </c>
      <c r="AB82" s="68">
        <v>171.67</v>
      </c>
      <c r="AC82" s="68">
        <v>170.85</v>
      </c>
      <c r="AD82" s="76">
        <v>166.21</v>
      </c>
      <c r="AE82">
        <v>167.51</v>
      </c>
      <c r="AF82">
        <v>168.25</v>
      </c>
      <c r="AG82">
        <v>170.96</v>
      </c>
      <c r="AH82">
        <v>173.11</v>
      </c>
      <c r="AI82">
        <v>174.4</v>
      </c>
      <c r="AJ82">
        <v>178.52</v>
      </c>
      <c r="AK82" s="72">
        <v>181.31</v>
      </c>
      <c r="AL82">
        <v>180.2</v>
      </c>
      <c r="AM82">
        <v>174.92</v>
      </c>
      <c r="AN82">
        <v>173.92</v>
      </c>
      <c r="AO82">
        <v>172.84</v>
      </c>
      <c r="AP82">
        <v>170.9</v>
      </c>
      <c r="AQ82">
        <v>167.95</v>
      </c>
      <c r="AR82">
        <v>171.39</v>
      </c>
      <c r="AS82" s="87">
        <f>0.5 * (D82-MAX($D$3:$D$163))/(MIN($D$3:$D$163)-MAX($D$3:$D$163)) + 0.75</f>
        <v>0.81802583770690362</v>
      </c>
      <c r="AT82" s="17">
        <f>AZ82^N82</f>
        <v>0.43599400407788746</v>
      </c>
      <c r="AU82" s="17">
        <f>(AT82+AV82)/2</f>
        <v>0.48330423911486575</v>
      </c>
      <c r="AV82" s="17">
        <f>BD82^N82</f>
        <v>0.53061447415184404</v>
      </c>
      <c r="AW82" s="17">
        <f>PERCENTILE($K$2:$K$163, 0.05)</f>
        <v>8.5526163141549191E-2</v>
      </c>
      <c r="AX82" s="17">
        <f>PERCENTILE($K$2:$K$163, 0.95)</f>
        <v>0.95961795254787896</v>
      </c>
      <c r="AY82" s="17">
        <f>MIN(MAX(K82,AW82), AX82)</f>
        <v>0.811299471055279</v>
      </c>
      <c r="AZ82" s="17">
        <f>AY82-$AY$164+1</f>
        <v>1.7257733079137298</v>
      </c>
      <c r="BA82" s="17">
        <f>PERCENTILE($L$2:$L$163, 0.02)</f>
        <v>-0.71261264336762919</v>
      </c>
      <c r="BB82" s="17">
        <f>PERCENTILE($L$2:$L$163, 0.98)</f>
        <v>1.6035625674371927</v>
      </c>
      <c r="BC82" s="17">
        <f>MIN(MAX(L82,BA82), BB82)</f>
        <v>-0.19586400955525701</v>
      </c>
      <c r="BD82" s="17">
        <f>BC82-$BC$164 + 1</f>
        <v>1.5167486338123721</v>
      </c>
      <c r="BE82" s="1">
        <v>0</v>
      </c>
      <c r="BF82" s="15">
        <v>1</v>
      </c>
      <c r="BG82" s="15">
        <v>1</v>
      </c>
      <c r="BH82" s="16">
        <v>3</v>
      </c>
      <c r="BI82" s="12">
        <f>(AZ82^4)*AV82*BE82</f>
        <v>0</v>
      </c>
      <c r="BJ82" s="12">
        <f>(BD82^4) *AT82*BF82</f>
        <v>2.307464172158868</v>
      </c>
      <c r="BK82" s="12">
        <f>(BD82^4)*AU82*BG82*BH82</f>
        <v>7.673549674395276</v>
      </c>
      <c r="BL82" s="12">
        <f>MIN(BI82, 0.05*BI$164)</f>
        <v>0</v>
      </c>
      <c r="BM82" s="12">
        <f>MIN(BJ82, 0.05*BJ$164)</f>
        <v>2.307464172158868</v>
      </c>
      <c r="BN82" s="12">
        <f>MIN(BK82, 0.05*BK$164)</f>
        <v>7.673549674395276</v>
      </c>
      <c r="BO82" s="9">
        <f>BL82/$BL$164</f>
        <v>0</v>
      </c>
      <c r="BP82" s="9">
        <f>BM82/$BM$164</f>
        <v>8.8807623274810411E-4</v>
      </c>
      <c r="BQ82" s="45">
        <f>BN82/$BN$164</f>
        <v>2.1448588842271892E-3</v>
      </c>
      <c r="BR82" s="16">
        <f>O82</f>
        <v>0</v>
      </c>
      <c r="BS82" s="55">
        <v>0</v>
      </c>
      <c r="BT82" s="10">
        <f>$D$170*BO82</f>
        <v>0</v>
      </c>
      <c r="BU82" s="14">
        <f>BT82-BS82</f>
        <v>0</v>
      </c>
      <c r="BV82" s="94">
        <f>IF(BU82&gt;1, 1, 0)</f>
        <v>0</v>
      </c>
      <c r="BW82" s="81">
        <f>IF(O82&lt;=0,P82, IF(O82=1,Q82, IF(O82=2,R82, IF(O82=3,S82, IF(O82-4,T82, IF(O82=5, U82, V82))))))</f>
        <v>168.05</v>
      </c>
      <c r="BX82" s="41">
        <f>IF(O82&lt;=0,AD82, IF(O82=1,AE82, IF(O82=2,AF82, IF(O82=3,AG82, IF(O82=4,AH82, IF(O82=5, AI82, AJ82))))))</f>
        <v>166.21</v>
      </c>
      <c r="BY82" s="80">
        <f>IF(O82&gt;=0,W82, IF(O82=-1,X82, IF(O82=-2,Y82, IF(O82=-3,Z82, IF(O82=-4,AA82, IF(O82=-5, AB82, AC82))))))</f>
        <v>175.52</v>
      </c>
      <c r="BZ82" s="79">
        <f>IF(O82&gt;=0,AK82, IF(O82=-1,AL82, IF(O82=-2,AM82, IF(O82=-3,AN82, IF(O82=-4,AO82, IF(O82=-5, AP82, AQ82))))))</f>
        <v>181.31</v>
      </c>
      <c r="CA82" s="54">
        <f>IF(C82&gt;0, IF(BU82 &gt;0, BW82, BY82), IF(BU82&gt;0, BX82, BZ82))</f>
        <v>175.52</v>
      </c>
      <c r="CB82" s="1">
        <f>BU82/CA82</f>
        <v>0</v>
      </c>
      <c r="CC82" s="42" t="e">
        <f>BS82/BT82</f>
        <v>#DIV/0!</v>
      </c>
      <c r="CD82" s="55">
        <v>0</v>
      </c>
      <c r="CE82" s="55">
        <v>0</v>
      </c>
      <c r="CF82" s="55">
        <v>0</v>
      </c>
      <c r="CG82" s="6">
        <f>SUM(CD82:CF82)</f>
        <v>0</v>
      </c>
      <c r="CH82" s="10">
        <f>BP82*$D$169</f>
        <v>128.4750757016248</v>
      </c>
      <c r="CI82" s="1">
        <f>CH82-CG82</f>
        <v>128.4750757016248</v>
      </c>
      <c r="CJ82" s="97">
        <f>IF(CI82&gt;1, 1, 0)</f>
        <v>1</v>
      </c>
      <c r="CK82" s="81">
        <f>IF(O82&lt;=0,Q82, IF(O82=1,R82, IF(O82=2,S82, IF(O82=3,T82, IF(O82=4,U82,V82)))))</f>
        <v>168.69</v>
      </c>
      <c r="CL82" s="41">
        <f>IF(O82&lt;=0,AE82, IF(O82=1,AF82, IF(O82=2,AG82, IF(O82=3,AH82, IF(O82=4,AI82,AJ82)))))</f>
        <v>167.51</v>
      </c>
      <c r="CM82" s="80">
        <f>IF(O82&gt;=0,X82, IF(O82=-1,Y82, IF(O82=-2,Z82, IF(O82=-3,AA82, IF(O82=-4,AB82, AC82)))))</f>
        <v>174.76</v>
      </c>
      <c r="CN82" s="79">
        <f>IF(O82&gt;=0,AL82, IF(O82=-1,AM82, IF(O82=-2,AN82, IF(O82=-3,AO82, IF(O82=-4,AP82, AQ82)))))</f>
        <v>180.2</v>
      </c>
      <c r="CO82" s="54">
        <f>IF(C82&gt;0, IF(CI82 &gt;0, CK82, CM82), IF(CI82&gt;0, CL82, CN82))</f>
        <v>168.69</v>
      </c>
      <c r="CP82" s="1">
        <f>CI82/CO82</f>
        <v>0.76160457467321596</v>
      </c>
      <c r="CQ82" s="42">
        <f>CG82/CH82</f>
        <v>0</v>
      </c>
      <c r="CR82" s="11">
        <f>BS82+CG82+CT82</f>
        <v>0</v>
      </c>
      <c r="CS82" s="47">
        <f>BT82+CH82+CU82</f>
        <v>144.50334876038849</v>
      </c>
      <c r="CT82" s="55">
        <v>0</v>
      </c>
      <c r="CU82" s="10">
        <f>BQ82*$D$172</f>
        <v>16.028273058763677</v>
      </c>
      <c r="CV82" s="30">
        <f>CU82-CT82</f>
        <v>16.028273058763677</v>
      </c>
      <c r="CW82" s="97">
        <f>IF(CV82&gt;1, 1, 0)</f>
        <v>1</v>
      </c>
      <c r="CX82" s="81">
        <f>IF(O82&lt;=0,R82, IF(O82=1,S82, IF(O82=2,T82, IF(O82=3,U82, V82))))</f>
        <v>169.25</v>
      </c>
      <c r="CY82" s="41">
        <f>IF(O82&lt;=0,AF82, IF(O82=1,AG82, IF(O82=2,AH82, IF(O82=3,AI82, AJ82))))</f>
        <v>168.25</v>
      </c>
      <c r="CZ82" s="80">
        <f>IF(O82&gt;=0,Y82, IF(O82=-1,Z82, IF(O82=-2,AA82, IF(O82=-3,AB82,  AC82))))</f>
        <v>173.76</v>
      </c>
      <c r="DA82" s="79">
        <f>IF(O82&gt;=0,AM82, IF(O82=-1,AN82, IF(O82=-2,AO82, IF(O82=-3,AP82, AQ82))))</f>
        <v>174.92</v>
      </c>
      <c r="DB82" s="54">
        <f>IF(C82&gt;0, IF(CV82 &gt;0, CX82, CZ82), IF(CV82&gt;0, CY82, DA82))</f>
        <v>169.25</v>
      </c>
      <c r="DC82" s="43">
        <f>CV82/DB82</f>
        <v>9.4701761056210795E-2</v>
      </c>
      <c r="DD82" s="44">
        <v>0</v>
      </c>
      <c r="DE82" s="10">
        <f>BQ82*$DD$167</f>
        <v>9.9252057952282637</v>
      </c>
      <c r="DF82" s="30">
        <f>DE82-DD82</f>
        <v>9.9252057952282637</v>
      </c>
      <c r="DG82" s="34">
        <f>DF82*(DF82&lt;&gt;0)</f>
        <v>9.9252057952282637</v>
      </c>
      <c r="DH82" s="21">
        <f>DG82/$DG$164</f>
        <v>2.1448588842271905E-3</v>
      </c>
      <c r="DI82" s="89">
        <f>DH82 * $DF$164</f>
        <v>9.9252057952282637</v>
      </c>
      <c r="DJ82" s="91">
        <f>DB82</f>
        <v>169.25</v>
      </c>
      <c r="DK82" s="43">
        <f>DI82/DJ82</f>
        <v>5.8642279440048822E-2</v>
      </c>
      <c r="DL82" s="16">
        <f>O82</f>
        <v>0</v>
      </c>
      <c r="DM82" s="53">
        <f>CR82+CT82</f>
        <v>0</v>
      </c>
      <c r="DN82">
        <f>E82/$E$164</f>
        <v>2.7460863146462223E-3</v>
      </c>
      <c r="DO82">
        <f>MAX(0,K82)</f>
        <v>0.811299471055279</v>
      </c>
      <c r="DP82">
        <f>DO82/$DO$164</f>
        <v>8.8321433113044082E-3</v>
      </c>
      <c r="DQ82">
        <f>DN82*DP82*BF82</f>
        <v>2.4253827876167203E-5</v>
      </c>
      <c r="DR82">
        <f>DQ82/$DQ$164</f>
        <v>6.5009869754947313E-3</v>
      </c>
      <c r="DS82" s="1">
        <f>$DS$166*DR82</f>
        <v>515.9003483372062</v>
      </c>
      <c r="DT82" s="55">
        <v>0</v>
      </c>
      <c r="DU82" s="1">
        <f>DS82-DT82</f>
        <v>515.9003483372062</v>
      </c>
      <c r="DV82">
        <f>DT82/DS82</f>
        <v>0</v>
      </c>
    </row>
    <row r="83" spans="1:126" x14ac:dyDescent="0.2">
      <c r="A83" s="23" t="s">
        <v>179</v>
      </c>
      <c r="B83">
        <v>1</v>
      </c>
      <c r="C83">
        <v>1</v>
      </c>
      <c r="D83">
        <v>0.550938873351977</v>
      </c>
      <c r="E83">
        <v>0.449061126648022</v>
      </c>
      <c r="F83">
        <v>0.60453100158982498</v>
      </c>
      <c r="G83">
        <v>0.120351023819473</v>
      </c>
      <c r="H83">
        <v>0.39134977016297501</v>
      </c>
      <c r="I83">
        <v>0.21702383627295299</v>
      </c>
      <c r="J83">
        <v>0.36221214379277</v>
      </c>
      <c r="K83">
        <v>0.64155078592486203</v>
      </c>
      <c r="L83">
        <v>0.893066681143316</v>
      </c>
      <c r="M83">
        <f>HARMEAN(D83,F83:F83, I83)</f>
        <v>0.37142286956853621</v>
      </c>
      <c r="N83">
        <f>0.6*TAN(3*(1-M83) - 1.5)</f>
        <v>0.24364425955760061</v>
      </c>
      <c r="O83" s="83">
        <v>0</v>
      </c>
      <c r="P83">
        <v>2.06</v>
      </c>
      <c r="Q83">
        <v>2.09</v>
      </c>
      <c r="R83">
        <v>2.16</v>
      </c>
      <c r="S83">
        <v>2.19</v>
      </c>
      <c r="T83">
        <v>2.2000000000000002</v>
      </c>
      <c r="U83">
        <v>2.21</v>
      </c>
      <c r="V83">
        <v>2.2799999999999998</v>
      </c>
      <c r="W83" s="72">
        <v>2.4500000000000002</v>
      </c>
      <c r="X83" s="68">
        <v>2.41</v>
      </c>
      <c r="Y83" s="68">
        <v>2.34</v>
      </c>
      <c r="Z83" s="68">
        <v>2.2799999999999998</v>
      </c>
      <c r="AA83" s="68">
        <v>2.2400000000000002</v>
      </c>
      <c r="AB83" s="68">
        <v>2.2000000000000002</v>
      </c>
      <c r="AC83" s="68">
        <v>2.17</v>
      </c>
      <c r="AD83" s="76">
        <v>2.1</v>
      </c>
      <c r="AE83">
        <v>2.12</v>
      </c>
      <c r="AF83">
        <v>2.15</v>
      </c>
      <c r="AG83">
        <v>2.16</v>
      </c>
      <c r="AH83">
        <v>2.1800000000000002</v>
      </c>
      <c r="AI83">
        <v>2.2000000000000002</v>
      </c>
      <c r="AJ83">
        <v>2.2799999999999998</v>
      </c>
      <c r="AK83" s="72">
        <v>2.36</v>
      </c>
      <c r="AL83">
        <v>2.33</v>
      </c>
      <c r="AM83">
        <v>2.2999999999999998</v>
      </c>
      <c r="AN83">
        <v>2.23</v>
      </c>
      <c r="AO83">
        <v>2.2200000000000002</v>
      </c>
      <c r="AP83">
        <v>2.1800000000000002</v>
      </c>
      <c r="AQ83">
        <v>2.14</v>
      </c>
      <c r="AR83">
        <v>2.2000000000000002</v>
      </c>
      <c r="AS83" s="87">
        <f>0.5 * (D83-MAX($D$3:$D$163))/(MIN($D$3:$D$163)-MAX($D$3:$D$163)) + 0.75</f>
        <v>0.97688736374646779</v>
      </c>
      <c r="AT83" s="17">
        <f>AZ83^N83</f>
        <v>1.1137397225557921</v>
      </c>
      <c r="AU83" s="17">
        <f>(AT83+AV83)/2</f>
        <v>1.188273034765934</v>
      </c>
      <c r="AV83" s="17">
        <f>BD83^N83</f>
        <v>1.262806346976076</v>
      </c>
      <c r="AW83" s="17">
        <f>PERCENTILE($K$2:$K$163, 0.05)</f>
        <v>8.5526163141549191E-2</v>
      </c>
      <c r="AX83" s="17">
        <f>PERCENTILE($K$2:$K$163, 0.95)</f>
        <v>0.95961795254787896</v>
      </c>
      <c r="AY83" s="17">
        <f>MIN(MAX(K83,AW83), AX83)</f>
        <v>0.64155078592486203</v>
      </c>
      <c r="AZ83" s="17">
        <f>AY83-$AY$164+1</f>
        <v>1.5560246227833128</v>
      </c>
      <c r="BA83" s="17">
        <f>PERCENTILE($L$2:$L$163, 0.02)</f>
        <v>-0.71261264336762919</v>
      </c>
      <c r="BB83" s="17">
        <f>PERCENTILE($L$2:$L$163, 0.98)</f>
        <v>1.6035625674371927</v>
      </c>
      <c r="BC83" s="17">
        <f>MIN(MAX(L83,BA83), BB83)</f>
        <v>0.893066681143316</v>
      </c>
      <c r="BD83" s="17">
        <f>BC83-$BC$164 + 1</f>
        <v>2.6056793245109451</v>
      </c>
      <c r="BE83" s="1">
        <v>0</v>
      </c>
      <c r="BF83" s="49">
        <v>0</v>
      </c>
      <c r="BG83" s="49">
        <v>0</v>
      </c>
      <c r="BH83" s="16">
        <v>1</v>
      </c>
      <c r="BI83" s="12">
        <f>(AZ83^4)*AV83*BE83</f>
        <v>0</v>
      </c>
      <c r="BJ83" s="12">
        <f>(BD83^4) *AT83*BF83</f>
        <v>0</v>
      </c>
      <c r="BK83" s="12">
        <f>(BD83^4)*AU83*BG83*BH83</f>
        <v>0</v>
      </c>
      <c r="BL83" s="12">
        <f>MIN(BI83, 0.05*BI$164)</f>
        <v>0</v>
      </c>
      <c r="BM83" s="12">
        <f>MIN(BJ83, 0.05*BJ$164)</f>
        <v>0</v>
      </c>
      <c r="BN83" s="12">
        <f>MIN(BK83, 0.05*BK$164)</f>
        <v>0</v>
      </c>
      <c r="BO83" s="9">
        <f>BL83/$BL$164</f>
        <v>0</v>
      </c>
      <c r="BP83" s="9">
        <f>BM83/$BM$164</f>
        <v>0</v>
      </c>
      <c r="BQ83" s="45">
        <f>BN83/$BN$164</f>
        <v>0</v>
      </c>
      <c r="BR83" s="16">
        <f>O83</f>
        <v>0</v>
      </c>
      <c r="BS83" s="55">
        <v>0</v>
      </c>
      <c r="BT83" s="10">
        <f>$D$170*BO83</f>
        <v>0</v>
      </c>
      <c r="BU83" s="14">
        <f>BT83-BS83</f>
        <v>0</v>
      </c>
      <c r="BV83" s="94">
        <f>IF(BU83&gt;1, 1, 0)</f>
        <v>0</v>
      </c>
      <c r="BW83" s="81">
        <f>IF(O83&lt;=0,P83, IF(O83=1,Q83, IF(O83=2,R83, IF(O83=3,S83, IF(O83-4,T83, IF(O83=5, U83, V83))))))</f>
        <v>2.06</v>
      </c>
      <c r="BX83" s="41">
        <f>IF(O83&lt;=0,AD83, IF(O83=1,AE83, IF(O83=2,AF83, IF(O83=3,AG83, IF(O83=4,AH83, IF(O83=5, AI83, AJ83))))))</f>
        <v>2.1</v>
      </c>
      <c r="BY83" s="80">
        <f>IF(O83&gt;=0,W83, IF(O83=-1,X83, IF(O83=-2,Y83, IF(O83=-3,Z83, IF(O83=-4,AA83, IF(O83=-5, AB83, AC83))))))</f>
        <v>2.4500000000000002</v>
      </c>
      <c r="BZ83" s="79">
        <f>IF(O83&gt;=0,AK83, IF(O83=-1,AL83, IF(O83=-2,AM83, IF(O83=-3,AN83, IF(O83=-4,AO83, IF(O83=-5, AP83, AQ83))))))</f>
        <v>2.36</v>
      </c>
      <c r="CA83" s="54">
        <f>IF(C83&gt;0, IF(BU83 &gt;0, BW83, BY83), IF(BU83&gt;0, BX83, BZ83))</f>
        <v>2.4500000000000002</v>
      </c>
      <c r="CB83" s="1">
        <f>BU83/CA83</f>
        <v>0</v>
      </c>
      <c r="CC83" s="42" t="e">
        <f>BS83/BT83</f>
        <v>#DIV/0!</v>
      </c>
      <c r="CD83" s="55">
        <v>2</v>
      </c>
      <c r="CE83" s="55">
        <v>3093</v>
      </c>
      <c r="CF83" s="55">
        <v>0</v>
      </c>
      <c r="CG83" s="6">
        <f>SUM(CD83:CF83)</f>
        <v>3095</v>
      </c>
      <c r="CH83" s="10">
        <f>BP83*$D$169</f>
        <v>0</v>
      </c>
      <c r="CI83" s="1">
        <f>CH83-CG83</f>
        <v>-3095</v>
      </c>
      <c r="CJ83" s="97">
        <f>IF(CI83&gt;1, 1, 0)</f>
        <v>0</v>
      </c>
      <c r="CK83" s="81">
        <f>IF(O83&lt;=0,Q83, IF(O83=1,R83, IF(O83=2,S83, IF(O83=3,T83, IF(O83=4,U83,V83)))))</f>
        <v>2.09</v>
      </c>
      <c r="CL83" s="41">
        <f>IF(O83&lt;=0,AE83, IF(O83=1,AF83, IF(O83=2,AG83, IF(O83=3,AH83, IF(O83=4,AI83,AJ83)))))</f>
        <v>2.12</v>
      </c>
      <c r="CM83" s="80">
        <f>IF(O83&gt;=0,X83, IF(O83=-1,Y83, IF(O83=-2,Z83, IF(O83=-3,AA83, IF(O83=-4,AB83, AC83)))))</f>
        <v>2.41</v>
      </c>
      <c r="CN83" s="79">
        <f>IF(O83&gt;=0,AL83, IF(O83=-1,AM83, IF(O83=-2,AN83, IF(O83=-3,AO83, IF(O83=-4,AP83, AQ83)))))</f>
        <v>2.33</v>
      </c>
      <c r="CO83" s="54">
        <f>IF(C83&gt;0, IF(CI83 &gt;0, CK83, CM83), IF(CI83&gt;0, CL83, CN83))</f>
        <v>2.41</v>
      </c>
      <c r="CP83" s="1">
        <f>CI83/CO83</f>
        <v>-1284.2323651452282</v>
      </c>
      <c r="CQ83" s="42" t="e">
        <f>CG83/CH83</f>
        <v>#DIV/0!</v>
      </c>
      <c r="CR83" s="11">
        <f>BS83+CG83+CT83</f>
        <v>3102</v>
      </c>
      <c r="CS83" s="47">
        <f>BT83+CH83+CU83</f>
        <v>0</v>
      </c>
      <c r="CT83" s="55">
        <v>7</v>
      </c>
      <c r="CU83" s="10">
        <f>BQ83*$D$172</f>
        <v>0</v>
      </c>
      <c r="CV83" s="30">
        <f>CU83-CT83</f>
        <v>-7</v>
      </c>
      <c r="CW83" s="97">
        <f>IF(CV83&gt;1, 1, 0)</f>
        <v>0</v>
      </c>
      <c r="CX83" s="81">
        <f>IF(O83&lt;=0,R83, IF(O83=1,S83, IF(O83=2,T83, IF(O83=3,U83, V83))))</f>
        <v>2.16</v>
      </c>
      <c r="CY83" s="41">
        <f>IF(O83&lt;=0,AF83, IF(O83=1,AG83, IF(O83=2,AH83, IF(O83=3,AI83, AJ83))))</f>
        <v>2.15</v>
      </c>
      <c r="CZ83" s="80">
        <f>IF(O83&gt;=0,Y83, IF(O83=-1,Z83, IF(O83=-2,AA83, IF(O83=-3,AB83,  AC83))))</f>
        <v>2.34</v>
      </c>
      <c r="DA83" s="79">
        <f>IF(O83&gt;=0,AM83, IF(O83=-1,AN83, IF(O83=-2,AO83, IF(O83=-3,AP83, AQ83))))</f>
        <v>2.2999999999999998</v>
      </c>
      <c r="DB83" s="54">
        <f>IF(C83&gt;0, IF(CV83 &gt;0, CX83, CZ83), IF(CV83&gt;0, CY83, DA83))</f>
        <v>2.34</v>
      </c>
      <c r="DC83" s="43">
        <f>CV83/DB83</f>
        <v>-2.9914529914529915</v>
      </c>
      <c r="DD83" s="44">
        <v>0</v>
      </c>
      <c r="DE83" s="10">
        <f>BQ83*$DD$167</f>
        <v>0</v>
      </c>
      <c r="DF83" s="30">
        <f>DE83-DD83</f>
        <v>0</v>
      </c>
      <c r="DG83" s="34">
        <f>DF83*(DF83&lt;&gt;0)</f>
        <v>0</v>
      </c>
      <c r="DH83" s="21">
        <f>DG83/$DG$164</f>
        <v>0</v>
      </c>
      <c r="DI83" s="89">
        <f>DH83 * $DF$164</f>
        <v>0</v>
      </c>
      <c r="DJ83" s="91">
        <f>DB83</f>
        <v>2.34</v>
      </c>
      <c r="DK83" s="43">
        <f>DI83/DJ83</f>
        <v>0</v>
      </c>
      <c r="DL83" s="16">
        <f>O83</f>
        <v>0</v>
      </c>
      <c r="DM83" s="53">
        <f>CR83+CT83</f>
        <v>3109</v>
      </c>
      <c r="DN83">
        <f>E83/$E$164</f>
        <v>9.1590534648735011E-3</v>
      </c>
      <c r="DO83">
        <f>MAX(0,K83)</f>
        <v>0.64155078592486203</v>
      </c>
      <c r="DP83">
        <f>DO83/$DO$164</f>
        <v>6.9841885578923015E-3</v>
      </c>
      <c r="DQ83">
        <f>DN83*DP83*BF83</f>
        <v>0</v>
      </c>
      <c r="DR83">
        <f>DQ83/$DQ$164</f>
        <v>0</v>
      </c>
      <c r="DS83" s="1">
        <f>$DS$166*DR83</f>
        <v>0</v>
      </c>
      <c r="DT83" s="55">
        <v>0</v>
      </c>
      <c r="DU83" s="1">
        <f>DS83-DT83</f>
        <v>0</v>
      </c>
      <c r="DV83" t="e">
        <f>DT83/DS83</f>
        <v>#DIV/0!</v>
      </c>
    </row>
    <row r="84" spans="1:126" x14ac:dyDescent="0.2">
      <c r="A84" s="23" t="s">
        <v>134</v>
      </c>
      <c r="B84">
        <v>1</v>
      </c>
      <c r="C84">
        <v>1</v>
      </c>
      <c r="D84">
        <v>0.80654988575780595</v>
      </c>
      <c r="E84">
        <v>0.19345011424219299</v>
      </c>
      <c r="F84">
        <v>0.95930670685757302</v>
      </c>
      <c r="G84">
        <v>0.12967581047381499</v>
      </c>
      <c r="H84">
        <v>0.58270989193682399</v>
      </c>
      <c r="I84">
        <v>0.274887936272251</v>
      </c>
      <c r="J84">
        <v>0.40427482209631299</v>
      </c>
      <c r="K84">
        <v>0.882363646340803</v>
      </c>
      <c r="L84">
        <v>0.89296668056557804</v>
      </c>
      <c r="M84">
        <f>HARMEAN(D84,F84:F84, I84)</f>
        <v>0.50674695818030124</v>
      </c>
      <c r="N84">
        <f>0.6*TAN(3*(1-M84) - 1.5)</f>
        <v>-1.2146183505310602E-2</v>
      </c>
      <c r="O84" s="83">
        <v>0</v>
      </c>
      <c r="P84">
        <v>212.79</v>
      </c>
      <c r="Q84">
        <v>215.59</v>
      </c>
      <c r="R84">
        <v>217.35</v>
      </c>
      <c r="S84">
        <v>218.81</v>
      </c>
      <c r="T84">
        <v>220.6</v>
      </c>
      <c r="U84">
        <v>222.73</v>
      </c>
      <c r="V84">
        <v>225.48</v>
      </c>
      <c r="W84" s="72">
        <v>233.73</v>
      </c>
      <c r="X84" s="68">
        <v>229.08</v>
      </c>
      <c r="Y84" s="68">
        <v>227.45</v>
      </c>
      <c r="Z84" s="68">
        <v>226.52</v>
      </c>
      <c r="AA84" s="68">
        <v>223.77</v>
      </c>
      <c r="AB84" s="68">
        <v>222.22</v>
      </c>
      <c r="AC84" s="68">
        <v>221.37</v>
      </c>
      <c r="AD84" s="76">
        <v>215.3</v>
      </c>
      <c r="AE84">
        <v>216.81</v>
      </c>
      <c r="AF84">
        <v>217.06</v>
      </c>
      <c r="AG84">
        <v>219.81</v>
      </c>
      <c r="AH84">
        <v>222</v>
      </c>
      <c r="AI84">
        <v>223.95</v>
      </c>
      <c r="AJ84">
        <v>240</v>
      </c>
      <c r="AK84" s="72">
        <v>236.14</v>
      </c>
      <c r="AL84">
        <v>232.28</v>
      </c>
      <c r="AM84">
        <v>230.11</v>
      </c>
      <c r="AN84">
        <v>226.74</v>
      </c>
      <c r="AO84">
        <v>225.59</v>
      </c>
      <c r="AP84">
        <v>222.89</v>
      </c>
      <c r="AQ84">
        <v>221.01</v>
      </c>
      <c r="AR84">
        <v>224.01</v>
      </c>
      <c r="AS84" s="87">
        <f>0.5 * (D84-MAX($D$3:$D$163))/(MIN($D$3:$D$163)-MAX($D$3:$D$163)) + 0.75</f>
        <v>0.84774033830202089</v>
      </c>
      <c r="AT84" s="17">
        <f>AZ84^N84</f>
        <v>0.9929072673602074</v>
      </c>
      <c r="AU84" s="17">
        <f>(AT84+AV84)/2</f>
        <v>0.99067140099387052</v>
      </c>
      <c r="AV84" s="17">
        <f>BD84^N84</f>
        <v>0.98843553462753364</v>
      </c>
      <c r="AW84" s="17">
        <f>PERCENTILE($K$2:$K$163, 0.05)</f>
        <v>8.5526163141549191E-2</v>
      </c>
      <c r="AX84" s="17">
        <f>PERCENTILE($K$2:$K$163, 0.95)</f>
        <v>0.95961795254787896</v>
      </c>
      <c r="AY84" s="17">
        <f>MIN(MAX(K84,AW84), AX84)</f>
        <v>0.882363646340803</v>
      </c>
      <c r="AZ84" s="17">
        <f>AY84-$AY$164+1</f>
        <v>1.796837483199254</v>
      </c>
      <c r="BA84" s="17">
        <f>PERCENTILE($L$2:$L$163, 0.02)</f>
        <v>-0.71261264336762919</v>
      </c>
      <c r="BB84" s="17">
        <f>PERCENTILE($L$2:$L$163, 0.98)</f>
        <v>1.6035625674371927</v>
      </c>
      <c r="BC84" s="17">
        <f>MIN(MAX(L84,BA84), BB84)</f>
        <v>0.89296668056557804</v>
      </c>
      <c r="BD84" s="17">
        <f>BC84-$BC$164 + 1</f>
        <v>2.605579323933207</v>
      </c>
      <c r="BE84" s="1">
        <v>1</v>
      </c>
      <c r="BF84" s="15">
        <v>1</v>
      </c>
      <c r="BG84" s="15">
        <v>1</v>
      </c>
      <c r="BH84" s="16">
        <v>1</v>
      </c>
      <c r="BI84" s="12">
        <f>(AZ84^4)*AV84*BE84</f>
        <v>10.303470802958643</v>
      </c>
      <c r="BJ84" s="12">
        <f>(BD84^4) *AT84*BF84</f>
        <v>45.764201240520947</v>
      </c>
      <c r="BK84" s="12">
        <f>(BD84^4)*AU84*BG84*BH84</f>
        <v>45.661147670767157</v>
      </c>
      <c r="BL84" s="12">
        <f>MIN(BI84, 0.05*BI$164)</f>
        <v>10.303470802958643</v>
      </c>
      <c r="BM84" s="12">
        <f>MIN(BJ84, 0.05*BJ$164)</f>
        <v>45.764201240520947</v>
      </c>
      <c r="BN84" s="12">
        <f>MIN(BK84, 0.05*BK$164)</f>
        <v>45.661147670767157</v>
      </c>
      <c r="BO84" s="9">
        <f>BL84/$BL$164</f>
        <v>2.8577628772737097E-2</v>
      </c>
      <c r="BP84" s="9">
        <f>BM84/$BM$164</f>
        <v>1.7613317650944555E-2</v>
      </c>
      <c r="BQ84" s="45">
        <f>BN84/$BN$164</f>
        <v>1.2762896234638969E-2</v>
      </c>
      <c r="BR84" s="16">
        <f>O84</f>
        <v>0</v>
      </c>
      <c r="BS84" s="55">
        <v>3136</v>
      </c>
      <c r="BT84" s="10">
        <f>$D$170*BO84</f>
        <v>2995.6647964691279</v>
      </c>
      <c r="BU84" s="14">
        <f>BT84-BS84</f>
        <v>-140.33520353087215</v>
      </c>
      <c r="BV84" s="94">
        <f>IF(BU84&gt;1, 1, 0)</f>
        <v>0</v>
      </c>
      <c r="BW84" s="81">
        <f>IF(O84&lt;=0,P84, IF(O84=1,Q84, IF(O84=2,R84, IF(O84=3,S84, IF(O84-4,T84, IF(O84=5, U84, V84))))))</f>
        <v>212.79</v>
      </c>
      <c r="BX84" s="41">
        <f>IF(O84&lt;=0,AD84, IF(O84=1,AE84, IF(O84=2,AF84, IF(O84=3,AG84, IF(O84=4,AH84, IF(O84=5, AI84, AJ84))))))</f>
        <v>215.3</v>
      </c>
      <c r="BY84" s="80">
        <f>IF(O84&gt;=0,W84, IF(O84=-1,X84, IF(O84=-2,Y84, IF(O84=-3,Z84, IF(O84=-4,AA84, IF(O84=-5, AB84, AC84))))))</f>
        <v>233.73</v>
      </c>
      <c r="BZ84" s="79">
        <f>IF(O84&gt;=0,AK84, IF(O84=-1,AL84, IF(O84=-2,AM84, IF(O84=-3,AN84, IF(O84=-4,AO84, IF(O84=-5, AP84, AQ84))))))</f>
        <v>236.14</v>
      </c>
      <c r="CA84" s="54">
        <f>IF(C84&gt;0, IF(BU84 &gt;0, BW84, BY84), IF(BU84&gt;0, BX84, BZ84))</f>
        <v>233.73</v>
      </c>
      <c r="CB84" s="1">
        <f>BU84/CA84</f>
        <v>-0.60041587956561915</v>
      </c>
      <c r="CC84" s="42">
        <f>BS84/BT84</f>
        <v>1.0468460969652813</v>
      </c>
      <c r="CD84" s="55">
        <v>224</v>
      </c>
      <c r="CE84" s="55">
        <v>1120</v>
      </c>
      <c r="CF84" s="55">
        <v>0</v>
      </c>
      <c r="CG84" s="6">
        <f>SUM(CD84:CF84)</f>
        <v>1344</v>
      </c>
      <c r="CH84" s="10">
        <f>BP84*$D$169</f>
        <v>2548.0608928802535</v>
      </c>
      <c r="CI84" s="1">
        <f>CH84-CG84</f>
        <v>1204.0608928802535</v>
      </c>
      <c r="CJ84" s="97">
        <f>IF(CI84&gt;1, 1, 0)</f>
        <v>1</v>
      </c>
      <c r="CK84" s="81">
        <f>IF(O84&lt;=0,Q84, IF(O84=1,R84, IF(O84=2,S84, IF(O84=3,T84, IF(O84=4,U84,V84)))))</f>
        <v>215.59</v>
      </c>
      <c r="CL84" s="41">
        <f>IF(O84&lt;=0,AE84, IF(O84=1,AF84, IF(O84=2,AG84, IF(O84=3,AH84, IF(O84=4,AI84,AJ84)))))</f>
        <v>216.81</v>
      </c>
      <c r="CM84" s="80">
        <f>IF(O84&gt;=0,X84, IF(O84=-1,Y84, IF(O84=-2,Z84, IF(O84=-3,AA84, IF(O84=-4,AB84, AC84)))))</f>
        <v>229.08</v>
      </c>
      <c r="CN84" s="79">
        <f>IF(O84&gt;=0,AL84, IF(O84=-1,AM84, IF(O84=-2,AN84, IF(O84=-3,AO84, IF(O84=-4,AP84, AQ84)))))</f>
        <v>232.28</v>
      </c>
      <c r="CO84" s="54">
        <f>IF(C84&gt;0, IF(CI84 &gt;0, CK84, CM84), IF(CI84&gt;0, CL84, CN84))</f>
        <v>215.59</v>
      </c>
      <c r="CP84" s="1">
        <f>CI84/CO84</f>
        <v>5.5849570614604271</v>
      </c>
      <c r="CQ84" s="42">
        <f>CG84/CH84</f>
        <v>0.527459922074618</v>
      </c>
      <c r="CR84" s="11">
        <f>BS84+CG84+CT84</f>
        <v>4704</v>
      </c>
      <c r="CS84" s="47">
        <f>BT84+CH84+CU84</f>
        <v>5639.1012813632906</v>
      </c>
      <c r="CT84" s="55">
        <v>224</v>
      </c>
      <c r="CU84" s="10">
        <f>BQ84*$D$172</f>
        <v>95.375592013908857</v>
      </c>
      <c r="CV84" s="30">
        <f>CU84-CT84</f>
        <v>-128.62440798609114</v>
      </c>
      <c r="CW84" s="97">
        <f>IF(CV84&gt;1, 1, 0)</f>
        <v>0</v>
      </c>
      <c r="CX84" s="81">
        <f>IF(O84&lt;=0,R84, IF(O84=1,S84, IF(O84=2,T84, IF(O84=3,U84, V84))))</f>
        <v>217.35</v>
      </c>
      <c r="CY84" s="41">
        <f>IF(O84&lt;=0,AF84, IF(O84=1,AG84, IF(O84=2,AH84, IF(O84=3,AI84, AJ84))))</f>
        <v>217.06</v>
      </c>
      <c r="CZ84" s="80">
        <f>IF(O84&gt;=0,Y84, IF(O84=-1,Z84, IF(O84=-2,AA84, IF(O84=-3,AB84,  AC84))))</f>
        <v>227.45</v>
      </c>
      <c r="DA84" s="79">
        <f>IF(O84&gt;=0,AM84, IF(O84=-1,AN84, IF(O84=-2,AO84, IF(O84=-3,AP84, AQ84))))</f>
        <v>230.11</v>
      </c>
      <c r="DB84" s="54">
        <f>IF(C84&gt;0, IF(CV84 &gt;0, CX84, CZ84), IF(CV84&gt;0, CY84, DA84))</f>
        <v>227.45</v>
      </c>
      <c r="DC84" s="43">
        <f>CV84/DB84</f>
        <v>-0.56550630022462589</v>
      </c>
      <c r="DD84" s="44">
        <v>0</v>
      </c>
      <c r="DE84" s="10">
        <f>BQ84*$DD$167</f>
        <v>59.059536552017747</v>
      </c>
      <c r="DF84" s="30">
        <f>DE84-DD84</f>
        <v>59.059536552017747</v>
      </c>
      <c r="DG84" s="34">
        <f>DF84*(DF84&lt;&gt;0)</f>
        <v>59.059536552017747</v>
      </c>
      <c r="DH84" s="21">
        <f>DG84/$DG$164</f>
        <v>1.2762896234638976E-2</v>
      </c>
      <c r="DI84" s="89">
        <f>DH84 * $DF$164</f>
        <v>59.05953655201774</v>
      </c>
      <c r="DJ84" s="91">
        <f>DB84</f>
        <v>227.45</v>
      </c>
      <c r="DK84" s="43">
        <f>DI84/DJ84</f>
        <v>0.25965942647622658</v>
      </c>
      <c r="DL84" s="16">
        <f>O84</f>
        <v>0</v>
      </c>
      <c r="DM84" s="53">
        <f>CR84+CT84</f>
        <v>4928</v>
      </c>
      <c r="DN84">
        <f>E84/$E$164</f>
        <v>3.9456097043084736E-3</v>
      </c>
      <c r="DO84">
        <f>MAX(0,K84)</f>
        <v>0.882363646340803</v>
      </c>
      <c r="DP84">
        <f>DO84/$DO$164</f>
        <v>9.6057774659094944E-3</v>
      </c>
      <c r="DQ84">
        <f>DN84*DP84*BF84</f>
        <v>3.7900648786920156E-5</v>
      </c>
      <c r="DR84">
        <f>DQ84/$DQ$164</f>
        <v>1.0158875761161089E-2</v>
      </c>
      <c r="DS84" s="1">
        <f>$DS$166*DR84</f>
        <v>806.18028672462674</v>
      </c>
      <c r="DT84" s="55">
        <v>1792</v>
      </c>
      <c r="DU84" s="1">
        <f>DS84-DT84</f>
        <v>-985.81971327537326</v>
      </c>
      <c r="DV84">
        <f>DT84/DS84</f>
        <v>2.2228278581216503</v>
      </c>
    </row>
    <row r="85" spans="1:126" x14ac:dyDescent="0.2">
      <c r="A85" s="23" t="s">
        <v>118</v>
      </c>
      <c r="B85">
        <v>1</v>
      </c>
      <c r="C85">
        <v>1</v>
      </c>
      <c r="D85">
        <v>0.99161006791849704</v>
      </c>
      <c r="E85">
        <v>8.3899320815021793E-3</v>
      </c>
      <c r="F85">
        <v>0.99483512117600303</v>
      </c>
      <c r="G85">
        <v>0.959256163811115</v>
      </c>
      <c r="H85">
        <v>0.79983284580025005</v>
      </c>
      <c r="I85">
        <v>0.87592498956958398</v>
      </c>
      <c r="J85">
        <v>0.70851767306139302</v>
      </c>
      <c r="K85">
        <v>0.79397461795076196</v>
      </c>
      <c r="L85">
        <v>0.99624934418503197</v>
      </c>
      <c r="M85">
        <f>HARMEAN(D85,F85:F85, I85)</f>
        <v>0.95078035713097753</v>
      </c>
      <c r="N85">
        <f>0.6*TAN(3*(1-M85) - 1.5)</f>
        <v>-2.7027271760311278</v>
      </c>
      <c r="O85" s="83">
        <v>-2</v>
      </c>
      <c r="P85">
        <v>1181.5899999999999</v>
      </c>
      <c r="Q85">
        <v>1189.76</v>
      </c>
      <c r="R85">
        <v>1198.0999999999999</v>
      </c>
      <c r="S85">
        <v>1204.05</v>
      </c>
      <c r="T85">
        <v>1215.1199999999999</v>
      </c>
      <c r="U85">
        <v>1218.55</v>
      </c>
      <c r="V85">
        <v>1238.92</v>
      </c>
      <c r="W85" s="72">
        <v>1255.5999999999999</v>
      </c>
      <c r="X85" s="68">
        <v>1248.23</v>
      </c>
      <c r="Y85" s="68">
        <v>1243.81</v>
      </c>
      <c r="Z85" s="68">
        <v>1240.3800000000001</v>
      </c>
      <c r="AA85" s="68">
        <v>1228.08</v>
      </c>
      <c r="AB85" s="68">
        <v>1217.0899999999999</v>
      </c>
      <c r="AC85" s="68">
        <v>1201.31</v>
      </c>
      <c r="AD85" s="76">
        <v>1192.98</v>
      </c>
      <c r="AE85">
        <v>1198.52</v>
      </c>
      <c r="AF85">
        <v>1204.45</v>
      </c>
      <c r="AG85">
        <v>1207.4100000000001</v>
      </c>
      <c r="AH85">
        <v>1211.74</v>
      </c>
      <c r="AI85">
        <v>1219.8599999999999</v>
      </c>
      <c r="AJ85">
        <v>1246.56</v>
      </c>
      <c r="AK85" s="72">
        <v>1269.8399999999999</v>
      </c>
      <c r="AL85">
        <v>1255.3399999999999</v>
      </c>
      <c r="AM85">
        <v>1254.1099999999999</v>
      </c>
      <c r="AN85">
        <v>1245.83</v>
      </c>
      <c r="AO85">
        <v>1239.52</v>
      </c>
      <c r="AP85">
        <v>1223.99</v>
      </c>
      <c r="AQ85">
        <v>1207.9100000000001</v>
      </c>
      <c r="AR85">
        <v>1221.27</v>
      </c>
      <c r="AS85" s="87">
        <f>0.5 * (D85-MAX($D$3:$D$163))/(MIN($D$3:$D$163)-MAX($D$3:$D$163)) + 0.75</f>
        <v>0.75423899878885792</v>
      </c>
      <c r="AT85" s="17">
        <f>AZ85^N85</f>
        <v>0.23514761422695829</v>
      </c>
      <c r="AU85" s="17">
        <f>(AT85+AV85)/2</f>
        <v>0.15140093654780196</v>
      </c>
      <c r="AV85" s="17">
        <f>BD85^N85</f>
        <v>6.7654258868645623E-2</v>
      </c>
      <c r="AW85" s="17">
        <f>PERCENTILE($K$2:$K$163, 0.05)</f>
        <v>8.5526163141549191E-2</v>
      </c>
      <c r="AX85" s="17">
        <f>PERCENTILE($K$2:$K$163, 0.95)</f>
        <v>0.95961795254787896</v>
      </c>
      <c r="AY85" s="17">
        <f>MIN(MAX(K85,AW85), AX85)</f>
        <v>0.79397461795076196</v>
      </c>
      <c r="AZ85" s="17">
        <f>AY85-$AY$164+1</f>
        <v>1.7084484548092127</v>
      </c>
      <c r="BA85" s="17">
        <f>PERCENTILE($L$2:$L$163, 0.02)</f>
        <v>-0.71261264336762919</v>
      </c>
      <c r="BB85" s="17">
        <f>PERCENTILE($L$2:$L$163, 0.98)</f>
        <v>1.6035625674371927</v>
      </c>
      <c r="BC85" s="17">
        <f>MIN(MAX(L85,BA85), BB85)</f>
        <v>0.99624934418503197</v>
      </c>
      <c r="BD85" s="17">
        <f>BC85-$BC$164 + 1</f>
        <v>2.7088619875526612</v>
      </c>
      <c r="BE85" s="1">
        <v>1</v>
      </c>
      <c r="BF85" s="15">
        <v>1</v>
      </c>
      <c r="BG85" s="15">
        <v>1</v>
      </c>
      <c r="BH85" s="16">
        <v>1</v>
      </c>
      <c r="BI85" s="12">
        <f>(AZ85^4)*AV85*BE85</f>
        <v>0.57637171791535846</v>
      </c>
      <c r="BJ85" s="12">
        <f>(BD85^4) *AT85*BF85</f>
        <v>12.661585517483362</v>
      </c>
      <c r="BK85" s="12">
        <f>(BD85^4)*AU85*BG85*BH85</f>
        <v>8.1522234951397454</v>
      </c>
      <c r="BL85" s="12">
        <f>MIN(BI85, 0.05*BI$164)</f>
        <v>0.57637171791535846</v>
      </c>
      <c r="BM85" s="12">
        <f>MIN(BJ85, 0.05*BJ$164)</f>
        <v>12.661585517483362</v>
      </c>
      <c r="BN85" s="12">
        <f>MIN(BK85, 0.05*BK$164)</f>
        <v>8.1522234951397454</v>
      </c>
      <c r="BO85" s="9">
        <f>BL85/$BL$164</f>
        <v>1.5986202421188122E-3</v>
      </c>
      <c r="BP85" s="9">
        <f>BM85/$BM$164</f>
        <v>4.8730781186796263E-3</v>
      </c>
      <c r="BQ85" s="45">
        <f>BN85/$BN$164</f>
        <v>2.27865456427557E-3</v>
      </c>
      <c r="BR85" s="16">
        <f>O85</f>
        <v>-2</v>
      </c>
      <c r="BS85" s="55">
        <v>1221</v>
      </c>
      <c r="BT85" s="10">
        <f>$D$170*BO85</f>
        <v>167.57619816263039</v>
      </c>
      <c r="BU85" s="14">
        <f>BT85-BS85</f>
        <v>-1053.4238018373696</v>
      </c>
      <c r="BV85" s="94">
        <f>IF(BU85&gt;1, 1, 0)</f>
        <v>0</v>
      </c>
      <c r="BW85" s="81">
        <f>IF(O85&lt;=0,P85, IF(O85=1,Q85, IF(O85=2,R85, IF(O85=3,S85, IF(O85-4,T85, IF(O85=5, U85, V85))))))</f>
        <v>1181.5899999999999</v>
      </c>
      <c r="BX85" s="41">
        <f>IF(O85&lt;=0,AD85, IF(O85=1,AE85, IF(O85=2,AF85, IF(O85=3,AG85, IF(O85=4,AH85, IF(O85=5, AI85, AJ85))))))</f>
        <v>1192.98</v>
      </c>
      <c r="BY85" s="80">
        <f>IF(O85&gt;=0,W85, IF(O85=-1,X85, IF(O85=-2,Y85, IF(O85=-3,Z85, IF(O85=-4,AA85, IF(O85=-5, AB85, AC85))))))</f>
        <v>1243.81</v>
      </c>
      <c r="BZ85" s="79">
        <f>IF(O85&gt;=0,AK85, IF(O85=-1,AL85, IF(O85=-2,AM85, IF(O85=-3,AN85, IF(O85=-4,AO85, IF(O85=-5, AP85, AQ85))))))</f>
        <v>1254.1099999999999</v>
      </c>
      <c r="CA85" s="54">
        <f>IF(C85&gt;0, IF(BU85 &gt;0, BW85, BY85), IF(BU85&gt;0, BX85, BZ85))</f>
        <v>1243.81</v>
      </c>
      <c r="CB85" s="1">
        <f>BU85/CA85</f>
        <v>-0.84693305395307139</v>
      </c>
      <c r="CC85" s="42">
        <f>BS85/BT85</f>
        <v>7.2862376243614042</v>
      </c>
      <c r="CD85" s="55">
        <v>0</v>
      </c>
      <c r="CE85" s="55">
        <v>1221</v>
      </c>
      <c r="CF85" s="55">
        <v>0</v>
      </c>
      <c r="CG85" s="6">
        <f>SUM(CD85:CF85)</f>
        <v>1221</v>
      </c>
      <c r="CH85" s="10">
        <f>BP85*$D$169</f>
        <v>704.97222773315229</v>
      </c>
      <c r="CI85" s="1">
        <f>CH85-CG85</f>
        <v>-516.02777226684771</v>
      </c>
      <c r="CJ85" s="97">
        <f>IF(CI85&gt;1, 1, 0)</f>
        <v>0</v>
      </c>
      <c r="CK85" s="81">
        <f>IF(O85&lt;=0,Q85, IF(O85=1,R85, IF(O85=2,S85, IF(O85=3,T85, IF(O85=4,U85,V85)))))</f>
        <v>1189.76</v>
      </c>
      <c r="CL85" s="41">
        <f>IF(O85&lt;=0,AE85, IF(O85=1,AF85, IF(O85=2,AG85, IF(O85=3,AH85, IF(O85=4,AI85,AJ85)))))</f>
        <v>1198.52</v>
      </c>
      <c r="CM85" s="80">
        <f>IF(O85&gt;=0,X85, IF(O85=-1,Y85, IF(O85=-2,Z85, IF(O85=-3,AA85, IF(O85=-4,AB85, AC85)))))</f>
        <v>1240.3800000000001</v>
      </c>
      <c r="CN85" s="79">
        <f>IF(O85&gt;=0,AL85, IF(O85=-1,AM85, IF(O85=-2,AN85, IF(O85=-3,AO85, IF(O85=-4,AP85, AQ85)))))</f>
        <v>1245.83</v>
      </c>
      <c r="CO85" s="54">
        <f>IF(C85&gt;0, IF(CI85 &gt;0, CK85, CM85), IF(CI85&gt;0, CL85, CN85))</f>
        <v>1240.3800000000001</v>
      </c>
      <c r="CP85" s="1">
        <f>CI85/CO85</f>
        <v>-0.41602393804063886</v>
      </c>
      <c r="CQ85" s="42">
        <f>CG85/CH85</f>
        <v>1.7319831221240332</v>
      </c>
      <c r="CR85" s="11">
        <f>BS85+CG85+CT85</f>
        <v>2442</v>
      </c>
      <c r="CS85" s="47">
        <f>BT85+CH85+CU85</f>
        <v>889.57653801606625</v>
      </c>
      <c r="CT85" s="55">
        <v>0</v>
      </c>
      <c r="CU85" s="10">
        <f>BQ85*$D$172</f>
        <v>17.028112120283623</v>
      </c>
      <c r="CV85" s="30">
        <f>CU85-CT85</f>
        <v>17.028112120283623</v>
      </c>
      <c r="CW85" s="97">
        <f>IF(CV85&gt;1, 1, 0)</f>
        <v>1</v>
      </c>
      <c r="CX85" s="81">
        <f>IF(O85&lt;=0,R85, IF(O85=1,S85, IF(O85=2,T85, IF(O85=3,U85, V85))))</f>
        <v>1198.0999999999999</v>
      </c>
      <c r="CY85" s="41">
        <f>IF(O85&lt;=0,AF85, IF(O85=1,AG85, IF(O85=2,AH85, IF(O85=3,AI85, AJ85))))</f>
        <v>1204.45</v>
      </c>
      <c r="CZ85" s="80">
        <f>IF(O85&gt;=0,Y85, IF(O85=-1,Z85, IF(O85=-2,AA85, IF(O85=-3,AB85,  AC85))))</f>
        <v>1228.08</v>
      </c>
      <c r="DA85" s="79">
        <f>IF(O85&gt;=0,AM85, IF(O85=-1,AN85, IF(O85=-2,AO85, IF(O85=-3,AP85, AQ85))))</f>
        <v>1239.52</v>
      </c>
      <c r="DB85" s="54">
        <f>IF(C85&gt;0, IF(CV85 &gt;0, CX85, CZ85), IF(CV85&gt;0, CY85, DA85))</f>
        <v>1198.0999999999999</v>
      </c>
      <c r="DC85" s="43">
        <f>CV85/DB85</f>
        <v>1.4212596711696539E-2</v>
      </c>
      <c r="DD85" s="44">
        <v>0</v>
      </c>
      <c r="DE85" s="10">
        <f>BQ85*$DD$167</f>
        <v>10.544337276911342</v>
      </c>
      <c r="DF85" s="30">
        <f>DE85-DD85</f>
        <v>10.544337276911342</v>
      </c>
      <c r="DG85" s="34">
        <f>DF85*(DF85&lt;&gt;0)</f>
        <v>10.544337276911342</v>
      </c>
      <c r="DH85" s="21">
        <f>DG85/$DG$164</f>
        <v>2.2786545642755713E-3</v>
      </c>
      <c r="DI85" s="89">
        <f>DH85 * $DF$164</f>
        <v>10.544337276911342</v>
      </c>
      <c r="DJ85" s="91">
        <f>DB85</f>
        <v>1198.0999999999999</v>
      </c>
      <c r="DK85" s="43">
        <f>DI85/DJ85</f>
        <v>8.8008824613232152E-3</v>
      </c>
      <c r="DL85" s="16">
        <f>O85</f>
        <v>-2</v>
      </c>
      <c r="DM85" s="53">
        <f>CR85+CT85</f>
        <v>2442</v>
      </c>
      <c r="DN85">
        <f>E85/$E$164</f>
        <v>1.7112110566044775E-4</v>
      </c>
      <c r="DO85">
        <f>MAX(0,K85)</f>
        <v>0.79397461795076196</v>
      </c>
      <c r="DP85">
        <f>DO85/$DO$164</f>
        <v>8.6435377582065355E-3</v>
      </c>
      <c r="DQ85">
        <f>DN85*DP85*BF85</f>
        <v>1.4790917380021301E-6</v>
      </c>
      <c r="DR85">
        <f>DQ85/$DQ$164</f>
        <v>3.9645519764582601E-4</v>
      </c>
      <c r="DS85" s="1">
        <f>$DS$166*DR85</f>
        <v>31.461588115243462</v>
      </c>
      <c r="DT85" s="55">
        <v>0</v>
      </c>
      <c r="DU85" s="1">
        <f>DS85-DT85</f>
        <v>31.461588115243462</v>
      </c>
      <c r="DV85">
        <f>DT85/DS85</f>
        <v>0</v>
      </c>
    </row>
    <row r="86" spans="1:126" x14ac:dyDescent="0.2">
      <c r="A86" s="23" t="s">
        <v>180</v>
      </c>
      <c r="B86">
        <v>1</v>
      </c>
      <c r="C86">
        <v>1</v>
      </c>
      <c r="D86">
        <v>0.43827407111466199</v>
      </c>
      <c r="E86">
        <v>0.56172592888533701</v>
      </c>
      <c r="F86">
        <v>0.28941082802547702</v>
      </c>
      <c r="G86">
        <v>8.0860844128708698E-2</v>
      </c>
      <c r="H86">
        <v>0.13079816130380201</v>
      </c>
      <c r="I86">
        <v>0.102841867609979</v>
      </c>
      <c r="J86">
        <v>0.17252115829860001</v>
      </c>
      <c r="K86">
        <v>0.62089382238133195</v>
      </c>
      <c r="L86">
        <v>0.69247603503597099</v>
      </c>
      <c r="M86">
        <f>HARMEAN(D86,F86:F86, I86)</f>
        <v>0.19404113496476014</v>
      </c>
      <c r="N86">
        <f>0.6*TAN(3*(1-M86) - 1.5)</f>
        <v>0.78449653182464663</v>
      </c>
      <c r="O86" s="83">
        <v>0</v>
      </c>
      <c r="P86">
        <v>4.18</v>
      </c>
      <c r="Q86">
        <v>4.3</v>
      </c>
      <c r="R86">
        <v>4.34</v>
      </c>
      <c r="S86">
        <v>4.41</v>
      </c>
      <c r="T86">
        <v>4.4400000000000004</v>
      </c>
      <c r="U86">
        <v>4.5</v>
      </c>
      <c r="V86">
        <v>4.6900000000000004</v>
      </c>
      <c r="W86" s="72">
        <v>4.66</v>
      </c>
      <c r="X86" s="68">
        <v>4.6399999999999997</v>
      </c>
      <c r="Y86" s="68">
        <v>4.62</v>
      </c>
      <c r="Z86" s="68">
        <v>4.55</v>
      </c>
      <c r="AA86" s="68">
        <v>4.49</v>
      </c>
      <c r="AB86" s="68">
        <v>4.46</v>
      </c>
      <c r="AC86" s="68">
        <v>4.3</v>
      </c>
      <c r="AD86" s="76">
        <v>4.32</v>
      </c>
      <c r="AE86">
        <v>4.3600000000000003</v>
      </c>
      <c r="AF86">
        <v>4.37</v>
      </c>
      <c r="AG86">
        <v>4.41</v>
      </c>
      <c r="AH86">
        <v>4.4400000000000004</v>
      </c>
      <c r="AI86">
        <v>4.47</v>
      </c>
      <c r="AJ86">
        <v>4.5</v>
      </c>
      <c r="AK86" s="72">
        <v>4.79</v>
      </c>
      <c r="AL86">
        <v>4.72</v>
      </c>
      <c r="AM86">
        <v>4.67</v>
      </c>
      <c r="AN86">
        <v>4.63</v>
      </c>
      <c r="AO86">
        <v>4.53</v>
      </c>
      <c r="AP86">
        <v>4.49</v>
      </c>
      <c r="AQ86">
        <v>4.4800000000000004</v>
      </c>
      <c r="AR86">
        <v>4.49</v>
      </c>
      <c r="AS86" s="87">
        <f>0.5 * (D86-MAX($D$3:$D$163))/(MIN($D$3:$D$163)-MAX($D$3:$D$163)) + 0.75</f>
        <v>1.0338110617682683</v>
      </c>
      <c r="AT86" s="17">
        <f>AZ86^N86</f>
        <v>1.3998547423765464</v>
      </c>
      <c r="AU86" s="17">
        <f>(AT86+AV86)/2</f>
        <v>1.6952549223123872</v>
      </c>
      <c r="AV86" s="17">
        <f>BD86^N86</f>
        <v>1.9906551022482277</v>
      </c>
      <c r="AW86" s="17">
        <f>PERCENTILE($K$2:$K$163, 0.05)</f>
        <v>8.5526163141549191E-2</v>
      </c>
      <c r="AX86" s="17">
        <f>PERCENTILE($K$2:$K$163, 0.95)</f>
        <v>0.95961795254787896</v>
      </c>
      <c r="AY86" s="17">
        <f>MIN(MAX(K86,AW86), AX86)</f>
        <v>0.62089382238133195</v>
      </c>
      <c r="AZ86" s="17">
        <f>AY86-$AY$164+1</f>
        <v>1.5353676592397827</v>
      </c>
      <c r="BA86" s="17">
        <f>PERCENTILE($L$2:$L$163, 0.02)</f>
        <v>-0.71261264336762919</v>
      </c>
      <c r="BB86" s="17">
        <f>PERCENTILE($L$2:$L$163, 0.98)</f>
        <v>1.6035625674371927</v>
      </c>
      <c r="BC86" s="17">
        <f>MIN(MAX(L86,BA86), BB86)</f>
        <v>0.69247603503597099</v>
      </c>
      <c r="BD86" s="17">
        <f>BC86-$BC$164 + 1</f>
        <v>2.4050886784036001</v>
      </c>
      <c r="BE86" s="1">
        <v>0</v>
      </c>
      <c r="BF86" s="49">
        <v>0</v>
      </c>
      <c r="BG86" s="49">
        <v>0</v>
      </c>
      <c r="BH86" s="16">
        <v>1</v>
      </c>
      <c r="BI86" s="12">
        <f>(AZ86^4)*AV86*BE86</f>
        <v>0</v>
      </c>
      <c r="BJ86" s="12">
        <f>(BD86^4) *AT86*BF86</f>
        <v>0</v>
      </c>
      <c r="BK86" s="12">
        <f>(BD86^4)*AU86*BG86*BH86</f>
        <v>0</v>
      </c>
      <c r="BL86" s="12">
        <f>MIN(BI86, 0.05*BI$164)</f>
        <v>0</v>
      </c>
      <c r="BM86" s="12">
        <f>MIN(BJ86, 0.05*BJ$164)</f>
        <v>0</v>
      </c>
      <c r="BN86" s="12">
        <f>MIN(BK86, 0.05*BK$164)</f>
        <v>0</v>
      </c>
      <c r="BO86" s="9">
        <f>BL86/$BL$164</f>
        <v>0</v>
      </c>
      <c r="BP86" s="9">
        <f>BM86/$BM$164</f>
        <v>0</v>
      </c>
      <c r="BQ86" s="45">
        <f>BN86/$BN$164</f>
        <v>0</v>
      </c>
      <c r="BR86" s="16">
        <f>O86</f>
        <v>0</v>
      </c>
      <c r="BS86" s="55">
        <v>0</v>
      </c>
      <c r="BT86" s="10">
        <f>$D$170*BO86</f>
        <v>0</v>
      </c>
      <c r="BU86" s="14">
        <f>BT86-BS86</f>
        <v>0</v>
      </c>
      <c r="BV86" s="94">
        <f>IF(BU86&gt;1, 1, 0)</f>
        <v>0</v>
      </c>
      <c r="BW86" s="81">
        <f>IF(O86&lt;=0,P86, IF(O86=1,Q86, IF(O86=2,R86, IF(O86=3,S86, IF(O86-4,T86, IF(O86=5, U86, V86))))))</f>
        <v>4.18</v>
      </c>
      <c r="BX86" s="41">
        <f>IF(O86&lt;=0,AD86, IF(O86=1,AE86, IF(O86=2,AF86, IF(O86=3,AG86, IF(O86=4,AH86, IF(O86=5, AI86, AJ86))))))</f>
        <v>4.32</v>
      </c>
      <c r="BY86" s="80">
        <f>IF(O86&gt;=0,W86, IF(O86=-1,X86, IF(O86=-2,Y86, IF(O86=-3,Z86, IF(O86=-4,AA86, IF(O86=-5, AB86, AC86))))))</f>
        <v>4.66</v>
      </c>
      <c r="BZ86" s="79">
        <f>IF(O86&gt;=0,AK86, IF(O86=-1,AL86, IF(O86=-2,AM86, IF(O86=-3,AN86, IF(O86=-4,AO86, IF(O86=-5, AP86, AQ86))))))</f>
        <v>4.79</v>
      </c>
      <c r="CA86" s="54">
        <f>IF(C86&gt;0, IF(BU86 &gt;0, BW86, BY86), IF(BU86&gt;0, BX86, BZ86))</f>
        <v>4.66</v>
      </c>
      <c r="CB86" s="1">
        <f>BU86/CA86</f>
        <v>0</v>
      </c>
      <c r="CC86" s="42" t="e">
        <f>BS86/BT86</f>
        <v>#DIV/0!</v>
      </c>
      <c r="CD86" s="55">
        <v>0</v>
      </c>
      <c r="CE86" s="55">
        <v>880</v>
      </c>
      <c r="CF86" s="55">
        <v>99</v>
      </c>
      <c r="CG86" s="6">
        <f>SUM(CD86:CF86)</f>
        <v>979</v>
      </c>
      <c r="CH86" s="10">
        <f>BP86*$D$169</f>
        <v>0</v>
      </c>
      <c r="CI86" s="1">
        <f>CH86-CG86</f>
        <v>-979</v>
      </c>
      <c r="CJ86" s="97">
        <f>IF(CI86&gt;1, 1, 0)</f>
        <v>0</v>
      </c>
      <c r="CK86" s="81">
        <f>IF(O86&lt;=0,Q86, IF(O86=1,R86, IF(O86=2,S86, IF(O86=3,T86, IF(O86=4,U86,V86)))))</f>
        <v>4.3</v>
      </c>
      <c r="CL86" s="41">
        <f>IF(O86&lt;=0,AE86, IF(O86=1,AF86, IF(O86=2,AG86, IF(O86=3,AH86, IF(O86=4,AI86,AJ86)))))</f>
        <v>4.3600000000000003</v>
      </c>
      <c r="CM86" s="80">
        <f>IF(O86&gt;=0,X86, IF(O86=-1,Y86, IF(O86=-2,Z86, IF(O86=-3,AA86, IF(O86=-4,AB86, AC86)))))</f>
        <v>4.6399999999999997</v>
      </c>
      <c r="CN86" s="79">
        <f>IF(O86&gt;=0,AL86, IF(O86=-1,AM86, IF(O86=-2,AN86, IF(O86=-3,AO86, IF(O86=-4,AP86, AQ86)))))</f>
        <v>4.72</v>
      </c>
      <c r="CO86" s="54">
        <f>IF(C86&gt;0, IF(CI86 &gt;0, CK86, CM86), IF(CI86&gt;0, CL86, CN86))</f>
        <v>4.6399999999999997</v>
      </c>
      <c r="CP86" s="1">
        <f>CI86/CO86</f>
        <v>-210.99137931034485</v>
      </c>
      <c r="CQ86" s="42" t="e">
        <f>CG86/CH86</f>
        <v>#DIV/0!</v>
      </c>
      <c r="CR86" s="11">
        <f>BS86+CG86+CT86</f>
        <v>1033</v>
      </c>
      <c r="CS86" s="47">
        <f>BT86+CH86+CU86</f>
        <v>0</v>
      </c>
      <c r="CT86" s="55">
        <v>54</v>
      </c>
      <c r="CU86" s="10">
        <f>BQ86*$D$172</f>
        <v>0</v>
      </c>
      <c r="CV86" s="30">
        <f>CU86-CT86</f>
        <v>-54</v>
      </c>
      <c r="CW86" s="97">
        <f>IF(CV86&gt;1, 1, 0)</f>
        <v>0</v>
      </c>
      <c r="CX86" s="81">
        <f>IF(O86&lt;=0,R86, IF(O86=1,S86, IF(O86=2,T86, IF(O86=3,U86, V86))))</f>
        <v>4.34</v>
      </c>
      <c r="CY86" s="41">
        <f>IF(O86&lt;=0,AF86, IF(O86=1,AG86, IF(O86=2,AH86, IF(O86=3,AI86, AJ86))))</f>
        <v>4.37</v>
      </c>
      <c r="CZ86" s="80">
        <f>IF(O86&gt;=0,Y86, IF(O86=-1,Z86, IF(O86=-2,AA86, IF(O86=-3,AB86,  AC86))))</f>
        <v>4.62</v>
      </c>
      <c r="DA86" s="79">
        <f>IF(O86&gt;=0,AM86, IF(O86=-1,AN86, IF(O86=-2,AO86, IF(O86=-3,AP86, AQ86))))</f>
        <v>4.67</v>
      </c>
      <c r="DB86" s="54">
        <f>IF(C86&gt;0, IF(CV86 &gt;0, CX86, CZ86), IF(CV86&gt;0, CY86, DA86))</f>
        <v>4.62</v>
      </c>
      <c r="DC86" s="43">
        <f>CV86/DB86</f>
        <v>-11.688311688311687</v>
      </c>
      <c r="DD86" s="44">
        <v>0</v>
      </c>
      <c r="DE86" s="10">
        <f>BQ86*$DD$167</f>
        <v>0</v>
      </c>
      <c r="DF86" s="30">
        <f>DE86-DD86</f>
        <v>0</v>
      </c>
      <c r="DG86" s="34">
        <f>DF86*(DF86&lt;&gt;0)</f>
        <v>0</v>
      </c>
      <c r="DH86" s="21">
        <f>DG86/$DG$164</f>
        <v>0</v>
      </c>
      <c r="DI86" s="89">
        <f>DH86 * $DF$164</f>
        <v>0</v>
      </c>
      <c r="DJ86" s="91">
        <f>DB86</f>
        <v>4.62</v>
      </c>
      <c r="DK86" s="43">
        <f>DI86/DJ86</f>
        <v>0</v>
      </c>
      <c r="DL86" s="16">
        <f>O86</f>
        <v>0</v>
      </c>
      <c r="DM86" s="53">
        <f>CR86+CT86</f>
        <v>1087</v>
      </c>
      <c r="DN86">
        <f>E86/$E$164</f>
        <v>1.1456965455170942E-2</v>
      </c>
      <c r="DO86">
        <f>MAX(0,K86)</f>
        <v>0.62089382238133195</v>
      </c>
      <c r="DP86">
        <f>DO86/$DO$164</f>
        <v>6.7593082653468906E-3</v>
      </c>
      <c r="DQ86">
        <f>DN86*DP86*BF86</f>
        <v>0</v>
      </c>
      <c r="DR86">
        <f>DQ86/$DQ$164</f>
        <v>0</v>
      </c>
      <c r="DS86" s="1">
        <f>$DS$166*DR86</f>
        <v>0</v>
      </c>
      <c r="DT86" s="55">
        <v>0</v>
      </c>
      <c r="DU86" s="1">
        <f>DS86-DT86</f>
        <v>0</v>
      </c>
      <c r="DV86" t="e">
        <f>DT86/DS86</f>
        <v>#DIV/0!</v>
      </c>
    </row>
    <row r="87" spans="1:126" x14ac:dyDescent="0.2">
      <c r="A87" s="23" t="s">
        <v>290</v>
      </c>
      <c r="B87">
        <v>1</v>
      </c>
      <c r="C87">
        <v>1</v>
      </c>
      <c r="D87">
        <v>0.663204155013983</v>
      </c>
      <c r="E87">
        <v>0.336795844986016</v>
      </c>
      <c r="F87">
        <v>0.64958283671036898</v>
      </c>
      <c r="G87">
        <v>0.62996239030505596</v>
      </c>
      <c r="H87">
        <v>0.18094442122858301</v>
      </c>
      <c r="I87">
        <v>0.3376213561218</v>
      </c>
      <c r="J87">
        <v>0.244761296015723</v>
      </c>
      <c r="K87">
        <v>0.39566422172353999</v>
      </c>
      <c r="L87">
        <v>1.4599551530016901</v>
      </c>
      <c r="M87">
        <f>HARMEAN(D87,F87:F87, I87)</f>
        <v>0.49923626761198792</v>
      </c>
      <c r="N87">
        <f>0.6*TAN(3*(1-M87) - 1.5)</f>
        <v>1.3747207039934005E-3</v>
      </c>
      <c r="O87" s="83">
        <v>0</v>
      </c>
      <c r="P87">
        <v>28.68</v>
      </c>
      <c r="Q87">
        <v>28.9</v>
      </c>
      <c r="R87">
        <v>29</v>
      </c>
      <c r="S87">
        <v>29.06</v>
      </c>
      <c r="T87">
        <v>29.11</v>
      </c>
      <c r="U87">
        <v>29.28</v>
      </c>
      <c r="V87">
        <v>29.71</v>
      </c>
      <c r="W87" s="72">
        <v>30.13</v>
      </c>
      <c r="X87" s="68">
        <v>29.91</v>
      </c>
      <c r="Y87" s="68">
        <v>29.88</v>
      </c>
      <c r="Z87" s="68">
        <v>29.78</v>
      </c>
      <c r="AA87" s="68">
        <v>29.62</v>
      </c>
      <c r="AB87" s="68">
        <v>29.52</v>
      </c>
      <c r="AC87" s="68">
        <v>29.29</v>
      </c>
      <c r="AD87" s="76">
        <v>28.82</v>
      </c>
      <c r="AE87">
        <v>28.9</v>
      </c>
      <c r="AF87">
        <v>28.94</v>
      </c>
      <c r="AG87">
        <v>29.1</v>
      </c>
      <c r="AH87">
        <v>29.17</v>
      </c>
      <c r="AI87">
        <v>29.3</v>
      </c>
      <c r="AJ87">
        <v>29.82</v>
      </c>
      <c r="AK87" s="72">
        <v>30.31</v>
      </c>
      <c r="AL87">
        <v>30.08</v>
      </c>
      <c r="AM87">
        <v>29.96</v>
      </c>
      <c r="AN87">
        <v>29.83</v>
      </c>
      <c r="AO87">
        <v>29.78</v>
      </c>
      <c r="AP87">
        <v>29.64</v>
      </c>
      <c r="AQ87">
        <v>29.45</v>
      </c>
      <c r="AR87">
        <v>29.47</v>
      </c>
      <c r="AS87" s="87">
        <f>0.5 * (D87-MAX($D$3:$D$163))/(MIN($D$3:$D$163)-MAX($D$3:$D$163)) + 0.75</f>
        <v>0.92016552280985076</v>
      </c>
      <c r="AT87" s="17">
        <f>AZ87^N87</f>
        <v>1.0003714257293763</v>
      </c>
      <c r="AU87" s="17">
        <f>(AT87+AV87)/2</f>
        <v>1.000979928884361</v>
      </c>
      <c r="AV87" s="17">
        <f>BD87^N87</f>
        <v>1.0015884320393456</v>
      </c>
      <c r="AW87" s="17">
        <f>PERCENTILE($K$2:$K$163, 0.05)</f>
        <v>8.5526163141549191E-2</v>
      </c>
      <c r="AX87" s="17">
        <f>PERCENTILE($K$2:$K$163, 0.95)</f>
        <v>0.95961795254787896</v>
      </c>
      <c r="AY87" s="17">
        <f>MIN(MAX(K87,AW87), AX87)</f>
        <v>0.39566422172353999</v>
      </c>
      <c r="AZ87" s="17">
        <f>AY87-$AY$164+1</f>
        <v>1.3101380585819908</v>
      </c>
      <c r="BA87" s="17">
        <f>PERCENTILE($L$2:$L$163, 0.02)</f>
        <v>-0.71261264336762919</v>
      </c>
      <c r="BB87" s="17">
        <f>PERCENTILE($L$2:$L$163, 0.98)</f>
        <v>1.6035625674371927</v>
      </c>
      <c r="BC87" s="17">
        <f>MIN(MAX(L87,BA87), BB87)</f>
        <v>1.4599551530016901</v>
      </c>
      <c r="BD87" s="17">
        <f>BC87-$BC$164 + 1</f>
        <v>3.1725677963693193</v>
      </c>
      <c r="BE87" s="1">
        <v>0</v>
      </c>
      <c r="BF87" s="50">
        <v>0.5</v>
      </c>
      <c r="BG87" s="15">
        <v>1</v>
      </c>
      <c r="BH87" s="16">
        <v>1</v>
      </c>
      <c r="BI87" s="12">
        <f>(AZ87^4)*AV87*BE87</f>
        <v>0</v>
      </c>
      <c r="BJ87" s="12">
        <f>(BD87^4) *AT87*BF87</f>
        <v>50.672803055198159</v>
      </c>
      <c r="BK87" s="12">
        <f>(BD87^4)*AU87*BG87*BH87</f>
        <v>101.4072523344646</v>
      </c>
      <c r="BL87" s="12">
        <f>MIN(BI87, 0.05*BI$164)</f>
        <v>0</v>
      </c>
      <c r="BM87" s="12">
        <f>MIN(BJ87, 0.05*BJ$164)</f>
        <v>50.672803055198159</v>
      </c>
      <c r="BN87" s="12">
        <f>MIN(BK87, 0.05*BK$164)</f>
        <v>101.4072523344646</v>
      </c>
      <c r="BO87" s="9">
        <f>BL87/$BL$164</f>
        <v>0</v>
      </c>
      <c r="BP87" s="9">
        <f>BM87/$BM$164</f>
        <v>1.9502496542749648E-2</v>
      </c>
      <c r="BQ87" s="45">
        <f>BN87/$BN$164</f>
        <v>2.8344671673971467E-2</v>
      </c>
      <c r="BR87" s="16">
        <f>O87</f>
        <v>0</v>
      </c>
      <c r="BS87" s="55">
        <v>0</v>
      </c>
      <c r="BT87" s="10">
        <f>$D$170*BO87</f>
        <v>0</v>
      </c>
      <c r="BU87" s="14">
        <f>BT87-BS87</f>
        <v>0</v>
      </c>
      <c r="BV87" s="94">
        <f>IF(BU87&gt;1, 1, 0)</f>
        <v>0</v>
      </c>
      <c r="BW87" s="81">
        <f>IF(O87&lt;=0,P87, IF(O87=1,Q87, IF(O87=2,R87, IF(O87=3,S87, IF(O87-4,T87, IF(O87=5, U87, V87))))))</f>
        <v>28.68</v>
      </c>
      <c r="BX87" s="41">
        <f>IF(O87&lt;=0,AD87, IF(O87=1,AE87, IF(O87=2,AF87, IF(O87=3,AG87, IF(O87=4,AH87, IF(O87=5, AI87, AJ87))))))</f>
        <v>28.82</v>
      </c>
      <c r="BY87" s="80">
        <f>IF(O87&gt;=0,W87, IF(O87=-1,X87, IF(O87=-2,Y87, IF(O87=-3,Z87, IF(O87=-4,AA87, IF(O87=-5, AB87, AC87))))))</f>
        <v>30.13</v>
      </c>
      <c r="BZ87" s="79">
        <f>IF(O87&gt;=0,AK87, IF(O87=-1,AL87, IF(O87=-2,AM87, IF(O87=-3,AN87, IF(O87=-4,AO87, IF(O87=-5, AP87, AQ87))))))</f>
        <v>30.31</v>
      </c>
      <c r="CA87" s="54">
        <f>IF(C87&gt;0, IF(BU87 &gt;0, BW87, BY87), IF(BU87&gt;0, BX87, BZ87))</f>
        <v>30.13</v>
      </c>
      <c r="CB87" s="1">
        <f>BU87/CA87</f>
        <v>0</v>
      </c>
      <c r="CC87" s="42" t="e">
        <f>BS87/BT87</f>
        <v>#DIV/0!</v>
      </c>
      <c r="CD87" s="55">
        <v>0</v>
      </c>
      <c r="CE87" s="55">
        <v>0</v>
      </c>
      <c r="CF87" s="55">
        <v>0</v>
      </c>
      <c r="CG87" s="6">
        <f>SUM(CD87:CF87)</f>
        <v>0</v>
      </c>
      <c r="CH87" s="10">
        <f>BP87*$D$169</f>
        <v>2821.3622066509315</v>
      </c>
      <c r="CI87" s="1">
        <f>CH87-CG87</f>
        <v>2821.3622066509315</v>
      </c>
      <c r="CJ87" s="97">
        <f>IF(CI87&gt;1, 1, 0)</f>
        <v>1</v>
      </c>
      <c r="CK87" s="81">
        <f>IF(O87&lt;=0,Q87, IF(O87=1,R87, IF(O87=2,S87, IF(O87=3,T87, IF(O87=4,U87,V87)))))</f>
        <v>28.9</v>
      </c>
      <c r="CL87" s="41">
        <f>IF(O87&lt;=0,AE87, IF(O87=1,AF87, IF(O87=2,AG87, IF(O87=3,AH87, IF(O87=4,AI87,AJ87)))))</f>
        <v>28.9</v>
      </c>
      <c r="CM87" s="80">
        <f>IF(O87&gt;=0,X87, IF(O87=-1,Y87, IF(O87=-2,Z87, IF(O87=-3,AA87, IF(O87=-4,AB87, AC87)))))</f>
        <v>29.91</v>
      </c>
      <c r="CN87" s="79">
        <f>IF(O87&gt;=0,AL87, IF(O87=-1,AM87, IF(O87=-2,AN87, IF(O87=-3,AO87, IF(O87=-4,AP87, AQ87)))))</f>
        <v>30.08</v>
      </c>
      <c r="CO87" s="54">
        <f>IF(C87&gt;0, IF(CI87 &gt;0, CK87, CM87), IF(CI87&gt;0, CL87, CN87))</f>
        <v>28.9</v>
      </c>
      <c r="CP87" s="1">
        <f>CI87/CO87</f>
        <v>97.624989849513213</v>
      </c>
      <c r="CQ87" s="42">
        <f>CG87/CH87</f>
        <v>0</v>
      </c>
      <c r="CR87" s="11">
        <f>BS87+CG87+CT87</f>
        <v>0</v>
      </c>
      <c r="CS87" s="47">
        <f>BT87+CH87+CU87</f>
        <v>3033.1785367099196</v>
      </c>
      <c r="CT87" s="55">
        <v>0</v>
      </c>
      <c r="CU87" s="10">
        <f>BQ87*$D$172</f>
        <v>211.81633005898792</v>
      </c>
      <c r="CV87" s="30">
        <f>CU87-CT87</f>
        <v>211.81633005898792</v>
      </c>
      <c r="CW87" s="97">
        <f>IF(CV87&gt;1, 1, 0)</f>
        <v>1</v>
      </c>
      <c r="CX87" s="81">
        <f>IF(O87&lt;=0,R87, IF(O87=1,S87, IF(O87=2,T87, IF(O87=3,U87, V87))))</f>
        <v>29</v>
      </c>
      <c r="CY87" s="41">
        <f>IF(O87&lt;=0,AF87, IF(O87=1,AG87, IF(O87=2,AH87, IF(O87=3,AI87, AJ87))))</f>
        <v>28.94</v>
      </c>
      <c r="CZ87" s="80">
        <f>IF(O87&gt;=0,Y87, IF(O87=-1,Z87, IF(O87=-2,AA87, IF(O87=-3,AB87,  AC87))))</f>
        <v>29.88</v>
      </c>
      <c r="DA87" s="79">
        <f>IF(O87&gt;=0,AM87, IF(O87=-1,AN87, IF(O87=-2,AO87, IF(O87=-3,AP87, AQ87))))</f>
        <v>29.96</v>
      </c>
      <c r="DB87" s="54">
        <f>IF(C87&gt;0, IF(CV87 &gt;0, CX87, CZ87), IF(CV87&gt;0, CY87, DA87))</f>
        <v>29</v>
      </c>
      <c r="DC87" s="43">
        <f>CV87/DB87</f>
        <v>7.3040113813444112</v>
      </c>
      <c r="DD87" s="44">
        <v>0</v>
      </c>
      <c r="DE87" s="10">
        <f>BQ87*$DD$167</f>
        <v>131.16326749100253</v>
      </c>
      <c r="DF87" s="30">
        <f>DE87-DD87</f>
        <v>131.16326749100253</v>
      </c>
      <c r="DG87" s="34">
        <f>DF87*(DF87&lt;&gt;0)</f>
        <v>131.16326749100253</v>
      </c>
      <c r="DH87" s="21">
        <f>DG87/$DG$164</f>
        <v>2.8344671673971488E-2</v>
      </c>
      <c r="DI87" s="89">
        <f>DH87 * $DF$164</f>
        <v>131.16326749100253</v>
      </c>
      <c r="DJ87" s="91">
        <f>DB87</f>
        <v>29</v>
      </c>
      <c r="DK87" s="43">
        <f>DI87/DJ87</f>
        <v>4.5228712927931909</v>
      </c>
      <c r="DL87" s="16">
        <f>O87</f>
        <v>0</v>
      </c>
      <c r="DM87" s="53">
        <f>CR87+CT87</f>
        <v>0</v>
      </c>
      <c r="DN87">
        <f>E87/$E$164</f>
        <v>6.8692900986551154E-3</v>
      </c>
      <c r="DO87">
        <f>MAX(0,K87)</f>
        <v>0.39566422172353999</v>
      </c>
      <c r="DP87">
        <f>DO87/$DO$164</f>
        <v>4.3073652012524492E-3</v>
      </c>
      <c r="DQ87">
        <f>DN87*DP87*BF87</f>
        <v>1.4794270564127524E-5</v>
      </c>
      <c r="DR87">
        <f>DQ87/$DQ$164</f>
        <v>3.965450762675112E-3</v>
      </c>
      <c r="DS87" s="1">
        <f>$DS$166*DR87</f>
        <v>314.68720634107171</v>
      </c>
      <c r="DT87" s="55">
        <v>0</v>
      </c>
      <c r="DU87" s="1">
        <f>DS87-DT87</f>
        <v>314.68720634107171</v>
      </c>
      <c r="DV87">
        <f>DT87/DS87</f>
        <v>0</v>
      </c>
    </row>
    <row r="88" spans="1:126" x14ac:dyDescent="0.2">
      <c r="A88" s="23" t="s">
        <v>181</v>
      </c>
      <c r="B88">
        <v>1</v>
      </c>
      <c r="C88">
        <v>1</v>
      </c>
      <c r="D88">
        <v>0.86416558861578197</v>
      </c>
      <c r="E88">
        <v>0.13583441138421701</v>
      </c>
      <c r="F88">
        <v>0.83846153846153804</v>
      </c>
      <c r="G88">
        <v>7.9387186629526402E-2</v>
      </c>
      <c r="H88">
        <v>0.55362116991643395</v>
      </c>
      <c r="I88">
        <v>0.20964357165964501</v>
      </c>
      <c r="J88">
        <v>0.36640513067792402</v>
      </c>
      <c r="K88">
        <v>0.51125185186484801</v>
      </c>
      <c r="L88">
        <v>0.539263400745711</v>
      </c>
      <c r="M88">
        <f>HARMEAN(D88,F88:F88, I88)</f>
        <v>0.42135737156587627</v>
      </c>
      <c r="N88">
        <f>0.6*TAN(3*(1-M88) - 1.5)</f>
        <v>0.14424299827395398</v>
      </c>
      <c r="O88" s="83">
        <v>0</v>
      </c>
      <c r="P88">
        <v>3.32</v>
      </c>
      <c r="Q88">
        <v>3.35</v>
      </c>
      <c r="R88">
        <v>3.36</v>
      </c>
      <c r="S88">
        <v>3.38</v>
      </c>
      <c r="T88">
        <v>3.39</v>
      </c>
      <c r="U88">
        <v>3.42</v>
      </c>
      <c r="V88">
        <v>3.45</v>
      </c>
      <c r="W88" s="72">
        <v>3.63</v>
      </c>
      <c r="X88" s="68">
        <v>3.59</v>
      </c>
      <c r="Y88" s="68">
        <v>3.54</v>
      </c>
      <c r="Z88" s="68">
        <v>3.51</v>
      </c>
      <c r="AA88" s="68">
        <v>3.48</v>
      </c>
      <c r="AB88" s="68">
        <v>3.44</v>
      </c>
      <c r="AC88" s="68">
        <v>3.43</v>
      </c>
      <c r="AD88" s="76">
        <v>3.28</v>
      </c>
      <c r="AE88">
        <v>3.3</v>
      </c>
      <c r="AF88">
        <v>3.33</v>
      </c>
      <c r="AG88">
        <v>3.36</v>
      </c>
      <c r="AH88">
        <v>3.39</v>
      </c>
      <c r="AI88">
        <v>3.41</v>
      </c>
      <c r="AJ88">
        <v>3.45</v>
      </c>
      <c r="AK88" s="72">
        <v>3.62</v>
      </c>
      <c r="AL88">
        <v>3.56</v>
      </c>
      <c r="AM88">
        <v>3.53</v>
      </c>
      <c r="AN88">
        <v>3.52</v>
      </c>
      <c r="AO88">
        <v>3.49</v>
      </c>
      <c r="AP88">
        <v>3.46</v>
      </c>
      <c r="AQ88">
        <v>3.42</v>
      </c>
      <c r="AR88">
        <v>3.44</v>
      </c>
      <c r="AS88" s="87">
        <f>0.5 * (D88-MAX($D$3:$D$163))/(MIN($D$3:$D$163)-MAX($D$3:$D$163)) + 0.75</f>
        <v>0.81863010328920016</v>
      </c>
      <c r="AT88" s="17">
        <f>AZ88^N88</f>
        <v>1.0524915332466633</v>
      </c>
      <c r="AU88" s="17">
        <f>(AT88+AV88)/2</f>
        <v>1.0883567577612412</v>
      </c>
      <c r="AV88" s="17">
        <f>BD88^N88</f>
        <v>1.124221982275819</v>
      </c>
      <c r="AW88" s="17">
        <f>PERCENTILE($K$2:$K$163, 0.05)</f>
        <v>8.5526163141549191E-2</v>
      </c>
      <c r="AX88" s="17">
        <f>PERCENTILE($K$2:$K$163, 0.95)</f>
        <v>0.95961795254787896</v>
      </c>
      <c r="AY88" s="17">
        <f>MIN(MAX(K88,AW88), AX88)</f>
        <v>0.51125185186484801</v>
      </c>
      <c r="AZ88" s="17">
        <f>AY88-$AY$164+1</f>
        <v>1.4257256887232987</v>
      </c>
      <c r="BA88" s="17">
        <f>PERCENTILE($L$2:$L$163, 0.02)</f>
        <v>-0.71261264336762919</v>
      </c>
      <c r="BB88" s="17">
        <f>PERCENTILE($L$2:$L$163, 0.98)</f>
        <v>1.6035625674371927</v>
      </c>
      <c r="BC88" s="17">
        <f>MIN(MAX(L88,BA88), BB88)</f>
        <v>0.539263400745711</v>
      </c>
      <c r="BD88" s="17">
        <f>BC88-$BC$164 + 1</f>
        <v>2.2518760441133403</v>
      </c>
      <c r="BE88" s="1">
        <v>0</v>
      </c>
      <c r="BF88" s="49">
        <v>0</v>
      </c>
      <c r="BG88" s="49">
        <v>0</v>
      </c>
      <c r="BH88" s="16">
        <v>1</v>
      </c>
      <c r="BI88" s="12">
        <f>(AZ88^4)*AV88*BE88</f>
        <v>0</v>
      </c>
      <c r="BJ88" s="12">
        <f>(BD88^4) *AT88*BF88</f>
        <v>0</v>
      </c>
      <c r="BK88" s="12">
        <f>(BD88^4)*AU88*BG88*BH88</f>
        <v>0</v>
      </c>
      <c r="BL88" s="12">
        <f>MIN(BI88, 0.05*BI$164)</f>
        <v>0</v>
      </c>
      <c r="BM88" s="12">
        <f>MIN(BJ88, 0.05*BJ$164)</f>
        <v>0</v>
      </c>
      <c r="BN88" s="12">
        <f>MIN(BK88, 0.05*BK$164)</f>
        <v>0</v>
      </c>
      <c r="BO88" s="9">
        <f>BL88/$BL$164</f>
        <v>0</v>
      </c>
      <c r="BP88" s="9">
        <f>BM88/$BM$164</f>
        <v>0</v>
      </c>
      <c r="BQ88" s="45">
        <f>BN88/$BN$164</f>
        <v>0</v>
      </c>
      <c r="BR88" s="16">
        <f>O88</f>
        <v>0</v>
      </c>
      <c r="BS88" s="55">
        <v>0</v>
      </c>
      <c r="BT88" s="10">
        <f>$D$170*BO88</f>
        <v>0</v>
      </c>
      <c r="BU88" s="14">
        <f>BT88-BS88</f>
        <v>0</v>
      </c>
      <c r="BV88" s="94">
        <f>IF(BU88&gt;1, 1, 0)</f>
        <v>0</v>
      </c>
      <c r="BW88" s="81">
        <f>IF(O88&lt;=0,P88, IF(O88=1,Q88, IF(O88=2,R88, IF(O88=3,S88, IF(O88-4,T88, IF(O88=5, U88, V88))))))</f>
        <v>3.32</v>
      </c>
      <c r="BX88" s="41">
        <f>IF(O88&lt;=0,AD88, IF(O88=1,AE88, IF(O88=2,AF88, IF(O88=3,AG88, IF(O88=4,AH88, IF(O88=5, AI88, AJ88))))))</f>
        <v>3.28</v>
      </c>
      <c r="BY88" s="80">
        <f>IF(O88&gt;=0,W88, IF(O88=-1,X88, IF(O88=-2,Y88, IF(O88=-3,Z88, IF(O88=-4,AA88, IF(O88=-5, AB88, AC88))))))</f>
        <v>3.63</v>
      </c>
      <c r="BZ88" s="79">
        <f>IF(O88&gt;=0,AK88, IF(O88=-1,AL88, IF(O88=-2,AM88, IF(O88=-3,AN88, IF(O88=-4,AO88, IF(O88=-5, AP88, AQ88))))))</f>
        <v>3.62</v>
      </c>
      <c r="CA88" s="54">
        <f>IF(C88&gt;0, IF(BU88 &gt;0, BW88, BY88), IF(BU88&gt;0, BX88, BZ88))</f>
        <v>3.63</v>
      </c>
      <c r="CB88" s="1">
        <f>BU88/CA88</f>
        <v>0</v>
      </c>
      <c r="CC88" s="42" t="e">
        <f>BS88/BT88</f>
        <v>#DIV/0!</v>
      </c>
      <c r="CD88" s="55">
        <v>0</v>
      </c>
      <c r="CE88" s="55">
        <v>10</v>
      </c>
      <c r="CF88" s="55">
        <v>0</v>
      </c>
      <c r="CG88" s="6">
        <f>SUM(CD88:CF88)</f>
        <v>10</v>
      </c>
      <c r="CH88" s="10">
        <f>BP88*$D$169</f>
        <v>0</v>
      </c>
      <c r="CI88" s="1">
        <f>CH88-CG88</f>
        <v>-10</v>
      </c>
      <c r="CJ88" s="97">
        <f>IF(CI88&gt;1, 1, 0)</f>
        <v>0</v>
      </c>
      <c r="CK88" s="81">
        <f>IF(O88&lt;=0,Q88, IF(O88=1,R88, IF(O88=2,S88, IF(O88=3,T88, IF(O88=4,U88,V88)))))</f>
        <v>3.35</v>
      </c>
      <c r="CL88" s="41">
        <f>IF(O88&lt;=0,AE88, IF(O88=1,AF88, IF(O88=2,AG88, IF(O88=3,AH88, IF(O88=4,AI88,AJ88)))))</f>
        <v>3.3</v>
      </c>
      <c r="CM88" s="80">
        <f>IF(O88&gt;=0,X88, IF(O88=-1,Y88, IF(O88=-2,Z88, IF(O88=-3,AA88, IF(O88=-4,AB88, AC88)))))</f>
        <v>3.59</v>
      </c>
      <c r="CN88" s="79">
        <f>IF(O88&gt;=0,AL88, IF(O88=-1,AM88, IF(O88=-2,AN88, IF(O88=-3,AO88, IF(O88=-4,AP88, AQ88)))))</f>
        <v>3.56</v>
      </c>
      <c r="CO88" s="54">
        <f>IF(C88&gt;0, IF(CI88 &gt;0, CK88, CM88), IF(CI88&gt;0, CL88, CN88))</f>
        <v>3.59</v>
      </c>
      <c r="CP88" s="1">
        <f>CI88/CO88</f>
        <v>-2.785515320334262</v>
      </c>
      <c r="CQ88" s="42" t="e">
        <f>CG88/CH88</f>
        <v>#DIV/0!</v>
      </c>
      <c r="CR88" s="11">
        <f>BS88+CG88+CT88</f>
        <v>10</v>
      </c>
      <c r="CS88" s="47">
        <f>BT88+CH88+CU88</f>
        <v>0</v>
      </c>
      <c r="CT88" s="55">
        <v>0</v>
      </c>
      <c r="CU88" s="10">
        <f>BQ88*$D$172</f>
        <v>0</v>
      </c>
      <c r="CV88" s="30">
        <f>CU88-CT88</f>
        <v>0</v>
      </c>
      <c r="CW88" s="97">
        <f>IF(CV88&gt;1, 1, 0)</f>
        <v>0</v>
      </c>
      <c r="CX88" s="81">
        <f>IF(O88&lt;=0,R88, IF(O88=1,S88, IF(O88=2,T88, IF(O88=3,U88, V88))))</f>
        <v>3.36</v>
      </c>
      <c r="CY88" s="41">
        <f>IF(O88&lt;=0,AF88, IF(O88=1,AG88, IF(O88=2,AH88, IF(O88=3,AI88, AJ88))))</f>
        <v>3.33</v>
      </c>
      <c r="CZ88" s="80">
        <f>IF(O88&gt;=0,Y88, IF(O88=-1,Z88, IF(O88=-2,AA88, IF(O88=-3,AB88,  AC88))))</f>
        <v>3.54</v>
      </c>
      <c r="DA88" s="79">
        <f>IF(O88&gt;=0,AM88, IF(O88=-1,AN88, IF(O88=-2,AO88, IF(O88=-3,AP88, AQ88))))</f>
        <v>3.53</v>
      </c>
      <c r="DB88" s="54">
        <f>IF(C88&gt;0, IF(CV88 &gt;0, CX88, CZ88), IF(CV88&gt;0, CY88, DA88))</f>
        <v>3.54</v>
      </c>
      <c r="DC88" s="43">
        <f>CV88/DB88</f>
        <v>0</v>
      </c>
      <c r="DD88" s="44">
        <v>0</v>
      </c>
      <c r="DE88" s="10">
        <f>BQ88*$DD$167</f>
        <v>0</v>
      </c>
      <c r="DF88" s="30">
        <f>DE88-DD88</f>
        <v>0</v>
      </c>
      <c r="DG88" s="34">
        <f>DF88*(DF88&lt;&gt;0)</f>
        <v>0</v>
      </c>
      <c r="DH88" s="21">
        <f>DG88/$DG$164</f>
        <v>0</v>
      </c>
      <c r="DI88" s="89">
        <f>DH88 * $DF$164</f>
        <v>0</v>
      </c>
      <c r="DJ88" s="91">
        <f>DB88</f>
        <v>3.54</v>
      </c>
      <c r="DK88" s="43">
        <f>DI88/DJ88</f>
        <v>0</v>
      </c>
      <c r="DL88" s="16">
        <f>O88</f>
        <v>0</v>
      </c>
      <c r="DM88" s="53">
        <f>CR88+CT88</f>
        <v>10</v>
      </c>
      <c r="DN88">
        <f>E88/$E$164</f>
        <v>2.770479479095088E-3</v>
      </c>
      <c r="DO88">
        <f>MAX(0,K88)</f>
        <v>0.51125185186484801</v>
      </c>
      <c r="DP88">
        <f>DO88/$DO$164</f>
        <v>5.5657001944876688E-3</v>
      </c>
      <c r="DQ88">
        <f>DN88*DP88*BF88</f>
        <v>0</v>
      </c>
      <c r="DR88">
        <f>DQ88/$DQ$164</f>
        <v>0</v>
      </c>
      <c r="DS88" s="1">
        <f>$DS$166*DR88</f>
        <v>0</v>
      </c>
      <c r="DT88" s="55">
        <v>0</v>
      </c>
      <c r="DU88" s="1">
        <f>DS88-DT88</f>
        <v>0</v>
      </c>
      <c r="DV88" t="e">
        <f>DT88/DS88</f>
        <v>#DIV/0!</v>
      </c>
    </row>
    <row r="89" spans="1:126" x14ac:dyDescent="0.2">
      <c r="A89" s="23" t="s">
        <v>119</v>
      </c>
      <c r="B89">
        <v>1</v>
      </c>
      <c r="C89">
        <v>0</v>
      </c>
      <c r="D89">
        <v>0.53495805033959198</v>
      </c>
      <c r="E89">
        <v>0.46504194966040702</v>
      </c>
      <c r="F89">
        <v>0.53595550258243896</v>
      </c>
      <c r="G89">
        <v>0.82365231926452098</v>
      </c>
      <c r="H89">
        <v>0.47179272879230999</v>
      </c>
      <c r="I89">
        <v>0.62337242101485701</v>
      </c>
      <c r="J89">
        <v>0.41163997256693202</v>
      </c>
      <c r="K89">
        <v>0.76541472942931799</v>
      </c>
      <c r="L89">
        <v>0.35292029759853799</v>
      </c>
      <c r="M89">
        <f>HARMEAN(D89,F89:F89, I89)</f>
        <v>0.56187040971356161</v>
      </c>
      <c r="N89">
        <f>0.6*TAN(3*(1-M89) - 1.5)</f>
        <v>-0.11266352910782525</v>
      </c>
      <c r="O89" s="83">
        <v>0</v>
      </c>
      <c r="P89">
        <v>101.14</v>
      </c>
      <c r="Q89">
        <v>101.37</v>
      </c>
      <c r="R89">
        <v>101.68</v>
      </c>
      <c r="S89">
        <v>102.09</v>
      </c>
      <c r="T89">
        <v>102.31</v>
      </c>
      <c r="U89">
        <v>102.78</v>
      </c>
      <c r="V89">
        <v>103.17</v>
      </c>
      <c r="W89" s="72">
        <v>103.98</v>
      </c>
      <c r="X89" s="68">
        <v>103.7</v>
      </c>
      <c r="Y89" s="68">
        <v>103.41</v>
      </c>
      <c r="Z89" s="68">
        <v>103.26</v>
      </c>
      <c r="AA89" s="68">
        <v>102.85</v>
      </c>
      <c r="AB89" s="68">
        <v>102.7</v>
      </c>
      <c r="AC89" s="68">
        <v>102.13</v>
      </c>
      <c r="AD89" s="76">
        <v>101.55</v>
      </c>
      <c r="AE89">
        <v>101.84</v>
      </c>
      <c r="AF89">
        <v>102.16</v>
      </c>
      <c r="AG89">
        <v>102.41</v>
      </c>
      <c r="AH89">
        <v>102.58</v>
      </c>
      <c r="AI89">
        <v>102.7</v>
      </c>
      <c r="AJ89">
        <v>103.32</v>
      </c>
      <c r="AK89" s="72">
        <v>104.27</v>
      </c>
      <c r="AL89">
        <v>104.02</v>
      </c>
      <c r="AM89">
        <v>103.87</v>
      </c>
      <c r="AN89">
        <v>103.66</v>
      </c>
      <c r="AO89">
        <v>103.5</v>
      </c>
      <c r="AP89">
        <v>103.26</v>
      </c>
      <c r="AQ89">
        <v>102.65</v>
      </c>
      <c r="AR89">
        <v>102.79</v>
      </c>
      <c r="AS89" s="87">
        <f>0.5 * (D89-MAX($D$3:$D$163))/(MIN($D$3:$D$163)-MAX($D$3:$D$163)) + 0.75</f>
        <v>0.9849616471538154</v>
      </c>
      <c r="AT89" s="17">
        <f>AZ89^N89</f>
        <v>0.94323326091892734</v>
      </c>
      <c r="AU89" s="17">
        <f>(AT89+AV89)/2</f>
        <v>0.93237939282839122</v>
      </c>
      <c r="AV89" s="17">
        <f>BD89^N89</f>
        <v>0.92152552473785521</v>
      </c>
      <c r="AW89" s="17">
        <f>PERCENTILE($K$2:$K$163, 0.05)</f>
        <v>8.5526163141549191E-2</v>
      </c>
      <c r="AX89" s="17">
        <f>PERCENTILE($K$2:$K$163, 0.95)</f>
        <v>0.95961795254787896</v>
      </c>
      <c r="AY89" s="17">
        <f>MIN(MAX(K89,AW89), AX89)</f>
        <v>0.76541472942931799</v>
      </c>
      <c r="AZ89" s="17">
        <f>AY89-$AY$164+1</f>
        <v>1.6798885662877687</v>
      </c>
      <c r="BA89" s="17">
        <f>PERCENTILE($L$2:$L$163, 0.02)</f>
        <v>-0.71261264336762919</v>
      </c>
      <c r="BB89" s="17">
        <f>PERCENTILE($L$2:$L$163, 0.98)</f>
        <v>1.6035625674371927</v>
      </c>
      <c r="BC89" s="17">
        <f>MIN(MAX(L89,BA89), BB89)</f>
        <v>0.35292029759853799</v>
      </c>
      <c r="BD89" s="17">
        <f>BC89-$BC$164 + 1</f>
        <v>2.0655329409661674</v>
      </c>
      <c r="BE89" s="1">
        <v>1</v>
      </c>
      <c r="BF89" s="15">
        <v>1</v>
      </c>
      <c r="BG89" s="15">
        <v>1</v>
      </c>
      <c r="BH89" s="16">
        <v>1</v>
      </c>
      <c r="BI89" s="12">
        <f>(AZ89^4)*AV89*BE89</f>
        <v>7.3388712002011989</v>
      </c>
      <c r="BJ89" s="12">
        <f>(BD89^4) *AT89*BF89</f>
        <v>17.16910310125208</v>
      </c>
      <c r="BK89" s="12">
        <f>(BD89^4)*AU89*BG89*BH89</f>
        <v>16.971536721847421</v>
      </c>
      <c r="BL89" s="12">
        <f>MIN(BI89, 0.05*BI$164)</f>
        <v>7.3388712002011989</v>
      </c>
      <c r="BM89" s="12">
        <f>MIN(BJ89, 0.05*BJ$164)</f>
        <v>17.16910310125208</v>
      </c>
      <c r="BN89" s="12">
        <f>MIN(BK89, 0.05*BK$164)</f>
        <v>16.971536721847421</v>
      </c>
      <c r="BO89" s="9">
        <f>BL89/$BL$164</f>
        <v>2.0355037713122665E-2</v>
      </c>
      <c r="BP89" s="9">
        <f>BM89/$BM$164</f>
        <v>6.6078912885386958E-3</v>
      </c>
      <c r="BQ89" s="45">
        <f>BN89/$BN$164</f>
        <v>4.7437695540442438E-3</v>
      </c>
      <c r="BR89" s="16">
        <f>O89</f>
        <v>0</v>
      </c>
      <c r="BS89" s="55">
        <v>2159</v>
      </c>
      <c r="BT89" s="10">
        <f>$D$170*BO89</f>
        <v>2133.7274128976937</v>
      </c>
      <c r="BU89" s="14">
        <f>BT89-BS89</f>
        <v>-25.272587102306261</v>
      </c>
      <c r="BV89" s="94">
        <f>IF(BU89&gt;1, 1, 0)</f>
        <v>0</v>
      </c>
      <c r="BW89" s="81">
        <f>IF(O89&lt;=0,P89, IF(O89=1,Q89, IF(O89=2,R89, IF(O89=3,S89, IF(O89-4,T89, IF(O89=5, U89, V89))))))</f>
        <v>101.14</v>
      </c>
      <c r="BX89" s="41">
        <f>IF(O89&lt;=0,AD89, IF(O89=1,AE89, IF(O89=2,AF89, IF(O89=3,AG89, IF(O89=4,AH89, IF(O89=5, AI89, AJ89))))))</f>
        <v>101.55</v>
      </c>
      <c r="BY89" s="80">
        <f>IF(O89&gt;=0,W89, IF(O89=-1,X89, IF(O89=-2,Y89, IF(O89=-3,Z89, IF(O89=-4,AA89, IF(O89=-5, AB89, AC89))))))</f>
        <v>103.98</v>
      </c>
      <c r="BZ89" s="79">
        <f>IF(O89&gt;=0,AK89, IF(O89=-1,AL89, IF(O89=-2,AM89, IF(O89=-3,AN89, IF(O89=-4,AO89, IF(O89=-5, AP89, AQ89))))))</f>
        <v>104.27</v>
      </c>
      <c r="CA89" s="54">
        <f>IF(C89&gt;0, IF(BU89 &gt;0, BW89, BY89), IF(BU89&gt;0, BX89, BZ89))</f>
        <v>104.27</v>
      </c>
      <c r="CB89" s="1">
        <f>BU89/CA89</f>
        <v>-0.24237639879453593</v>
      </c>
      <c r="CC89" s="42">
        <f>BS89/BT89</f>
        <v>1.0118443372614241</v>
      </c>
      <c r="CD89" s="55">
        <v>0</v>
      </c>
      <c r="CE89" s="55">
        <v>0</v>
      </c>
      <c r="CF89" s="55">
        <v>0</v>
      </c>
      <c r="CG89" s="6">
        <f>SUM(CD89:CF89)</f>
        <v>0</v>
      </c>
      <c r="CH89" s="10">
        <f>BP89*$D$169</f>
        <v>955.94195882946667</v>
      </c>
      <c r="CI89" s="1">
        <f>CH89-CG89</f>
        <v>955.94195882946667</v>
      </c>
      <c r="CJ89" s="97">
        <f>IF(CI89&gt;1, 1, 0)</f>
        <v>1</v>
      </c>
      <c r="CK89" s="81">
        <f>IF(O89&lt;=0,Q89, IF(O89=1,R89, IF(O89=2,S89, IF(O89=3,T89, IF(O89=4,U89,V89)))))</f>
        <v>101.37</v>
      </c>
      <c r="CL89" s="41">
        <f>IF(O89&lt;=0,AE89, IF(O89=1,AF89, IF(O89=2,AG89, IF(O89=3,AH89, IF(O89=4,AI89,AJ89)))))</f>
        <v>101.84</v>
      </c>
      <c r="CM89" s="80">
        <f>IF(O89&gt;=0,X89, IF(O89=-1,Y89, IF(O89=-2,Z89, IF(O89=-3,AA89, IF(O89=-4,AB89, AC89)))))</f>
        <v>103.7</v>
      </c>
      <c r="CN89" s="79">
        <f>IF(O89&gt;=0,AL89, IF(O89=-1,AM89, IF(O89=-2,AN89, IF(O89=-3,AO89, IF(O89=-4,AP89, AQ89)))))</f>
        <v>104.02</v>
      </c>
      <c r="CO89" s="54">
        <f>IF(C89&gt;0, IF(CI89 &gt;0, CK89, CM89), IF(CI89&gt;0, CL89, CN89))</f>
        <v>101.84</v>
      </c>
      <c r="CP89" s="1">
        <f>CI89/CO89</f>
        <v>9.386704230454308</v>
      </c>
      <c r="CQ89" s="42">
        <f>CG89/CH89</f>
        <v>0</v>
      </c>
      <c r="CR89" s="11">
        <f>BS89+CG89+CT89</f>
        <v>2159</v>
      </c>
      <c r="CS89" s="47">
        <f>BT89+CH89+CU89</f>
        <v>3125.1189923521865</v>
      </c>
      <c r="CT89" s="55">
        <v>0</v>
      </c>
      <c r="CU89" s="10">
        <f>BQ89*$D$172</f>
        <v>35.449620625026149</v>
      </c>
      <c r="CV89" s="30">
        <f>CU89-CT89</f>
        <v>35.449620625026149</v>
      </c>
      <c r="CW89" s="97">
        <f>IF(CV89&gt;1, 1, 0)</f>
        <v>1</v>
      </c>
      <c r="CX89" s="81">
        <f>IF(O89&lt;=0,R89, IF(O89=1,S89, IF(O89=2,T89, IF(O89=3,U89, V89))))</f>
        <v>101.68</v>
      </c>
      <c r="CY89" s="41">
        <f>IF(O89&lt;=0,AF89, IF(O89=1,AG89, IF(O89=2,AH89, IF(O89=3,AI89, AJ89))))</f>
        <v>102.16</v>
      </c>
      <c r="CZ89" s="80">
        <f>IF(O89&gt;=0,Y89, IF(O89=-1,Z89, IF(O89=-2,AA89, IF(O89=-3,AB89,  AC89))))</f>
        <v>103.41</v>
      </c>
      <c r="DA89" s="79">
        <f>IF(O89&gt;=0,AM89, IF(O89=-1,AN89, IF(O89=-2,AO89, IF(O89=-3,AP89, AQ89))))</f>
        <v>103.87</v>
      </c>
      <c r="DB89" s="54">
        <f>IF(C89&gt;0, IF(CV89 &gt;0, CX89, CZ89), IF(CV89&gt;0, CY89, DA89))</f>
        <v>102.16</v>
      </c>
      <c r="DC89" s="43">
        <f>CV89/DB89</f>
        <v>0.34700098497480569</v>
      </c>
      <c r="DD89" s="44">
        <v>0</v>
      </c>
      <c r="DE89" s="10">
        <f>BQ89*$DD$167</f>
        <v>21.951508985166495</v>
      </c>
      <c r="DF89" s="30">
        <f>DE89-DD89</f>
        <v>21.951508985166495</v>
      </c>
      <c r="DG89" s="34">
        <f>DF89*(DF89&lt;&gt;0)</f>
        <v>21.951508985166495</v>
      </c>
      <c r="DH89" s="21">
        <f>DG89/$DG$164</f>
        <v>4.7437695540442472E-3</v>
      </c>
      <c r="DI89" s="89">
        <f>DH89 * $DF$164</f>
        <v>21.951508985166498</v>
      </c>
      <c r="DJ89" s="91">
        <f>DB89</f>
        <v>102.16</v>
      </c>
      <c r="DK89" s="43">
        <f>DI89/DJ89</f>
        <v>0.21487381543819986</v>
      </c>
      <c r="DL89" s="16">
        <f>O89</f>
        <v>0</v>
      </c>
      <c r="DM89" s="53">
        <f>CR89+CT89</f>
        <v>2159</v>
      </c>
      <c r="DN89">
        <f>E89/$E$164</f>
        <v>9.4849984280362572E-3</v>
      </c>
      <c r="DO89">
        <f>MAX(0,K89)</f>
        <v>0.76541472942931799</v>
      </c>
      <c r="DP89">
        <f>DO89/$DO$164</f>
        <v>8.3326229389867369E-3</v>
      </c>
      <c r="DQ89">
        <f>DN89*DP89*BF89</f>
        <v>7.9034915477708062E-5</v>
      </c>
      <c r="DR89">
        <f>DQ89/$DQ$164</f>
        <v>2.1184489258901384E-2</v>
      </c>
      <c r="DS89" s="1">
        <f>$DS$166*DR89</f>
        <v>1681.1424833198214</v>
      </c>
      <c r="DT89" s="55">
        <v>1233</v>
      </c>
      <c r="DU89" s="1">
        <f>DS89-DT89</f>
        <v>448.14248331982139</v>
      </c>
      <c r="DV89">
        <f>DT89/DS89</f>
        <v>0.73342980278812775</v>
      </c>
    </row>
    <row r="90" spans="1:126" x14ac:dyDescent="0.2">
      <c r="A90" s="23" t="s">
        <v>217</v>
      </c>
      <c r="B90">
        <v>1</v>
      </c>
      <c r="C90">
        <v>1</v>
      </c>
      <c r="D90">
        <v>0.29364762285257601</v>
      </c>
      <c r="E90">
        <v>0.70635237714742305</v>
      </c>
      <c r="F90">
        <v>0.101708382995629</v>
      </c>
      <c r="G90">
        <v>0.13163393230254899</v>
      </c>
      <c r="H90">
        <v>0.40994567488508099</v>
      </c>
      <c r="I90">
        <v>0.23229886184728801</v>
      </c>
      <c r="J90">
        <v>0.24793712743260299</v>
      </c>
      <c r="K90">
        <v>0.32634431413821402</v>
      </c>
      <c r="L90">
        <v>0.71214860441376104</v>
      </c>
      <c r="M90">
        <f>HARMEAN(D90,F90:F90, I90)</f>
        <v>0.17101546820176758</v>
      </c>
      <c r="N90">
        <f>0.6*TAN(3*(1-M90) - 1.5)</f>
        <v>0.90816273165158323</v>
      </c>
      <c r="O90" s="83">
        <v>0</v>
      </c>
      <c r="P90">
        <v>0.5</v>
      </c>
      <c r="Q90">
        <v>0.51</v>
      </c>
      <c r="R90">
        <v>0.52</v>
      </c>
      <c r="S90">
        <v>0.53</v>
      </c>
      <c r="T90">
        <v>0.53</v>
      </c>
      <c r="U90">
        <v>0.54</v>
      </c>
      <c r="V90">
        <v>0.55000000000000004</v>
      </c>
      <c r="W90" s="72">
        <v>0.6</v>
      </c>
      <c r="X90" s="68">
        <v>0.59</v>
      </c>
      <c r="Y90" s="68">
        <v>0.57999999999999996</v>
      </c>
      <c r="Z90" s="68">
        <v>0.56999999999999995</v>
      </c>
      <c r="AA90" s="68">
        <v>0.56999999999999995</v>
      </c>
      <c r="AB90" s="68">
        <v>0.56000000000000005</v>
      </c>
      <c r="AC90" s="68">
        <v>0.54</v>
      </c>
      <c r="AD90" s="76">
        <v>0.49</v>
      </c>
      <c r="AE90">
        <v>0.5</v>
      </c>
      <c r="AF90">
        <v>0.51</v>
      </c>
      <c r="AG90">
        <v>0.51</v>
      </c>
      <c r="AH90">
        <v>0.52</v>
      </c>
      <c r="AI90">
        <v>0.53</v>
      </c>
      <c r="AJ90">
        <v>0.54</v>
      </c>
      <c r="AK90" s="72">
        <v>0.61</v>
      </c>
      <c r="AL90">
        <v>0.6</v>
      </c>
      <c r="AM90">
        <v>0.57999999999999996</v>
      </c>
      <c r="AN90">
        <v>0.56000000000000005</v>
      </c>
      <c r="AO90">
        <v>0.56000000000000005</v>
      </c>
      <c r="AP90">
        <v>0.54</v>
      </c>
      <c r="AQ90">
        <v>0.53</v>
      </c>
      <c r="AR90">
        <v>0.55000000000000004</v>
      </c>
      <c r="AS90" s="87">
        <f>0.5 * (D90-MAX($D$3:$D$163))/(MIN($D$3:$D$163)-MAX($D$3:$D$163)) + 0.75</f>
        <v>1.1068833266047644</v>
      </c>
      <c r="AT90" s="17">
        <f>AZ90^N90</f>
        <v>1.2164723399337356</v>
      </c>
      <c r="AU90" s="17">
        <f>(AT90+AV90)/2</f>
        <v>1.7259021665547576</v>
      </c>
      <c r="AV90" s="17">
        <f>BD90^N90</f>
        <v>2.2353319931757794</v>
      </c>
      <c r="AW90" s="17">
        <f>PERCENTILE($K$2:$K$163, 0.05)</f>
        <v>8.5526163141549191E-2</v>
      </c>
      <c r="AX90" s="17">
        <f>PERCENTILE($K$2:$K$163, 0.95)</f>
        <v>0.95961795254787896</v>
      </c>
      <c r="AY90" s="17">
        <f>MIN(MAX(K90,AW90), AX90)</f>
        <v>0.32634431413821402</v>
      </c>
      <c r="AZ90" s="17">
        <f>AY90-$AY$164+1</f>
        <v>1.2408181509966649</v>
      </c>
      <c r="BA90" s="17">
        <f>PERCENTILE($L$2:$L$163, 0.02)</f>
        <v>-0.71261264336762919</v>
      </c>
      <c r="BB90" s="17">
        <f>PERCENTILE($L$2:$L$163, 0.98)</f>
        <v>1.6035625674371927</v>
      </c>
      <c r="BC90" s="17">
        <f>MIN(MAX(L90,BA90), BB90)</f>
        <v>0.71214860441376104</v>
      </c>
      <c r="BD90" s="17">
        <f>BC90-$BC$164 + 1</f>
        <v>2.4247612477813902</v>
      </c>
      <c r="BE90" s="1">
        <v>0</v>
      </c>
      <c r="BF90" s="49">
        <v>0</v>
      </c>
      <c r="BG90" s="49">
        <v>0</v>
      </c>
      <c r="BH90" s="16">
        <v>1</v>
      </c>
      <c r="BI90" s="12">
        <f>(AZ90^4)*AV90*BE90</f>
        <v>0</v>
      </c>
      <c r="BJ90" s="12">
        <f>(BD90^4) *AT90*BF90</f>
        <v>0</v>
      </c>
      <c r="BK90" s="12">
        <f>(BD90^4)*AU90*BG90*BH90</f>
        <v>0</v>
      </c>
      <c r="BL90" s="12">
        <f>MIN(BI90, 0.05*BI$164)</f>
        <v>0</v>
      </c>
      <c r="BM90" s="12">
        <f>MIN(BJ90, 0.05*BJ$164)</f>
        <v>0</v>
      </c>
      <c r="BN90" s="12">
        <f>MIN(BK90, 0.05*BK$164)</f>
        <v>0</v>
      </c>
      <c r="BO90" s="9">
        <f>BL90/$BL$164</f>
        <v>0</v>
      </c>
      <c r="BP90" s="9">
        <f>BM90/$BM$164</f>
        <v>0</v>
      </c>
      <c r="BQ90" s="45">
        <f>BN90/$BN$164</f>
        <v>0</v>
      </c>
      <c r="BR90" s="16">
        <f>O90</f>
        <v>0</v>
      </c>
      <c r="BS90" s="55">
        <v>0</v>
      </c>
      <c r="BT90" s="10">
        <f>$D$170*BO90</f>
        <v>0</v>
      </c>
      <c r="BU90" s="14">
        <f>BT90-BS90</f>
        <v>0</v>
      </c>
      <c r="BV90" s="94">
        <f>IF(BU90&gt;1, 1, 0)</f>
        <v>0</v>
      </c>
      <c r="BW90" s="81">
        <f>IF(O90&lt;=0,P90, IF(O90=1,Q90, IF(O90=2,R90, IF(O90=3,S90, IF(O90-4,T90, IF(O90=5, U90, V90))))))</f>
        <v>0.5</v>
      </c>
      <c r="BX90" s="41">
        <f>IF(O90&lt;=0,AD90, IF(O90=1,AE90, IF(O90=2,AF90, IF(O90=3,AG90, IF(O90=4,AH90, IF(O90=5, AI90, AJ90))))))</f>
        <v>0.49</v>
      </c>
      <c r="BY90" s="80">
        <f>IF(O90&gt;=0,W90, IF(O90=-1,X90, IF(O90=-2,Y90, IF(O90=-3,Z90, IF(O90=-4,AA90, IF(O90=-5, AB90, AC90))))))</f>
        <v>0.6</v>
      </c>
      <c r="BZ90" s="79">
        <f>IF(O90&gt;=0,AK90, IF(O90=-1,AL90, IF(O90=-2,AM90, IF(O90=-3,AN90, IF(O90=-4,AO90, IF(O90=-5, AP90, AQ90))))))</f>
        <v>0.61</v>
      </c>
      <c r="CA90" s="54">
        <f>IF(C90&gt;0, IF(BU90 &gt;0, BW90, BY90), IF(BU90&gt;0, BX90, BZ90))</f>
        <v>0.6</v>
      </c>
      <c r="CB90" s="1">
        <f>BU90/CA90</f>
        <v>0</v>
      </c>
      <c r="CC90" s="42" t="e">
        <f>BS90/BT90</f>
        <v>#DIV/0!</v>
      </c>
      <c r="CD90" s="55">
        <v>0</v>
      </c>
      <c r="CE90" s="55">
        <v>1962</v>
      </c>
      <c r="CF90" s="55">
        <v>0</v>
      </c>
      <c r="CG90" s="6">
        <f>SUM(CD90:CF90)</f>
        <v>1962</v>
      </c>
      <c r="CH90" s="10">
        <f>BP90*$D$169</f>
        <v>0</v>
      </c>
      <c r="CI90" s="1">
        <f>CH90-CG90</f>
        <v>-1962</v>
      </c>
      <c r="CJ90" s="97">
        <f>IF(CI90&gt;1, 1, 0)</f>
        <v>0</v>
      </c>
      <c r="CK90" s="81">
        <f>IF(O90&lt;=0,Q90, IF(O90=1,R90, IF(O90=2,S90, IF(O90=3,T90, IF(O90=4,U90,V90)))))</f>
        <v>0.51</v>
      </c>
      <c r="CL90" s="41">
        <f>IF(O90&lt;=0,AE90, IF(O90=1,AF90, IF(O90=2,AG90, IF(O90=3,AH90, IF(O90=4,AI90,AJ90)))))</f>
        <v>0.5</v>
      </c>
      <c r="CM90" s="80">
        <f>IF(O90&gt;=0,X90, IF(O90=-1,Y90, IF(O90=-2,Z90, IF(O90=-3,AA90, IF(O90=-4,AB90, AC90)))))</f>
        <v>0.59</v>
      </c>
      <c r="CN90" s="79">
        <f>IF(O90&gt;=0,AL90, IF(O90=-1,AM90, IF(O90=-2,AN90, IF(O90=-3,AO90, IF(O90=-4,AP90, AQ90)))))</f>
        <v>0.6</v>
      </c>
      <c r="CO90" s="54">
        <f>IF(C90&gt;0, IF(CI90 &gt;0, CK90, CM90), IF(CI90&gt;0, CL90, CN90))</f>
        <v>0.59</v>
      </c>
      <c r="CP90" s="1">
        <f>CI90/CO90</f>
        <v>-3325.4237288135596</v>
      </c>
      <c r="CQ90" s="42" t="e">
        <f>CG90/CH90</f>
        <v>#DIV/0!</v>
      </c>
      <c r="CR90" s="11">
        <f>BS90+CG90+CT90</f>
        <v>2076</v>
      </c>
      <c r="CS90" s="47">
        <f>BT90+CH90+CU90</f>
        <v>0</v>
      </c>
      <c r="CT90" s="55">
        <v>114</v>
      </c>
      <c r="CU90" s="10">
        <f>BQ90*$D$172</f>
        <v>0</v>
      </c>
      <c r="CV90" s="30">
        <f>CU90-CT90</f>
        <v>-114</v>
      </c>
      <c r="CW90" s="97">
        <f>IF(CV90&gt;1, 1, 0)</f>
        <v>0</v>
      </c>
      <c r="CX90" s="81">
        <f>IF(O90&lt;=0,R90, IF(O90=1,S90, IF(O90=2,T90, IF(O90=3,U90, V90))))</f>
        <v>0.52</v>
      </c>
      <c r="CY90" s="41">
        <f>IF(O90&lt;=0,AF90, IF(O90=1,AG90, IF(O90=2,AH90, IF(O90=3,AI90, AJ90))))</f>
        <v>0.51</v>
      </c>
      <c r="CZ90" s="80">
        <f>IF(O90&gt;=0,Y90, IF(O90=-1,Z90, IF(O90=-2,AA90, IF(O90=-3,AB90,  AC90))))</f>
        <v>0.57999999999999996</v>
      </c>
      <c r="DA90" s="79">
        <f>IF(O90&gt;=0,AM90, IF(O90=-1,AN90, IF(O90=-2,AO90, IF(O90=-3,AP90, AQ90))))</f>
        <v>0.57999999999999996</v>
      </c>
      <c r="DB90" s="54">
        <f>IF(C90&gt;0, IF(CV90 &gt;0, CX90, CZ90), IF(CV90&gt;0, CY90, DA90))</f>
        <v>0.57999999999999996</v>
      </c>
      <c r="DC90" s="43">
        <f>CV90/DB90</f>
        <v>-196.55172413793105</v>
      </c>
      <c r="DD90" s="44">
        <v>0</v>
      </c>
      <c r="DE90" s="10">
        <f>BQ90*$DD$167</f>
        <v>0</v>
      </c>
      <c r="DF90" s="30">
        <f>DE90-DD90</f>
        <v>0</v>
      </c>
      <c r="DG90" s="34">
        <f>DF90*(DF90&lt;&gt;0)</f>
        <v>0</v>
      </c>
      <c r="DH90" s="21">
        <f>DG90/$DG$164</f>
        <v>0</v>
      </c>
      <c r="DI90" s="89">
        <f>DH90 * $DF$164</f>
        <v>0</v>
      </c>
      <c r="DJ90" s="91">
        <f>DB90</f>
        <v>0.57999999999999996</v>
      </c>
      <c r="DK90" s="43">
        <f>DI90/DJ90</f>
        <v>0</v>
      </c>
      <c r="DL90" s="16">
        <f>O90</f>
        <v>0</v>
      </c>
      <c r="DM90" s="53">
        <f>CR90+CT90</f>
        <v>2190</v>
      </c>
      <c r="DN90">
        <f>E90/$E$164</f>
        <v>1.4406767371793916E-2</v>
      </c>
      <c r="DO90">
        <f>MAX(0,K90)</f>
        <v>0.32634431413821402</v>
      </c>
      <c r="DP90">
        <f>DO90/$DO$164</f>
        <v>3.5527198699500454E-3</v>
      </c>
      <c r="DQ90">
        <f>DN90*DP90*BF90</f>
        <v>0</v>
      </c>
      <c r="DR90">
        <f>DQ90/$DQ$164</f>
        <v>0</v>
      </c>
      <c r="DS90" s="1">
        <f>$DS$166*DR90</f>
        <v>0</v>
      </c>
      <c r="DT90" s="55">
        <v>0</v>
      </c>
      <c r="DU90" s="1">
        <f>DS90-DT90</f>
        <v>0</v>
      </c>
      <c r="DV90" t="e">
        <f>DT90/DS90</f>
        <v>#DIV/0!</v>
      </c>
    </row>
    <row r="91" spans="1:126" x14ac:dyDescent="0.2">
      <c r="A91" s="23" t="s">
        <v>291</v>
      </c>
      <c r="B91">
        <v>1</v>
      </c>
      <c r="C91">
        <v>0</v>
      </c>
      <c r="D91">
        <v>0.60167798641629999</v>
      </c>
      <c r="E91">
        <v>0.39832201358369901</v>
      </c>
      <c r="F91">
        <v>0.932856575288041</v>
      </c>
      <c r="G91">
        <v>0.68366067697450805</v>
      </c>
      <c r="H91">
        <v>0.903468449644797</v>
      </c>
      <c r="I91">
        <v>0.78591720423290901</v>
      </c>
      <c r="J91">
        <v>0.62720279826675196</v>
      </c>
      <c r="K91">
        <v>0.449912664708702</v>
      </c>
      <c r="L91">
        <v>1.5735225938675601</v>
      </c>
      <c r="M91">
        <f>HARMEAN(D91,F91:F91, I91)</f>
        <v>0.74880314948518034</v>
      </c>
      <c r="N91">
        <f>0.6*TAN(3*(1-M91) - 1.5)</f>
        <v>-0.55494725968320624</v>
      </c>
      <c r="O91" s="83">
        <v>0</v>
      </c>
      <c r="P91">
        <v>12.49</v>
      </c>
      <c r="Q91">
        <v>12.55</v>
      </c>
      <c r="R91">
        <v>12.61</v>
      </c>
      <c r="S91">
        <v>12.69</v>
      </c>
      <c r="T91">
        <v>12.77</v>
      </c>
      <c r="U91">
        <v>12.84</v>
      </c>
      <c r="V91">
        <v>12.92</v>
      </c>
      <c r="W91" s="72">
        <v>13.18</v>
      </c>
      <c r="X91" s="68">
        <v>13.12</v>
      </c>
      <c r="Y91" s="68">
        <v>13.04</v>
      </c>
      <c r="Z91" s="68">
        <v>12.96</v>
      </c>
      <c r="AA91" s="68">
        <v>12.91</v>
      </c>
      <c r="AB91" s="68">
        <v>12.86</v>
      </c>
      <c r="AC91" s="68">
        <v>12.71</v>
      </c>
      <c r="AD91" s="76">
        <v>12.57</v>
      </c>
      <c r="AE91">
        <v>12.66</v>
      </c>
      <c r="AF91">
        <v>12.83</v>
      </c>
      <c r="AG91">
        <v>12.9</v>
      </c>
      <c r="AH91">
        <v>12.92</v>
      </c>
      <c r="AI91">
        <v>12.95</v>
      </c>
      <c r="AJ91">
        <v>13</v>
      </c>
      <c r="AK91" s="72">
        <v>13.37</v>
      </c>
      <c r="AL91">
        <v>13.34</v>
      </c>
      <c r="AM91">
        <v>13.32</v>
      </c>
      <c r="AN91">
        <v>13.27</v>
      </c>
      <c r="AO91">
        <v>13.21</v>
      </c>
      <c r="AP91">
        <v>12.99</v>
      </c>
      <c r="AQ91">
        <v>12.95</v>
      </c>
      <c r="AR91">
        <v>12.85</v>
      </c>
      <c r="AS91" s="87">
        <f>0.5 * (D91-MAX($D$3:$D$163))/(MIN($D$3:$D$163)-MAX($D$3:$D$163)) + 0.75</f>
        <v>0.95125151392813911</v>
      </c>
      <c r="AT91" s="17">
        <f>AZ91^N91</f>
        <v>0.84162155892877555</v>
      </c>
      <c r="AU91" s="17">
        <f>(AT91+AV91)/2</f>
        <v>0.67917765872470826</v>
      </c>
      <c r="AV91" s="17">
        <f>BD91^N91</f>
        <v>0.51673375852064096</v>
      </c>
      <c r="AW91" s="17">
        <f>PERCENTILE($K$2:$K$163, 0.05)</f>
        <v>8.5526163141549191E-2</v>
      </c>
      <c r="AX91" s="17">
        <f>PERCENTILE($K$2:$K$163, 0.95)</f>
        <v>0.95961795254787896</v>
      </c>
      <c r="AY91" s="17">
        <f>MIN(MAX(K91,AW91), AX91)</f>
        <v>0.449912664708702</v>
      </c>
      <c r="AZ91" s="17">
        <f>AY91-$AY$164+1</f>
        <v>1.3643865015671528</v>
      </c>
      <c r="BA91" s="17">
        <f>PERCENTILE($L$2:$L$163, 0.02)</f>
        <v>-0.71261264336762919</v>
      </c>
      <c r="BB91" s="17">
        <f>PERCENTILE($L$2:$L$163, 0.98)</f>
        <v>1.6035625674371927</v>
      </c>
      <c r="BC91" s="17">
        <f>MIN(MAX(L91,BA91), BB91)</f>
        <v>1.5735225938675601</v>
      </c>
      <c r="BD91" s="17">
        <f>BC91-$BC$164 + 1</f>
        <v>3.2861352372351895</v>
      </c>
      <c r="BE91" s="1">
        <v>0</v>
      </c>
      <c r="BF91" s="50">
        <v>0.5</v>
      </c>
      <c r="BG91" s="15">
        <v>1</v>
      </c>
      <c r="BH91" s="16">
        <v>1</v>
      </c>
      <c r="BI91" s="12">
        <f>(AZ91^4)*AV91*BE91</f>
        <v>0</v>
      </c>
      <c r="BJ91" s="12">
        <f>(BD91^4) *AT91*BF91</f>
        <v>49.07141549370062</v>
      </c>
      <c r="BK91" s="12">
        <f>(BD91^4)*AU91*BG91*BH91</f>
        <v>79.199988954036414</v>
      </c>
      <c r="BL91" s="12">
        <f>MIN(BI91, 0.05*BI$164)</f>
        <v>0</v>
      </c>
      <c r="BM91" s="12">
        <f>MIN(BJ91, 0.05*BJ$164)</f>
        <v>49.07141549370062</v>
      </c>
      <c r="BN91" s="12">
        <f>MIN(BK91, 0.05*BK$164)</f>
        <v>79.199988954036414</v>
      </c>
      <c r="BO91" s="9">
        <f>BL91/$BL$164</f>
        <v>0</v>
      </c>
      <c r="BP91" s="9">
        <f>BM91/$BM$164</f>
        <v>1.8886168779162386E-2</v>
      </c>
      <c r="BQ91" s="45">
        <f>BN91/$BN$164</f>
        <v>2.2137447093824578E-2</v>
      </c>
      <c r="BR91" s="16">
        <f>O91</f>
        <v>0</v>
      </c>
      <c r="BS91" s="55">
        <v>0</v>
      </c>
      <c r="BT91" s="10">
        <f>$D$170*BO91</f>
        <v>0</v>
      </c>
      <c r="BU91" s="14">
        <f>BT91-BS91</f>
        <v>0</v>
      </c>
      <c r="BV91" s="94">
        <f>IF(BU91&gt;1, 1, 0)</f>
        <v>0</v>
      </c>
      <c r="BW91" s="81">
        <f>IF(O91&lt;=0,P91, IF(O91=1,Q91, IF(O91=2,R91, IF(O91=3,S91, IF(O91-4,T91, IF(O91=5, U91, V91))))))</f>
        <v>12.49</v>
      </c>
      <c r="BX91" s="41">
        <f>IF(O91&lt;=0,AD91, IF(O91=1,AE91, IF(O91=2,AF91, IF(O91=3,AG91, IF(O91=4,AH91, IF(O91=5, AI91, AJ91))))))</f>
        <v>12.57</v>
      </c>
      <c r="BY91" s="80">
        <f>IF(O91&gt;=0,W91, IF(O91=-1,X91, IF(O91=-2,Y91, IF(O91=-3,Z91, IF(O91=-4,AA91, IF(O91=-5, AB91, AC91))))))</f>
        <v>13.18</v>
      </c>
      <c r="BZ91" s="79">
        <f>IF(O91&gt;=0,AK91, IF(O91=-1,AL91, IF(O91=-2,AM91, IF(O91=-3,AN91, IF(O91=-4,AO91, IF(O91=-5, AP91, AQ91))))))</f>
        <v>13.37</v>
      </c>
      <c r="CA91" s="54">
        <f>IF(C91&gt;0, IF(BU91 &gt;0, BW91, BY91), IF(BU91&gt;0, BX91, BZ91))</f>
        <v>13.37</v>
      </c>
      <c r="CB91" s="1">
        <f>BU91/CA91</f>
        <v>0</v>
      </c>
      <c r="CC91" s="42" t="e">
        <f>BS91/BT91</f>
        <v>#DIV/0!</v>
      </c>
      <c r="CD91" s="55">
        <v>0</v>
      </c>
      <c r="CE91" s="55">
        <v>0</v>
      </c>
      <c r="CF91" s="55">
        <v>0</v>
      </c>
      <c r="CG91" s="6">
        <f>SUM(CD91:CF91)</f>
        <v>0</v>
      </c>
      <c r="CH91" s="10">
        <f>BP91*$D$169</f>
        <v>2732.2000906478265</v>
      </c>
      <c r="CI91" s="1">
        <f>CH91-CG91</f>
        <v>2732.2000906478265</v>
      </c>
      <c r="CJ91" s="97">
        <f>IF(CI91&gt;1, 1, 0)</f>
        <v>1</v>
      </c>
      <c r="CK91" s="81">
        <f>IF(O91&lt;=0,Q91, IF(O91=1,R91, IF(O91=2,S91, IF(O91=3,T91, IF(O91=4,U91,V91)))))</f>
        <v>12.55</v>
      </c>
      <c r="CL91" s="41">
        <f>IF(O91&lt;=0,AE91, IF(O91=1,AF91, IF(O91=2,AG91, IF(O91=3,AH91, IF(O91=4,AI91,AJ91)))))</f>
        <v>12.66</v>
      </c>
      <c r="CM91" s="80">
        <f>IF(O91&gt;=0,X91, IF(O91=-1,Y91, IF(O91=-2,Z91, IF(O91=-3,AA91, IF(O91=-4,AB91, AC91)))))</f>
        <v>13.12</v>
      </c>
      <c r="CN91" s="79">
        <f>IF(O91&gt;=0,AL91, IF(O91=-1,AM91, IF(O91=-2,AN91, IF(O91=-3,AO91, IF(O91=-4,AP91, AQ91)))))</f>
        <v>13.34</v>
      </c>
      <c r="CO91" s="54">
        <f>IF(C91&gt;0, IF(CI91 &gt;0, CK91, CM91), IF(CI91&gt;0, CL91, CN91))</f>
        <v>12.66</v>
      </c>
      <c r="CP91" s="1">
        <f>CI91/CO91</f>
        <v>215.81359325812215</v>
      </c>
      <c r="CQ91" s="42">
        <f>CG91/CH91</f>
        <v>0</v>
      </c>
      <c r="CR91" s="11">
        <f>BS91+CG91+CT91</f>
        <v>0</v>
      </c>
      <c r="CS91" s="47">
        <f>BT91+CH91+CU91</f>
        <v>2897.6305762863262</v>
      </c>
      <c r="CT91" s="55">
        <v>0</v>
      </c>
      <c r="CU91" s="10">
        <f>BQ91*$D$172</f>
        <v>165.43048563849982</v>
      </c>
      <c r="CV91" s="30">
        <f>CU91-CT91</f>
        <v>165.43048563849982</v>
      </c>
      <c r="CW91" s="97">
        <f>IF(CV91&gt;1, 1, 0)</f>
        <v>1</v>
      </c>
      <c r="CX91" s="81">
        <f>IF(O91&lt;=0,R91, IF(O91=1,S91, IF(O91=2,T91, IF(O91=3,U91, V91))))</f>
        <v>12.61</v>
      </c>
      <c r="CY91" s="41">
        <f>IF(O91&lt;=0,AF91, IF(O91=1,AG91, IF(O91=2,AH91, IF(O91=3,AI91, AJ91))))</f>
        <v>12.83</v>
      </c>
      <c r="CZ91" s="80">
        <f>IF(O91&gt;=0,Y91, IF(O91=-1,Z91, IF(O91=-2,AA91, IF(O91=-3,AB91,  AC91))))</f>
        <v>13.04</v>
      </c>
      <c r="DA91" s="79">
        <f>IF(O91&gt;=0,AM91, IF(O91=-1,AN91, IF(O91=-2,AO91, IF(O91=-3,AP91, AQ91))))</f>
        <v>13.32</v>
      </c>
      <c r="DB91" s="54">
        <f>IF(C91&gt;0, IF(CV91 &gt;0, CX91, CZ91), IF(CV91&gt;0, CY91, DA91))</f>
        <v>12.83</v>
      </c>
      <c r="DC91" s="43">
        <f>CV91/DB91</f>
        <v>12.894036292946206</v>
      </c>
      <c r="DD91" s="44">
        <v>0</v>
      </c>
      <c r="DE91" s="10">
        <f>BQ91*$DD$167</f>
        <v>102.4397081798476</v>
      </c>
      <c r="DF91" s="30">
        <f>DE91-DD91</f>
        <v>102.4397081798476</v>
      </c>
      <c r="DG91" s="34">
        <f>DF91*(DF91&lt;&gt;0)</f>
        <v>102.4397081798476</v>
      </c>
      <c r="DH91" s="21">
        <f>DG91/$DG$164</f>
        <v>2.2137447093824592E-2</v>
      </c>
      <c r="DI91" s="89">
        <f>DH91 * $DF$164</f>
        <v>102.4397081798476</v>
      </c>
      <c r="DJ91" s="91">
        <f>DB91</f>
        <v>12.83</v>
      </c>
      <c r="DK91" s="43">
        <f>DI91/DJ91</f>
        <v>7.9843887903232735</v>
      </c>
      <c r="DL91" s="16">
        <f>O91</f>
        <v>0</v>
      </c>
      <c r="DM91" s="53">
        <f>CR91+CT91</f>
        <v>0</v>
      </c>
      <c r="DN91">
        <f>E91/$E$164</f>
        <v>8.1241782068317402E-3</v>
      </c>
      <c r="DO91">
        <f>MAX(0,K91)</f>
        <v>0.449912664708702</v>
      </c>
      <c r="DP91">
        <f>DO91/$DO$164</f>
        <v>4.8979363034828754E-3</v>
      </c>
      <c r="DQ91">
        <f>DN91*DP91*BF91</f>
        <v>1.9895853687602795E-5</v>
      </c>
      <c r="DR91">
        <f>DQ91/$DQ$164</f>
        <v>5.3328771998317004E-3</v>
      </c>
      <c r="DS91" s="1">
        <f>$DS$166*DR91</f>
        <v>423.20238686885659</v>
      </c>
      <c r="DT91" s="55">
        <v>0</v>
      </c>
      <c r="DU91" s="1">
        <f>DS91-DT91</f>
        <v>423.20238686885659</v>
      </c>
      <c r="DV91">
        <f>DT91/DS91</f>
        <v>0</v>
      </c>
    </row>
    <row r="92" spans="1:126" x14ac:dyDescent="0.2">
      <c r="A92" s="23" t="s">
        <v>136</v>
      </c>
      <c r="B92">
        <v>1</v>
      </c>
      <c r="C92">
        <v>1</v>
      </c>
      <c r="D92">
        <v>0.63124250898921297</v>
      </c>
      <c r="E92">
        <v>0.36875749101078698</v>
      </c>
      <c r="F92">
        <v>0.96861342868494205</v>
      </c>
      <c r="G92">
        <v>9.3188466360217298E-2</v>
      </c>
      <c r="H92">
        <v>0.32762223150856601</v>
      </c>
      <c r="I92">
        <v>0.17473011560631199</v>
      </c>
      <c r="J92">
        <v>0.324435689641901</v>
      </c>
      <c r="K92">
        <v>1.0144655446232</v>
      </c>
      <c r="L92">
        <v>0.35275139067744199</v>
      </c>
      <c r="M92">
        <f>HARMEAN(D92,F92:F92, I92)</f>
        <v>0.35972548474986171</v>
      </c>
      <c r="N92">
        <f>0.6*TAN(3*(1-M92) - 1.5)</f>
        <v>0.26853641577753762</v>
      </c>
      <c r="O92" s="83">
        <v>0</v>
      </c>
      <c r="P92">
        <v>244.06</v>
      </c>
      <c r="Q92">
        <v>245.21</v>
      </c>
      <c r="R92">
        <v>245.95</v>
      </c>
      <c r="S92">
        <v>246.65</v>
      </c>
      <c r="T92">
        <v>247.08</v>
      </c>
      <c r="U92">
        <v>247.59</v>
      </c>
      <c r="V92">
        <v>249.15</v>
      </c>
      <c r="W92" s="72">
        <v>252.28</v>
      </c>
      <c r="X92" s="68">
        <v>251.45</v>
      </c>
      <c r="Y92" s="68">
        <v>249.99</v>
      </c>
      <c r="Z92" s="68">
        <v>249.54</v>
      </c>
      <c r="AA92" s="68">
        <v>249.22</v>
      </c>
      <c r="AB92" s="68">
        <v>248.84</v>
      </c>
      <c r="AC92" s="68">
        <v>246.12</v>
      </c>
      <c r="AD92" s="76">
        <v>243.22</v>
      </c>
      <c r="AE92">
        <v>244.29</v>
      </c>
      <c r="AF92">
        <v>245.19</v>
      </c>
      <c r="AG92">
        <v>245.88</v>
      </c>
      <c r="AH92">
        <v>246.98</v>
      </c>
      <c r="AI92">
        <v>249.04</v>
      </c>
      <c r="AJ92">
        <v>250.81</v>
      </c>
      <c r="AK92" s="72">
        <v>252.72</v>
      </c>
      <c r="AL92">
        <v>252.03</v>
      </c>
      <c r="AM92">
        <v>250.87</v>
      </c>
      <c r="AN92">
        <v>249.5</v>
      </c>
      <c r="AO92">
        <v>248.74</v>
      </c>
      <c r="AP92">
        <v>248.02</v>
      </c>
      <c r="AQ92">
        <v>245.96</v>
      </c>
      <c r="AR92">
        <v>248.16</v>
      </c>
      <c r="AS92" s="87">
        <f>0.5 * (D92-MAX($D$3:$D$163))/(MIN($D$3:$D$163)-MAX($D$3:$D$163)) + 0.75</f>
        <v>0.93631408962454588</v>
      </c>
      <c r="AT92" s="17">
        <f>AZ92^N92</f>
        <v>1.1837344289379803</v>
      </c>
      <c r="AU92" s="17">
        <f>(AT92+AV92)/2</f>
        <v>1.1993836965734301</v>
      </c>
      <c r="AV92" s="17">
        <f>BD92^N92</f>
        <v>1.21503296420888</v>
      </c>
      <c r="AW92" s="17">
        <f>PERCENTILE($K$2:$K$163, 0.05)</f>
        <v>8.5526163141549191E-2</v>
      </c>
      <c r="AX92" s="17">
        <f>PERCENTILE($K$2:$K$163, 0.95)</f>
        <v>0.95961795254787896</v>
      </c>
      <c r="AY92" s="17">
        <f>MIN(MAX(K92,AW92), AX92)</f>
        <v>0.95961795254787896</v>
      </c>
      <c r="AZ92" s="17">
        <f>AY92-$AY$164+1</f>
        <v>1.8740917894063298</v>
      </c>
      <c r="BA92" s="17">
        <f>PERCENTILE($L$2:$L$163, 0.02)</f>
        <v>-0.71261264336762919</v>
      </c>
      <c r="BB92" s="17">
        <f>PERCENTILE($L$2:$L$163, 0.98)</f>
        <v>1.6035625674371927</v>
      </c>
      <c r="BC92" s="17">
        <f>MIN(MAX(L92,BA92), BB92)</f>
        <v>0.35275139067744199</v>
      </c>
      <c r="BD92" s="17">
        <f>BC92-$BC$164 + 1</f>
        <v>2.0653640340450714</v>
      </c>
      <c r="BE92" s="1">
        <v>0</v>
      </c>
      <c r="BF92" s="15">
        <v>1</v>
      </c>
      <c r="BG92" s="15">
        <v>1</v>
      </c>
      <c r="BH92" s="16">
        <v>1</v>
      </c>
      <c r="BI92" s="12">
        <f>(AZ92^4)*AV92*BE92</f>
        <v>0</v>
      </c>
      <c r="BJ92" s="12">
        <f>(BD92^4) *AT92*BF92</f>
        <v>21.539753021371236</v>
      </c>
      <c r="BK92" s="12">
        <f>(BD92^4)*AU92*BG92*BH92</f>
        <v>21.82451398767628</v>
      </c>
      <c r="BL92" s="12">
        <f>MIN(BI92, 0.05*BI$164)</f>
        <v>0</v>
      </c>
      <c r="BM92" s="12">
        <f>MIN(BJ92, 0.05*BJ$164)</f>
        <v>21.539753021371236</v>
      </c>
      <c r="BN92" s="12">
        <f>MIN(BK92, 0.05*BK$164)</f>
        <v>21.82451398767628</v>
      </c>
      <c r="BO92" s="9">
        <f>BL92/$BL$164</f>
        <v>0</v>
      </c>
      <c r="BP92" s="9">
        <f>BM92/$BM$164</f>
        <v>8.290028052590253E-3</v>
      </c>
      <c r="BQ92" s="45">
        <f>BN92/$BN$164</f>
        <v>6.1002410496674066E-3</v>
      </c>
      <c r="BR92" s="16">
        <f>O92</f>
        <v>0</v>
      </c>
      <c r="BS92" s="55">
        <v>0</v>
      </c>
      <c r="BT92" s="10">
        <f>$D$170*BO92</f>
        <v>0</v>
      </c>
      <c r="BU92" s="14">
        <f>BT92-BS92</f>
        <v>0</v>
      </c>
      <c r="BV92" s="94">
        <f>IF(BU92&gt;1, 1, 0)</f>
        <v>0</v>
      </c>
      <c r="BW92" s="81">
        <f>IF(O92&lt;=0,P92, IF(O92=1,Q92, IF(O92=2,R92, IF(O92=3,S92, IF(O92-4,T92, IF(O92=5, U92, V92))))))</f>
        <v>244.06</v>
      </c>
      <c r="BX92" s="41">
        <f>IF(O92&lt;=0,AD92, IF(O92=1,AE92, IF(O92=2,AF92, IF(O92=3,AG92, IF(O92=4,AH92, IF(O92=5, AI92, AJ92))))))</f>
        <v>243.22</v>
      </c>
      <c r="BY92" s="80">
        <f>IF(O92&gt;=0,W92, IF(O92=-1,X92, IF(O92=-2,Y92, IF(O92=-3,Z92, IF(O92=-4,AA92, IF(O92=-5, AB92, AC92))))))</f>
        <v>252.28</v>
      </c>
      <c r="BZ92" s="79">
        <f>IF(O92&gt;=0,AK92, IF(O92=-1,AL92, IF(O92=-2,AM92, IF(O92=-3,AN92, IF(O92=-4,AO92, IF(O92=-5, AP92, AQ92))))))</f>
        <v>252.72</v>
      </c>
      <c r="CA92" s="54">
        <f>IF(C92&gt;0, IF(BU92 &gt;0, BW92, BY92), IF(BU92&gt;0, BX92, BZ92))</f>
        <v>252.28</v>
      </c>
      <c r="CB92" s="1">
        <f>BU92/CA92</f>
        <v>0</v>
      </c>
      <c r="CC92" s="42" t="e">
        <f>BS92/BT92</f>
        <v>#DIV/0!</v>
      </c>
      <c r="CD92" s="55">
        <v>0</v>
      </c>
      <c r="CE92" s="55">
        <v>496</v>
      </c>
      <c r="CF92" s="55">
        <v>0</v>
      </c>
      <c r="CG92" s="6">
        <f>SUM(CD92:CF92)</f>
        <v>496</v>
      </c>
      <c r="CH92" s="10">
        <f>BP92*$D$169</f>
        <v>1199.2911670762194</v>
      </c>
      <c r="CI92" s="1">
        <f>CH92-CG92</f>
        <v>703.29116707621938</v>
      </c>
      <c r="CJ92" s="97">
        <f>IF(CI92&gt;1, 1, 0)</f>
        <v>1</v>
      </c>
      <c r="CK92" s="81">
        <f>IF(O92&lt;=0,Q92, IF(O92=1,R92, IF(O92=2,S92, IF(O92=3,T92, IF(O92=4,U92,V92)))))</f>
        <v>245.21</v>
      </c>
      <c r="CL92" s="41">
        <f>IF(O92&lt;=0,AE92, IF(O92=1,AF92, IF(O92=2,AG92, IF(O92=3,AH92, IF(O92=4,AI92,AJ92)))))</f>
        <v>244.29</v>
      </c>
      <c r="CM92" s="80">
        <f>IF(O92&gt;=0,X92, IF(O92=-1,Y92, IF(O92=-2,Z92, IF(O92=-3,AA92, IF(O92=-4,AB92, AC92)))))</f>
        <v>251.45</v>
      </c>
      <c r="CN92" s="79">
        <f>IF(O92&gt;=0,AL92, IF(O92=-1,AM92, IF(O92=-2,AN92, IF(O92=-3,AO92, IF(O92=-4,AP92, AQ92)))))</f>
        <v>252.03</v>
      </c>
      <c r="CO92" s="54">
        <f>IF(C92&gt;0, IF(CI92 &gt;0, CK92, CM92), IF(CI92&gt;0, CL92, CN92))</f>
        <v>245.21</v>
      </c>
      <c r="CP92" s="1">
        <f>CI92/CO92</f>
        <v>2.8681178054574419</v>
      </c>
      <c r="CQ92" s="42">
        <f>CG92/CH92</f>
        <v>0.41357763120127888</v>
      </c>
      <c r="CR92" s="11">
        <f>BS92+CG92+CT92</f>
        <v>496</v>
      </c>
      <c r="CS92" s="47">
        <f>BT92+CH92+CU92</f>
        <v>1244.8775364114579</v>
      </c>
      <c r="CT92" s="55">
        <v>0</v>
      </c>
      <c r="CU92" s="10">
        <f>BQ92*$D$172</f>
        <v>45.586369335238572</v>
      </c>
      <c r="CV92" s="30">
        <f>CU92-CT92</f>
        <v>45.586369335238572</v>
      </c>
      <c r="CW92" s="97">
        <f>IF(CV92&gt;1, 1, 0)</f>
        <v>1</v>
      </c>
      <c r="CX92" s="81">
        <f>IF(O92&lt;=0,R92, IF(O92=1,S92, IF(O92=2,T92, IF(O92=3,U92, V92))))</f>
        <v>245.95</v>
      </c>
      <c r="CY92" s="41">
        <f>IF(O92&lt;=0,AF92, IF(O92=1,AG92, IF(O92=2,AH92, IF(O92=3,AI92, AJ92))))</f>
        <v>245.19</v>
      </c>
      <c r="CZ92" s="80">
        <f>IF(O92&gt;=0,Y92, IF(O92=-1,Z92, IF(O92=-2,AA92, IF(O92=-3,AB92,  AC92))))</f>
        <v>249.99</v>
      </c>
      <c r="DA92" s="79">
        <f>IF(O92&gt;=0,AM92, IF(O92=-1,AN92, IF(O92=-2,AO92, IF(O92=-3,AP92, AQ92))))</f>
        <v>250.87</v>
      </c>
      <c r="DB92" s="54">
        <f>IF(C92&gt;0, IF(CV92 &gt;0, CX92, CZ92), IF(CV92&gt;0, CY92, DA92))</f>
        <v>245.95</v>
      </c>
      <c r="DC92" s="43">
        <f>CV92/DB92</f>
        <v>0.18534811683365959</v>
      </c>
      <c r="DD92" s="44">
        <v>0</v>
      </c>
      <c r="DE92" s="10">
        <f>BQ92*$DD$167</f>
        <v>28.228499442872941</v>
      </c>
      <c r="DF92" s="30">
        <f>DE92-DD92</f>
        <v>28.228499442872941</v>
      </c>
      <c r="DG92" s="34">
        <f>DF92*(DF92&lt;&gt;0)</f>
        <v>28.228499442872941</v>
      </c>
      <c r="DH92" s="21">
        <f>DG92/$DG$164</f>
        <v>6.1002410496674101E-3</v>
      </c>
      <c r="DI92" s="89">
        <f>DH92 * $DF$164</f>
        <v>28.228499442872941</v>
      </c>
      <c r="DJ92" s="91">
        <f>DB92</f>
        <v>245.95</v>
      </c>
      <c r="DK92" s="43">
        <f>DI92/DJ92</f>
        <v>0.11477332564697273</v>
      </c>
      <c r="DL92" s="16">
        <f>O92</f>
        <v>0</v>
      </c>
      <c r="DM92" s="53">
        <f>CR92+CT92</f>
        <v>496</v>
      </c>
      <c r="DN92">
        <f>E92/$E$164</f>
        <v>7.5211800249806457E-3</v>
      </c>
      <c r="DO92">
        <f>MAX(0,K92)</f>
        <v>1.0144655446232</v>
      </c>
      <c r="DP92">
        <f>DO92/$DO$164</f>
        <v>1.1043893647358343E-2</v>
      </c>
      <c r="DQ92">
        <f>DN92*DP92*BF92</f>
        <v>8.3063112298522221E-5</v>
      </c>
      <c r="DR92">
        <f>DQ92/$DQ$164</f>
        <v>2.2264205631943462E-2</v>
      </c>
      <c r="DS92" s="1">
        <f>$DS$166*DR92</f>
        <v>1766.8257888021251</v>
      </c>
      <c r="DT92" s="55">
        <v>1737</v>
      </c>
      <c r="DU92" s="1">
        <f>DS92-DT92</f>
        <v>29.825788802125089</v>
      </c>
      <c r="DV92">
        <f>DT92/DS92</f>
        <v>0.98311899849370754</v>
      </c>
    </row>
    <row r="93" spans="1:126" x14ac:dyDescent="0.2">
      <c r="A93" s="23" t="s">
        <v>232</v>
      </c>
      <c r="B93">
        <v>0</v>
      </c>
      <c r="C93">
        <v>0</v>
      </c>
      <c r="D93">
        <v>0.43827407111466199</v>
      </c>
      <c r="E93">
        <v>0.56172592888533701</v>
      </c>
      <c r="F93">
        <v>0.45133094954310599</v>
      </c>
      <c r="G93">
        <v>0.73401587964897597</v>
      </c>
      <c r="H93">
        <v>0.55014625992477995</v>
      </c>
      <c r="I93">
        <v>0.63546525547372101</v>
      </c>
      <c r="J93">
        <v>0.62741128149910697</v>
      </c>
      <c r="K93">
        <v>0.71640205518286104</v>
      </c>
      <c r="L93">
        <v>0.54304440525182496</v>
      </c>
      <c r="M93">
        <f>HARMEAN(D93,F93:F93, I93)</f>
        <v>0.49415281538864292</v>
      </c>
      <c r="N93">
        <f>0.6*TAN(3*(1-M93) - 1.5)</f>
        <v>1.0526011961992156E-2</v>
      </c>
      <c r="O93" s="83">
        <v>0</v>
      </c>
      <c r="P93">
        <v>4.9800000000000004</v>
      </c>
      <c r="Q93">
        <v>5</v>
      </c>
      <c r="R93">
        <v>5.0199999999999996</v>
      </c>
      <c r="S93">
        <v>5.03</v>
      </c>
      <c r="T93">
        <v>5.05</v>
      </c>
      <c r="U93">
        <v>5.1100000000000003</v>
      </c>
      <c r="V93">
        <v>5.14</v>
      </c>
      <c r="W93" s="72">
        <v>5.28</v>
      </c>
      <c r="X93" s="68">
        <v>5.23</v>
      </c>
      <c r="Y93" s="68">
        <v>5.21</v>
      </c>
      <c r="Z93" s="68">
        <v>5.19</v>
      </c>
      <c r="AA93" s="68">
        <v>5.17</v>
      </c>
      <c r="AB93" s="68">
        <v>5.15</v>
      </c>
      <c r="AC93" s="68">
        <v>5.13</v>
      </c>
      <c r="AD93" s="76">
        <v>4.96</v>
      </c>
      <c r="AE93">
        <v>5.01</v>
      </c>
      <c r="AF93">
        <v>5.03</v>
      </c>
      <c r="AG93">
        <v>5.0599999999999996</v>
      </c>
      <c r="AH93">
        <v>5.08</v>
      </c>
      <c r="AI93">
        <v>5.15</v>
      </c>
      <c r="AJ93">
        <v>5.19</v>
      </c>
      <c r="AK93" s="72">
        <v>5.34</v>
      </c>
      <c r="AL93">
        <v>5.29</v>
      </c>
      <c r="AM93">
        <v>5.26</v>
      </c>
      <c r="AN93">
        <v>5.23</v>
      </c>
      <c r="AO93">
        <v>5.19</v>
      </c>
      <c r="AP93">
        <v>5.17</v>
      </c>
      <c r="AQ93">
        <v>5.0999999999999996</v>
      </c>
      <c r="AR93">
        <v>5.12</v>
      </c>
      <c r="AS93" s="87">
        <f>0.5 * (D93-MAX($D$3:$D$163))/(MIN($D$3:$D$163)-MAX($D$3:$D$163)) + 0.75</f>
        <v>1.0338110617682683</v>
      </c>
      <c r="AT93" s="17">
        <f>AZ93^N93</f>
        <v>1.0051617298504243</v>
      </c>
      <c r="AU93" s="17">
        <f>(AT93+AV93)/2</f>
        <v>1.0068803920142577</v>
      </c>
      <c r="AV93" s="17">
        <f>BD93^N93</f>
        <v>1.0085990541780914</v>
      </c>
      <c r="AW93" s="17">
        <f>PERCENTILE($K$2:$K$163, 0.05)</f>
        <v>8.5526163141549191E-2</v>
      </c>
      <c r="AX93" s="17">
        <f>PERCENTILE($K$2:$K$163, 0.95)</f>
        <v>0.95961795254787896</v>
      </c>
      <c r="AY93" s="17">
        <f>MIN(MAX(K93,AW93), AX93)</f>
        <v>0.71640205518286104</v>
      </c>
      <c r="AZ93" s="17">
        <f>AY93-$AY$164+1</f>
        <v>1.630875892041312</v>
      </c>
      <c r="BA93" s="17">
        <f>PERCENTILE($L$2:$L$163, 0.02)</f>
        <v>-0.71261264336762919</v>
      </c>
      <c r="BB93" s="17">
        <f>PERCENTILE($L$2:$L$163, 0.98)</f>
        <v>1.6035625674371927</v>
      </c>
      <c r="BC93" s="17">
        <f>MIN(MAX(L93,BA93), BB93)</f>
        <v>0.54304440525182496</v>
      </c>
      <c r="BD93" s="17">
        <f>BC93-$BC$164 + 1</f>
        <v>2.255657048619454</v>
      </c>
      <c r="BE93" s="1">
        <v>0</v>
      </c>
      <c r="BF93" s="49">
        <v>0</v>
      </c>
      <c r="BG93" s="49">
        <v>0</v>
      </c>
      <c r="BH93" s="16">
        <v>1</v>
      </c>
      <c r="BI93" s="12">
        <f>(AZ93^4)*AV93*BE93</f>
        <v>0</v>
      </c>
      <c r="BJ93" s="12">
        <f>(BD93^4) *AT93*BF93</f>
        <v>0</v>
      </c>
      <c r="BK93" s="12">
        <f>(BD93^4)*AU93*BG93*BH93</f>
        <v>0</v>
      </c>
      <c r="BL93" s="12">
        <f>MIN(BI93, 0.05*BI$164)</f>
        <v>0</v>
      </c>
      <c r="BM93" s="12">
        <f>MIN(BJ93, 0.05*BJ$164)</f>
        <v>0</v>
      </c>
      <c r="BN93" s="12">
        <f>MIN(BK93, 0.05*BK$164)</f>
        <v>0</v>
      </c>
      <c r="BO93" s="9">
        <f>BL93/$BL$164</f>
        <v>0</v>
      </c>
      <c r="BP93" s="9">
        <f>BM93/$BM$164</f>
        <v>0</v>
      </c>
      <c r="BQ93" s="45">
        <f>BN93/$BN$164</f>
        <v>0</v>
      </c>
      <c r="BR93" s="16">
        <f>O93</f>
        <v>0</v>
      </c>
      <c r="BS93" s="55">
        <v>0</v>
      </c>
      <c r="BT93" s="10">
        <f>$D$170*BO93</f>
        <v>0</v>
      </c>
      <c r="BU93" s="14">
        <f>BT93-BS93</f>
        <v>0</v>
      </c>
      <c r="BV93" s="94">
        <f>IF(BU93&gt;1, 1, 0)</f>
        <v>0</v>
      </c>
      <c r="BW93" s="81">
        <f>IF(O93&lt;=0,P93, IF(O93=1,Q93, IF(O93=2,R93, IF(O93=3,S93, IF(O93-4,T93, IF(O93=5, U93, V93))))))</f>
        <v>4.9800000000000004</v>
      </c>
      <c r="BX93" s="41">
        <f>IF(O93&lt;=0,AD93, IF(O93=1,AE93, IF(O93=2,AF93, IF(O93=3,AG93, IF(O93=4,AH93, IF(O93=5, AI93, AJ93))))))</f>
        <v>4.96</v>
      </c>
      <c r="BY93" s="80">
        <f>IF(O93&gt;=0,W93, IF(O93=-1,X93, IF(O93=-2,Y93, IF(O93=-3,Z93, IF(O93=-4,AA93, IF(O93=-5, AB93, AC93))))))</f>
        <v>5.28</v>
      </c>
      <c r="BZ93" s="79">
        <f>IF(O93&gt;=0,AK93, IF(O93=-1,AL93, IF(O93=-2,AM93, IF(O93=-3,AN93, IF(O93=-4,AO93, IF(O93=-5, AP93, AQ93))))))</f>
        <v>5.34</v>
      </c>
      <c r="CA93" s="54">
        <f>IF(C93&gt;0, IF(BU93 &gt;0, BW93, BY93), IF(BU93&gt;0, BX93, BZ93))</f>
        <v>5.34</v>
      </c>
      <c r="CB93" s="1">
        <f>BU93/CA93</f>
        <v>0</v>
      </c>
      <c r="CC93" s="42" t="e">
        <f>BS93/BT93</f>
        <v>#DIV/0!</v>
      </c>
      <c r="CD93" s="55">
        <v>0</v>
      </c>
      <c r="CE93" s="55">
        <v>1956</v>
      </c>
      <c r="CF93" s="55">
        <v>0</v>
      </c>
      <c r="CG93" s="6">
        <f>SUM(CD93:CF93)</f>
        <v>1956</v>
      </c>
      <c r="CH93" s="10">
        <f>BP93*$D$169</f>
        <v>0</v>
      </c>
      <c r="CI93" s="1">
        <f>CH93-CG93</f>
        <v>-1956</v>
      </c>
      <c r="CJ93" s="97">
        <f>IF(CI93&gt;1, 1, 0)</f>
        <v>0</v>
      </c>
      <c r="CK93" s="81">
        <f>IF(O93&lt;=0,Q93, IF(O93=1,R93, IF(O93=2,S93, IF(O93=3,T93, IF(O93=4,U93,V93)))))</f>
        <v>5</v>
      </c>
      <c r="CL93" s="41">
        <f>IF(O93&lt;=0,AE93, IF(O93=1,AF93, IF(O93=2,AG93, IF(O93=3,AH93, IF(O93=4,AI93,AJ93)))))</f>
        <v>5.01</v>
      </c>
      <c r="CM93" s="80">
        <f>IF(O93&gt;=0,X93, IF(O93=-1,Y93, IF(O93=-2,Z93, IF(O93=-3,AA93, IF(O93=-4,AB93, AC93)))))</f>
        <v>5.23</v>
      </c>
      <c r="CN93" s="79">
        <f>IF(O93&gt;=0,AL93, IF(O93=-1,AM93, IF(O93=-2,AN93, IF(O93=-3,AO93, IF(O93=-4,AP93, AQ93)))))</f>
        <v>5.29</v>
      </c>
      <c r="CO93" s="54">
        <f>IF(C93&gt;0, IF(CI93 &gt;0, CK93, CM93), IF(CI93&gt;0, CL93, CN93))</f>
        <v>5.29</v>
      </c>
      <c r="CP93" s="1">
        <f>CI93/CO93</f>
        <v>-369.75425330812857</v>
      </c>
      <c r="CQ93" s="42" t="e">
        <f>CG93/CH93</f>
        <v>#DIV/0!</v>
      </c>
      <c r="CR93" s="11">
        <f>BS93+CG93+CT93</f>
        <v>2099</v>
      </c>
      <c r="CS93" s="47">
        <f>BT93+CH93+CU93</f>
        <v>0</v>
      </c>
      <c r="CT93" s="55">
        <v>143</v>
      </c>
      <c r="CU93" s="10">
        <f>BQ93*$D$172</f>
        <v>0</v>
      </c>
      <c r="CV93" s="30">
        <f>CU93-CT93</f>
        <v>-143</v>
      </c>
      <c r="CW93" s="97">
        <f>IF(CV93&gt;1, 1, 0)</f>
        <v>0</v>
      </c>
      <c r="CX93" s="81">
        <f>IF(O93&lt;=0,R93, IF(O93=1,S93, IF(O93=2,T93, IF(O93=3,U93, V93))))</f>
        <v>5.0199999999999996</v>
      </c>
      <c r="CY93" s="41">
        <f>IF(O93&lt;=0,AF93, IF(O93=1,AG93, IF(O93=2,AH93, IF(O93=3,AI93, AJ93))))</f>
        <v>5.03</v>
      </c>
      <c r="CZ93" s="80">
        <f>IF(O93&gt;=0,Y93, IF(O93=-1,Z93, IF(O93=-2,AA93, IF(O93=-3,AB93,  AC93))))</f>
        <v>5.21</v>
      </c>
      <c r="DA93" s="79">
        <f>IF(O93&gt;=0,AM93, IF(O93=-1,AN93, IF(O93=-2,AO93, IF(O93=-3,AP93, AQ93))))</f>
        <v>5.26</v>
      </c>
      <c r="DB93" s="54">
        <f>IF(C93&gt;0, IF(CV93 &gt;0, CX93, CZ93), IF(CV93&gt;0, CY93, DA93))</f>
        <v>5.26</v>
      </c>
      <c r="DC93" s="43">
        <f>CV93/DB93</f>
        <v>-27.186311787072245</v>
      </c>
      <c r="DD93" s="44">
        <v>0</v>
      </c>
      <c r="DE93" s="10">
        <f>BQ93*$DD$167</f>
        <v>0</v>
      </c>
      <c r="DF93" s="30">
        <f>DE93-DD93</f>
        <v>0</v>
      </c>
      <c r="DG93" s="34">
        <f>DF93*(DF93&lt;&gt;0)</f>
        <v>0</v>
      </c>
      <c r="DH93" s="21">
        <f>DG93/$DG$164</f>
        <v>0</v>
      </c>
      <c r="DI93" s="89">
        <f>DH93 * $DF$164</f>
        <v>0</v>
      </c>
      <c r="DJ93" s="91">
        <f>DB93</f>
        <v>5.26</v>
      </c>
      <c r="DK93" s="43">
        <f>DI93/DJ93</f>
        <v>0</v>
      </c>
      <c r="DL93" s="16">
        <f>O93</f>
        <v>0</v>
      </c>
      <c r="DM93" s="53">
        <f>CR93+CT93</f>
        <v>2242</v>
      </c>
      <c r="DN93">
        <f>E93/$E$164</f>
        <v>1.1456965455170942E-2</v>
      </c>
      <c r="DO93">
        <f>MAX(0,K93)</f>
        <v>0.71640205518286104</v>
      </c>
      <c r="DP93">
        <f>DO93/$DO$164</f>
        <v>7.799050591833695E-3</v>
      </c>
      <c r="DQ93">
        <f>DN93*DP93*BF93</f>
        <v>0</v>
      </c>
      <c r="DR93">
        <f>DQ93/$DQ$164</f>
        <v>0</v>
      </c>
      <c r="DS93" s="1">
        <f>$DS$166*DR93</f>
        <v>0</v>
      </c>
      <c r="DT93" s="55">
        <v>0</v>
      </c>
      <c r="DU93" s="1">
        <f>DS93-DT93</f>
        <v>0</v>
      </c>
      <c r="DV93" t="e">
        <f>DT93/DS93</f>
        <v>#DIV/0!</v>
      </c>
    </row>
    <row r="94" spans="1:126" x14ac:dyDescent="0.2">
      <c r="A94" s="23" t="s">
        <v>94</v>
      </c>
      <c r="B94">
        <v>1</v>
      </c>
      <c r="C94">
        <v>1</v>
      </c>
      <c r="D94">
        <v>0.97003595685177701</v>
      </c>
      <c r="E94">
        <v>2.9964043148222E-2</v>
      </c>
      <c r="F94">
        <v>0.99483512117600303</v>
      </c>
      <c r="G94">
        <v>0.171750940242373</v>
      </c>
      <c r="H94">
        <v>0.63602173004596696</v>
      </c>
      <c r="I94">
        <v>0.33051071109719798</v>
      </c>
      <c r="J94">
        <v>0.43522115642045101</v>
      </c>
      <c r="K94">
        <v>0.58928627800364897</v>
      </c>
      <c r="L94">
        <v>-0.46305824006645901</v>
      </c>
      <c r="M94">
        <f>HARMEAN(D94,F94:F94, I94)</f>
        <v>0.59268603316989177</v>
      </c>
      <c r="N94">
        <f>0.6*TAN(3*(1-M94) - 1.5)</f>
        <v>-0.17127181506162406</v>
      </c>
      <c r="O94" s="83">
        <v>-1</v>
      </c>
      <c r="P94">
        <v>52.09</v>
      </c>
      <c r="Q94">
        <v>52.16</v>
      </c>
      <c r="R94">
        <v>52.43</v>
      </c>
      <c r="S94">
        <v>52.66</v>
      </c>
      <c r="T94">
        <v>53.16</v>
      </c>
      <c r="U94">
        <v>53.45</v>
      </c>
      <c r="V94">
        <v>53.91</v>
      </c>
      <c r="W94" s="72">
        <v>54.95</v>
      </c>
      <c r="X94" s="68">
        <v>54.66</v>
      </c>
      <c r="Y94" s="68">
        <v>54.55</v>
      </c>
      <c r="Z94" s="68">
        <v>54.29</v>
      </c>
      <c r="AA94" s="68">
        <v>53.99</v>
      </c>
      <c r="AB94" s="68">
        <v>53.31</v>
      </c>
      <c r="AC94" s="68">
        <v>52.91</v>
      </c>
      <c r="AD94" s="76">
        <v>52.3</v>
      </c>
      <c r="AE94">
        <v>52.43</v>
      </c>
      <c r="AF94">
        <v>52.59</v>
      </c>
      <c r="AG94">
        <v>52.89</v>
      </c>
      <c r="AH94">
        <v>53.64</v>
      </c>
      <c r="AI94">
        <v>54.37</v>
      </c>
      <c r="AJ94">
        <v>55.68</v>
      </c>
      <c r="AK94" s="72">
        <v>55.88</v>
      </c>
      <c r="AL94">
        <v>55.29</v>
      </c>
      <c r="AM94">
        <v>54.73</v>
      </c>
      <c r="AN94">
        <v>54.42</v>
      </c>
      <c r="AO94">
        <v>54.07</v>
      </c>
      <c r="AP94">
        <v>53.96</v>
      </c>
      <c r="AQ94">
        <v>53.14</v>
      </c>
      <c r="AR94">
        <v>53.66</v>
      </c>
      <c r="AS94" s="87">
        <f>0.5 * (D94-MAX($D$3:$D$163))/(MIN($D$3:$D$163)-MAX($D$3:$D$163)) + 0.75</f>
        <v>0.76513928138877718</v>
      </c>
      <c r="AT94" s="17">
        <f>AZ94^N94</f>
        <v>0.93251173577985924</v>
      </c>
      <c r="AU94" s="17">
        <f>(AT94+AV94)/2</f>
        <v>0.94753670601911799</v>
      </c>
      <c r="AV94" s="17">
        <f>BD94^N94</f>
        <v>0.96256167625837685</v>
      </c>
      <c r="AW94" s="17">
        <f>PERCENTILE($K$2:$K$163, 0.05)</f>
        <v>8.5526163141549191E-2</v>
      </c>
      <c r="AX94" s="17">
        <f>PERCENTILE($K$2:$K$163, 0.95)</f>
        <v>0.95961795254787896</v>
      </c>
      <c r="AY94" s="17">
        <f>MIN(MAX(K94,AW94), AX94)</f>
        <v>0.58928627800364897</v>
      </c>
      <c r="AZ94" s="17">
        <f>AY94-$AY$164+1</f>
        <v>1.5037601148620998</v>
      </c>
      <c r="BA94" s="17">
        <f>PERCENTILE($L$2:$L$163, 0.02)</f>
        <v>-0.71261264336762919</v>
      </c>
      <c r="BB94" s="17">
        <f>PERCENTILE($L$2:$L$163, 0.98)</f>
        <v>1.6035625674371927</v>
      </c>
      <c r="BC94" s="17">
        <f>MIN(MAX(L94,BA94), BB94)</f>
        <v>-0.46305824006645901</v>
      </c>
      <c r="BD94" s="17">
        <f>BC94-$BC$164 + 1</f>
        <v>1.2495544033011701</v>
      </c>
      <c r="BE94" s="1">
        <v>1</v>
      </c>
      <c r="BF94" s="15">
        <v>1</v>
      </c>
      <c r="BG94" s="15">
        <v>1</v>
      </c>
      <c r="BH94" s="16">
        <v>1</v>
      </c>
      <c r="BI94" s="12">
        <f>(AZ94^4)*AV94*BE94</f>
        <v>4.9220136399898156</v>
      </c>
      <c r="BJ94" s="12">
        <f>(BD94^4) *AT94*BF94</f>
        <v>2.273395432927749</v>
      </c>
      <c r="BK94" s="12">
        <f>(BD94^4)*AU94*BG94*BH94</f>
        <v>2.3100252118476252</v>
      </c>
      <c r="BL94" s="12">
        <f>MIN(BI94, 0.05*BI$164)</f>
        <v>4.9220136399898156</v>
      </c>
      <c r="BM94" s="12">
        <f>MIN(BJ94, 0.05*BJ$164)</f>
        <v>2.273395432927749</v>
      </c>
      <c r="BN94" s="12">
        <f>MIN(BK94, 0.05*BK$164)</f>
        <v>2.3100252118476252</v>
      </c>
      <c r="BO94" s="9">
        <f>BL94/$BL$164</f>
        <v>1.3651659844330031E-2</v>
      </c>
      <c r="BP94" s="9">
        <f>BM94/$BM$164</f>
        <v>8.7496416021588255E-4</v>
      </c>
      <c r="BQ94" s="45">
        <f>BN94/$BN$164</f>
        <v>6.4568267733415476E-4</v>
      </c>
      <c r="BR94" s="16">
        <f>O94</f>
        <v>-1</v>
      </c>
      <c r="BS94" s="55">
        <v>1073</v>
      </c>
      <c r="BT94" s="10">
        <f>$D$170*BO94</f>
        <v>1431.0423420450145</v>
      </c>
      <c r="BU94" s="14">
        <f>BT94-BS94</f>
        <v>358.04234204501449</v>
      </c>
      <c r="BV94" s="94">
        <f>IF(BU94&gt;1, 1, 0)</f>
        <v>1</v>
      </c>
      <c r="BW94" s="81">
        <f>IF(O94&lt;=0,P94, IF(O94=1,Q94, IF(O94=2,R94, IF(O94=3,S94, IF(O94-4,T94, IF(O94=5, U94, V94))))))</f>
        <v>52.09</v>
      </c>
      <c r="BX94" s="41">
        <f>IF(O94&lt;=0,AD94, IF(O94=1,AE94, IF(O94=2,AF94, IF(O94=3,AG94, IF(O94=4,AH94, IF(O94=5, AI94, AJ94))))))</f>
        <v>52.3</v>
      </c>
      <c r="BY94" s="80">
        <f>IF(O94&gt;=0,W94, IF(O94=-1,X94, IF(O94=-2,Y94, IF(O94=-3,Z94, IF(O94=-4,AA94, IF(O94=-5, AB94, AC94))))))</f>
        <v>54.66</v>
      </c>
      <c r="BZ94" s="79">
        <f>IF(O94&gt;=0,AK94, IF(O94=-1,AL94, IF(O94=-2,AM94, IF(O94=-3,AN94, IF(O94=-4,AO94, IF(O94=-5, AP94, AQ94))))))</f>
        <v>55.29</v>
      </c>
      <c r="CA94" s="54">
        <f>IF(C94&gt;0, IF(BU94 &gt;0, BW94, BY94), IF(BU94&gt;0, BX94, BZ94))</f>
        <v>52.09</v>
      </c>
      <c r="CB94" s="1">
        <f>BU94/CA94</f>
        <v>6.8735331550204348</v>
      </c>
      <c r="CC94" s="42">
        <f>BS94/BT94</f>
        <v>0.74980311097339147</v>
      </c>
      <c r="CD94" s="55">
        <v>1020</v>
      </c>
      <c r="CE94" s="55">
        <v>107</v>
      </c>
      <c r="CF94" s="55">
        <v>0</v>
      </c>
      <c r="CG94" s="6">
        <f>SUM(CD94:CF94)</f>
        <v>1127</v>
      </c>
      <c r="CH94" s="10">
        <f>BP94*$D$169</f>
        <v>126.57819517598622</v>
      </c>
      <c r="CI94" s="1">
        <f>CH94-CG94</f>
        <v>-1000.4218048240137</v>
      </c>
      <c r="CJ94" s="97">
        <f>IF(CI94&gt;1, 1, 0)</f>
        <v>0</v>
      </c>
      <c r="CK94" s="81">
        <f>IF(O94&lt;=0,Q94, IF(O94=1,R94, IF(O94=2,S94, IF(O94=3,T94, IF(O94=4,U94,V94)))))</f>
        <v>52.16</v>
      </c>
      <c r="CL94" s="41">
        <f>IF(O94&lt;=0,AE94, IF(O94=1,AF94, IF(O94=2,AG94, IF(O94=3,AH94, IF(O94=4,AI94,AJ94)))))</f>
        <v>52.43</v>
      </c>
      <c r="CM94" s="80">
        <f>IF(O94&gt;=0,X94, IF(O94=-1,Y94, IF(O94=-2,Z94, IF(O94=-3,AA94, IF(O94=-4,AB94, AC94)))))</f>
        <v>54.55</v>
      </c>
      <c r="CN94" s="79">
        <f>IF(O94&gt;=0,AL94, IF(O94=-1,AM94, IF(O94=-2,AN94, IF(O94=-3,AO94, IF(O94=-4,AP94, AQ94)))))</f>
        <v>54.73</v>
      </c>
      <c r="CO94" s="54">
        <f>IF(C94&gt;0, IF(CI94 &gt;0, CK94, CM94), IF(CI94&gt;0, CL94, CN94))</f>
        <v>54.55</v>
      </c>
      <c r="CP94" s="1">
        <f>CI94/CO94</f>
        <v>-18.339538126929675</v>
      </c>
      <c r="CQ94" s="42">
        <f>CG94/CH94</f>
        <v>8.9035872128931164</v>
      </c>
      <c r="CR94" s="11">
        <f>BS94+CG94+CT94</f>
        <v>2200</v>
      </c>
      <c r="CS94" s="47">
        <f>BT94+CH94+CU94</f>
        <v>1562.4456463867975</v>
      </c>
      <c r="CT94" s="55">
        <v>0</v>
      </c>
      <c r="CU94" s="10">
        <f>BQ94*$D$172</f>
        <v>4.8251091657968583</v>
      </c>
      <c r="CV94" s="30">
        <f>CU94-CT94</f>
        <v>4.8251091657968583</v>
      </c>
      <c r="CW94" s="97">
        <f>IF(CV94&gt;1, 1, 0)</f>
        <v>1</v>
      </c>
      <c r="CX94" s="81">
        <f>IF(O94&lt;=0,R94, IF(O94=1,S94, IF(O94=2,T94, IF(O94=3,U94, V94))))</f>
        <v>52.43</v>
      </c>
      <c r="CY94" s="41">
        <f>IF(O94&lt;=0,AF94, IF(O94=1,AG94, IF(O94=2,AH94, IF(O94=3,AI94, AJ94))))</f>
        <v>52.59</v>
      </c>
      <c r="CZ94" s="80">
        <f>IF(O94&gt;=0,Y94, IF(O94=-1,Z94, IF(O94=-2,AA94, IF(O94=-3,AB94,  AC94))))</f>
        <v>54.29</v>
      </c>
      <c r="DA94" s="79">
        <f>IF(O94&gt;=0,AM94, IF(O94=-1,AN94, IF(O94=-2,AO94, IF(O94=-3,AP94, AQ94))))</f>
        <v>54.42</v>
      </c>
      <c r="DB94" s="54">
        <f>IF(C94&gt;0, IF(CV94 &gt;0, CX94, CZ94), IF(CV94&gt;0, CY94, DA94))</f>
        <v>52.43</v>
      </c>
      <c r="DC94" s="43">
        <f>CV94/DB94</f>
        <v>9.2029547316361981E-2</v>
      </c>
      <c r="DD94" s="44">
        <v>0</v>
      </c>
      <c r="DE94" s="10">
        <f>BQ94*$DD$167</f>
        <v>2.987857848403161</v>
      </c>
      <c r="DF94" s="30">
        <f>DE94-DD94</f>
        <v>2.987857848403161</v>
      </c>
      <c r="DG94" s="34">
        <f>DF94*(DF94&lt;&gt;0)</f>
        <v>2.987857848403161</v>
      </c>
      <c r="DH94" s="21">
        <f>DG94/$DG$164</f>
        <v>6.456826773341552E-4</v>
      </c>
      <c r="DI94" s="89">
        <f>DH94 * $DF$164</f>
        <v>2.987857848403161</v>
      </c>
      <c r="DJ94" s="91">
        <f>DB94</f>
        <v>52.43</v>
      </c>
      <c r="DK94" s="43">
        <f>DI94/DJ94</f>
        <v>5.6987561480128957E-2</v>
      </c>
      <c r="DL94" s="16">
        <f>O94</f>
        <v>-1</v>
      </c>
      <c r="DM94" s="53">
        <f>CR94+CT94</f>
        <v>2200</v>
      </c>
      <c r="DN94">
        <f>E94/$E$164</f>
        <v>6.1114680593016908E-4</v>
      </c>
      <c r="DO94">
        <f>MAX(0,K94)</f>
        <v>0.58928627800364897</v>
      </c>
      <c r="DP94">
        <f>DO94/$DO$164</f>
        <v>6.4152153975196805E-3</v>
      </c>
      <c r="DQ94">
        <f>DN94*DP94*BF94</f>
        <v>3.9206383995481924E-6</v>
      </c>
      <c r="DR94">
        <f>DQ94/$DQ$164</f>
        <v>1.0508864539330251E-3</v>
      </c>
      <c r="DS94" s="1">
        <f>$DS$166*DR94</f>
        <v>83.395442828993012</v>
      </c>
      <c r="DT94" s="55">
        <v>0</v>
      </c>
      <c r="DU94" s="1">
        <f>DS94-DT94</f>
        <v>83.395442828993012</v>
      </c>
      <c r="DV94">
        <f>DT94/DS94</f>
        <v>0</v>
      </c>
    </row>
    <row r="95" spans="1:126" x14ac:dyDescent="0.2">
      <c r="A95" s="23" t="s">
        <v>234</v>
      </c>
      <c r="B95">
        <v>1</v>
      </c>
      <c r="C95">
        <v>1</v>
      </c>
      <c r="D95">
        <v>0.80741626794258303</v>
      </c>
      <c r="E95">
        <v>0.192583732057416</v>
      </c>
      <c r="F95">
        <v>0.95647058823529396</v>
      </c>
      <c r="G95">
        <v>0.38842975206611502</v>
      </c>
      <c r="H95">
        <v>0.33333333333333298</v>
      </c>
      <c r="I95">
        <v>0.359828548092058</v>
      </c>
      <c r="J95">
        <v>0.46062828416157398</v>
      </c>
      <c r="K95">
        <v>0.79845453853344295</v>
      </c>
      <c r="L95">
        <v>0.80409102895547402</v>
      </c>
      <c r="M95">
        <f>HARMEAN(D95,F95:F95, I95)</f>
        <v>0.59251882026673719</v>
      </c>
      <c r="N95">
        <f>0.6*TAN(3*(1-M95) - 1.5)</f>
        <v>-0.17094635326745308</v>
      </c>
      <c r="O95" s="83">
        <v>0</v>
      </c>
      <c r="P95">
        <v>50.08</v>
      </c>
      <c r="Q95">
        <v>50.32</v>
      </c>
      <c r="R95">
        <v>50.67</v>
      </c>
      <c r="S95">
        <v>51.54</v>
      </c>
      <c r="T95">
        <v>52.41</v>
      </c>
      <c r="U95">
        <v>52.69</v>
      </c>
      <c r="V95">
        <v>53.7</v>
      </c>
      <c r="W95" s="72">
        <v>55.68</v>
      </c>
      <c r="X95" s="68">
        <v>55.08</v>
      </c>
      <c r="Y95" s="68">
        <v>54.35</v>
      </c>
      <c r="Z95" s="68">
        <v>53.72</v>
      </c>
      <c r="AA95" s="68">
        <v>53.07</v>
      </c>
      <c r="AB95" s="68">
        <v>52.97</v>
      </c>
      <c r="AC95" s="68">
        <v>52.17</v>
      </c>
      <c r="AD95" s="76">
        <v>50.79</v>
      </c>
      <c r="AE95">
        <v>51.29</v>
      </c>
      <c r="AF95">
        <v>51.55</v>
      </c>
      <c r="AG95">
        <v>51.92</v>
      </c>
      <c r="AH95">
        <v>52.12</v>
      </c>
      <c r="AI95">
        <v>52.49</v>
      </c>
      <c r="AJ95">
        <v>53.32</v>
      </c>
      <c r="AK95" s="72">
        <v>55.51</v>
      </c>
      <c r="AL95">
        <v>55</v>
      </c>
      <c r="AM95">
        <v>54.61</v>
      </c>
      <c r="AN95">
        <v>54.14</v>
      </c>
      <c r="AO95">
        <v>53.57</v>
      </c>
      <c r="AP95">
        <v>53.04</v>
      </c>
      <c r="AQ95">
        <v>52.52</v>
      </c>
      <c r="AR95">
        <v>53.11</v>
      </c>
      <c r="AS95" s="87">
        <f>0.5 * (D95-MAX($D$3:$D$163))/(MIN($D$3:$D$163)-MAX($D$3:$D$163)) + 0.75</f>
        <v>0.84730260018968806</v>
      </c>
      <c r="AT95" s="17">
        <f>AZ95^N95</f>
        <v>0.91210142767745617</v>
      </c>
      <c r="AU95" s="17">
        <f>(AT95+AV95)/2</f>
        <v>0.88307170229409326</v>
      </c>
      <c r="AV95" s="17">
        <f>BD95^N95</f>
        <v>0.85404197691073036</v>
      </c>
      <c r="AW95" s="17">
        <f>PERCENTILE($K$2:$K$163, 0.05)</f>
        <v>8.5526163141549191E-2</v>
      </c>
      <c r="AX95" s="17">
        <f>PERCENTILE($K$2:$K$163, 0.95)</f>
        <v>0.95961795254787896</v>
      </c>
      <c r="AY95" s="17">
        <f>MIN(MAX(K95,AW95), AX95)</f>
        <v>0.79845453853344295</v>
      </c>
      <c r="AZ95" s="17">
        <f>AY95-$AY$164+1</f>
        <v>1.7129283753918938</v>
      </c>
      <c r="BA95" s="17">
        <f>PERCENTILE($L$2:$L$163, 0.02)</f>
        <v>-0.71261264336762919</v>
      </c>
      <c r="BB95" s="17">
        <f>PERCENTILE($L$2:$L$163, 0.98)</f>
        <v>1.6035625674371927</v>
      </c>
      <c r="BC95" s="17">
        <f>MIN(MAX(L95,BA95), BB95)</f>
        <v>0.80409102895547402</v>
      </c>
      <c r="BD95" s="17">
        <f>BC95-$BC$164 + 1</f>
        <v>2.5167036723231031</v>
      </c>
      <c r="BE95" s="1">
        <v>0</v>
      </c>
      <c r="BF95" s="15">
        <v>1</v>
      </c>
      <c r="BG95" s="15">
        <v>1</v>
      </c>
      <c r="BH95" s="16">
        <v>1</v>
      </c>
      <c r="BI95" s="12">
        <f>(AZ95^4)*AV95*BE95</f>
        <v>0</v>
      </c>
      <c r="BJ95" s="12">
        <f>(BD95^4) *AT95*BF95</f>
        <v>36.590763103825807</v>
      </c>
      <c r="BK95" s="12">
        <f>(BD95^4)*AU95*BG95*BH95</f>
        <v>35.426177924766776</v>
      </c>
      <c r="BL95" s="12">
        <f>MIN(BI95, 0.05*BI$164)</f>
        <v>0</v>
      </c>
      <c r="BM95" s="12">
        <f>MIN(BJ95, 0.05*BJ$164)</f>
        <v>36.590763103825807</v>
      </c>
      <c r="BN95" s="12">
        <f>MIN(BK95, 0.05*BK$164)</f>
        <v>35.426177924766776</v>
      </c>
      <c r="BO95" s="9">
        <f>BL95/$BL$164</f>
        <v>0</v>
      </c>
      <c r="BP95" s="9">
        <f>BM95/$BM$164</f>
        <v>1.4082726589085541E-2</v>
      </c>
      <c r="BQ95" s="45">
        <f>BN95/$BN$164</f>
        <v>9.9020864763134774E-3</v>
      </c>
      <c r="BR95" s="16">
        <f>O95</f>
        <v>0</v>
      </c>
      <c r="BS95" s="55">
        <v>0</v>
      </c>
      <c r="BT95" s="10">
        <f>$D$170*BO95</f>
        <v>0</v>
      </c>
      <c r="BU95" s="14">
        <f>BT95-BS95</f>
        <v>0</v>
      </c>
      <c r="BV95" s="94">
        <f>IF(BU95&gt;1, 1, 0)</f>
        <v>0</v>
      </c>
      <c r="BW95" s="81">
        <f>IF(O95&lt;=0,P95, IF(O95=1,Q95, IF(O95=2,R95, IF(O95=3,S95, IF(O95-4,T95, IF(O95=5, U95, V95))))))</f>
        <v>50.08</v>
      </c>
      <c r="BX95" s="41">
        <f>IF(O95&lt;=0,AD95, IF(O95=1,AE95, IF(O95=2,AF95, IF(O95=3,AG95, IF(O95=4,AH95, IF(O95=5, AI95, AJ95))))))</f>
        <v>50.79</v>
      </c>
      <c r="BY95" s="80">
        <f>IF(O95&gt;=0,W95, IF(O95=-1,X95, IF(O95=-2,Y95, IF(O95=-3,Z95, IF(O95=-4,AA95, IF(O95=-5, AB95, AC95))))))</f>
        <v>55.68</v>
      </c>
      <c r="BZ95" s="79">
        <f>IF(O95&gt;=0,AK95, IF(O95=-1,AL95, IF(O95=-2,AM95, IF(O95=-3,AN95, IF(O95=-4,AO95, IF(O95=-5, AP95, AQ95))))))</f>
        <v>55.51</v>
      </c>
      <c r="CA95" s="54">
        <f>IF(C95&gt;0, IF(BU95 &gt;0, BW95, BY95), IF(BU95&gt;0, BX95, BZ95))</f>
        <v>55.68</v>
      </c>
      <c r="CB95" s="1">
        <f>BU95/CA95</f>
        <v>0</v>
      </c>
      <c r="CC95" s="42" t="e">
        <f>BS95/BT95</f>
        <v>#DIV/0!</v>
      </c>
      <c r="CD95" s="55">
        <v>1328</v>
      </c>
      <c r="CE95" s="55">
        <v>0</v>
      </c>
      <c r="CF95" s="55">
        <v>106</v>
      </c>
      <c r="CG95" s="6">
        <f>SUM(CD95:CF95)</f>
        <v>1434</v>
      </c>
      <c r="CH95" s="10">
        <f>BP95*$D$169</f>
        <v>2037.3018642997931</v>
      </c>
      <c r="CI95" s="1">
        <f>CH95-CG95</f>
        <v>603.30186429979312</v>
      </c>
      <c r="CJ95" s="97">
        <f>IF(CI95&gt;1, 1, 0)</f>
        <v>1</v>
      </c>
      <c r="CK95" s="81">
        <f>IF(O95&lt;=0,Q95, IF(O95=1,R95, IF(O95=2,S95, IF(O95=3,T95, IF(O95=4,U95,V95)))))</f>
        <v>50.32</v>
      </c>
      <c r="CL95" s="41">
        <f>IF(O95&lt;=0,AE95, IF(O95=1,AF95, IF(O95=2,AG95, IF(O95=3,AH95, IF(O95=4,AI95,AJ95)))))</f>
        <v>51.29</v>
      </c>
      <c r="CM95" s="80">
        <f>IF(O95&gt;=0,X95, IF(O95=-1,Y95, IF(O95=-2,Z95, IF(O95=-3,AA95, IF(O95=-4,AB95, AC95)))))</f>
        <v>55.08</v>
      </c>
      <c r="CN95" s="79">
        <f>IF(O95&gt;=0,AL95, IF(O95=-1,AM95, IF(O95=-2,AN95, IF(O95=-3,AO95, IF(O95=-4,AP95, AQ95)))))</f>
        <v>55</v>
      </c>
      <c r="CO95" s="54">
        <f>IF(C95&gt;0, IF(CI95 &gt;0, CK95, CM95), IF(CI95&gt;0, CL95, CN95))</f>
        <v>50.32</v>
      </c>
      <c r="CP95" s="1">
        <f>CI95/CO95</f>
        <v>11.989305729328162</v>
      </c>
      <c r="CQ95" s="42">
        <f>CG95/CH95</f>
        <v>0.70387212868568017</v>
      </c>
      <c r="CR95" s="11">
        <f>BS95+CG95+CT95</f>
        <v>1593</v>
      </c>
      <c r="CS95" s="47">
        <f>BT95+CH95+CU95</f>
        <v>2111.2989682869065</v>
      </c>
      <c r="CT95" s="55">
        <v>159</v>
      </c>
      <c r="CU95" s="10">
        <f>BQ95*$D$172</f>
        <v>73.997103987113462</v>
      </c>
      <c r="CV95" s="30">
        <f>CU95-CT95</f>
        <v>-85.002896012886538</v>
      </c>
      <c r="CW95" s="97">
        <f>IF(CV95&gt;1, 1, 0)</f>
        <v>0</v>
      </c>
      <c r="CX95" s="81">
        <f>IF(O95&lt;=0,R95, IF(O95=1,S95, IF(O95=2,T95, IF(O95=3,U95, V95))))</f>
        <v>50.67</v>
      </c>
      <c r="CY95" s="41">
        <f>IF(O95&lt;=0,AF95, IF(O95=1,AG95, IF(O95=2,AH95, IF(O95=3,AI95, AJ95))))</f>
        <v>51.55</v>
      </c>
      <c r="CZ95" s="80">
        <f>IF(O95&gt;=0,Y95, IF(O95=-1,Z95, IF(O95=-2,AA95, IF(O95=-3,AB95,  AC95))))</f>
        <v>54.35</v>
      </c>
      <c r="DA95" s="79">
        <f>IF(O95&gt;=0,AM95, IF(O95=-1,AN95, IF(O95=-2,AO95, IF(O95=-3,AP95, AQ95))))</f>
        <v>54.61</v>
      </c>
      <c r="DB95" s="54">
        <f>IF(C95&gt;0, IF(CV95 &gt;0, CX95, CZ95), IF(CV95&gt;0, CY95, DA95))</f>
        <v>54.35</v>
      </c>
      <c r="DC95" s="43">
        <f>CV95/DB95</f>
        <v>-1.563990727008032</v>
      </c>
      <c r="DD95" s="44">
        <v>0</v>
      </c>
      <c r="DE95" s="10">
        <f>BQ95*$DD$167</f>
        <v>45.821311043952036</v>
      </c>
      <c r="DF95" s="30">
        <f>DE95-DD95</f>
        <v>45.821311043952036</v>
      </c>
      <c r="DG95" s="34">
        <f>DF95*(DF95&lt;&gt;0)</f>
        <v>45.821311043952036</v>
      </c>
      <c r="DH95" s="21">
        <f>DG95/$DG$164</f>
        <v>9.9020864763134844E-3</v>
      </c>
      <c r="DI95" s="89">
        <f>DH95 * $DF$164</f>
        <v>45.821311043952036</v>
      </c>
      <c r="DJ95" s="91">
        <f>DB95</f>
        <v>54.35</v>
      </c>
      <c r="DK95" s="43">
        <f>DI95/DJ95</f>
        <v>0.84307840007271451</v>
      </c>
      <c r="DL95" s="16">
        <f>O95</f>
        <v>0</v>
      </c>
      <c r="DM95" s="53">
        <f>CR95+CT95</f>
        <v>1752</v>
      </c>
      <c r="DN95">
        <f>E95/$E$164</f>
        <v>3.9279389680089011E-3</v>
      </c>
      <c r="DO95">
        <f>MAX(0,K95)</f>
        <v>0.79845453853344295</v>
      </c>
      <c r="DP95">
        <f>DO95/$DO$164</f>
        <v>8.6923080360399915E-3</v>
      </c>
      <c r="DQ95">
        <f>DN95*DP95*BF95</f>
        <v>3.4142855456698405E-5</v>
      </c>
      <c r="DR95">
        <f>DQ95/$DQ$164</f>
        <v>9.1516382388573264E-3</v>
      </c>
      <c r="DS95" s="1">
        <f>$DS$166*DR95</f>
        <v>726.24870240157543</v>
      </c>
      <c r="DT95" s="55">
        <v>1487</v>
      </c>
      <c r="DU95" s="1">
        <f>DS95-DT95</f>
        <v>-760.75129759842457</v>
      </c>
      <c r="DV95">
        <f>DT95/DS95</f>
        <v>2.0475079612297482</v>
      </c>
    </row>
    <row r="96" spans="1:126" x14ac:dyDescent="0.2">
      <c r="A96" s="23" t="s">
        <v>254</v>
      </c>
      <c r="B96">
        <v>1</v>
      </c>
      <c r="C96">
        <v>1</v>
      </c>
      <c r="D96">
        <v>0.93607670795045905</v>
      </c>
      <c r="E96">
        <v>6.3923292049540503E-2</v>
      </c>
      <c r="F96">
        <v>0.89074294795391296</v>
      </c>
      <c r="G96">
        <v>0.331801086502298</v>
      </c>
      <c r="H96">
        <v>0.60509820309235196</v>
      </c>
      <c r="I96">
        <v>0.44807615561043901</v>
      </c>
      <c r="J96">
        <v>0.47981952660771199</v>
      </c>
      <c r="K96">
        <v>0.87779415117490101</v>
      </c>
      <c r="L96">
        <v>2.3148678296318399E-2</v>
      </c>
      <c r="M96">
        <f>HARMEAN(D96,F96:F96, I96)</f>
        <v>0.67831708840623783</v>
      </c>
      <c r="N96">
        <f>0.6*TAN(3*(1-M96) - 1.5)</f>
        <v>-0.35555246795851403</v>
      </c>
      <c r="O96" s="83">
        <v>0</v>
      </c>
      <c r="P96">
        <v>447.68</v>
      </c>
      <c r="Q96">
        <v>450.09</v>
      </c>
      <c r="R96">
        <v>452.82</v>
      </c>
      <c r="S96">
        <v>453.63</v>
      </c>
      <c r="T96">
        <v>454.86</v>
      </c>
      <c r="U96">
        <v>458.47</v>
      </c>
      <c r="V96">
        <v>465.62</v>
      </c>
      <c r="W96" s="72">
        <v>473.35</v>
      </c>
      <c r="X96" s="68">
        <v>467.51</v>
      </c>
      <c r="Y96" s="68">
        <v>463.4</v>
      </c>
      <c r="Z96" s="68">
        <v>462.28</v>
      </c>
      <c r="AA96" s="68">
        <v>458.25</v>
      </c>
      <c r="AB96" s="68">
        <v>455.33</v>
      </c>
      <c r="AC96" s="68">
        <v>454.23</v>
      </c>
      <c r="AD96" s="76">
        <v>448.01</v>
      </c>
      <c r="AE96">
        <v>449.65</v>
      </c>
      <c r="AF96">
        <v>451.36</v>
      </c>
      <c r="AG96">
        <v>453.75</v>
      </c>
      <c r="AH96">
        <v>454.92</v>
      </c>
      <c r="AI96">
        <v>458.76</v>
      </c>
      <c r="AJ96">
        <v>465.07</v>
      </c>
      <c r="AK96" s="72">
        <v>471.57</v>
      </c>
      <c r="AL96">
        <v>469.51</v>
      </c>
      <c r="AM96">
        <v>466.42</v>
      </c>
      <c r="AN96">
        <v>464.96</v>
      </c>
      <c r="AO96">
        <v>462.94</v>
      </c>
      <c r="AP96">
        <v>461.23</v>
      </c>
      <c r="AQ96">
        <v>455.42</v>
      </c>
      <c r="AR96">
        <v>458.86</v>
      </c>
      <c r="AS96" s="87">
        <f>0.5 * (D96-MAX($D$3:$D$163))/(MIN($D$3:$D$163)-MAX($D$3:$D$163)) + 0.75</f>
        <v>0.78229713362939057</v>
      </c>
      <c r="AT96" s="17">
        <f>AZ96^N96</f>
        <v>0.81264703754030199</v>
      </c>
      <c r="AU96" s="17">
        <f>(AT96+AV96)/2</f>
        <v>0.81730167686861321</v>
      </c>
      <c r="AV96" s="17">
        <f>BD96^N96</f>
        <v>0.82195631619692455</v>
      </c>
      <c r="AW96" s="17">
        <f>PERCENTILE($K$2:$K$163, 0.05)</f>
        <v>8.5526163141549191E-2</v>
      </c>
      <c r="AX96" s="17">
        <f>PERCENTILE($K$2:$K$163, 0.95)</f>
        <v>0.95961795254787896</v>
      </c>
      <c r="AY96" s="17">
        <f>MIN(MAX(K96,AW96), AX96)</f>
        <v>0.87779415117490101</v>
      </c>
      <c r="AZ96" s="17">
        <f>AY96-$AY$164+1</f>
        <v>1.7922679880333519</v>
      </c>
      <c r="BA96" s="17">
        <f>PERCENTILE($L$2:$L$163, 0.02)</f>
        <v>-0.71261264336762919</v>
      </c>
      <c r="BB96" s="17">
        <f>PERCENTILE($L$2:$L$163, 0.98)</f>
        <v>1.6035625674371927</v>
      </c>
      <c r="BC96" s="17">
        <f>MIN(MAX(L96,BA96), BB96)</f>
        <v>2.3148678296318399E-2</v>
      </c>
      <c r="BD96" s="17">
        <f>BC96-$BC$164 + 1</f>
        <v>1.7357613216639476</v>
      </c>
      <c r="BE96" s="1">
        <v>0</v>
      </c>
      <c r="BF96" s="15">
        <v>1</v>
      </c>
      <c r="BG96" s="15">
        <v>1</v>
      </c>
      <c r="BH96" s="16">
        <v>1</v>
      </c>
      <c r="BI96" s="12">
        <f>(AZ96^4)*AV96*BE96</f>
        <v>0</v>
      </c>
      <c r="BJ96" s="12">
        <f>(BD96^4) *AT96*BF96</f>
        <v>7.3766976472178465</v>
      </c>
      <c r="BK96" s="12">
        <f>(BD96^4)*AU96*BG96*BH96</f>
        <v>7.4189495295180983</v>
      </c>
      <c r="BL96" s="12">
        <f>MIN(BI96, 0.05*BI$164)</f>
        <v>0</v>
      </c>
      <c r="BM96" s="12">
        <f>MIN(BJ96, 0.05*BJ$164)</f>
        <v>7.3766976472178465</v>
      </c>
      <c r="BN96" s="12">
        <f>MIN(BK96, 0.05*BK$164)</f>
        <v>7.4189495295180983</v>
      </c>
      <c r="BO96" s="9">
        <f>BL96/$BL$164</f>
        <v>0</v>
      </c>
      <c r="BP96" s="9">
        <f>BM96/$BM$164</f>
        <v>2.8390776054970485E-3</v>
      </c>
      <c r="BQ96" s="45">
        <f>BN96/$BN$164</f>
        <v>2.0736947677704363E-3</v>
      </c>
      <c r="BR96" s="16">
        <f>O96</f>
        <v>0</v>
      </c>
      <c r="BS96" s="55">
        <v>0</v>
      </c>
      <c r="BT96" s="10">
        <f>$D$170*BO96</f>
        <v>0</v>
      </c>
      <c r="BU96" s="14">
        <f>BT96-BS96</f>
        <v>0</v>
      </c>
      <c r="BV96" s="94">
        <f>IF(BU96&gt;1, 1, 0)</f>
        <v>0</v>
      </c>
      <c r="BW96" s="81">
        <f>IF(O96&lt;=0,P96, IF(O96=1,Q96, IF(O96=2,R96, IF(O96=3,S96, IF(O96-4,T96, IF(O96=5, U96, V96))))))</f>
        <v>447.68</v>
      </c>
      <c r="BX96" s="41">
        <f>IF(O96&lt;=0,AD96, IF(O96=1,AE96, IF(O96=2,AF96, IF(O96=3,AG96, IF(O96=4,AH96, IF(O96=5, AI96, AJ96))))))</f>
        <v>448.01</v>
      </c>
      <c r="BY96" s="80">
        <f>IF(O96&gt;=0,W96, IF(O96=-1,X96, IF(O96=-2,Y96, IF(O96=-3,Z96, IF(O96=-4,AA96, IF(O96=-5, AB96, AC96))))))</f>
        <v>473.35</v>
      </c>
      <c r="BZ96" s="79">
        <f>IF(O96&gt;=0,AK96, IF(O96=-1,AL96, IF(O96=-2,AM96, IF(O96=-3,AN96, IF(O96=-4,AO96, IF(O96=-5, AP96, AQ96))))))</f>
        <v>471.57</v>
      </c>
      <c r="CA96" s="54">
        <f>IF(C96&gt;0, IF(BU96 &gt;0, BW96, BY96), IF(BU96&gt;0, BX96, BZ96))</f>
        <v>473.35</v>
      </c>
      <c r="CB96" s="1">
        <f>BU96/CA96</f>
        <v>0</v>
      </c>
      <c r="CC96" s="42" t="e">
        <f>BS96/BT96</f>
        <v>#DIV/0!</v>
      </c>
      <c r="CD96" s="55">
        <v>0</v>
      </c>
      <c r="CE96" s="55">
        <v>0</v>
      </c>
      <c r="CF96" s="55">
        <v>0</v>
      </c>
      <c r="CG96" s="6">
        <f>SUM(CD96:CF96)</f>
        <v>0</v>
      </c>
      <c r="CH96" s="10">
        <f>BP96*$D$169</f>
        <v>410.72004501271198</v>
      </c>
      <c r="CI96" s="1">
        <f>CH96-CG96</f>
        <v>410.72004501271198</v>
      </c>
      <c r="CJ96" s="97">
        <f>IF(CI96&gt;1, 1, 0)</f>
        <v>1</v>
      </c>
      <c r="CK96" s="81">
        <f>IF(O96&lt;=0,Q96, IF(O96=1,R96, IF(O96=2,S96, IF(O96=3,T96, IF(O96=4,U96,V96)))))</f>
        <v>450.09</v>
      </c>
      <c r="CL96" s="41">
        <f>IF(O96&lt;=0,AE96, IF(O96=1,AF96, IF(O96=2,AG96, IF(O96=3,AH96, IF(O96=4,AI96,AJ96)))))</f>
        <v>449.65</v>
      </c>
      <c r="CM96" s="80">
        <f>IF(O96&gt;=0,X96, IF(O96=-1,Y96, IF(O96=-2,Z96, IF(O96=-3,AA96, IF(O96=-4,AB96, AC96)))))</f>
        <v>467.51</v>
      </c>
      <c r="CN96" s="79">
        <f>IF(O96&gt;=0,AL96, IF(O96=-1,AM96, IF(O96=-2,AN96, IF(O96=-3,AO96, IF(O96=-4,AP96, AQ96)))))</f>
        <v>469.51</v>
      </c>
      <c r="CO96" s="54">
        <f>IF(C96&gt;0, IF(CI96 &gt;0, CK96, CM96), IF(CI96&gt;0, CL96, CN96))</f>
        <v>450.09</v>
      </c>
      <c r="CP96" s="1">
        <f>CI96/CO96</f>
        <v>0.91252870539828035</v>
      </c>
      <c r="CQ96" s="42">
        <f>CG96/CH96</f>
        <v>0</v>
      </c>
      <c r="CR96" s="11">
        <f>BS96+CG96+CT96</f>
        <v>0</v>
      </c>
      <c r="CS96" s="47">
        <f>BT96+CH96+CU96</f>
        <v>426.21651716888834</v>
      </c>
      <c r="CT96" s="55">
        <v>0</v>
      </c>
      <c r="CU96" s="10">
        <f>BQ96*$D$172</f>
        <v>15.496472156176338</v>
      </c>
      <c r="CV96" s="30">
        <f>CU96-CT96</f>
        <v>15.496472156176338</v>
      </c>
      <c r="CW96" s="97">
        <f>IF(CV96&gt;1, 1, 0)</f>
        <v>1</v>
      </c>
      <c r="CX96" s="81">
        <f>IF(O96&lt;=0,R96, IF(O96=1,S96, IF(O96=2,T96, IF(O96=3,U96, V96))))</f>
        <v>452.82</v>
      </c>
      <c r="CY96" s="41">
        <f>IF(O96&lt;=0,AF96, IF(O96=1,AG96, IF(O96=2,AH96, IF(O96=3,AI96, AJ96))))</f>
        <v>451.36</v>
      </c>
      <c r="CZ96" s="80">
        <f>IF(O96&gt;=0,Y96, IF(O96=-1,Z96, IF(O96=-2,AA96, IF(O96=-3,AB96,  AC96))))</f>
        <v>463.4</v>
      </c>
      <c r="DA96" s="79">
        <f>IF(O96&gt;=0,AM96, IF(O96=-1,AN96, IF(O96=-2,AO96, IF(O96=-3,AP96, AQ96))))</f>
        <v>466.42</v>
      </c>
      <c r="DB96" s="54">
        <f>IF(C96&gt;0, IF(CV96 &gt;0, CX96, CZ96), IF(CV96&gt;0, CY96, DA96))</f>
        <v>452.82</v>
      </c>
      <c r="DC96" s="43">
        <f>CV96/DB96</f>
        <v>3.4222146009841303E-2</v>
      </c>
      <c r="DD96" s="44">
        <v>0</v>
      </c>
      <c r="DE96" s="10">
        <f>BQ96*$DD$167</f>
        <v>9.595898116171627</v>
      </c>
      <c r="DF96" s="30">
        <f>DE96-DD96</f>
        <v>9.595898116171627</v>
      </c>
      <c r="DG96" s="34">
        <f>DF96*(DF96&lt;&gt;0)</f>
        <v>9.595898116171627</v>
      </c>
      <c r="DH96" s="21">
        <f>DG96/$DG$164</f>
        <v>2.0736947677704376E-3</v>
      </c>
      <c r="DI96" s="89">
        <f>DH96 * $DF$164</f>
        <v>9.595898116171627</v>
      </c>
      <c r="DJ96" s="91">
        <f>DB96</f>
        <v>452.82</v>
      </c>
      <c r="DK96" s="43">
        <f>DI96/DJ96</f>
        <v>2.1191418480128146E-2</v>
      </c>
      <c r="DL96" s="16">
        <f>O96</f>
        <v>0</v>
      </c>
      <c r="DM96" s="53">
        <f>CR96+CT96</f>
        <v>0</v>
      </c>
      <c r="DN96">
        <f>E96/$E$164</f>
        <v>1.3037798526510322E-3</v>
      </c>
      <c r="DO96">
        <f>MAX(0,K96)</f>
        <v>0.87779415117490101</v>
      </c>
      <c r="DP96">
        <f>DO96/$DO$164</f>
        <v>9.556032041925594E-3</v>
      </c>
      <c r="DQ96">
        <f>DN96*DP96*BF96</f>
        <v>1.2458962047550293E-5</v>
      </c>
      <c r="DR96">
        <f>DQ96/$DQ$164</f>
        <v>3.3394955391308416E-3</v>
      </c>
      <c r="DS96" s="1">
        <f>$DS$166*DR96</f>
        <v>265.01313083726598</v>
      </c>
      <c r="DT96" s="55">
        <v>0</v>
      </c>
      <c r="DU96" s="1">
        <f>DS96-DT96</f>
        <v>265.01313083726598</v>
      </c>
      <c r="DV96">
        <f>DT96/DS96</f>
        <v>0</v>
      </c>
    </row>
    <row r="97" spans="1:126" x14ac:dyDescent="0.2">
      <c r="A97" s="23" t="s">
        <v>95</v>
      </c>
      <c r="B97">
        <v>1</v>
      </c>
      <c r="C97">
        <v>1</v>
      </c>
      <c r="D97">
        <v>0.58415300546448001</v>
      </c>
      <c r="E97">
        <v>0.41584699453551899</v>
      </c>
      <c r="F97">
        <v>0.30005425935973901</v>
      </c>
      <c r="G97">
        <v>0.38720930232558098</v>
      </c>
      <c r="H97">
        <v>0.52151162790697603</v>
      </c>
      <c r="I97">
        <v>0.44937084195187599</v>
      </c>
      <c r="J97">
        <v>0.36719972107796101</v>
      </c>
      <c r="K97">
        <v>0.60914857497327002</v>
      </c>
      <c r="L97">
        <v>-1.43817387899685E-2</v>
      </c>
      <c r="M97">
        <f>HARMEAN(D97,F97:F97, I97)</f>
        <v>0.41265790443120209</v>
      </c>
      <c r="N97">
        <f>0.6*TAN(3*(1-M97) - 1.5)</f>
        <v>0.16091543804239156</v>
      </c>
      <c r="O97" s="83">
        <v>0</v>
      </c>
      <c r="P97">
        <v>86.61</v>
      </c>
      <c r="Q97">
        <v>88.35</v>
      </c>
      <c r="R97">
        <v>88.82</v>
      </c>
      <c r="S97">
        <v>89.24</v>
      </c>
      <c r="T97">
        <v>89.62</v>
      </c>
      <c r="U97">
        <v>90.13</v>
      </c>
      <c r="V97">
        <v>91.16</v>
      </c>
      <c r="W97" s="72">
        <v>93.77</v>
      </c>
      <c r="X97" s="68">
        <v>92.68</v>
      </c>
      <c r="Y97" s="68">
        <v>92.22</v>
      </c>
      <c r="Z97" s="68">
        <v>91.68</v>
      </c>
      <c r="AA97" s="68">
        <v>91.29</v>
      </c>
      <c r="AB97" s="68">
        <v>90.37</v>
      </c>
      <c r="AC97" s="68">
        <v>88.4</v>
      </c>
      <c r="AD97" s="76">
        <v>88.44</v>
      </c>
      <c r="AE97">
        <v>89.08</v>
      </c>
      <c r="AF97">
        <v>89.53</v>
      </c>
      <c r="AG97">
        <v>89.89</v>
      </c>
      <c r="AH97">
        <v>90.07</v>
      </c>
      <c r="AI97">
        <v>91.16</v>
      </c>
      <c r="AJ97">
        <v>95.62</v>
      </c>
      <c r="AK97" s="72">
        <v>93.77</v>
      </c>
      <c r="AL97">
        <v>93.47</v>
      </c>
      <c r="AM97">
        <v>93.15</v>
      </c>
      <c r="AN97">
        <v>92.45</v>
      </c>
      <c r="AO97">
        <v>91.87</v>
      </c>
      <c r="AP97">
        <v>91.28</v>
      </c>
      <c r="AQ97">
        <v>90.72</v>
      </c>
      <c r="AR97">
        <v>90.9</v>
      </c>
      <c r="AS97" s="87">
        <f>0.5 * (D97-MAX($D$3:$D$163))/(MIN($D$3:$D$163)-MAX($D$3:$D$163)) + 0.75</f>
        <v>0.96010598048494278</v>
      </c>
      <c r="AT97" s="17">
        <f>AZ97^N97</f>
        <v>1.0701084397104814</v>
      </c>
      <c r="AU97" s="17">
        <f>(AT97+AV97)/2</f>
        <v>1.0795318362312782</v>
      </c>
      <c r="AV97" s="17">
        <f>BD97^N97</f>
        <v>1.0889552327520748</v>
      </c>
      <c r="AW97" s="17">
        <f>PERCENTILE($K$2:$K$163, 0.05)</f>
        <v>8.5526163141549191E-2</v>
      </c>
      <c r="AX97" s="17">
        <f>PERCENTILE($K$2:$K$163, 0.95)</f>
        <v>0.95961795254787896</v>
      </c>
      <c r="AY97" s="17">
        <f>MIN(MAX(K97,AW97), AX97)</f>
        <v>0.60914857497327002</v>
      </c>
      <c r="AZ97" s="17">
        <f>AY97-$AY$164+1</f>
        <v>1.5236224118317208</v>
      </c>
      <c r="BA97" s="17">
        <f>PERCENTILE($L$2:$L$163, 0.02)</f>
        <v>-0.71261264336762919</v>
      </c>
      <c r="BB97" s="17">
        <f>PERCENTILE($L$2:$L$163, 0.98)</f>
        <v>1.6035625674371927</v>
      </c>
      <c r="BC97" s="17">
        <f>MIN(MAX(L97,BA97), BB97)</f>
        <v>-1.43817387899685E-2</v>
      </c>
      <c r="BD97" s="17">
        <f>BC97-$BC$164 + 1</f>
        <v>1.6982309045776607</v>
      </c>
      <c r="BE97" s="1">
        <v>1</v>
      </c>
      <c r="BF97" s="15">
        <v>1</v>
      </c>
      <c r="BG97" s="15">
        <v>1</v>
      </c>
      <c r="BH97" s="16">
        <v>1</v>
      </c>
      <c r="BI97" s="12">
        <f>(AZ97^4)*AV97*BE97</f>
        <v>5.8683963113812707</v>
      </c>
      <c r="BJ97" s="12">
        <f>(BD97^4) *AT97*BF97</f>
        <v>8.9005070610039478</v>
      </c>
      <c r="BK97" s="12">
        <f>(BD97^4)*AU97*BG97*BH97</f>
        <v>8.9788851058446042</v>
      </c>
      <c r="BL97" s="12">
        <f>MIN(BI97, 0.05*BI$164)</f>
        <v>5.8683963113812707</v>
      </c>
      <c r="BM97" s="12">
        <f>MIN(BJ97, 0.05*BJ$164)</f>
        <v>8.9005070610039478</v>
      </c>
      <c r="BN97" s="12">
        <f>MIN(BK97, 0.05*BK$164)</f>
        <v>8.9788851058446042</v>
      </c>
      <c r="BO97" s="9">
        <f>BL97/$BL$164</f>
        <v>1.6276539671447141E-2</v>
      </c>
      <c r="BP97" s="9">
        <f>BM97/$BM$164</f>
        <v>3.4255477834305788E-3</v>
      </c>
      <c r="BQ97" s="45">
        <f>BN97/$BN$164</f>
        <v>2.50971744588904E-3</v>
      </c>
      <c r="BR97" s="16">
        <f>O97</f>
        <v>0</v>
      </c>
      <c r="BS97" s="55">
        <v>1636</v>
      </c>
      <c r="BT97" s="10">
        <f>$D$170*BO97</f>
        <v>1706.1967348600756</v>
      </c>
      <c r="BU97" s="14">
        <f>BT97-BS97</f>
        <v>70.196734860075594</v>
      </c>
      <c r="BV97" s="94">
        <f>IF(BU97&gt;1, 1, 0)</f>
        <v>1</v>
      </c>
      <c r="BW97" s="81">
        <f>IF(O97&lt;=0,P97, IF(O97=1,Q97, IF(O97=2,R97, IF(O97=3,S97, IF(O97-4,T97, IF(O97=5, U97, V97))))))</f>
        <v>86.61</v>
      </c>
      <c r="BX97" s="41">
        <f>IF(O97&lt;=0,AD97, IF(O97=1,AE97, IF(O97=2,AF97, IF(O97=3,AG97, IF(O97=4,AH97, IF(O97=5, AI97, AJ97))))))</f>
        <v>88.44</v>
      </c>
      <c r="BY97" s="80">
        <f>IF(O97&gt;=0,W97, IF(O97=-1,X97, IF(O97=-2,Y97, IF(O97=-3,Z97, IF(O97=-4,AA97, IF(O97=-5, AB97, AC97))))))</f>
        <v>93.77</v>
      </c>
      <c r="BZ97" s="79">
        <f>IF(O97&gt;=0,AK97, IF(O97=-1,AL97, IF(O97=-2,AM97, IF(O97=-3,AN97, IF(O97=-4,AO97, IF(O97=-5, AP97, AQ97))))))</f>
        <v>93.77</v>
      </c>
      <c r="CA97" s="54">
        <f>IF(C97&gt;0, IF(BU97 &gt;0, BW97, BY97), IF(BU97&gt;0, BX97, BZ97))</f>
        <v>86.61</v>
      </c>
      <c r="CB97" s="1">
        <f>BU97/CA97</f>
        <v>0.81049226255715967</v>
      </c>
      <c r="CC97" s="42">
        <f>BS97/BT97</f>
        <v>0.95885777212800005</v>
      </c>
      <c r="CD97" s="55">
        <v>727</v>
      </c>
      <c r="CE97" s="55">
        <v>909</v>
      </c>
      <c r="CF97" s="55">
        <v>0</v>
      </c>
      <c r="CG97" s="6">
        <f>SUM(CD97:CF97)</f>
        <v>1636</v>
      </c>
      <c r="CH97" s="10">
        <f>BP97*$D$169</f>
        <v>495.5627620321722</v>
      </c>
      <c r="CI97" s="1">
        <f>CH97-CG97</f>
        <v>-1140.4372379678277</v>
      </c>
      <c r="CJ97" s="97">
        <f>IF(CI97&gt;1, 1, 0)</f>
        <v>0</v>
      </c>
      <c r="CK97" s="81">
        <f>IF(O97&lt;=0,Q97, IF(O97=1,R97, IF(O97=2,S97, IF(O97=3,T97, IF(O97=4,U97,V97)))))</f>
        <v>88.35</v>
      </c>
      <c r="CL97" s="41">
        <f>IF(O97&lt;=0,AE97, IF(O97=1,AF97, IF(O97=2,AG97, IF(O97=3,AH97, IF(O97=4,AI97,AJ97)))))</f>
        <v>89.08</v>
      </c>
      <c r="CM97" s="80">
        <f>IF(O97&gt;=0,X97, IF(O97=-1,Y97, IF(O97=-2,Z97, IF(O97=-3,AA97, IF(O97=-4,AB97, AC97)))))</f>
        <v>92.68</v>
      </c>
      <c r="CN97" s="79">
        <f>IF(O97&gt;=0,AL97, IF(O97=-1,AM97, IF(O97=-2,AN97, IF(O97=-3,AO97, IF(O97=-4,AP97, AQ97)))))</f>
        <v>93.47</v>
      </c>
      <c r="CO97" s="54">
        <f>IF(C97&gt;0, IF(CI97 &gt;0, CK97, CM97), IF(CI97&gt;0, CL97, CN97))</f>
        <v>92.68</v>
      </c>
      <c r="CP97" s="1">
        <f>CI97/CO97</f>
        <v>-12.305106149847083</v>
      </c>
      <c r="CQ97" s="42">
        <f>CG97/CH97</f>
        <v>3.3012972832970648</v>
      </c>
      <c r="CR97" s="11">
        <f>BS97+CG97+CT97</f>
        <v>3272</v>
      </c>
      <c r="CS97" s="47">
        <f>BT97+CH97+CU97</f>
        <v>2220.514314199283</v>
      </c>
      <c r="CT97" s="55">
        <v>0</v>
      </c>
      <c r="CU97" s="10">
        <f>BQ97*$D$172</f>
        <v>18.754817307035289</v>
      </c>
      <c r="CV97" s="30">
        <f>CU97-CT97</f>
        <v>18.754817307035289</v>
      </c>
      <c r="CW97" s="97">
        <f>IF(CV97&gt;1, 1, 0)</f>
        <v>1</v>
      </c>
      <c r="CX97" s="81">
        <f>IF(O97&lt;=0,R97, IF(O97=1,S97, IF(O97=2,T97, IF(O97=3,U97, V97))))</f>
        <v>88.82</v>
      </c>
      <c r="CY97" s="41">
        <f>IF(O97&lt;=0,AF97, IF(O97=1,AG97, IF(O97=2,AH97, IF(O97=3,AI97, AJ97))))</f>
        <v>89.53</v>
      </c>
      <c r="CZ97" s="80">
        <f>IF(O97&gt;=0,Y97, IF(O97=-1,Z97, IF(O97=-2,AA97, IF(O97=-3,AB97,  AC97))))</f>
        <v>92.22</v>
      </c>
      <c r="DA97" s="79">
        <f>IF(O97&gt;=0,AM97, IF(O97=-1,AN97, IF(O97=-2,AO97, IF(O97=-3,AP97, AQ97))))</f>
        <v>93.15</v>
      </c>
      <c r="DB97" s="54">
        <f>IF(C97&gt;0, IF(CV97 &gt;0, CX97, CZ97), IF(CV97&gt;0, CY97, DA97))</f>
        <v>88.82</v>
      </c>
      <c r="DC97" s="43">
        <f>CV97/DB97</f>
        <v>0.21115534009271889</v>
      </c>
      <c r="DD97" s="44">
        <v>0</v>
      </c>
      <c r="DE97" s="10">
        <f>BQ97*$DD$167</f>
        <v>11.613566897804779</v>
      </c>
      <c r="DF97" s="30">
        <f>DE97-DD97</f>
        <v>11.613566897804779</v>
      </c>
      <c r="DG97" s="34">
        <f>DF97*(DF97&lt;&gt;0)</f>
        <v>11.613566897804779</v>
      </c>
      <c r="DH97" s="21">
        <f>DG97/$DG$164</f>
        <v>2.5097174458890417E-3</v>
      </c>
      <c r="DI97" s="89">
        <f>DH97 * $DF$164</f>
        <v>11.613566897804779</v>
      </c>
      <c r="DJ97" s="91">
        <f>DB97</f>
        <v>88.82</v>
      </c>
      <c r="DK97" s="43">
        <f>DI97/DJ97</f>
        <v>0.13075396192079239</v>
      </c>
      <c r="DL97" s="16">
        <f>O97</f>
        <v>0</v>
      </c>
      <c r="DM97" s="53">
        <f>CR97+CT97</f>
        <v>3272</v>
      </c>
      <c r="DN97">
        <f>E97/$E$164</f>
        <v>8.4816178247001106E-3</v>
      </c>
      <c r="DO97">
        <f>MAX(0,K97)</f>
        <v>0.60914857497327002</v>
      </c>
      <c r="DP97">
        <f>DO97/$DO$164</f>
        <v>6.6314446193866663E-3</v>
      </c>
      <c r="DQ97">
        <f>DN97*DP97*BF97</f>
        <v>5.6245378887301586E-5</v>
      </c>
      <c r="DR97">
        <f>DQ97/$DQ$164</f>
        <v>1.5075990373355332E-2</v>
      </c>
      <c r="DS97" s="1">
        <f>$DS$166*DR97</f>
        <v>1196.3889044017801</v>
      </c>
      <c r="DT97" s="55">
        <v>909</v>
      </c>
      <c r="DU97" s="1">
        <f>DS97-DT97</f>
        <v>287.38890440178011</v>
      </c>
      <c r="DV97">
        <f>DT97/DS97</f>
        <v>0.75978638439021573</v>
      </c>
    </row>
    <row r="98" spans="1:126" x14ac:dyDescent="0.2">
      <c r="A98" s="23" t="s">
        <v>137</v>
      </c>
      <c r="B98">
        <v>1</v>
      </c>
      <c r="C98">
        <v>1</v>
      </c>
      <c r="D98">
        <v>0.92968437874550502</v>
      </c>
      <c r="E98">
        <v>7.0315621254494601E-2</v>
      </c>
      <c r="F98">
        <v>0.99721891140246299</v>
      </c>
      <c r="G98">
        <v>0.93585457584621801</v>
      </c>
      <c r="H98">
        <v>0.85123276222315003</v>
      </c>
      <c r="I98">
        <v>0.89254135794188905</v>
      </c>
      <c r="J98">
        <v>0.71692274955066604</v>
      </c>
      <c r="K98">
        <v>1.1832809322889299</v>
      </c>
      <c r="L98">
        <v>4.1411730876264798E-2</v>
      </c>
      <c r="M98">
        <f>HARMEAN(D98,F98:F98, I98)</f>
        <v>0.93784613300833719</v>
      </c>
      <c r="N98">
        <f>0.6*TAN(3*(1-M98) - 1.5)</f>
        <v>-2.2806096050288227</v>
      </c>
      <c r="O98" s="83">
        <v>-1</v>
      </c>
      <c r="P98">
        <v>198.62</v>
      </c>
      <c r="Q98">
        <v>199.21</v>
      </c>
      <c r="R98">
        <v>199.63</v>
      </c>
      <c r="S98">
        <v>200.5</v>
      </c>
      <c r="T98">
        <v>201.62</v>
      </c>
      <c r="U98">
        <v>203.43</v>
      </c>
      <c r="V98">
        <v>204.88</v>
      </c>
      <c r="W98" s="72">
        <v>212.04</v>
      </c>
      <c r="X98" s="68">
        <v>208.95</v>
      </c>
      <c r="Y98" s="68">
        <v>207.82</v>
      </c>
      <c r="Z98" s="68">
        <v>205.95</v>
      </c>
      <c r="AA98" s="68">
        <v>204.76</v>
      </c>
      <c r="AB98" s="68">
        <v>203.25</v>
      </c>
      <c r="AC98" s="68">
        <v>199.88</v>
      </c>
      <c r="AD98" s="76">
        <v>198.41</v>
      </c>
      <c r="AE98">
        <v>198.61</v>
      </c>
      <c r="AF98">
        <v>199.22</v>
      </c>
      <c r="AG98">
        <v>199.73</v>
      </c>
      <c r="AH98">
        <v>201.11</v>
      </c>
      <c r="AI98">
        <v>203.61</v>
      </c>
      <c r="AJ98">
        <v>207.51</v>
      </c>
      <c r="AK98" s="72">
        <v>211.74</v>
      </c>
      <c r="AL98">
        <v>210.51</v>
      </c>
      <c r="AM98">
        <v>208</v>
      </c>
      <c r="AN98">
        <v>205.58</v>
      </c>
      <c r="AO98">
        <v>204.21</v>
      </c>
      <c r="AP98">
        <v>203.72</v>
      </c>
      <c r="AQ98">
        <v>201.1</v>
      </c>
      <c r="AR98">
        <v>203.65</v>
      </c>
      <c r="AS98" s="87">
        <f>0.5 * (D98-MAX($D$3:$D$163))/(MIN($D$3:$D$163)-MAX($D$3:$D$163)) + 0.75</f>
        <v>0.78552684699232966</v>
      </c>
      <c r="AT98" s="17">
        <f>AZ98^N98</f>
        <v>0.23870996501264816</v>
      </c>
      <c r="AU98" s="17">
        <f>(AT98+AV98)/2</f>
        <v>0.25816474656406962</v>
      </c>
      <c r="AV98" s="17">
        <f>BD98^N98</f>
        <v>0.27761952811549107</v>
      </c>
      <c r="AW98" s="17">
        <f>PERCENTILE($K$2:$K$163, 0.05)</f>
        <v>8.5526163141549191E-2</v>
      </c>
      <c r="AX98" s="17">
        <f>PERCENTILE($K$2:$K$163, 0.95)</f>
        <v>0.95961795254787896</v>
      </c>
      <c r="AY98" s="17">
        <f>MIN(MAX(K98,AW98), AX98)</f>
        <v>0.95961795254787896</v>
      </c>
      <c r="AZ98" s="17">
        <f>AY98-$AY$164+1</f>
        <v>1.8740917894063298</v>
      </c>
      <c r="BA98" s="17">
        <f>PERCENTILE($L$2:$L$163, 0.02)</f>
        <v>-0.71261264336762919</v>
      </c>
      <c r="BB98" s="17">
        <f>PERCENTILE($L$2:$L$163, 0.98)</f>
        <v>1.6035625674371927</v>
      </c>
      <c r="BC98" s="17">
        <f>MIN(MAX(L98,BA98), BB98)</f>
        <v>4.1411730876264798E-2</v>
      </c>
      <c r="BD98" s="17">
        <f>BC98-$BC$164 + 1</f>
        <v>1.7540243742438939</v>
      </c>
      <c r="BE98" s="1">
        <v>0</v>
      </c>
      <c r="BF98" s="15">
        <v>1</v>
      </c>
      <c r="BG98" s="15">
        <v>1</v>
      </c>
      <c r="BH98" s="16">
        <v>3</v>
      </c>
      <c r="BI98" s="12">
        <f>(AZ98^4)*AV98*BE98</f>
        <v>0</v>
      </c>
      <c r="BJ98" s="12">
        <f>(BD98^4) *AT98*BF98</f>
        <v>2.2595036413146414</v>
      </c>
      <c r="BK98" s="12">
        <f>(BD98^4)*AU98*BG98*BH98</f>
        <v>7.3309572755751429</v>
      </c>
      <c r="BL98" s="12">
        <f>MIN(BI98, 0.05*BI$164)</f>
        <v>0</v>
      </c>
      <c r="BM98" s="12">
        <f>MIN(BJ98, 0.05*BJ$164)</f>
        <v>2.2595036413146414</v>
      </c>
      <c r="BN98" s="12">
        <f>MIN(BK98, 0.05*BK$164)</f>
        <v>7.3309572755751429</v>
      </c>
      <c r="BO98" s="9">
        <f>BL98/$BL$164</f>
        <v>0</v>
      </c>
      <c r="BP98" s="9">
        <f>BM98/$BM$164</f>
        <v>8.6961761134602604E-4</v>
      </c>
      <c r="BQ98" s="45">
        <f>BN98/$BN$164</f>
        <v>2.0490997660279607E-3</v>
      </c>
      <c r="BR98" s="16">
        <f>O98</f>
        <v>-1</v>
      </c>
      <c r="BS98" s="55">
        <v>0</v>
      </c>
      <c r="BT98" s="10">
        <f>$D$170*BO98</f>
        <v>0</v>
      </c>
      <c r="BU98" s="14">
        <f>BT98-BS98</f>
        <v>0</v>
      </c>
      <c r="BV98" s="94">
        <f>IF(BU98&gt;1, 1, 0)</f>
        <v>0</v>
      </c>
      <c r="BW98" s="81">
        <f>IF(O98&lt;=0,P98, IF(O98=1,Q98, IF(O98=2,R98, IF(O98=3,S98, IF(O98-4,T98, IF(O98=5, U98, V98))))))</f>
        <v>198.62</v>
      </c>
      <c r="BX98" s="41">
        <f>IF(O98&lt;=0,AD98, IF(O98=1,AE98, IF(O98=2,AF98, IF(O98=3,AG98, IF(O98=4,AH98, IF(O98=5, AI98, AJ98))))))</f>
        <v>198.41</v>
      </c>
      <c r="BY98" s="80">
        <f>IF(O98&gt;=0,W98, IF(O98=-1,X98, IF(O98=-2,Y98, IF(O98=-3,Z98, IF(O98=-4,AA98, IF(O98=-5, AB98, AC98))))))</f>
        <v>208.95</v>
      </c>
      <c r="BZ98" s="79">
        <f>IF(O98&gt;=0,AK98, IF(O98=-1,AL98, IF(O98=-2,AM98, IF(O98=-3,AN98, IF(O98=-4,AO98, IF(O98=-5, AP98, AQ98))))))</f>
        <v>210.51</v>
      </c>
      <c r="CA98" s="54">
        <f>IF(C98&gt;0, IF(BU98 &gt;0, BW98, BY98), IF(BU98&gt;0, BX98, BZ98))</f>
        <v>208.95</v>
      </c>
      <c r="CB98" s="1">
        <f>BU98/CA98</f>
        <v>0</v>
      </c>
      <c r="CC98" s="42" t="e">
        <f>BS98/BT98</f>
        <v>#DIV/0!</v>
      </c>
      <c r="CD98" s="55">
        <v>0</v>
      </c>
      <c r="CE98" s="55">
        <v>0</v>
      </c>
      <c r="CF98" s="55">
        <v>0</v>
      </c>
      <c r="CG98" s="6">
        <f>SUM(CD98:CF98)</f>
        <v>0</v>
      </c>
      <c r="CH98" s="10">
        <f>BP98*$D$169</f>
        <v>125.80472748766438</v>
      </c>
      <c r="CI98" s="1">
        <f>CH98-CG98</f>
        <v>125.80472748766438</v>
      </c>
      <c r="CJ98" s="97">
        <f>IF(CI98&gt;1, 1, 0)</f>
        <v>1</v>
      </c>
      <c r="CK98" s="81">
        <f>IF(O98&lt;=0,Q98, IF(O98=1,R98, IF(O98=2,S98, IF(O98=3,T98, IF(O98=4,U98,V98)))))</f>
        <v>199.21</v>
      </c>
      <c r="CL98" s="41">
        <f>IF(O98&lt;=0,AE98, IF(O98=1,AF98, IF(O98=2,AG98, IF(O98=3,AH98, IF(O98=4,AI98,AJ98)))))</f>
        <v>198.61</v>
      </c>
      <c r="CM98" s="80">
        <f>IF(O98&gt;=0,X98, IF(O98=-1,Y98, IF(O98=-2,Z98, IF(O98=-3,AA98, IF(O98=-4,AB98, AC98)))))</f>
        <v>207.82</v>
      </c>
      <c r="CN98" s="79">
        <f>IF(O98&gt;=0,AL98, IF(O98=-1,AM98, IF(O98=-2,AN98, IF(O98=-3,AO98, IF(O98=-4,AP98, AQ98)))))</f>
        <v>208</v>
      </c>
      <c r="CO98" s="54">
        <f>IF(C98&gt;0, IF(CI98 &gt;0, CK98, CM98), IF(CI98&gt;0, CL98, CN98))</f>
        <v>199.21</v>
      </c>
      <c r="CP98" s="1">
        <f>CI98/CO98</f>
        <v>0.63151813406789004</v>
      </c>
      <c r="CQ98" s="42">
        <f>CG98/CH98</f>
        <v>0</v>
      </c>
      <c r="CR98" s="11">
        <f>BS98+CG98+CT98</f>
        <v>0</v>
      </c>
      <c r="CS98" s="47">
        <f>BT98+CH98+CU98</f>
        <v>141.11740414721942</v>
      </c>
      <c r="CT98" s="55">
        <v>0</v>
      </c>
      <c r="CU98" s="10">
        <f>BQ98*$D$172</f>
        <v>15.312676659555027</v>
      </c>
      <c r="CV98" s="30">
        <f>CU98-CT98</f>
        <v>15.312676659555027</v>
      </c>
      <c r="CW98" s="97">
        <f>IF(CV98&gt;1, 1, 0)</f>
        <v>1</v>
      </c>
      <c r="CX98" s="81">
        <f>IF(O98&lt;=0,R98, IF(O98=1,S98, IF(O98=2,T98, IF(O98=3,U98, V98))))</f>
        <v>199.63</v>
      </c>
      <c r="CY98" s="41">
        <f>IF(O98&lt;=0,AF98, IF(O98=1,AG98, IF(O98=2,AH98, IF(O98=3,AI98, AJ98))))</f>
        <v>199.22</v>
      </c>
      <c r="CZ98" s="80">
        <f>IF(O98&gt;=0,Y98, IF(O98=-1,Z98, IF(O98=-2,AA98, IF(O98=-3,AB98,  AC98))))</f>
        <v>205.95</v>
      </c>
      <c r="DA98" s="79">
        <f>IF(O98&gt;=0,AM98, IF(O98=-1,AN98, IF(O98=-2,AO98, IF(O98=-3,AP98, AQ98))))</f>
        <v>205.58</v>
      </c>
      <c r="DB98" s="54">
        <f>IF(C98&gt;0, IF(CV98 &gt;0, CX98, CZ98), IF(CV98&gt;0, CY98, DA98))</f>
        <v>199.63</v>
      </c>
      <c r="DC98" s="43">
        <f>CV98/DB98</f>
        <v>7.6705288080724479E-2</v>
      </c>
      <c r="DD98" s="44">
        <v>0</v>
      </c>
      <c r="DE98" s="10">
        <f>BQ98*$DD$167</f>
        <v>9.4820862213084247</v>
      </c>
      <c r="DF98" s="30">
        <f>DE98-DD98</f>
        <v>9.4820862213084247</v>
      </c>
      <c r="DG98" s="34">
        <f>DF98*(DF98&lt;&gt;0)</f>
        <v>9.4820862213084247</v>
      </c>
      <c r="DH98" s="21">
        <f>DG98/$DG$164</f>
        <v>2.0490997660279615E-3</v>
      </c>
      <c r="DI98" s="89">
        <f>DH98 * $DF$164</f>
        <v>9.4820862213084247</v>
      </c>
      <c r="DJ98" s="91">
        <f>DB98</f>
        <v>199.63</v>
      </c>
      <c r="DK98" s="43">
        <f>DI98/DJ98</f>
        <v>4.7498302967031135E-2</v>
      </c>
      <c r="DL98" s="16">
        <f>O98</f>
        <v>-1</v>
      </c>
      <c r="DM98" s="53">
        <f>CR98+CT98</f>
        <v>0</v>
      </c>
      <c r="DN98">
        <f>E98/$E$164</f>
        <v>1.4341578379161364E-3</v>
      </c>
      <c r="DO98">
        <f>MAX(0,K98)</f>
        <v>1.1832809322889299</v>
      </c>
      <c r="DP98">
        <f>DO98/$DO$164</f>
        <v>1.2881688136584067E-2</v>
      </c>
      <c r="DQ98">
        <f>DN98*DP98*BF98</f>
        <v>1.8474374006673348E-5</v>
      </c>
      <c r="DR98">
        <f>DQ98/$DQ$164</f>
        <v>4.9518643164701698E-3</v>
      </c>
      <c r="DS98" s="1">
        <f>$DS$166*DR98</f>
        <v>392.96625811054321</v>
      </c>
      <c r="DT98" s="55">
        <v>611</v>
      </c>
      <c r="DU98" s="1">
        <f>DS98-DT98</f>
        <v>-218.03374188945679</v>
      </c>
      <c r="DV98">
        <f>DT98/DS98</f>
        <v>1.5548408734576975</v>
      </c>
    </row>
    <row r="99" spans="1:126" x14ac:dyDescent="0.2">
      <c r="A99" s="23" t="s">
        <v>195</v>
      </c>
      <c r="B99">
        <v>1</v>
      </c>
      <c r="C99">
        <v>1</v>
      </c>
      <c r="D99">
        <v>0.91370355573312001</v>
      </c>
      <c r="E99">
        <v>8.6296444266879699E-2</v>
      </c>
      <c r="F99">
        <v>0.98013508144616601</v>
      </c>
      <c r="G99">
        <v>0.93815294609277</v>
      </c>
      <c r="H99">
        <v>0.82992060175511895</v>
      </c>
      <c r="I99">
        <v>0.88237886282460798</v>
      </c>
      <c r="J99">
        <v>0.70677012950449303</v>
      </c>
      <c r="K99">
        <v>1.0575819878272901</v>
      </c>
      <c r="L99">
        <v>0.58123540361845205</v>
      </c>
      <c r="M99">
        <f>HARMEAN(D99,F99:F99, I99)</f>
        <v>0.92364121259771559</v>
      </c>
      <c r="N99">
        <f>0.6*TAN(3*(1-M99) - 1.5)</f>
        <v>-1.9405119135305375</v>
      </c>
      <c r="O99" s="83">
        <v>0</v>
      </c>
      <c r="P99">
        <v>327.61</v>
      </c>
      <c r="Q99">
        <v>328.81</v>
      </c>
      <c r="R99">
        <v>330.07</v>
      </c>
      <c r="S99">
        <v>330.99</v>
      </c>
      <c r="T99">
        <v>333.09</v>
      </c>
      <c r="U99">
        <v>334.64</v>
      </c>
      <c r="V99">
        <v>336.17</v>
      </c>
      <c r="W99" s="72">
        <v>342.9</v>
      </c>
      <c r="X99" s="68">
        <v>339.98</v>
      </c>
      <c r="Y99" s="68">
        <v>338.39</v>
      </c>
      <c r="Z99" s="68">
        <v>336.81</v>
      </c>
      <c r="AA99" s="68">
        <v>335.41</v>
      </c>
      <c r="AB99" s="68">
        <v>334.35</v>
      </c>
      <c r="AC99" s="68">
        <v>330.93</v>
      </c>
      <c r="AD99" s="76">
        <v>326.33</v>
      </c>
      <c r="AE99">
        <v>327.89</v>
      </c>
      <c r="AF99">
        <v>330.24</v>
      </c>
      <c r="AG99">
        <v>331.87</v>
      </c>
      <c r="AH99">
        <v>332.43</v>
      </c>
      <c r="AI99">
        <v>333.65</v>
      </c>
      <c r="AJ99">
        <v>336.14</v>
      </c>
      <c r="AK99" s="72">
        <v>341.48</v>
      </c>
      <c r="AL99">
        <v>339.89</v>
      </c>
      <c r="AM99">
        <v>337.19</v>
      </c>
      <c r="AN99">
        <v>336.8</v>
      </c>
      <c r="AO99">
        <v>335.78</v>
      </c>
      <c r="AP99">
        <v>333.41</v>
      </c>
      <c r="AQ99">
        <v>331.2</v>
      </c>
      <c r="AR99">
        <v>333.79</v>
      </c>
      <c r="AS99" s="87">
        <f>0.5 * (D99-MAX($D$3:$D$163))/(MIN($D$3:$D$163)-MAX($D$3:$D$163)) + 0.75</f>
        <v>0.79360113039967717</v>
      </c>
      <c r="AT99" s="17">
        <f>AZ99^N99</f>
        <v>0.29556029420345298</v>
      </c>
      <c r="AU99" s="17">
        <f>(AT99+AV99)/2</f>
        <v>0.24761680049002083</v>
      </c>
      <c r="AV99" s="17">
        <f>BD99^N99</f>
        <v>0.19967330677658868</v>
      </c>
      <c r="AW99" s="17">
        <f>PERCENTILE($K$2:$K$163, 0.05)</f>
        <v>8.5526163141549191E-2</v>
      </c>
      <c r="AX99" s="17">
        <f>PERCENTILE($K$2:$K$163, 0.95)</f>
        <v>0.95961795254787896</v>
      </c>
      <c r="AY99" s="17">
        <f>MIN(MAX(K99,AW99), AX99)</f>
        <v>0.95961795254787896</v>
      </c>
      <c r="AZ99" s="17">
        <f>AY99-$AY$164+1</f>
        <v>1.8740917894063298</v>
      </c>
      <c r="BA99" s="17">
        <f>PERCENTILE($L$2:$L$163, 0.02)</f>
        <v>-0.71261264336762919</v>
      </c>
      <c r="BB99" s="17">
        <f>PERCENTILE($L$2:$L$163, 0.98)</f>
        <v>1.6035625674371927</v>
      </c>
      <c r="BC99" s="17">
        <f>MIN(MAX(L99,BA99), BB99)</f>
        <v>0.58123540361845205</v>
      </c>
      <c r="BD99" s="17">
        <f>BC99-$BC$164 + 1</f>
        <v>2.2938480469860814</v>
      </c>
      <c r="BE99" s="1">
        <v>1</v>
      </c>
      <c r="BF99" s="15">
        <v>1</v>
      </c>
      <c r="BG99" s="15">
        <v>1</v>
      </c>
      <c r="BH99" s="16">
        <v>1</v>
      </c>
      <c r="BI99" s="12">
        <f>(AZ99^4)*AV99*BE99</f>
        <v>2.4631079288296838</v>
      </c>
      <c r="BJ99" s="12">
        <f>(BD99^4) *AT99*BF99</f>
        <v>8.1828515253267202</v>
      </c>
      <c r="BK99" s="12">
        <f>(BD99^4)*AU99*BG99*BH99</f>
        <v>6.8554929512673937</v>
      </c>
      <c r="BL99" s="12">
        <f>MIN(BI99, 0.05*BI$164)</f>
        <v>2.4631079288296838</v>
      </c>
      <c r="BM99" s="12">
        <f>MIN(BJ99, 0.05*BJ$164)</f>
        <v>8.1828515253267202</v>
      </c>
      <c r="BN99" s="12">
        <f>MIN(BK99, 0.05*BK$164)</f>
        <v>6.8554929512673937</v>
      </c>
      <c r="BO99" s="9">
        <f>BL99/$BL$164</f>
        <v>6.8316575417545333E-3</v>
      </c>
      <c r="BP99" s="9">
        <f>BM99/$BM$164</f>
        <v>3.1493429208698026E-3</v>
      </c>
      <c r="BQ99" s="45">
        <f>BN99/$BN$164</f>
        <v>1.9162011827911331E-3</v>
      </c>
      <c r="BR99" s="16">
        <f>O99</f>
        <v>0</v>
      </c>
      <c r="BS99" s="55">
        <v>3338</v>
      </c>
      <c r="BT99" s="10">
        <f>$D$170*BO99</f>
        <v>716.13205427634057</v>
      </c>
      <c r="BU99" s="14">
        <f>BT99-BS99</f>
        <v>-2621.8679457236594</v>
      </c>
      <c r="BV99" s="94">
        <f>IF(BU99&gt;1, 1, 0)</f>
        <v>0</v>
      </c>
      <c r="BW99" s="81">
        <f>IF(O99&lt;=0,P99, IF(O99=1,Q99, IF(O99=2,R99, IF(O99=3,S99, IF(O99-4,T99, IF(O99=5, U99, V99))))))</f>
        <v>327.61</v>
      </c>
      <c r="BX99" s="41">
        <f>IF(O99&lt;=0,AD99, IF(O99=1,AE99, IF(O99=2,AF99, IF(O99=3,AG99, IF(O99=4,AH99, IF(O99=5, AI99, AJ99))))))</f>
        <v>326.33</v>
      </c>
      <c r="BY99" s="80">
        <f>IF(O99&gt;=0,W99, IF(O99=-1,X99, IF(O99=-2,Y99, IF(O99=-3,Z99, IF(O99=-4,AA99, IF(O99=-5, AB99, AC99))))))</f>
        <v>342.9</v>
      </c>
      <c r="BZ99" s="79">
        <f>IF(O99&gt;=0,AK99, IF(O99=-1,AL99, IF(O99=-2,AM99, IF(O99=-3,AN99, IF(O99=-4,AO99, IF(O99=-5, AP99, AQ99))))))</f>
        <v>341.48</v>
      </c>
      <c r="CA99" s="54">
        <f>IF(C99&gt;0, IF(BU99 &gt;0, BW99, BY99), IF(BU99&gt;0, BX99, BZ99))</f>
        <v>342.9</v>
      </c>
      <c r="CB99" s="1">
        <f>BU99/CA99</f>
        <v>-7.6461590718100307</v>
      </c>
      <c r="CC99" s="42">
        <f>BS99/BT99</f>
        <v>4.6611515014128031</v>
      </c>
      <c r="CD99" s="55">
        <v>0</v>
      </c>
      <c r="CE99" s="55">
        <v>0</v>
      </c>
      <c r="CF99" s="55">
        <v>0</v>
      </c>
      <c r="CG99" s="6">
        <f>SUM(CD99:CF99)</f>
        <v>0</v>
      </c>
      <c r="CH99" s="10">
        <f>BP99*$D$169</f>
        <v>455.60511051745391</v>
      </c>
      <c r="CI99" s="1">
        <f>CH99-CG99</f>
        <v>455.60511051745391</v>
      </c>
      <c r="CJ99" s="97">
        <f>IF(CI99&gt;1, 1, 0)</f>
        <v>1</v>
      </c>
      <c r="CK99" s="81">
        <f>IF(O99&lt;=0,Q99, IF(O99=1,R99, IF(O99=2,S99, IF(O99=3,T99, IF(O99=4,U99,V99)))))</f>
        <v>328.81</v>
      </c>
      <c r="CL99" s="41">
        <f>IF(O99&lt;=0,AE99, IF(O99=1,AF99, IF(O99=2,AG99, IF(O99=3,AH99, IF(O99=4,AI99,AJ99)))))</f>
        <v>327.89</v>
      </c>
      <c r="CM99" s="80">
        <f>IF(O99&gt;=0,X99, IF(O99=-1,Y99, IF(O99=-2,Z99, IF(O99=-3,AA99, IF(O99=-4,AB99, AC99)))))</f>
        <v>339.98</v>
      </c>
      <c r="CN99" s="79">
        <f>IF(O99&gt;=0,AL99, IF(O99=-1,AM99, IF(O99=-2,AN99, IF(O99=-3,AO99, IF(O99=-4,AP99, AQ99)))))</f>
        <v>339.89</v>
      </c>
      <c r="CO99" s="54">
        <f>IF(C99&gt;0, IF(CI99 &gt;0, CK99, CM99), IF(CI99&gt;0, CL99, CN99))</f>
        <v>328.81</v>
      </c>
      <c r="CP99" s="1">
        <f>CI99/CO99</f>
        <v>1.3856181701209023</v>
      </c>
      <c r="CQ99" s="42">
        <f>CG99/CH99</f>
        <v>0</v>
      </c>
      <c r="CR99" s="11">
        <f>BS99+CG99+CT99</f>
        <v>3338</v>
      </c>
      <c r="CS99" s="47">
        <f>BT99+CH99+CU99</f>
        <v>1186.0567062886505</v>
      </c>
      <c r="CT99" s="55">
        <v>0</v>
      </c>
      <c r="CU99" s="10">
        <f>BQ99*$D$172</f>
        <v>14.319541494856203</v>
      </c>
      <c r="CV99" s="30">
        <f>CU99-CT99</f>
        <v>14.319541494856203</v>
      </c>
      <c r="CW99" s="97">
        <f>IF(CV99&gt;1, 1, 0)</f>
        <v>1</v>
      </c>
      <c r="CX99" s="81">
        <f>IF(O99&lt;=0,R99, IF(O99=1,S99, IF(O99=2,T99, IF(O99=3,U99, V99))))</f>
        <v>330.07</v>
      </c>
      <c r="CY99" s="41">
        <f>IF(O99&lt;=0,AF99, IF(O99=1,AG99, IF(O99=2,AH99, IF(O99=3,AI99, AJ99))))</f>
        <v>330.24</v>
      </c>
      <c r="CZ99" s="80">
        <f>IF(O99&gt;=0,Y99, IF(O99=-1,Z99, IF(O99=-2,AA99, IF(O99=-3,AB99,  AC99))))</f>
        <v>338.39</v>
      </c>
      <c r="DA99" s="79">
        <f>IF(O99&gt;=0,AM99, IF(O99=-1,AN99, IF(O99=-2,AO99, IF(O99=-3,AP99, AQ99))))</f>
        <v>337.19</v>
      </c>
      <c r="DB99" s="54">
        <f>IF(C99&gt;0, IF(CV99 &gt;0, CX99, CZ99), IF(CV99&gt;0, CY99, DA99))</f>
        <v>330.07</v>
      </c>
      <c r="DC99" s="43">
        <f>CV99/DB99</f>
        <v>4.3383347456164463E-2</v>
      </c>
      <c r="DD99" s="44">
        <v>0</v>
      </c>
      <c r="DE99" s="10">
        <f>BQ99*$DD$167</f>
        <v>8.8671060012949994</v>
      </c>
      <c r="DF99" s="30">
        <f>DE99-DD99</f>
        <v>8.8671060012949994</v>
      </c>
      <c r="DG99" s="34">
        <f>DF99*(DF99&lt;&gt;0)</f>
        <v>8.8671060012949994</v>
      </c>
      <c r="DH99" s="21">
        <f>DG99/$DG$164</f>
        <v>1.916201182791134E-3</v>
      </c>
      <c r="DI99" s="89">
        <f>DH99 * $DF$164</f>
        <v>8.8671060012949994</v>
      </c>
      <c r="DJ99" s="91">
        <f>DB99</f>
        <v>330.07</v>
      </c>
      <c r="DK99" s="43">
        <f>DI99/DJ99</f>
        <v>2.6864319693686186E-2</v>
      </c>
      <c r="DL99" s="16">
        <f>O99</f>
        <v>0</v>
      </c>
      <c r="DM99" s="53">
        <f>CR99+CT99</f>
        <v>3338</v>
      </c>
      <c r="DN99">
        <f>E99/$E$164</f>
        <v>1.7601028010788939E-3</v>
      </c>
      <c r="DO99">
        <f>MAX(0,K99)</f>
        <v>1.0575819878272901</v>
      </c>
      <c r="DP99">
        <f>DO99/$DO$164</f>
        <v>1.151327717223222E-2</v>
      </c>
      <c r="DQ99">
        <f>DN99*DP99*BF99</f>
        <v>2.0264551400443616E-5</v>
      </c>
      <c r="DR99">
        <f>DQ99/$DQ$164</f>
        <v>5.4317027972306236E-3</v>
      </c>
      <c r="DS99" s="1">
        <f>$DS$166*DR99</f>
        <v>431.04491298295591</v>
      </c>
      <c r="DT99" s="55">
        <v>1335</v>
      </c>
      <c r="DU99" s="1">
        <f>DS99-DT99</f>
        <v>-903.95508701704409</v>
      </c>
      <c r="DV99">
        <f>DT99/DS99</f>
        <v>3.0971250553948368</v>
      </c>
    </row>
    <row r="100" spans="1:126" x14ac:dyDescent="0.2">
      <c r="A100" s="23" t="s">
        <v>140</v>
      </c>
      <c r="B100">
        <v>0</v>
      </c>
      <c r="C100">
        <v>1</v>
      </c>
      <c r="D100">
        <v>0.69475138121546898</v>
      </c>
      <c r="E100">
        <v>0.30524861878453002</v>
      </c>
      <c r="F100">
        <v>0.76607387140902805</v>
      </c>
      <c r="G100">
        <v>0.178624813153961</v>
      </c>
      <c r="H100">
        <v>0.70254110612855003</v>
      </c>
      <c r="I100">
        <v>0.35424747538294299</v>
      </c>
      <c r="J100">
        <v>0.44898447069502001</v>
      </c>
      <c r="K100">
        <v>0.62617691363637296</v>
      </c>
      <c r="L100">
        <v>0.36838352261970297</v>
      </c>
      <c r="M100">
        <f>HARMEAN(D100,F100:F100, I100)</f>
        <v>0.53883120428528841</v>
      </c>
      <c r="N100">
        <f>0.6*TAN(3*(1-M100) - 1.5)</f>
        <v>-7.0214074937496096E-2</v>
      </c>
      <c r="O100" s="83">
        <v>0</v>
      </c>
      <c r="P100">
        <v>68.66</v>
      </c>
      <c r="Q100">
        <v>68.91</v>
      </c>
      <c r="R100">
        <v>69.36</v>
      </c>
      <c r="S100">
        <v>69.709999999999994</v>
      </c>
      <c r="T100">
        <v>70.34</v>
      </c>
      <c r="U100">
        <v>70.94</v>
      </c>
      <c r="V100">
        <v>71.3</v>
      </c>
      <c r="W100" s="72">
        <v>73.63</v>
      </c>
      <c r="X100" s="68">
        <v>73.23</v>
      </c>
      <c r="Y100" s="68">
        <v>72.849999999999994</v>
      </c>
      <c r="Z100" s="68">
        <v>71.930000000000007</v>
      </c>
      <c r="AA100" s="68">
        <v>71.55</v>
      </c>
      <c r="AB100" s="68">
        <v>70.97</v>
      </c>
      <c r="AC100" s="68">
        <v>70.44</v>
      </c>
      <c r="AD100" s="76">
        <v>68.33</v>
      </c>
      <c r="AE100">
        <v>69.22</v>
      </c>
      <c r="AF100">
        <v>70.150000000000006</v>
      </c>
      <c r="AG100">
        <v>70.400000000000006</v>
      </c>
      <c r="AH100">
        <v>70.66</v>
      </c>
      <c r="AI100">
        <v>71.13</v>
      </c>
      <c r="AJ100">
        <v>73.08</v>
      </c>
      <c r="AK100" s="72">
        <v>74.64</v>
      </c>
      <c r="AL100">
        <v>73.59</v>
      </c>
      <c r="AM100">
        <v>73.06</v>
      </c>
      <c r="AN100">
        <v>72.45</v>
      </c>
      <c r="AO100">
        <v>71.36</v>
      </c>
      <c r="AP100">
        <v>71.17</v>
      </c>
      <c r="AQ100">
        <v>70.97</v>
      </c>
      <c r="AR100">
        <v>71.38</v>
      </c>
      <c r="AS100" s="87">
        <f>0.5 * (D100-MAX($D$3:$D$163))/(MIN($D$3:$D$163)-MAX($D$3:$D$163)) + 0.75</f>
        <v>0.90422634089981457</v>
      </c>
      <c r="AT100" s="17">
        <f>AZ100^N100</f>
        <v>0.97010897667729346</v>
      </c>
      <c r="AU100" s="17">
        <f>(AT100+AV100)/2</f>
        <v>0.95997713657622796</v>
      </c>
      <c r="AV100" s="17">
        <f>BD100^N100</f>
        <v>0.94984529647516258</v>
      </c>
      <c r="AW100" s="17">
        <f>PERCENTILE($K$2:$K$163, 0.05)</f>
        <v>8.5526163141549191E-2</v>
      </c>
      <c r="AX100" s="17">
        <f>PERCENTILE($K$2:$K$163, 0.95)</f>
        <v>0.95961795254787896</v>
      </c>
      <c r="AY100" s="17">
        <f>MIN(MAX(K100,AW100), AX100)</f>
        <v>0.62617691363637296</v>
      </c>
      <c r="AZ100" s="17">
        <f>AY100-$AY$164+1</f>
        <v>1.5406507504948239</v>
      </c>
      <c r="BA100" s="17">
        <f>PERCENTILE($L$2:$L$163, 0.02)</f>
        <v>-0.71261264336762919</v>
      </c>
      <c r="BB100" s="17">
        <f>PERCENTILE($L$2:$L$163, 0.98)</f>
        <v>1.6035625674371927</v>
      </c>
      <c r="BC100" s="17">
        <f>MIN(MAX(L100,BA100), BB100)</f>
        <v>0.36838352261970297</v>
      </c>
      <c r="BD100" s="17">
        <f>BC100-$BC$164 + 1</f>
        <v>2.0809961659873322</v>
      </c>
      <c r="BE100" s="1">
        <v>1</v>
      </c>
      <c r="BF100" s="15">
        <v>1</v>
      </c>
      <c r="BG100" s="15">
        <v>1</v>
      </c>
      <c r="BH100" s="16">
        <v>1</v>
      </c>
      <c r="BI100" s="12">
        <f>(AZ100^4)*AV100*BE100</f>
        <v>5.3514278665428971</v>
      </c>
      <c r="BJ100" s="12">
        <f>(BD100^4) *AT100*BF100</f>
        <v>18.193055464376481</v>
      </c>
      <c r="BK100" s="12">
        <f>(BD100^4)*AU100*BG100*BH100</f>
        <v>18.003046781489921</v>
      </c>
      <c r="BL100" s="12">
        <f>MIN(BI100, 0.05*BI$164)</f>
        <v>5.3514278665428971</v>
      </c>
      <c r="BM100" s="12">
        <f>MIN(BJ100, 0.05*BJ$164)</f>
        <v>18.193055464376481</v>
      </c>
      <c r="BN100" s="12">
        <f>MIN(BK100, 0.05*BK$164)</f>
        <v>18.003046781489921</v>
      </c>
      <c r="BO100" s="9">
        <f>BL100/$BL$164</f>
        <v>1.4842679898722013E-2</v>
      </c>
      <c r="BP100" s="9">
        <f>BM100/$BM$164</f>
        <v>7.0019809425098988E-3</v>
      </c>
      <c r="BQ100" s="45">
        <f>BN100/$BN$164</f>
        <v>5.0320902933985879E-3</v>
      </c>
      <c r="BR100" s="16">
        <f>O100</f>
        <v>0</v>
      </c>
      <c r="BS100" s="55">
        <v>1642</v>
      </c>
      <c r="BT100" s="10">
        <f>$D$170*BO100</f>
        <v>1555.8916385770822</v>
      </c>
      <c r="BU100" s="14">
        <f>BT100-BS100</f>
        <v>-86.108361422917824</v>
      </c>
      <c r="BV100" s="94">
        <f>IF(BU100&gt;1, 1, 0)</f>
        <v>0</v>
      </c>
      <c r="BW100" s="81">
        <f>IF(O100&lt;=0,P100, IF(O100=1,Q100, IF(O100=2,R100, IF(O100=3,S100, IF(O100-4,T100, IF(O100=5, U100, V100))))))</f>
        <v>68.66</v>
      </c>
      <c r="BX100" s="41">
        <f>IF(O100&lt;=0,AD100, IF(O100=1,AE100, IF(O100=2,AF100, IF(O100=3,AG100, IF(O100=4,AH100, IF(O100=5, AI100, AJ100))))))</f>
        <v>68.33</v>
      </c>
      <c r="BY100" s="80">
        <f>IF(O100&gt;=0,W100, IF(O100=-1,X100, IF(O100=-2,Y100, IF(O100=-3,Z100, IF(O100=-4,AA100, IF(O100=-5, AB100, AC100))))))</f>
        <v>73.63</v>
      </c>
      <c r="BZ100" s="79">
        <f>IF(O100&gt;=0,AK100, IF(O100=-1,AL100, IF(O100=-2,AM100, IF(O100=-3,AN100, IF(O100=-4,AO100, IF(O100=-5, AP100, AQ100))))))</f>
        <v>74.64</v>
      </c>
      <c r="CA100" s="54">
        <f>IF(C100&gt;0, IF(BU100 &gt;0, BW100, BY100), IF(BU100&gt;0, BX100, BZ100))</f>
        <v>73.63</v>
      </c>
      <c r="CB100" s="1">
        <f>BU100/CA100</f>
        <v>-1.1694738750905587</v>
      </c>
      <c r="CC100" s="42">
        <f>BS100/BT100</f>
        <v>1.0553434180684118</v>
      </c>
      <c r="CD100" s="55">
        <v>857</v>
      </c>
      <c r="CE100" s="55">
        <v>4354</v>
      </c>
      <c r="CF100" s="55">
        <v>0</v>
      </c>
      <c r="CG100" s="6">
        <f>SUM(CD100:CF100)</f>
        <v>5211</v>
      </c>
      <c r="CH100" s="10">
        <f>BP100*$D$169</f>
        <v>1012.9536164554156</v>
      </c>
      <c r="CI100" s="1">
        <f>CH100-CG100</f>
        <v>-4198.0463835445844</v>
      </c>
      <c r="CJ100" s="97">
        <f>IF(CI100&gt;1, 1, 0)</f>
        <v>0</v>
      </c>
      <c r="CK100" s="81">
        <f>IF(O100&lt;=0,Q100, IF(O100=1,R100, IF(O100=2,S100, IF(O100=3,T100, IF(O100=4,U100,V100)))))</f>
        <v>68.91</v>
      </c>
      <c r="CL100" s="41">
        <f>IF(O100&lt;=0,AE100, IF(O100=1,AF100, IF(O100=2,AG100, IF(O100=3,AH100, IF(O100=4,AI100,AJ100)))))</f>
        <v>69.22</v>
      </c>
      <c r="CM100" s="80">
        <f>IF(O100&gt;=0,X100, IF(O100=-1,Y100, IF(O100=-2,Z100, IF(O100=-3,AA100, IF(O100=-4,AB100, AC100)))))</f>
        <v>73.23</v>
      </c>
      <c r="CN100" s="79">
        <f>IF(O100&gt;=0,AL100, IF(O100=-1,AM100, IF(O100=-2,AN100, IF(O100=-3,AO100, IF(O100=-4,AP100, AQ100)))))</f>
        <v>73.59</v>
      </c>
      <c r="CO100" s="54">
        <f>IF(C100&gt;0, IF(CI100 &gt;0, CK100, CM100), IF(CI100&gt;0, CL100, CN100))</f>
        <v>73.23</v>
      </c>
      <c r="CP100" s="1">
        <f>CI100/CO100</f>
        <v>-57.32686581380014</v>
      </c>
      <c r="CQ100" s="42">
        <f>CG100/CH100</f>
        <v>5.1443619089239494</v>
      </c>
      <c r="CR100" s="11">
        <f>BS100+CG100+CT100</f>
        <v>6853</v>
      </c>
      <c r="CS100" s="47">
        <f>BT100+CH100+CU100</f>
        <v>2606.4494619442303</v>
      </c>
      <c r="CT100" s="55">
        <v>0</v>
      </c>
      <c r="CU100" s="10">
        <f>BQ100*$D$172</f>
        <v>37.60420691173244</v>
      </c>
      <c r="CV100" s="30">
        <f>CU100-CT100</f>
        <v>37.60420691173244</v>
      </c>
      <c r="CW100" s="97">
        <f>IF(CV100&gt;1, 1, 0)</f>
        <v>1</v>
      </c>
      <c r="CX100" s="81">
        <f>IF(O100&lt;=0,R100, IF(O100=1,S100, IF(O100=2,T100, IF(O100=3,U100, V100))))</f>
        <v>69.36</v>
      </c>
      <c r="CY100" s="41">
        <f>IF(O100&lt;=0,AF100, IF(O100=1,AG100, IF(O100=2,AH100, IF(O100=3,AI100, AJ100))))</f>
        <v>70.150000000000006</v>
      </c>
      <c r="CZ100" s="80">
        <f>IF(O100&gt;=0,Y100, IF(O100=-1,Z100, IF(O100=-2,AA100, IF(O100=-3,AB100,  AC100))))</f>
        <v>72.849999999999994</v>
      </c>
      <c r="DA100" s="79">
        <f>IF(O100&gt;=0,AM100, IF(O100=-1,AN100, IF(O100=-2,AO100, IF(O100=-3,AP100, AQ100))))</f>
        <v>73.06</v>
      </c>
      <c r="DB100" s="54">
        <f>IF(C100&gt;0, IF(CV100 &gt;0, CX100, CZ100), IF(CV100&gt;0, CY100, DA100))</f>
        <v>69.36</v>
      </c>
      <c r="DC100" s="43">
        <f>CV100/DB100</f>
        <v>0.54215984590156341</v>
      </c>
      <c r="DD100" s="44">
        <v>0</v>
      </c>
      <c r="DE100" s="10">
        <f>BQ100*$DD$167</f>
        <v>23.28569590728436</v>
      </c>
      <c r="DF100" s="30">
        <f>DE100-DD100</f>
        <v>23.28569590728436</v>
      </c>
      <c r="DG100" s="34">
        <f>DF100*(DF100&lt;&gt;0)</f>
        <v>23.28569590728436</v>
      </c>
      <c r="DH100" s="21">
        <f>DG100/$DG$164</f>
        <v>5.0320902933985914E-3</v>
      </c>
      <c r="DI100" s="89">
        <f>DH100 * $DF$164</f>
        <v>23.28569590728436</v>
      </c>
      <c r="DJ100" s="91">
        <f>DB100</f>
        <v>69.36</v>
      </c>
      <c r="DK100" s="43">
        <f>DI100/DJ100</f>
        <v>0.33572225933224281</v>
      </c>
      <c r="DL100" s="16">
        <f>O100</f>
        <v>0</v>
      </c>
      <c r="DM100" s="53">
        <f>CR100+CT100</f>
        <v>6853</v>
      </c>
      <c r="DN100">
        <f>E100/$E$164</f>
        <v>6.2258526815607961E-3</v>
      </c>
      <c r="DO100">
        <f>MAX(0,K100)</f>
        <v>0.62617691363637296</v>
      </c>
      <c r="DP100">
        <f>DO100/$DO$164</f>
        <v>6.8168221930097897E-3</v>
      </c>
      <c r="DQ100">
        <f>DN100*DP100*BF100</f>
        <v>4.2440530730073144E-5</v>
      </c>
      <c r="DR100">
        <f>DQ100/$DQ$164</f>
        <v>1.1375744023499284E-2</v>
      </c>
      <c r="DS100" s="1">
        <f>$DS$166*DR100</f>
        <v>902.74758685723327</v>
      </c>
      <c r="DT100" s="55">
        <v>857</v>
      </c>
      <c r="DU100" s="1">
        <f>DS100-DT100</f>
        <v>45.747586857233273</v>
      </c>
      <c r="DV100">
        <f>DT100/DS100</f>
        <v>0.94932405522512009</v>
      </c>
    </row>
    <row r="101" spans="1:126" x14ac:dyDescent="0.2">
      <c r="A101" s="23" t="s">
        <v>182</v>
      </c>
      <c r="B101">
        <v>1</v>
      </c>
      <c r="C101">
        <v>1</v>
      </c>
      <c r="D101">
        <v>0.64242908509788199</v>
      </c>
      <c r="E101">
        <v>0.35757091490211701</v>
      </c>
      <c r="F101">
        <v>0.474144789180588</v>
      </c>
      <c r="G101">
        <v>0.29690764730463798</v>
      </c>
      <c r="H101">
        <v>0.41537818637693202</v>
      </c>
      <c r="I101">
        <v>0.35118223198055198</v>
      </c>
      <c r="J101">
        <v>0.40805787009490102</v>
      </c>
      <c r="K101">
        <v>0.57093480698001797</v>
      </c>
      <c r="L101">
        <v>1.01136145736753</v>
      </c>
      <c r="M101">
        <f>HARMEAN(D101,F101:F101, I101)</f>
        <v>0.4606047154852228</v>
      </c>
      <c r="N101">
        <f>0.6*TAN(3*(1-M101) - 1.5)</f>
        <v>7.1243528821599789E-2</v>
      </c>
      <c r="O101" s="83">
        <v>0</v>
      </c>
      <c r="P101">
        <v>4.75</v>
      </c>
      <c r="Q101">
        <v>4.8</v>
      </c>
      <c r="R101">
        <v>4.82</v>
      </c>
      <c r="S101">
        <v>4.88</v>
      </c>
      <c r="T101">
        <v>4.91</v>
      </c>
      <c r="U101">
        <v>4.96</v>
      </c>
      <c r="V101">
        <v>5.09</v>
      </c>
      <c r="W101" s="72">
        <v>5.0999999999999996</v>
      </c>
      <c r="X101" s="68">
        <v>5.05</v>
      </c>
      <c r="Y101" s="68">
        <v>5</v>
      </c>
      <c r="Z101" s="68">
        <v>4.97</v>
      </c>
      <c r="AA101" s="68">
        <v>4.95</v>
      </c>
      <c r="AB101" s="68">
        <v>4.93</v>
      </c>
      <c r="AC101" s="68">
        <v>4.82</v>
      </c>
      <c r="AD101" s="76">
        <v>4.75</v>
      </c>
      <c r="AE101">
        <v>4.84</v>
      </c>
      <c r="AF101">
        <v>4.8600000000000003</v>
      </c>
      <c r="AG101">
        <v>4.91</v>
      </c>
      <c r="AH101">
        <v>4.9400000000000004</v>
      </c>
      <c r="AI101">
        <v>4.95</v>
      </c>
      <c r="AJ101">
        <v>5.01</v>
      </c>
      <c r="AK101" s="72">
        <v>5.14</v>
      </c>
      <c r="AL101">
        <v>5.05</v>
      </c>
      <c r="AM101">
        <v>5.01</v>
      </c>
      <c r="AN101">
        <v>4.9800000000000004</v>
      </c>
      <c r="AO101">
        <v>4.95</v>
      </c>
      <c r="AP101">
        <v>4.93</v>
      </c>
      <c r="AQ101">
        <v>4.87</v>
      </c>
      <c r="AR101">
        <v>4.95</v>
      </c>
      <c r="AS101" s="87">
        <f>0.5 * (D101-MAX($D$3:$D$163))/(MIN($D$3:$D$163)-MAX($D$3:$D$163)) + 0.75</f>
        <v>0.9306620912394028</v>
      </c>
      <c r="AT101" s="17">
        <f>AZ101^N101</f>
        <v>1.0285914539494867</v>
      </c>
      <c r="AU101" s="17">
        <f>(AT101+AV101)/2</f>
        <v>1.0512971047461506</v>
      </c>
      <c r="AV101" s="17">
        <f>BD101^N101</f>
        <v>1.0740027555428144</v>
      </c>
      <c r="AW101" s="17">
        <f>PERCENTILE($K$2:$K$163, 0.05)</f>
        <v>8.5526163141549191E-2</v>
      </c>
      <c r="AX101" s="17">
        <f>PERCENTILE($K$2:$K$163, 0.95)</f>
        <v>0.95961795254787896</v>
      </c>
      <c r="AY101" s="17">
        <f>MIN(MAX(K101,AW101), AX101)</f>
        <v>0.57093480698001797</v>
      </c>
      <c r="AZ101" s="17">
        <f>AY101-$AY$164+1</f>
        <v>1.4854086438384688</v>
      </c>
      <c r="BA101" s="17">
        <f>PERCENTILE($L$2:$L$163, 0.02)</f>
        <v>-0.71261264336762919</v>
      </c>
      <c r="BB101" s="17">
        <f>PERCENTILE($L$2:$L$163, 0.98)</f>
        <v>1.6035625674371927</v>
      </c>
      <c r="BC101" s="17">
        <f>MIN(MAX(L101,BA101), BB101)</f>
        <v>1.01136145736753</v>
      </c>
      <c r="BD101" s="17">
        <f>BC101-$BC$164 + 1</f>
        <v>2.723974100735159</v>
      </c>
      <c r="BE101" s="1">
        <v>0</v>
      </c>
      <c r="BF101" s="49">
        <v>0</v>
      </c>
      <c r="BG101" s="49">
        <v>0</v>
      </c>
      <c r="BH101" s="16">
        <v>1</v>
      </c>
      <c r="BI101" s="12">
        <f>(AZ101^4)*AV101*BE101</f>
        <v>0</v>
      </c>
      <c r="BJ101" s="12">
        <f>(BD101^4) *AT101*BF101</f>
        <v>0</v>
      </c>
      <c r="BK101" s="12">
        <f>(BD101^4)*AU101*BG101*BH101</f>
        <v>0</v>
      </c>
      <c r="BL101" s="12">
        <f>MIN(BI101, 0.05*BI$164)</f>
        <v>0</v>
      </c>
      <c r="BM101" s="12">
        <f>MIN(BJ101, 0.05*BJ$164)</f>
        <v>0</v>
      </c>
      <c r="BN101" s="12">
        <f>MIN(BK101, 0.05*BK$164)</f>
        <v>0</v>
      </c>
      <c r="BO101" s="9">
        <f>BL101/$BL$164</f>
        <v>0</v>
      </c>
      <c r="BP101" s="9">
        <f>BM101/$BM$164</f>
        <v>0</v>
      </c>
      <c r="BQ101" s="45">
        <f>BN101/$BN$164</f>
        <v>0</v>
      </c>
      <c r="BR101" s="16">
        <f>O101</f>
        <v>0</v>
      </c>
      <c r="BS101" s="55">
        <v>0</v>
      </c>
      <c r="BT101" s="10">
        <f>$D$170*BO101</f>
        <v>0</v>
      </c>
      <c r="BU101" s="14">
        <f>BT101-BS101</f>
        <v>0</v>
      </c>
      <c r="BV101" s="94">
        <f>IF(BU101&gt;1, 1, 0)</f>
        <v>0</v>
      </c>
      <c r="BW101" s="81">
        <f>IF(O101&lt;=0,P101, IF(O101=1,Q101, IF(O101=2,R101, IF(O101=3,S101, IF(O101-4,T101, IF(O101=5, U101, V101))))))</f>
        <v>4.75</v>
      </c>
      <c r="BX101" s="41">
        <f>IF(O101&lt;=0,AD101, IF(O101=1,AE101, IF(O101=2,AF101, IF(O101=3,AG101, IF(O101=4,AH101, IF(O101=5, AI101, AJ101))))))</f>
        <v>4.75</v>
      </c>
      <c r="BY101" s="80">
        <f>IF(O101&gt;=0,W101, IF(O101=-1,X101, IF(O101=-2,Y101, IF(O101=-3,Z101, IF(O101=-4,AA101, IF(O101=-5, AB101, AC101))))))</f>
        <v>5.0999999999999996</v>
      </c>
      <c r="BZ101" s="79">
        <f>IF(O101&gt;=0,AK101, IF(O101=-1,AL101, IF(O101=-2,AM101, IF(O101=-3,AN101, IF(O101=-4,AO101, IF(O101=-5, AP101, AQ101))))))</f>
        <v>5.14</v>
      </c>
      <c r="CA101" s="54">
        <f>IF(C101&gt;0, IF(BU101 &gt;0, BW101, BY101), IF(BU101&gt;0, BX101, BZ101))</f>
        <v>5.0999999999999996</v>
      </c>
      <c r="CB101" s="1">
        <f>BU101/CA101</f>
        <v>0</v>
      </c>
      <c r="CC101" s="42" t="e">
        <f>BS101/BT101</f>
        <v>#DIV/0!</v>
      </c>
      <c r="CD101" s="55">
        <v>767</v>
      </c>
      <c r="CE101" s="55">
        <v>752</v>
      </c>
      <c r="CF101" s="55">
        <v>0</v>
      </c>
      <c r="CG101" s="6">
        <f>SUM(CD101:CF101)</f>
        <v>1519</v>
      </c>
      <c r="CH101" s="10">
        <f>BP101*$D$169</f>
        <v>0</v>
      </c>
      <c r="CI101" s="1">
        <f>CH101-CG101</f>
        <v>-1519</v>
      </c>
      <c r="CJ101" s="97">
        <f>IF(CI101&gt;1, 1, 0)</f>
        <v>0</v>
      </c>
      <c r="CK101" s="81">
        <f>IF(O101&lt;=0,Q101, IF(O101=1,R101, IF(O101=2,S101, IF(O101=3,T101, IF(O101=4,U101,V101)))))</f>
        <v>4.8</v>
      </c>
      <c r="CL101" s="41">
        <f>IF(O101&lt;=0,AE101, IF(O101=1,AF101, IF(O101=2,AG101, IF(O101=3,AH101, IF(O101=4,AI101,AJ101)))))</f>
        <v>4.84</v>
      </c>
      <c r="CM101" s="80">
        <f>IF(O101&gt;=0,X101, IF(O101=-1,Y101, IF(O101=-2,Z101, IF(O101=-3,AA101, IF(O101=-4,AB101, AC101)))))</f>
        <v>5.05</v>
      </c>
      <c r="CN101" s="79">
        <f>IF(O101&gt;=0,AL101, IF(O101=-1,AM101, IF(O101=-2,AN101, IF(O101=-3,AO101, IF(O101=-4,AP101, AQ101)))))</f>
        <v>5.05</v>
      </c>
      <c r="CO101" s="54">
        <f>IF(C101&gt;0, IF(CI101 &gt;0, CK101, CM101), IF(CI101&gt;0, CL101, CN101))</f>
        <v>5.05</v>
      </c>
      <c r="CP101" s="1">
        <f>CI101/CO101</f>
        <v>-300.79207920792078</v>
      </c>
      <c r="CQ101" s="42" t="e">
        <f>CG101/CH101</f>
        <v>#DIV/0!</v>
      </c>
      <c r="CR101" s="11">
        <f>BS101+CG101+CT101</f>
        <v>1648</v>
      </c>
      <c r="CS101" s="47">
        <f>BT101+CH101+CU101</f>
        <v>0</v>
      </c>
      <c r="CT101" s="55">
        <v>129</v>
      </c>
      <c r="CU101" s="10">
        <f>BQ101*$D$172</f>
        <v>0</v>
      </c>
      <c r="CV101" s="30">
        <f>CU101-CT101</f>
        <v>-129</v>
      </c>
      <c r="CW101" s="97">
        <f>IF(CV101&gt;1, 1, 0)</f>
        <v>0</v>
      </c>
      <c r="CX101" s="81">
        <f>IF(O101&lt;=0,R101, IF(O101=1,S101, IF(O101=2,T101, IF(O101=3,U101, V101))))</f>
        <v>4.82</v>
      </c>
      <c r="CY101" s="41">
        <f>IF(O101&lt;=0,AF101, IF(O101=1,AG101, IF(O101=2,AH101, IF(O101=3,AI101, AJ101))))</f>
        <v>4.8600000000000003</v>
      </c>
      <c r="CZ101" s="80">
        <f>IF(O101&gt;=0,Y101, IF(O101=-1,Z101, IF(O101=-2,AA101, IF(O101=-3,AB101,  AC101))))</f>
        <v>5</v>
      </c>
      <c r="DA101" s="79">
        <f>IF(O101&gt;=0,AM101, IF(O101=-1,AN101, IF(O101=-2,AO101, IF(O101=-3,AP101, AQ101))))</f>
        <v>5.01</v>
      </c>
      <c r="DB101" s="54">
        <f>IF(C101&gt;0, IF(CV101 &gt;0, CX101, CZ101), IF(CV101&gt;0, CY101, DA101))</f>
        <v>5</v>
      </c>
      <c r="DC101" s="43">
        <f>CV101/DB101</f>
        <v>-25.8</v>
      </c>
      <c r="DD101" s="44">
        <v>0</v>
      </c>
      <c r="DE101" s="10">
        <f>BQ101*$DD$167</f>
        <v>0</v>
      </c>
      <c r="DF101" s="30">
        <f>DE101-DD101</f>
        <v>0</v>
      </c>
      <c r="DG101" s="34">
        <f>DF101*(DF101&lt;&gt;0)</f>
        <v>0</v>
      </c>
      <c r="DH101" s="21">
        <f>DG101/$DG$164</f>
        <v>0</v>
      </c>
      <c r="DI101" s="89">
        <f>DH101 * $DF$164</f>
        <v>0</v>
      </c>
      <c r="DJ101" s="91">
        <f>DB101</f>
        <v>5</v>
      </c>
      <c r="DK101" s="43">
        <f>DI101/DJ101</f>
        <v>0</v>
      </c>
      <c r="DL101" s="16">
        <f>O101</f>
        <v>0</v>
      </c>
      <c r="DM101" s="53">
        <f>CR101+CT101</f>
        <v>1777</v>
      </c>
      <c r="DN101">
        <f>E101/$E$164</f>
        <v>7.2930185507667075E-3</v>
      </c>
      <c r="DO101">
        <f>MAX(0,K101)</f>
        <v>0.57093480698001797</v>
      </c>
      <c r="DP101">
        <f>DO101/$DO$164</f>
        <v>6.2154336549738185E-3</v>
      </c>
      <c r="DQ101">
        <f>DN101*DP101*BF101</f>
        <v>0</v>
      </c>
      <c r="DR101">
        <f>DQ101/$DQ$164</f>
        <v>0</v>
      </c>
      <c r="DS101" s="1">
        <f>$DS$166*DR101</f>
        <v>0</v>
      </c>
      <c r="DT101" s="55">
        <v>0</v>
      </c>
      <c r="DU101" s="1">
        <f>DS101-DT101</f>
        <v>0</v>
      </c>
      <c r="DV101" t="e">
        <f>DT101/DS101</f>
        <v>#DIV/0!</v>
      </c>
    </row>
    <row r="102" spans="1:126" x14ac:dyDescent="0.2">
      <c r="A102" s="24" t="s">
        <v>141</v>
      </c>
      <c r="B102">
        <v>1</v>
      </c>
      <c r="C102">
        <v>1</v>
      </c>
      <c r="D102">
        <v>0.92236024844720499</v>
      </c>
      <c r="E102">
        <v>7.7639751552794997E-2</v>
      </c>
      <c r="F102">
        <v>0.99696048632218803</v>
      </c>
      <c r="G102">
        <v>0.20037453183520501</v>
      </c>
      <c r="H102">
        <v>0.89700374531835203</v>
      </c>
      <c r="I102">
        <v>0.42395365964052101</v>
      </c>
      <c r="J102">
        <v>0.49697462179559998</v>
      </c>
      <c r="K102">
        <v>-0.16389557814560601</v>
      </c>
      <c r="L102">
        <v>-2.0354933003218102E-3</v>
      </c>
      <c r="M102">
        <f>HARMEAN(D102,F102:F102, I102)</f>
        <v>0.67476804789564071</v>
      </c>
      <c r="N102">
        <f>0.6*TAN(3*(1-M102) - 1.5)</f>
        <v>-0.34697468597775749</v>
      </c>
      <c r="O102" s="83">
        <v>-1</v>
      </c>
      <c r="P102">
        <v>1.88</v>
      </c>
      <c r="Q102">
        <v>1.89</v>
      </c>
      <c r="R102">
        <v>1.93</v>
      </c>
      <c r="S102">
        <v>1.97</v>
      </c>
      <c r="T102">
        <v>2.0299999999999998</v>
      </c>
      <c r="U102">
        <v>2.0499999999999998</v>
      </c>
      <c r="V102">
        <v>2.08</v>
      </c>
      <c r="W102" s="72">
        <v>2.2799999999999998</v>
      </c>
      <c r="X102" s="68">
        <v>2.23</v>
      </c>
      <c r="Y102" s="68">
        <v>2.2000000000000002</v>
      </c>
      <c r="Z102" s="68">
        <v>2.1800000000000002</v>
      </c>
      <c r="AA102" s="68">
        <v>2.17</v>
      </c>
      <c r="AB102" s="68">
        <v>2.06</v>
      </c>
      <c r="AC102" s="68">
        <v>2</v>
      </c>
      <c r="AD102" s="76">
        <v>1.85</v>
      </c>
      <c r="AE102">
        <v>1.88</v>
      </c>
      <c r="AF102">
        <v>1.9</v>
      </c>
      <c r="AG102">
        <v>1.93</v>
      </c>
      <c r="AH102">
        <v>1.97</v>
      </c>
      <c r="AI102">
        <v>2</v>
      </c>
      <c r="AJ102">
        <v>2.0499999999999998</v>
      </c>
      <c r="AK102" s="72">
        <v>2.19</v>
      </c>
      <c r="AL102">
        <v>2.16</v>
      </c>
      <c r="AM102">
        <v>2.11</v>
      </c>
      <c r="AN102">
        <v>2.09</v>
      </c>
      <c r="AO102">
        <v>2.0699999999999998</v>
      </c>
      <c r="AP102">
        <v>2.0299999999999998</v>
      </c>
      <c r="AQ102">
        <v>2</v>
      </c>
      <c r="AR102">
        <v>2.0299999999999998</v>
      </c>
      <c r="AS102" s="87">
        <f>0.5 * (D102-MAX($D$3:$D$163))/(MIN($D$3:$D$163)-MAX($D$3:$D$163)) + 0.75</f>
        <v>0.78922735125891119</v>
      </c>
      <c r="AT102" s="17">
        <f>AZ102^N102</f>
        <v>1</v>
      </c>
      <c r="AU102" s="17">
        <f>(AT102+AV102)/2</f>
        <v>0.91502609192983353</v>
      </c>
      <c r="AV102" s="17">
        <f>BD102^N102</f>
        <v>0.83005218385966706</v>
      </c>
      <c r="AW102" s="17">
        <f>PERCENTILE($K$2:$K$163, 0.05)</f>
        <v>8.5526163141549191E-2</v>
      </c>
      <c r="AX102" s="17">
        <f>PERCENTILE($K$2:$K$163, 0.95)</f>
        <v>0.95961795254787896</v>
      </c>
      <c r="AY102" s="17">
        <f>MIN(MAX(K102,AW102), AX102)</f>
        <v>8.5526163141549191E-2</v>
      </c>
      <c r="AZ102" s="17">
        <f>AY102-$AY$164+1</f>
        <v>1</v>
      </c>
      <c r="BA102" s="17">
        <f>PERCENTILE($L$2:$L$163, 0.02)</f>
        <v>-0.71261264336762919</v>
      </c>
      <c r="BB102" s="17">
        <f>PERCENTILE($L$2:$L$163, 0.98)</f>
        <v>1.6035625674371927</v>
      </c>
      <c r="BC102" s="17">
        <f>MIN(MAX(L102,BA102), BB102)</f>
        <v>-2.0354933003218102E-3</v>
      </c>
      <c r="BD102" s="17">
        <f>BC102-$BC$164 + 1</f>
        <v>1.7105771500673073</v>
      </c>
      <c r="BE102" s="1">
        <v>1</v>
      </c>
      <c r="BF102" s="15">
        <v>1</v>
      </c>
      <c r="BG102" s="15">
        <v>1</v>
      </c>
      <c r="BH102" s="16">
        <v>1</v>
      </c>
      <c r="BI102" s="12">
        <f>(AZ102^4)*AV102*BE102</f>
        <v>0.83005218385966706</v>
      </c>
      <c r="BJ102" s="12">
        <f>(BD102^4) *AT102*BF102</f>
        <v>8.5619101439207643</v>
      </c>
      <c r="BK102" s="12">
        <f>(BD102^4)*AU102*BG102*BH102</f>
        <v>7.8343711784462151</v>
      </c>
      <c r="BL102" s="12">
        <f>MIN(BI102, 0.05*BI$164)</f>
        <v>0.83005218385966706</v>
      </c>
      <c r="BM102" s="12">
        <f>MIN(BJ102, 0.05*BJ$164)</f>
        <v>8.5619101439207643</v>
      </c>
      <c r="BN102" s="12">
        <f>MIN(BK102, 0.05*BK$164)</f>
        <v>7.8343711784462151</v>
      </c>
      <c r="BO102" s="9">
        <f>BL102/$BL$164</f>
        <v>2.3022264658167247E-3</v>
      </c>
      <c r="BP102" s="9">
        <f>BM102/$BM$164</f>
        <v>3.2952316215713808E-3</v>
      </c>
      <c r="BQ102" s="45">
        <f>BN102/$BN$164</f>
        <v>2.1898106270808793E-3</v>
      </c>
      <c r="BR102" s="16">
        <f>O102</f>
        <v>-1</v>
      </c>
      <c r="BS102" s="55">
        <v>225</v>
      </c>
      <c r="BT102" s="10">
        <f>$D$170*BO102</f>
        <v>241.33208643700036</v>
      </c>
      <c r="BU102" s="14">
        <f>BT102-BS102</f>
        <v>16.332086437000356</v>
      </c>
      <c r="BV102" s="94">
        <f>IF(BU102&gt;1, 1, 0)</f>
        <v>1</v>
      </c>
      <c r="BW102" s="81">
        <f>IF(O102&lt;=0,P102, IF(O102=1,Q102, IF(O102=2,R102, IF(O102=3,S102, IF(O102-4,T102, IF(O102=5, U102, V102))))))</f>
        <v>1.88</v>
      </c>
      <c r="BX102" s="41">
        <f>IF(O102&lt;=0,AD102, IF(O102=1,AE102, IF(O102=2,AF102, IF(O102=3,AG102, IF(O102=4,AH102, IF(O102=5, AI102, AJ102))))))</f>
        <v>1.85</v>
      </c>
      <c r="BY102" s="80">
        <f>IF(O102&gt;=0,W102, IF(O102=-1,X102, IF(O102=-2,Y102, IF(O102=-3,Z102, IF(O102=-4,AA102, IF(O102=-5, AB102, AC102))))))</f>
        <v>2.23</v>
      </c>
      <c r="BZ102" s="79">
        <f>IF(O102&gt;=0,AK102, IF(O102=-1,AL102, IF(O102=-2,AM102, IF(O102=-3,AN102, IF(O102=-4,AO102, IF(O102=-5, AP102, AQ102))))))</f>
        <v>2.16</v>
      </c>
      <c r="CA102" s="54">
        <f>IF(C102&gt;0, IF(BU102 &gt;0, BW102, BY102), IF(BU102&gt;0, BX102, BZ102))</f>
        <v>1.88</v>
      </c>
      <c r="CB102" s="1">
        <f>BU102/CA102</f>
        <v>8.6872800196810402</v>
      </c>
      <c r="CC102" s="42">
        <f>BS102/BT102</f>
        <v>0.93232525903154684</v>
      </c>
      <c r="CD102" s="55">
        <v>443</v>
      </c>
      <c r="CE102" s="55">
        <v>158</v>
      </c>
      <c r="CF102" s="55">
        <v>2</v>
      </c>
      <c r="CG102" s="6">
        <f>SUM(CD102:CF102)</f>
        <v>603</v>
      </c>
      <c r="CH102" s="10">
        <f>BP102*$D$169</f>
        <v>476.71035033301291</v>
      </c>
      <c r="CI102" s="1">
        <f>CH102-CG102</f>
        <v>-126.28964966698709</v>
      </c>
      <c r="CJ102" s="97">
        <f>IF(CI102&gt;1, 1, 0)</f>
        <v>0</v>
      </c>
      <c r="CK102" s="81">
        <f>IF(O102&lt;=0,Q102, IF(O102=1,R102, IF(O102=2,S102, IF(O102=3,T102, IF(O102=4,U102,V102)))))</f>
        <v>1.89</v>
      </c>
      <c r="CL102" s="41">
        <f>IF(O102&lt;=0,AE102, IF(O102=1,AF102, IF(O102=2,AG102, IF(O102=3,AH102, IF(O102=4,AI102,AJ102)))))</f>
        <v>1.88</v>
      </c>
      <c r="CM102" s="80">
        <f>IF(O102&gt;=0,X102, IF(O102=-1,Y102, IF(O102=-2,Z102, IF(O102=-3,AA102, IF(O102=-4,AB102, AC102)))))</f>
        <v>2.2000000000000002</v>
      </c>
      <c r="CN102" s="79">
        <f>IF(O102&gt;=0,AL102, IF(O102=-1,AM102, IF(O102=-2,AN102, IF(O102=-3,AO102, IF(O102=-4,AP102, AQ102)))))</f>
        <v>2.11</v>
      </c>
      <c r="CO102" s="54">
        <f>IF(C102&gt;0, IF(CI102 &gt;0, CK102, CM102), IF(CI102&gt;0, CL102, CN102))</f>
        <v>2.2000000000000002</v>
      </c>
      <c r="CP102" s="1">
        <f>CI102/CO102</f>
        <v>-57.404386212266857</v>
      </c>
      <c r="CQ102" s="42">
        <f>CG102/CH102</f>
        <v>1.2649190427242991</v>
      </c>
      <c r="CR102" s="11">
        <f>BS102+CG102+CT102</f>
        <v>852</v>
      </c>
      <c r="CS102" s="47">
        <f>BT102+CH102+CU102</f>
        <v>734.40662880891341</v>
      </c>
      <c r="CT102" s="55">
        <v>24</v>
      </c>
      <c r="CU102" s="10">
        <f>BQ102*$D$172</f>
        <v>16.36419203890016</v>
      </c>
      <c r="CV102" s="30">
        <f>CU102-CT102</f>
        <v>-7.6358079610998395</v>
      </c>
      <c r="CW102" s="97">
        <f>IF(CV102&gt;1, 1, 0)</f>
        <v>0</v>
      </c>
      <c r="CX102" s="81">
        <f>IF(O102&lt;=0,R102, IF(O102=1,S102, IF(O102=2,T102, IF(O102=3,U102, V102))))</f>
        <v>1.93</v>
      </c>
      <c r="CY102" s="41">
        <f>IF(O102&lt;=0,AF102, IF(O102=1,AG102, IF(O102=2,AH102, IF(O102=3,AI102, AJ102))))</f>
        <v>1.9</v>
      </c>
      <c r="CZ102" s="80">
        <f>IF(O102&gt;=0,Y102, IF(O102=-1,Z102, IF(O102=-2,AA102, IF(O102=-3,AB102,  AC102))))</f>
        <v>2.1800000000000002</v>
      </c>
      <c r="DA102" s="79">
        <f>IF(O102&gt;=0,AM102, IF(O102=-1,AN102, IF(O102=-2,AO102, IF(O102=-3,AP102, AQ102))))</f>
        <v>2.09</v>
      </c>
      <c r="DB102" s="54">
        <f>IF(C102&gt;0, IF(CV102 &gt;0, CX102, CZ102), IF(CV102&gt;0, CY102, DA102))</f>
        <v>2.1800000000000002</v>
      </c>
      <c r="DC102" s="43">
        <f>CV102/DB102</f>
        <v>-3.5026642023393757</v>
      </c>
      <c r="DD102" s="44">
        <v>0</v>
      </c>
      <c r="DE102" s="10">
        <f>BQ102*$DD$167</f>
        <v>10.133217288179143</v>
      </c>
      <c r="DF102" s="30">
        <f>DE102-DD102</f>
        <v>10.133217288179143</v>
      </c>
      <c r="DG102" s="34">
        <f>DF102*(DF102&lt;&gt;0)</f>
        <v>10.133217288179143</v>
      </c>
      <c r="DH102" s="21">
        <f>DG102/$DG$164</f>
        <v>2.1898106270808806E-3</v>
      </c>
      <c r="DI102" s="89">
        <f>DH102 * $DF$164</f>
        <v>10.133217288179143</v>
      </c>
      <c r="DJ102" s="91">
        <f>DB102</f>
        <v>2.1800000000000002</v>
      </c>
      <c r="DK102" s="43">
        <f>DI102/DJ102</f>
        <v>4.6482648110913498</v>
      </c>
      <c r="DL102" s="16">
        <f>O102</f>
        <v>-1</v>
      </c>
      <c r="DM102" s="53">
        <f>CR102+CT102</f>
        <v>876</v>
      </c>
      <c r="DN102">
        <f>E102/$E$164</f>
        <v>1.5835408439370802E-3</v>
      </c>
      <c r="DO102">
        <f>MAX(0,K102)</f>
        <v>0</v>
      </c>
      <c r="DP102">
        <f>DO102/$DO$164</f>
        <v>0</v>
      </c>
      <c r="DQ102">
        <f>DN102*DP102*BF102</f>
        <v>0</v>
      </c>
      <c r="DR102">
        <f>DQ102/$DQ$164</f>
        <v>0</v>
      </c>
      <c r="DS102" s="1">
        <f>$DS$166*DR102</f>
        <v>0</v>
      </c>
      <c r="DT102" s="55">
        <v>0</v>
      </c>
      <c r="DU102" s="1">
        <f>DS102-DT102</f>
        <v>0</v>
      </c>
      <c r="DV102" t="e">
        <f>DT102/DS102</f>
        <v>#DIV/0!</v>
      </c>
    </row>
    <row r="103" spans="1:126" x14ac:dyDescent="0.2">
      <c r="A103" s="24" t="s">
        <v>164</v>
      </c>
      <c r="B103">
        <v>1</v>
      </c>
      <c r="C103">
        <v>1</v>
      </c>
      <c r="D103">
        <v>0.78146224530563302</v>
      </c>
      <c r="E103">
        <v>0.21853775469436601</v>
      </c>
      <c r="F103">
        <v>0.97020262216924902</v>
      </c>
      <c r="G103">
        <v>0.710405348934392</v>
      </c>
      <c r="H103">
        <v>0.83284580025073096</v>
      </c>
      <c r="I103">
        <v>0.76919315606397798</v>
      </c>
      <c r="J103">
        <v>0.65538974745622003</v>
      </c>
      <c r="K103">
        <v>0.60322609716960396</v>
      </c>
      <c r="L103">
        <v>1.2195537395026901</v>
      </c>
      <c r="M103">
        <f>HARMEAN(D103,F103:F103, I103)</f>
        <v>0.8309263124976719</v>
      </c>
      <c r="N103">
        <f>0.6*TAN(3*(1-M103) - 1.5)</f>
        <v>-0.91976790491515359</v>
      </c>
      <c r="O103" s="83">
        <v>0</v>
      </c>
      <c r="P103">
        <v>175.81</v>
      </c>
      <c r="Q103">
        <v>176.94</v>
      </c>
      <c r="R103">
        <v>177.3</v>
      </c>
      <c r="S103">
        <v>177.88</v>
      </c>
      <c r="T103">
        <v>178.59</v>
      </c>
      <c r="U103">
        <v>179.1</v>
      </c>
      <c r="V103">
        <v>179.75</v>
      </c>
      <c r="W103" s="72">
        <v>182.6</v>
      </c>
      <c r="X103" s="68">
        <v>181.87</v>
      </c>
      <c r="Y103" s="68">
        <v>181.4</v>
      </c>
      <c r="Z103" s="68">
        <v>181.01</v>
      </c>
      <c r="AA103" s="68">
        <v>180.65</v>
      </c>
      <c r="AB103" s="68">
        <v>179.53</v>
      </c>
      <c r="AC103" s="68">
        <v>178.25</v>
      </c>
      <c r="AD103" s="76">
        <v>175.24</v>
      </c>
      <c r="AE103">
        <v>176.06</v>
      </c>
      <c r="AF103">
        <v>176.71</v>
      </c>
      <c r="AG103">
        <v>177.95</v>
      </c>
      <c r="AH103">
        <v>178.35</v>
      </c>
      <c r="AI103">
        <v>179.02</v>
      </c>
      <c r="AJ103">
        <v>179.58</v>
      </c>
      <c r="AK103" s="72">
        <v>183.79</v>
      </c>
      <c r="AL103">
        <v>182.3</v>
      </c>
      <c r="AM103">
        <v>181.5</v>
      </c>
      <c r="AN103">
        <v>180.64</v>
      </c>
      <c r="AO103">
        <v>179.82</v>
      </c>
      <c r="AP103">
        <v>179.25</v>
      </c>
      <c r="AQ103">
        <v>178.77</v>
      </c>
      <c r="AR103">
        <v>178.97</v>
      </c>
      <c r="AS103" s="87">
        <f>0.5 * (D103-MAX($D$3:$D$163))/(MIN($D$3:$D$163)-MAX($D$3:$D$163)) + 0.75</f>
        <v>0.86041582559547847</v>
      </c>
      <c r="AT103" s="17">
        <f>AZ103^N103</f>
        <v>0.68131980011002624</v>
      </c>
      <c r="AU103" s="17">
        <f>(AT103+AV103)/2</f>
        <v>0.52655370424996761</v>
      </c>
      <c r="AV103" s="17">
        <f>BD103^N103</f>
        <v>0.37178760838990893</v>
      </c>
      <c r="AW103" s="17">
        <f>PERCENTILE($K$2:$K$163, 0.05)</f>
        <v>8.5526163141549191E-2</v>
      </c>
      <c r="AX103" s="17">
        <f>PERCENTILE($K$2:$K$163, 0.95)</f>
        <v>0.95961795254787896</v>
      </c>
      <c r="AY103" s="17">
        <f>MIN(MAX(K103,AW103), AX103)</f>
        <v>0.60322609716960396</v>
      </c>
      <c r="AZ103" s="17">
        <f>AY103-$AY$164+1</f>
        <v>1.5176999340280548</v>
      </c>
      <c r="BA103" s="17">
        <f>PERCENTILE($L$2:$L$163, 0.02)</f>
        <v>-0.71261264336762919</v>
      </c>
      <c r="BB103" s="17">
        <f>PERCENTILE($L$2:$L$163, 0.98)</f>
        <v>1.6035625674371927</v>
      </c>
      <c r="BC103" s="17">
        <f>MIN(MAX(L103,BA103), BB103)</f>
        <v>1.2195537395026901</v>
      </c>
      <c r="BD103" s="17">
        <f>BC103-$BC$164 + 1</f>
        <v>2.9321663828703191</v>
      </c>
      <c r="BE103" s="1">
        <v>1</v>
      </c>
      <c r="BF103" s="15">
        <v>1</v>
      </c>
      <c r="BG103" s="15">
        <v>1</v>
      </c>
      <c r="BH103" s="16">
        <v>3</v>
      </c>
      <c r="BI103" s="12">
        <f>(AZ103^4)*AV103*BE103</f>
        <v>1.9725979239885945</v>
      </c>
      <c r="BJ103" s="12">
        <f>(BD103^4) *AT103*BF103</f>
        <v>50.362287907480493</v>
      </c>
      <c r="BK103" s="12">
        <f>(BD103^4)*AU103*BG103*BH103</f>
        <v>116.76652835234529</v>
      </c>
      <c r="BL103" s="12">
        <f>MIN(BI103, 0.05*BI$164)</f>
        <v>1.9725979239885945</v>
      </c>
      <c r="BM103" s="12">
        <f>MIN(BJ103, 0.05*BJ$164)</f>
        <v>50.362287907480493</v>
      </c>
      <c r="BN103" s="12">
        <f>MIN(BK103, 0.05*BK$164)</f>
        <v>116.76652835234529</v>
      </c>
      <c r="BO103" s="9">
        <f>BL103/$BL$164</f>
        <v>5.4711826983030462E-3</v>
      </c>
      <c r="BP103" s="9">
        <f>BM103/$BM$164</f>
        <v>1.938298824185225E-2</v>
      </c>
      <c r="BQ103" s="45">
        <f>BN103/$BN$164</f>
        <v>3.2637792982897533E-2</v>
      </c>
      <c r="BR103" s="16">
        <f>O103</f>
        <v>0</v>
      </c>
      <c r="BS103" s="55">
        <v>0</v>
      </c>
      <c r="BT103" s="10">
        <f>$D$170*BO103</f>
        <v>573.51957136461988</v>
      </c>
      <c r="BU103" s="14">
        <f>BT103-BS103</f>
        <v>573.51957136461988</v>
      </c>
      <c r="BV103" s="94">
        <f>IF(BU103&gt;1, 1, 0)</f>
        <v>1</v>
      </c>
      <c r="BW103" s="81">
        <f>IF(O103&lt;=0,P103, IF(O103=1,Q103, IF(O103=2,R103, IF(O103=3,S103, IF(O103-4,T103, IF(O103=5, U103, V103))))))</f>
        <v>175.81</v>
      </c>
      <c r="BX103" s="41">
        <f>IF(O103&lt;=0,AD103, IF(O103=1,AE103, IF(O103=2,AF103, IF(O103=3,AG103, IF(O103=4,AH103, IF(O103=5, AI103, AJ103))))))</f>
        <v>175.24</v>
      </c>
      <c r="BY103" s="80">
        <f>IF(O103&gt;=0,W103, IF(O103=-1,X103, IF(O103=-2,Y103, IF(O103=-3,Z103, IF(O103=-4,AA103, IF(O103=-5, AB103, AC103))))))</f>
        <v>182.6</v>
      </c>
      <c r="BZ103" s="79">
        <f>IF(O103&gt;=0,AK103, IF(O103=-1,AL103, IF(O103=-2,AM103, IF(O103=-3,AN103, IF(O103=-4,AO103, IF(O103=-5, AP103, AQ103))))))</f>
        <v>183.79</v>
      </c>
      <c r="CA103" s="54">
        <f>IF(C103&gt;0, IF(BU103 &gt;0, BW103, BY103), IF(BU103&gt;0, BX103, BZ103))</f>
        <v>175.81</v>
      </c>
      <c r="CB103" s="1">
        <f>BU103/CA103</f>
        <v>3.2621555734293834</v>
      </c>
      <c r="CC103" s="42">
        <f>BS103/BT103</f>
        <v>0</v>
      </c>
      <c r="CD103" s="55">
        <v>0</v>
      </c>
      <c r="CE103" s="55">
        <v>0</v>
      </c>
      <c r="CF103" s="55">
        <v>0</v>
      </c>
      <c r="CG103" s="6">
        <f>SUM(CD103:CF103)</f>
        <v>0</v>
      </c>
      <c r="CH103" s="10">
        <f>BP103*$D$169</f>
        <v>2804.0733327473317</v>
      </c>
      <c r="CI103" s="1">
        <f>CH103-CG103</f>
        <v>2804.0733327473317</v>
      </c>
      <c r="CJ103" s="97">
        <f>IF(CI103&gt;1, 1, 0)</f>
        <v>1</v>
      </c>
      <c r="CK103" s="81">
        <f>IF(O103&lt;=0,Q103, IF(O103=1,R103, IF(O103=2,S103, IF(O103=3,T103, IF(O103=4,U103,V103)))))</f>
        <v>176.94</v>
      </c>
      <c r="CL103" s="41">
        <f>IF(O103&lt;=0,AE103, IF(O103=1,AF103, IF(O103=2,AG103, IF(O103=3,AH103, IF(O103=4,AI103,AJ103)))))</f>
        <v>176.06</v>
      </c>
      <c r="CM103" s="80">
        <f>IF(O103&gt;=0,X103, IF(O103=-1,Y103, IF(O103=-2,Z103, IF(O103=-3,AA103, IF(O103=-4,AB103, AC103)))))</f>
        <v>181.87</v>
      </c>
      <c r="CN103" s="79">
        <f>IF(O103&gt;=0,AL103, IF(O103=-1,AM103, IF(O103=-2,AN103, IF(O103=-3,AO103, IF(O103=-4,AP103, AQ103)))))</f>
        <v>182.3</v>
      </c>
      <c r="CO103" s="54">
        <f>IF(C103&gt;0, IF(CI103 &gt;0, CK103, CM103), IF(CI103&gt;0, CL103, CN103))</f>
        <v>176.94</v>
      </c>
      <c r="CP103" s="1">
        <f>CI103/CO103</f>
        <v>15.847594284770723</v>
      </c>
      <c r="CQ103" s="42">
        <f>CG103/CH103</f>
        <v>0</v>
      </c>
      <c r="CR103" s="11">
        <f>BS103+CG103+CT103</f>
        <v>0</v>
      </c>
      <c r="CS103" s="47">
        <f>BT103+CH103+CU103</f>
        <v>3621.4912145379867</v>
      </c>
      <c r="CT103" s="55">
        <v>0</v>
      </c>
      <c r="CU103" s="10">
        <f>BQ103*$D$172</f>
        <v>243.89831042603532</v>
      </c>
      <c r="CV103" s="30">
        <f>CU103-CT103</f>
        <v>243.89831042603532</v>
      </c>
      <c r="CW103" s="97">
        <f>IF(CV103&gt;1, 1, 0)</f>
        <v>1</v>
      </c>
      <c r="CX103" s="81">
        <f>IF(O103&lt;=0,R103, IF(O103=1,S103, IF(O103=2,T103, IF(O103=3,U103, V103))))</f>
        <v>177.3</v>
      </c>
      <c r="CY103" s="41">
        <f>IF(O103&lt;=0,AF103, IF(O103=1,AG103, IF(O103=2,AH103, IF(O103=3,AI103, AJ103))))</f>
        <v>176.71</v>
      </c>
      <c r="CZ103" s="80">
        <f>IF(O103&gt;=0,Y103, IF(O103=-1,Z103, IF(O103=-2,AA103, IF(O103=-3,AB103,  AC103))))</f>
        <v>181.4</v>
      </c>
      <c r="DA103" s="79">
        <f>IF(O103&gt;=0,AM103, IF(O103=-1,AN103, IF(O103=-2,AO103, IF(O103=-3,AP103, AQ103))))</f>
        <v>181.5</v>
      </c>
      <c r="DB103" s="54">
        <f>IF(C103&gt;0, IF(CV103 &gt;0, CX103, CZ103), IF(CV103&gt;0, CY103, DA103))</f>
        <v>177.3</v>
      </c>
      <c r="DC103" s="43">
        <f>CV103/DB103</f>
        <v>1.3756249883025116</v>
      </c>
      <c r="DD103" s="44">
        <v>0</v>
      </c>
      <c r="DE103" s="10">
        <f>BQ103*$DD$167</f>
        <v>151.02942876077935</v>
      </c>
      <c r="DF103" s="30">
        <f>DE103-DD103</f>
        <v>151.02942876077935</v>
      </c>
      <c r="DG103" s="34">
        <f>DF103*(DF103&lt;&gt;0)</f>
        <v>151.02942876077935</v>
      </c>
      <c r="DH103" s="21">
        <f>DG103/$DG$164</f>
        <v>3.2637792982897554E-2</v>
      </c>
      <c r="DI103" s="89">
        <f>DH103 * $DF$164</f>
        <v>151.02942876077935</v>
      </c>
      <c r="DJ103" s="91">
        <f>DB103</f>
        <v>177.3</v>
      </c>
      <c r="DK103" s="43">
        <f>DI103/DJ103</f>
        <v>0.85182982944602004</v>
      </c>
      <c r="DL103" s="16">
        <f>O103</f>
        <v>0</v>
      </c>
      <c r="DM103" s="53">
        <f>CR103+CT103</f>
        <v>0</v>
      </c>
      <c r="DN103">
        <f>E103/$E$164</f>
        <v>4.4572973712507045E-3</v>
      </c>
      <c r="DO103">
        <f>MAX(0,K103)</f>
        <v>0.60322609716960396</v>
      </c>
      <c r="DP103">
        <f>DO103/$DO$164</f>
        <v>6.5669700639528266E-3</v>
      </c>
      <c r="DQ103">
        <f>DN103*DP103*BF103</f>
        <v>2.9270938403139004E-5</v>
      </c>
      <c r="DR103">
        <f>DQ103/$DQ$164</f>
        <v>7.8457714093989224E-3</v>
      </c>
      <c r="DS103" s="1">
        <f>$DS$166*DR103</f>
        <v>622.61872210180331</v>
      </c>
      <c r="DT103" s="55">
        <v>0</v>
      </c>
      <c r="DU103" s="1">
        <f>DS103-DT103</f>
        <v>622.61872210180331</v>
      </c>
      <c r="DV103">
        <f>DT103/DS103</f>
        <v>0</v>
      </c>
    </row>
    <row r="104" spans="1:126" x14ac:dyDescent="0.2">
      <c r="A104" s="24" t="s">
        <v>240</v>
      </c>
      <c r="B104">
        <v>1</v>
      </c>
      <c r="C104">
        <v>1</v>
      </c>
      <c r="D104">
        <v>0.84258889332800602</v>
      </c>
      <c r="E104">
        <v>0.15741110667199301</v>
      </c>
      <c r="F104">
        <v>0.88398887564560902</v>
      </c>
      <c r="G104">
        <v>0.92143752611784302</v>
      </c>
      <c r="H104">
        <v>0.88800668616798994</v>
      </c>
      <c r="I104">
        <v>0.90456767799802396</v>
      </c>
      <c r="J104">
        <v>0.67232433191587304</v>
      </c>
      <c r="K104">
        <v>0.57473979239472806</v>
      </c>
      <c r="L104">
        <v>0.64947229822242702</v>
      </c>
      <c r="M104">
        <f>HARMEAN(D104,F104:F104, I104)</f>
        <v>0.87628215378868157</v>
      </c>
      <c r="N104">
        <f>0.6*TAN(3*(1-M104) - 1.5)</f>
        <v>-1.2680572906084522</v>
      </c>
      <c r="O104" s="83">
        <v>0</v>
      </c>
      <c r="P104">
        <v>11.12</v>
      </c>
      <c r="Q104">
        <v>11.23</v>
      </c>
      <c r="R104">
        <v>11.29</v>
      </c>
      <c r="S104">
        <v>11.31</v>
      </c>
      <c r="T104">
        <v>11.42</v>
      </c>
      <c r="U104">
        <v>11.49</v>
      </c>
      <c r="V104">
        <v>11.66</v>
      </c>
      <c r="W104" s="72">
        <v>12.35</v>
      </c>
      <c r="X104" s="68">
        <v>12.17</v>
      </c>
      <c r="Y104" s="68">
        <v>12.08</v>
      </c>
      <c r="Z104" s="68">
        <v>11.99</v>
      </c>
      <c r="AA104" s="68">
        <v>11.92</v>
      </c>
      <c r="AB104" s="68">
        <v>11.75</v>
      </c>
      <c r="AC104" s="68">
        <v>11.64</v>
      </c>
      <c r="AD104" s="76">
        <v>11.17</v>
      </c>
      <c r="AE104">
        <v>11.31</v>
      </c>
      <c r="AF104">
        <v>11.38</v>
      </c>
      <c r="AG104">
        <v>11.43</v>
      </c>
      <c r="AH104">
        <v>11.48</v>
      </c>
      <c r="AI104">
        <v>11.58</v>
      </c>
      <c r="AJ104">
        <v>11.99</v>
      </c>
      <c r="AK104" s="72">
        <v>12.54</v>
      </c>
      <c r="AL104">
        <v>12.38</v>
      </c>
      <c r="AM104">
        <v>12.35</v>
      </c>
      <c r="AN104">
        <v>12.2</v>
      </c>
      <c r="AO104">
        <v>12.01</v>
      </c>
      <c r="AP104">
        <v>11.8</v>
      </c>
      <c r="AQ104">
        <v>11.72</v>
      </c>
      <c r="AR104">
        <v>11.78</v>
      </c>
      <c r="AS104" s="87">
        <f>0.5 * (D104-MAX($D$3:$D$163))/(MIN($D$3:$D$163)-MAX($D$3:$D$163)) + 0.75</f>
        <v>0.82953169156237405</v>
      </c>
      <c r="AT104" s="17">
        <f>AZ104^N104</f>
        <v>0.60350463845459645</v>
      </c>
      <c r="AU104" s="17">
        <f>(AT104+AV104)/2</f>
        <v>0.46986865284977386</v>
      </c>
      <c r="AV104" s="17">
        <f>BD104^N104</f>
        <v>0.33623266724495132</v>
      </c>
      <c r="AW104" s="17">
        <f>PERCENTILE($K$2:$K$163, 0.05)</f>
        <v>8.5526163141549191E-2</v>
      </c>
      <c r="AX104" s="17">
        <f>PERCENTILE($K$2:$K$163, 0.95)</f>
        <v>0.95961795254787896</v>
      </c>
      <c r="AY104" s="17">
        <f>MIN(MAX(K104,AW104), AX104)</f>
        <v>0.57473979239472806</v>
      </c>
      <c r="AZ104" s="17">
        <f>AY104-$AY$164+1</f>
        <v>1.4892136292531788</v>
      </c>
      <c r="BA104" s="17">
        <f>PERCENTILE($L$2:$L$163, 0.02)</f>
        <v>-0.71261264336762919</v>
      </c>
      <c r="BB104" s="17">
        <f>PERCENTILE($L$2:$L$163, 0.98)</f>
        <v>1.6035625674371927</v>
      </c>
      <c r="BC104" s="17">
        <f>MIN(MAX(L104,BA104), BB104)</f>
        <v>0.64947229822242702</v>
      </c>
      <c r="BD104" s="17">
        <f>BC104-$BC$164 + 1</f>
        <v>2.362084941590056</v>
      </c>
      <c r="BE104" s="1">
        <v>0</v>
      </c>
      <c r="BF104" s="49">
        <v>0</v>
      </c>
      <c r="BG104" s="49">
        <v>0</v>
      </c>
      <c r="BH104" s="16">
        <v>1</v>
      </c>
      <c r="BI104" s="12">
        <f>(AZ104^4)*AV104*BE104</f>
        <v>0</v>
      </c>
      <c r="BJ104" s="12">
        <f>(BD104^4) *AT104*BF104</f>
        <v>0</v>
      </c>
      <c r="BK104" s="12">
        <f>(BD104^4)*AU104*BG104*BH104</f>
        <v>0</v>
      </c>
      <c r="BL104" s="12">
        <f>MIN(BI104, 0.05*BI$164)</f>
        <v>0</v>
      </c>
      <c r="BM104" s="12">
        <f>MIN(BJ104, 0.05*BJ$164)</f>
        <v>0</v>
      </c>
      <c r="BN104" s="12">
        <f>MIN(BK104, 0.05*BK$164)</f>
        <v>0</v>
      </c>
      <c r="BO104" s="9">
        <f>BL104/$BL$164</f>
        <v>0</v>
      </c>
      <c r="BP104" s="9">
        <f>BM104/$BM$164</f>
        <v>0</v>
      </c>
      <c r="BQ104" s="45">
        <f>BN104/$BN$164</f>
        <v>0</v>
      </c>
      <c r="BR104" s="16">
        <f>O104</f>
        <v>0</v>
      </c>
      <c r="BS104" s="55">
        <v>0</v>
      </c>
      <c r="BT104" s="10">
        <f>$D$170*BO104</f>
        <v>0</v>
      </c>
      <c r="BU104" s="14">
        <f>BT104-BS104</f>
        <v>0</v>
      </c>
      <c r="BV104" s="94">
        <f>IF(BU104&gt;1, 1, 0)</f>
        <v>0</v>
      </c>
      <c r="BW104" s="81">
        <f>IF(O104&lt;=0,P104, IF(O104=1,Q104, IF(O104=2,R104, IF(O104=3,S104, IF(O104-4,T104, IF(O104=5, U104, V104))))))</f>
        <v>11.12</v>
      </c>
      <c r="BX104" s="41">
        <f>IF(O104&lt;=0,AD104, IF(O104=1,AE104, IF(O104=2,AF104, IF(O104=3,AG104, IF(O104=4,AH104, IF(O104=5, AI104, AJ104))))))</f>
        <v>11.17</v>
      </c>
      <c r="BY104" s="80">
        <f>IF(O104&gt;=0,W104, IF(O104=-1,X104, IF(O104=-2,Y104, IF(O104=-3,Z104, IF(O104=-4,AA104, IF(O104=-5, AB104, AC104))))))</f>
        <v>12.35</v>
      </c>
      <c r="BZ104" s="79">
        <f>IF(O104&gt;=0,AK104, IF(O104=-1,AL104, IF(O104=-2,AM104, IF(O104=-3,AN104, IF(O104=-4,AO104, IF(O104=-5, AP104, AQ104))))))</f>
        <v>12.54</v>
      </c>
      <c r="CA104" s="54">
        <f>IF(C104&gt;0, IF(BU104 &gt;0, BW104, BY104), IF(BU104&gt;0, BX104, BZ104))</f>
        <v>12.35</v>
      </c>
      <c r="CB104" s="1">
        <f>BU104/CA104</f>
        <v>0</v>
      </c>
      <c r="CC104" s="42" t="e">
        <f>BS104/BT104</f>
        <v>#DIV/0!</v>
      </c>
      <c r="CD104" s="55">
        <v>0</v>
      </c>
      <c r="CE104" s="55">
        <v>12</v>
      </c>
      <c r="CF104" s="55">
        <v>0</v>
      </c>
      <c r="CG104" s="6">
        <f>SUM(CD104:CF104)</f>
        <v>12</v>
      </c>
      <c r="CH104" s="10">
        <f>BP104*$D$169</f>
        <v>0</v>
      </c>
      <c r="CI104" s="1">
        <f>CH104-CG104</f>
        <v>-12</v>
      </c>
      <c r="CJ104" s="97">
        <f>IF(CI104&gt;1, 1, 0)</f>
        <v>0</v>
      </c>
      <c r="CK104" s="81">
        <f>IF(O104&lt;=0,Q104, IF(O104=1,R104, IF(O104=2,S104, IF(O104=3,T104, IF(O104=4,U104,V104)))))</f>
        <v>11.23</v>
      </c>
      <c r="CL104" s="41">
        <f>IF(O104&lt;=0,AE104, IF(O104=1,AF104, IF(O104=2,AG104, IF(O104=3,AH104, IF(O104=4,AI104,AJ104)))))</f>
        <v>11.31</v>
      </c>
      <c r="CM104" s="80">
        <f>IF(O104&gt;=0,X104, IF(O104=-1,Y104, IF(O104=-2,Z104, IF(O104=-3,AA104, IF(O104=-4,AB104, AC104)))))</f>
        <v>12.17</v>
      </c>
      <c r="CN104" s="79">
        <f>IF(O104&gt;=0,AL104, IF(O104=-1,AM104, IF(O104=-2,AN104, IF(O104=-3,AO104, IF(O104=-4,AP104, AQ104)))))</f>
        <v>12.38</v>
      </c>
      <c r="CO104" s="54">
        <f>IF(C104&gt;0, IF(CI104 &gt;0, CK104, CM104), IF(CI104&gt;0, CL104, CN104))</f>
        <v>12.17</v>
      </c>
      <c r="CP104" s="1">
        <f>CI104/CO104</f>
        <v>-0.98603122432210355</v>
      </c>
      <c r="CQ104" s="42" t="e">
        <f>CG104/CH104</f>
        <v>#DIV/0!</v>
      </c>
      <c r="CR104" s="11">
        <f>BS104+CG104+CT104</f>
        <v>12</v>
      </c>
      <c r="CS104" s="47">
        <f>BT104+CH104+CU104</f>
        <v>0</v>
      </c>
      <c r="CT104" s="55">
        <v>0</v>
      </c>
      <c r="CU104" s="10">
        <f>BQ104*$D$172</f>
        <v>0</v>
      </c>
      <c r="CV104" s="30">
        <f>CU104-CT104</f>
        <v>0</v>
      </c>
      <c r="CW104" s="97">
        <f>IF(CV104&gt;1, 1, 0)</f>
        <v>0</v>
      </c>
      <c r="CX104" s="81">
        <f>IF(O104&lt;=0,R104, IF(O104=1,S104, IF(O104=2,T104, IF(O104=3,U104, V104))))</f>
        <v>11.29</v>
      </c>
      <c r="CY104" s="41">
        <f>IF(O104&lt;=0,AF104, IF(O104=1,AG104, IF(O104=2,AH104, IF(O104=3,AI104, AJ104))))</f>
        <v>11.38</v>
      </c>
      <c r="CZ104" s="80">
        <f>IF(O104&gt;=0,Y104, IF(O104=-1,Z104, IF(O104=-2,AA104, IF(O104=-3,AB104,  AC104))))</f>
        <v>12.08</v>
      </c>
      <c r="DA104" s="79">
        <f>IF(O104&gt;=0,AM104, IF(O104=-1,AN104, IF(O104=-2,AO104, IF(O104=-3,AP104, AQ104))))</f>
        <v>12.35</v>
      </c>
      <c r="DB104" s="54">
        <f>IF(C104&gt;0, IF(CV104 &gt;0, CX104, CZ104), IF(CV104&gt;0, CY104, DA104))</f>
        <v>12.08</v>
      </c>
      <c r="DC104" s="43">
        <f>CV104/DB104</f>
        <v>0</v>
      </c>
      <c r="DD104" s="44">
        <v>0</v>
      </c>
      <c r="DE104" s="10">
        <f>BQ104*$DD$167</f>
        <v>0</v>
      </c>
      <c r="DF104" s="30">
        <f>DE104-DD104</f>
        <v>0</v>
      </c>
      <c r="DG104" s="34">
        <f>DF104*(DF104&lt;&gt;0)</f>
        <v>0</v>
      </c>
      <c r="DH104" s="21">
        <f>DG104/$DG$164</f>
        <v>0</v>
      </c>
      <c r="DI104" s="89">
        <f>DH104 * $DF$164</f>
        <v>0</v>
      </c>
      <c r="DJ104" s="91">
        <f>DB104</f>
        <v>12.08</v>
      </c>
      <c r="DK104" s="43">
        <f>DI104/DJ104</f>
        <v>0</v>
      </c>
      <c r="DL104" s="16">
        <f>O104</f>
        <v>0</v>
      </c>
      <c r="DM104" s="53">
        <f>CR104+CT104</f>
        <v>12</v>
      </c>
      <c r="DN104">
        <f>E104/$E$164</f>
        <v>3.2105578871531571E-3</v>
      </c>
      <c r="DO104">
        <f>MAX(0,K104)</f>
        <v>0.57473979239472806</v>
      </c>
      <c r="DP104">
        <f>DO104/$DO$164</f>
        <v>6.2568563079880386E-3</v>
      </c>
      <c r="DQ104">
        <f>DN104*DP104*BF104</f>
        <v>0</v>
      </c>
      <c r="DR104">
        <f>DQ104/$DQ$164</f>
        <v>0</v>
      </c>
      <c r="DS104" s="1">
        <f>$DS$166*DR104</f>
        <v>0</v>
      </c>
      <c r="DT104" s="55">
        <v>0</v>
      </c>
      <c r="DU104" s="1">
        <f>DS104-DT104</f>
        <v>0</v>
      </c>
      <c r="DV104" t="e">
        <f>DT104/DS104</f>
        <v>#DIV/0!</v>
      </c>
    </row>
    <row r="105" spans="1:126" x14ac:dyDescent="0.2">
      <c r="A105" s="24" t="s">
        <v>145</v>
      </c>
      <c r="B105">
        <v>1</v>
      </c>
      <c r="C105">
        <v>1</v>
      </c>
      <c r="D105">
        <v>0.91170595285657197</v>
      </c>
      <c r="E105">
        <v>8.8294047143427895E-2</v>
      </c>
      <c r="F105">
        <v>0.96781883194278895</v>
      </c>
      <c r="G105">
        <v>0.281654826577517</v>
      </c>
      <c r="H105">
        <v>0.31717509402423699</v>
      </c>
      <c r="I105">
        <v>0.29888776505923498</v>
      </c>
      <c r="J105">
        <v>0.42174184106472701</v>
      </c>
      <c r="K105">
        <v>0.76270603025300698</v>
      </c>
      <c r="L105">
        <v>0.52660855044322397</v>
      </c>
      <c r="M105">
        <f>HARMEAN(D105,F105:F105, I105)</f>
        <v>0.54786179123873591</v>
      </c>
      <c r="N105">
        <f>0.6*TAN(3*(1-M105) - 1.5)</f>
        <v>-8.6748200827504202E-2</v>
      </c>
      <c r="O105" s="83">
        <v>0</v>
      </c>
      <c r="P105">
        <v>156.68</v>
      </c>
      <c r="Q105">
        <v>157.41999999999999</v>
      </c>
      <c r="R105">
        <v>158.07</v>
      </c>
      <c r="S105">
        <v>158.38999999999999</v>
      </c>
      <c r="T105">
        <v>158.88</v>
      </c>
      <c r="U105">
        <v>159.52000000000001</v>
      </c>
      <c r="V105">
        <v>161.59</v>
      </c>
      <c r="W105" s="72">
        <v>163.47</v>
      </c>
      <c r="X105" s="68">
        <v>162.09</v>
      </c>
      <c r="Y105" s="68">
        <v>161.27000000000001</v>
      </c>
      <c r="Z105" s="68">
        <v>161.03</v>
      </c>
      <c r="AA105" s="68">
        <v>160.76</v>
      </c>
      <c r="AB105" s="68">
        <v>160.26</v>
      </c>
      <c r="AC105" s="68">
        <v>158.34</v>
      </c>
      <c r="AD105" s="76">
        <v>156.56</v>
      </c>
      <c r="AE105">
        <v>156.9</v>
      </c>
      <c r="AF105">
        <v>157.30000000000001</v>
      </c>
      <c r="AG105">
        <v>157.62</v>
      </c>
      <c r="AH105">
        <v>157.88999999999999</v>
      </c>
      <c r="AI105">
        <v>159.57</v>
      </c>
      <c r="AJ105">
        <v>163.74</v>
      </c>
      <c r="AK105" s="72">
        <v>163.13999999999999</v>
      </c>
      <c r="AL105">
        <v>162</v>
      </c>
      <c r="AM105">
        <v>161.19999999999999</v>
      </c>
      <c r="AN105">
        <v>160.29</v>
      </c>
      <c r="AO105">
        <v>159.97</v>
      </c>
      <c r="AP105">
        <v>159.19</v>
      </c>
      <c r="AQ105">
        <v>158.06</v>
      </c>
      <c r="AR105">
        <v>159.78</v>
      </c>
      <c r="AS105" s="87">
        <f>0.5 * (D105-MAX($D$3:$D$163))/(MIN($D$3:$D$163)-MAX($D$3:$D$163)) + 0.75</f>
        <v>0.79461041582559555</v>
      </c>
      <c r="AT105" s="17">
        <f>AZ105^N105</f>
        <v>0.95613258729644857</v>
      </c>
      <c r="AU105" s="17">
        <f>(AT105+AV105)/2</f>
        <v>0.94429576187889852</v>
      </c>
      <c r="AV105" s="17">
        <f>BD105^N105</f>
        <v>0.93245893646134848</v>
      </c>
      <c r="AW105" s="17">
        <f>PERCENTILE($K$2:$K$163, 0.05)</f>
        <v>8.5526163141549191E-2</v>
      </c>
      <c r="AX105" s="17">
        <f>PERCENTILE($K$2:$K$163, 0.95)</f>
        <v>0.95961795254787896</v>
      </c>
      <c r="AY105" s="17">
        <f>MIN(MAX(K105,AW105), AX105)</f>
        <v>0.76270603025300698</v>
      </c>
      <c r="AZ105" s="17">
        <f>AY105-$AY$164+1</f>
        <v>1.6771798671114579</v>
      </c>
      <c r="BA105" s="17">
        <f>PERCENTILE($L$2:$L$163, 0.02)</f>
        <v>-0.71261264336762919</v>
      </c>
      <c r="BB105" s="17">
        <f>PERCENTILE($L$2:$L$163, 0.98)</f>
        <v>1.6035625674371927</v>
      </c>
      <c r="BC105" s="17">
        <f>MIN(MAX(L105,BA105), BB105)</f>
        <v>0.52660855044322397</v>
      </c>
      <c r="BD105" s="17">
        <f>BC105-$BC$164 + 1</f>
        <v>2.2392211938108533</v>
      </c>
      <c r="BE105" s="1">
        <v>1</v>
      </c>
      <c r="BF105" s="15">
        <v>1</v>
      </c>
      <c r="BG105" s="15">
        <v>1</v>
      </c>
      <c r="BH105" s="16">
        <v>1</v>
      </c>
      <c r="BI105" s="12">
        <f>(AZ105^4)*AV105*BE105</f>
        <v>7.3781635419728584</v>
      </c>
      <c r="BJ105" s="12">
        <f>(BD105^4) *AT105*BF105</f>
        <v>24.038430256939126</v>
      </c>
      <c r="BK105" s="12">
        <f>(BD105^4)*AU105*BG105*BH105</f>
        <v>23.74083690425579</v>
      </c>
      <c r="BL105" s="12">
        <f>MIN(BI105, 0.05*BI$164)</f>
        <v>7.3781635419728584</v>
      </c>
      <c r="BM105" s="12">
        <f>MIN(BJ105, 0.05*BJ$164)</f>
        <v>24.038430256939126</v>
      </c>
      <c r="BN105" s="12">
        <f>MIN(BK105, 0.05*BK$164)</f>
        <v>23.74083690425579</v>
      </c>
      <c r="BO105" s="9">
        <f>BL105/$BL$164</f>
        <v>2.0464018655393063E-2</v>
      </c>
      <c r="BP105" s="9">
        <f>BM105/$BM$164</f>
        <v>9.2516966639561507E-3</v>
      </c>
      <c r="BQ105" s="45">
        <f>BN105/$BN$164</f>
        <v>6.6358787150347888E-3</v>
      </c>
      <c r="BR105" s="16">
        <f>O105</f>
        <v>0</v>
      </c>
      <c r="BS105" s="55">
        <v>2237</v>
      </c>
      <c r="BT105" s="10">
        <f>$D$170*BO105</f>
        <v>2145.1513968412783</v>
      </c>
      <c r="BU105" s="14">
        <f>BT105-BS105</f>
        <v>-91.848603158721744</v>
      </c>
      <c r="BV105" s="94">
        <f>IF(BU105&gt;1, 1, 0)</f>
        <v>0</v>
      </c>
      <c r="BW105" s="81">
        <f>IF(O105&lt;=0,P105, IF(O105=1,Q105, IF(O105=2,R105, IF(O105=3,S105, IF(O105-4,T105, IF(O105=5, U105, V105))))))</f>
        <v>156.68</v>
      </c>
      <c r="BX105" s="41">
        <f>IF(O105&lt;=0,AD105, IF(O105=1,AE105, IF(O105=2,AF105, IF(O105=3,AG105, IF(O105=4,AH105, IF(O105=5, AI105, AJ105))))))</f>
        <v>156.56</v>
      </c>
      <c r="BY105" s="80">
        <f>IF(O105&gt;=0,W105, IF(O105=-1,X105, IF(O105=-2,Y105, IF(O105=-3,Z105, IF(O105=-4,AA105, IF(O105=-5, AB105, AC105))))))</f>
        <v>163.47</v>
      </c>
      <c r="BZ105" s="79">
        <f>IF(O105&gt;=0,AK105, IF(O105=-1,AL105, IF(O105=-2,AM105, IF(O105=-3,AN105, IF(O105=-4,AO105, IF(O105=-5, AP105, AQ105))))))</f>
        <v>163.13999999999999</v>
      </c>
      <c r="CA105" s="54">
        <f>IF(C105&gt;0, IF(BU105 &gt;0, BW105, BY105), IF(BU105&gt;0, BX105, BZ105))</f>
        <v>163.47</v>
      </c>
      <c r="CB105" s="1">
        <f>BU105/CA105</f>
        <v>-0.56186825202619284</v>
      </c>
      <c r="CC105" s="42">
        <f>BS105/BT105</f>
        <v>1.0428168395452033</v>
      </c>
      <c r="CD105" s="55">
        <v>0</v>
      </c>
      <c r="CE105" s="55">
        <v>2237</v>
      </c>
      <c r="CF105" s="55">
        <v>0</v>
      </c>
      <c r="CG105" s="6">
        <f>SUM(CD105:CF105)</f>
        <v>2237</v>
      </c>
      <c r="CH105" s="10">
        <f>BP105*$D$169</f>
        <v>1338.4126108094786</v>
      </c>
      <c r="CI105" s="1">
        <f>CH105-CG105</f>
        <v>-898.58738919052144</v>
      </c>
      <c r="CJ105" s="97">
        <f>IF(CI105&gt;1, 1, 0)</f>
        <v>0</v>
      </c>
      <c r="CK105" s="81">
        <f>IF(O105&lt;=0,Q105, IF(O105=1,R105, IF(O105=2,S105, IF(O105=3,T105, IF(O105=4,U105,V105)))))</f>
        <v>157.41999999999999</v>
      </c>
      <c r="CL105" s="41">
        <f>IF(O105&lt;=0,AE105, IF(O105=1,AF105, IF(O105=2,AG105, IF(O105=3,AH105, IF(O105=4,AI105,AJ105)))))</f>
        <v>156.9</v>
      </c>
      <c r="CM105" s="80">
        <f>IF(O105&gt;=0,X105, IF(O105=-1,Y105, IF(O105=-2,Z105, IF(O105=-3,AA105, IF(O105=-4,AB105, AC105)))))</f>
        <v>162.09</v>
      </c>
      <c r="CN105" s="79">
        <f>IF(O105&gt;=0,AL105, IF(O105=-1,AM105, IF(O105=-2,AN105, IF(O105=-3,AO105, IF(O105=-4,AP105, AQ105)))))</f>
        <v>162</v>
      </c>
      <c r="CO105" s="54">
        <f>IF(C105&gt;0, IF(CI105 &gt;0, CK105, CM105), IF(CI105&gt;0, CL105, CN105))</f>
        <v>162.09</v>
      </c>
      <c r="CP105" s="1">
        <f>CI105/CO105</f>
        <v>-5.5437558713709754</v>
      </c>
      <c r="CQ105" s="42">
        <f>CG105/CH105</f>
        <v>1.6713829367216222</v>
      </c>
      <c r="CR105" s="11">
        <f>BS105+CG105+CT105</f>
        <v>4634</v>
      </c>
      <c r="CS105" s="47">
        <f>BT105+CH105+CU105</f>
        <v>3533.1531329827662</v>
      </c>
      <c r="CT105" s="55">
        <v>160</v>
      </c>
      <c r="CU105" s="10">
        <f>BQ105*$D$172</f>
        <v>49.589125332009175</v>
      </c>
      <c r="CV105" s="30">
        <f>CU105-CT105</f>
        <v>-110.41087466799083</v>
      </c>
      <c r="CW105" s="97">
        <f>IF(CV105&gt;1, 1, 0)</f>
        <v>0</v>
      </c>
      <c r="CX105" s="81">
        <f>IF(O105&lt;=0,R105, IF(O105=1,S105, IF(O105=2,T105, IF(O105=3,U105, V105))))</f>
        <v>158.07</v>
      </c>
      <c r="CY105" s="41">
        <f>IF(O105&lt;=0,AF105, IF(O105=1,AG105, IF(O105=2,AH105, IF(O105=3,AI105, AJ105))))</f>
        <v>157.30000000000001</v>
      </c>
      <c r="CZ105" s="80">
        <f>IF(O105&gt;=0,Y105, IF(O105=-1,Z105, IF(O105=-2,AA105, IF(O105=-3,AB105,  AC105))))</f>
        <v>161.27000000000001</v>
      </c>
      <c r="DA105" s="79">
        <f>IF(O105&gt;=0,AM105, IF(O105=-1,AN105, IF(O105=-2,AO105, IF(O105=-3,AP105, AQ105))))</f>
        <v>161.19999999999999</v>
      </c>
      <c r="DB105" s="54">
        <f>IF(C105&gt;0, IF(CV105 &gt;0, CX105, CZ105), IF(CV105&gt;0, CY105, DA105))</f>
        <v>161.27000000000001</v>
      </c>
      <c r="DC105" s="43">
        <f>CV105/DB105</f>
        <v>-0.68463368678607817</v>
      </c>
      <c r="DD105" s="44">
        <v>0</v>
      </c>
      <c r="DE105" s="10">
        <f>BQ105*$DD$167</f>
        <v>30.70713060110058</v>
      </c>
      <c r="DF105" s="30">
        <f>DE105-DD105</f>
        <v>30.70713060110058</v>
      </c>
      <c r="DG105" s="34">
        <f>DF105*(DF105&lt;&gt;0)</f>
        <v>30.70713060110058</v>
      </c>
      <c r="DH105" s="21">
        <f>DG105/$DG$164</f>
        <v>6.6358787150347931E-3</v>
      </c>
      <c r="DI105" s="89">
        <f>DH105 * $DF$164</f>
        <v>30.707130601100584</v>
      </c>
      <c r="DJ105" s="91">
        <f>DB105</f>
        <v>161.27000000000001</v>
      </c>
      <c r="DK105" s="43">
        <f>DI105/DJ105</f>
        <v>0.19040820116016979</v>
      </c>
      <c r="DL105" s="16">
        <f>O105</f>
        <v>0</v>
      </c>
      <c r="DM105" s="53">
        <f>CR105+CT105</f>
        <v>4794</v>
      </c>
      <c r="DN105">
        <f>E105/$E$164</f>
        <v>1.8008459214742397E-3</v>
      </c>
      <c r="DO105">
        <f>MAX(0,K105)</f>
        <v>0.76270603025300698</v>
      </c>
      <c r="DP105">
        <f>DO105/$DO$164</f>
        <v>8.3031349137064128E-3</v>
      </c>
      <c r="DQ105">
        <f>DN105*DP105*BF105</f>
        <v>1.4952666644798556E-5</v>
      </c>
      <c r="DR105">
        <f>DQ105/$DQ$164</f>
        <v>4.0079071890449739E-3</v>
      </c>
      <c r="DS105" s="1">
        <f>$DS$166*DR105</f>
        <v>318.05643092741968</v>
      </c>
      <c r="DT105" s="55">
        <v>320</v>
      </c>
      <c r="DU105" s="1">
        <f>DS105-DT105</f>
        <v>-1.943569072580317</v>
      </c>
      <c r="DV105">
        <f>DT105/DS105</f>
        <v>1.0061107680385932</v>
      </c>
    </row>
    <row r="106" spans="1:126" x14ac:dyDescent="0.2">
      <c r="A106" s="24" t="s">
        <v>143</v>
      </c>
      <c r="B106">
        <v>1</v>
      </c>
      <c r="C106">
        <v>1</v>
      </c>
      <c r="D106">
        <v>0.59481582537516997</v>
      </c>
      <c r="E106">
        <v>0.40518417462482897</v>
      </c>
      <c r="F106">
        <v>0.73655671034794401</v>
      </c>
      <c r="G106">
        <v>0.22067975107707</v>
      </c>
      <c r="H106">
        <v>0.11680229775011899</v>
      </c>
      <c r="I106">
        <v>0.16054875269751001</v>
      </c>
      <c r="J106">
        <v>0.20403163249047601</v>
      </c>
      <c r="K106">
        <v>0.97803222238419896</v>
      </c>
      <c r="L106">
        <v>0.72936287442824699</v>
      </c>
      <c r="M106">
        <f>HARMEAN(D106,F106:F106, I106)</f>
        <v>0.32371193180909763</v>
      </c>
      <c r="N106">
        <f>0.6*TAN(3*(1-M106) - 1.5)</f>
        <v>0.35063538841756797</v>
      </c>
      <c r="O106" s="83">
        <v>0</v>
      </c>
      <c r="P106">
        <v>313.94</v>
      </c>
      <c r="Q106">
        <v>316.58999999999997</v>
      </c>
      <c r="R106">
        <v>317.95</v>
      </c>
      <c r="S106">
        <v>318.81</v>
      </c>
      <c r="T106">
        <v>319.79000000000002</v>
      </c>
      <c r="U106">
        <v>320.8</v>
      </c>
      <c r="V106">
        <v>322.47000000000003</v>
      </c>
      <c r="W106" s="72">
        <v>330.68</v>
      </c>
      <c r="X106" s="68">
        <v>328.12</v>
      </c>
      <c r="Y106" s="68">
        <v>326.18</v>
      </c>
      <c r="Z106" s="68">
        <v>323.51</v>
      </c>
      <c r="AA106" s="68">
        <v>320.95999999999998</v>
      </c>
      <c r="AB106" s="68">
        <v>319.95</v>
      </c>
      <c r="AC106" s="68">
        <v>318</v>
      </c>
      <c r="AD106" s="76">
        <v>313.54000000000002</v>
      </c>
      <c r="AE106">
        <v>315.3</v>
      </c>
      <c r="AF106">
        <v>315.92</v>
      </c>
      <c r="AG106">
        <v>317.62</v>
      </c>
      <c r="AH106">
        <v>318.38</v>
      </c>
      <c r="AI106">
        <v>321.43</v>
      </c>
      <c r="AJ106">
        <v>324.3</v>
      </c>
      <c r="AK106" s="72">
        <v>330.81</v>
      </c>
      <c r="AL106">
        <v>328.48</v>
      </c>
      <c r="AM106">
        <v>326.08999999999997</v>
      </c>
      <c r="AN106">
        <v>324.97000000000003</v>
      </c>
      <c r="AO106">
        <v>323.95999999999998</v>
      </c>
      <c r="AP106">
        <v>322.64999999999998</v>
      </c>
      <c r="AQ106">
        <v>317.81</v>
      </c>
      <c r="AR106">
        <v>322.24</v>
      </c>
      <c r="AS106" s="87">
        <f>0.5 * (D106-MAX($D$3:$D$163))/(MIN($D$3:$D$163)-MAX($D$3:$D$163)) + 0.75</f>
        <v>0.95471860902017558</v>
      </c>
      <c r="AT106" s="17">
        <f>AZ106^N106</f>
        <v>1.2463790154934284</v>
      </c>
      <c r="AU106" s="17">
        <f>(AT106+AV106)/2</f>
        <v>1.3069843609569152</v>
      </c>
      <c r="AV106" s="17">
        <f>BD106^N106</f>
        <v>1.3675897064204019</v>
      </c>
      <c r="AW106" s="17">
        <f>PERCENTILE($K$2:$K$163, 0.05)</f>
        <v>8.5526163141549191E-2</v>
      </c>
      <c r="AX106" s="17">
        <f>PERCENTILE($K$2:$K$163, 0.95)</f>
        <v>0.95961795254787896</v>
      </c>
      <c r="AY106" s="17">
        <f>MIN(MAX(K106,AW106), AX106)</f>
        <v>0.95961795254787896</v>
      </c>
      <c r="AZ106" s="17">
        <f>AY106-$AY$164+1</f>
        <v>1.8740917894063298</v>
      </c>
      <c r="BA106" s="17">
        <f>PERCENTILE($L$2:$L$163, 0.02)</f>
        <v>-0.71261264336762919</v>
      </c>
      <c r="BB106" s="17">
        <f>PERCENTILE($L$2:$L$163, 0.98)</f>
        <v>1.6035625674371927</v>
      </c>
      <c r="BC106" s="17">
        <f>MIN(MAX(L106,BA106), BB106)</f>
        <v>0.72936287442824699</v>
      </c>
      <c r="BD106" s="17">
        <f>BC106-$BC$164 + 1</f>
        <v>2.4419755177958762</v>
      </c>
      <c r="BE106" s="1">
        <v>1</v>
      </c>
      <c r="BF106" s="15">
        <v>1</v>
      </c>
      <c r="BG106" s="15">
        <v>1</v>
      </c>
      <c r="BH106" s="16">
        <v>1</v>
      </c>
      <c r="BI106" s="12">
        <f>(AZ106^4)*AV106*BE106</f>
        <v>16.870162084504049</v>
      </c>
      <c r="BJ106" s="12">
        <f>(BD106^4) *AT106*BF106</f>
        <v>44.321591919798699</v>
      </c>
      <c r="BK106" s="12">
        <f>(BD106^4)*AU106*BG106*BH106</f>
        <v>46.476735224042855</v>
      </c>
      <c r="BL106" s="12">
        <f>MIN(BI106, 0.05*BI$164)</f>
        <v>16.870162084504049</v>
      </c>
      <c r="BM106" s="12">
        <f>MIN(BJ106, 0.05*BJ$164)</f>
        <v>44.321591919798699</v>
      </c>
      <c r="BN106" s="12">
        <f>MIN(BK106, 0.05*BK$164)</f>
        <v>46.476735224042855</v>
      </c>
      <c r="BO106" s="9">
        <f>BL106/$BL$164</f>
        <v>4.6790954097567165E-2</v>
      </c>
      <c r="BP106" s="9">
        <f>BM106/$BM$164</f>
        <v>1.7058099040691693E-2</v>
      </c>
      <c r="BQ106" s="45">
        <f>BN106/$BN$164</f>
        <v>1.299086377036048E-2</v>
      </c>
      <c r="BR106" s="16">
        <f>O106</f>
        <v>0</v>
      </c>
      <c r="BS106" s="55">
        <v>3545</v>
      </c>
      <c r="BT106" s="10">
        <f>$D$170*BO106</f>
        <v>4904.8860945736087</v>
      </c>
      <c r="BU106" s="14">
        <f>BT106-BS106</f>
        <v>1359.8860945736087</v>
      </c>
      <c r="BV106" s="94">
        <f>IF(BU106&gt;1, 1, 0)</f>
        <v>1</v>
      </c>
      <c r="BW106" s="81">
        <f>IF(O106&lt;=0,P106, IF(O106=1,Q106, IF(O106=2,R106, IF(O106=3,S106, IF(O106-4,T106, IF(O106=5, U106, V106))))))</f>
        <v>313.94</v>
      </c>
      <c r="BX106" s="41">
        <f>IF(O106&lt;=0,AD106, IF(O106=1,AE106, IF(O106=2,AF106, IF(O106=3,AG106, IF(O106=4,AH106, IF(O106=5, AI106, AJ106))))))</f>
        <v>313.54000000000002</v>
      </c>
      <c r="BY106" s="80">
        <f>IF(O106&gt;=0,W106, IF(O106=-1,X106, IF(O106=-2,Y106, IF(O106=-3,Z106, IF(O106=-4,AA106, IF(O106=-5, AB106, AC106))))))</f>
        <v>330.68</v>
      </c>
      <c r="BZ106" s="79">
        <f>IF(O106&gt;=0,AK106, IF(O106=-1,AL106, IF(O106=-2,AM106, IF(O106=-3,AN106, IF(O106=-4,AO106, IF(O106=-5, AP106, AQ106))))))</f>
        <v>330.81</v>
      </c>
      <c r="CA106" s="54">
        <f>IF(C106&gt;0, IF(BU106 &gt;0, BW106, BY106), IF(BU106&gt;0, BX106, BZ106))</f>
        <v>313.94</v>
      </c>
      <c r="CB106" s="1">
        <f>BU106/CA106</f>
        <v>4.3316751435739596</v>
      </c>
      <c r="CC106" s="42">
        <f>BS106/BT106</f>
        <v>0.72274869011166587</v>
      </c>
      <c r="CD106" s="55">
        <v>0</v>
      </c>
      <c r="CE106" s="55">
        <v>644</v>
      </c>
      <c r="CF106" s="55">
        <v>0</v>
      </c>
      <c r="CG106" s="6">
        <f>SUM(CD106:CF106)</f>
        <v>644</v>
      </c>
      <c r="CH106" s="10">
        <f>BP106*$D$169</f>
        <v>2467.7392376520138</v>
      </c>
      <c r="CI106" s="1">
        <f>CH106-CG106</f>
        <v>1823.7392376520138</v>
      </c>
      <c r="CJ106" s="97">
        <f>IF(CI106&gt;1, 1, 0)</f>
        <v>1</v>
      </c>
      <c r="CK106" s="81">
        <f>IF(O106&lt;=0,Q106, IF(O106=1,R106, IF(O106=2,S106, IF(O106=3,T106, IF(O106=4,U106,V106)))))</f>
        <v>316.58999999999997</v>
      </c>
      <c r="CL106" s="41">
        <f>IF(O106&lt;=0,AE106, IF(O106=1,AF106, IF(O106=2,AG106, IF(O106=3,AH106, IF(O106=4,AI106,AJ106)))))</f>
        <v>315.3</v>
      </c>
      <c r="CM106" s="80">
        <f>IF(O106&gt;=0,X106, IF(O106=-1,Y106, IF(O106=-2,Z106, IF(O106=-3,AA106, IF(O106=-4,AB106, AC106)))))</f>
        <v>328.12</v>
      </c>
      <c r="CN106" s="79">
        <f>IF(O106&gt;=0,AL106, IF(O106=-1,AM106, IF(O106=-2,AN106, IF(O106=-3,AO106, IF(O106=-4,AP106, AQ106)))))</f>
        <v>328.48</v>
      </c>
      <c r="CO106" s="54">
        <f>IF(C106&gt;0, IF(CI106 &gt;0, CK106, CM106), IF(CI106&gt;0, CL106, CN106))</f>
        <v>316.58999999999997</v>
      </c>
      <c r="CP106" s="1">
        <f>CI106/CO106</f>
        <v>5.7605712045611481</v>
      </c>
      <c r="CQ106" s="42">
        <f>CG106/CH106</f>
        <v>0.26096760556141596</v>
      </c>
      <c r="CR106" s="11">
        <f>BS106+CG106+CT106</f>
        <v>4189</v>
      </c>
      <c r="CS106" s="47">
        <f>BT106+CH106+CU106</f>
        <v>7469.7044982778743</v>
      </c>
      <c r="CT106" s="55">
        <v>0</v>
      </c>
      <c r="CU106" s="10">
        <f>BQ106*$D$172</f>
        <v>97.079166052251423</v>
      </c>
      <c r="CV106" s="30">
        <f>CU106-CT106</f>
        <v>97.079166052251423</v>
      </c>
      <c r="CW106" s="97">
        <f>IF(CV106&gt;1, 1, 0)</f>
        <v>1</v>
      </c>
      <c r="CX106" s="81">
        <f>IF(O106&lt;=0,R106, IF(O106=1,S106, IF(O106=2,T106, IF(O106=3,U106, V106))))</f>
        <v>317.95</v>
      </c>
      <c r="CY106" s="41">
        <f>IF(O106&lt;=0,AF106, IF(O106=1,AG106, IF(O106=2,AH106, IF(O106=3,AI106, AJ106))))</f>
        <v>315.92</v>
      </c>
      <c r="CZ106" s="80">
        <f>IF(O106&gt;=0,Y106, IF(O106=-1,Z106, IF(O106=-2,AA106, IF(O106=-3,AB106,  AC106))))</f>
        <v>326.18</v>
      </c>
      <c r="DA106" s="79">
        <f>IF(O106&gt;=0,AM106, IF(O106=-1,AN106, IF(O106=-2,AO106, IF(O106=-3,AP106, AQ106))))</f>
        <v>326.08999999999997</v>
      </c>
      <c r="DB106" s="54">
        <f>IF(C106&gt;0, IF(CV106 &gt;0, CX106, CZ106), IF(CV106&gt;0, CY106, DA106))</f>
        <v>317.95</v>
      </c>
      <c r="DC106" s="43">
        <f>CV106/DB106</f>
        <v>0.30532840400141981</v>
      </c>
      <c r="DD106" s="44">
        <v>0</v>
      </c>
      <c r="DE106" s="10">
        <f>BQ106*$DD$167</f>
        <v>60.114442645516895</v>
      </c>
      <c r="DF106" s="30">
        <f>DE106-DD106</f>
        <v>60.114442645516895</v>
      </c>
      <c r="DG106" s="34">
        <f>DF106*(DF106&lt;&gt;0)</f>
        <v>60.114442645516895</v>
      </c>
      <c r="DH106" s="21">
        <f>DG106/$DG$164</f>
        <v>1.2990863770360487E-2</v>
      </c>
      <c r="DI106" s="89">
        <f>DH106 * $DF$164</f>
        <v>60.114442645516895</v>
      </c>
      <c r="DJ106" s="91">
        <f>DB106</f>
        <v>317.95</v>
      </c>
      <c r="DK106" s="43">
        <f>DI106/DJ106</f>
        <v>0.18906885562357886</v>
      </c>
      <c r="DL106" s="16">
        <f>O106</f>
        <v>0</v>
      </c>
      <c r="DM106" s="53">
        <f>CR106+CT106</f>
        <v>4189</v>
      </c>
      <c r="DN106">
        <f>E106/$E$164</f>
        <v>8.2641388850793231E-3</v>
      </c>
      <c r="DO106">
        <f>MAX(0,K106)</f>
        <v>0.97803222238419896</v>
      </c>
      <c r="DP106">
        <f>DO106/$DO$164</f>
        <v>1.064726535558436E-2</v>
      </c>
      <c r="DQ106">
        <f>DN106*DP106*BF106</f>
        <v>8.7990479644842632E-5</v>
      </c>
      <c r="DR106">
        <f>DQ106/$DQ$164</f>
        <v>2.3584935337186554E-2</v>
      </c>
      <c r="DS106" s="1">
        <f>$DS$166*DR106</f>
        <v>1871.6352458218962</v>
      </c>
      <c r="DT106" s="55">
        <v>1611</v>
      </c>
      <c r="DU106" s="1">
        <f>DS106-DT106</f>
        <v>260.63524582189621</v>
      </c>
      <c r="DV106">
        <f>DT106/DS106</f>
        <v>0.86074463686035008</v>
      </c>
    </row>
    <row r="107" spans="1:126" x14ac:dyDescent="0.2">
      <c r="A107" s="24" t="s">
        <v>192</v>
      </c>
      <c r="B107">
        <v>1</v>
      </c>
      <c r="C107">
        <v>1</v>
      </c>
      <c r="D107">
        <v>0.91615054787994199</v>
      </c>
      <c r="E107">
        <v>8.3849452120057094E-2</v>
      </c>
      <c r="F107">
        <v>0.824420255560814</v>
      </c>
      <c r="G107">
        <v>0.93112116641528397</v>
      </c>
      <c r="H107">
        <v>0.35444947209652999</v>
      </c>
      <c r="I107">
        <v>0.57448708070225796</v>
      </c>
      <c r="J107">
        <v>0.59873556727979804</v>
      </c>
      <c r="K107">
        <v>0.73864783747432206</v>
      </c>
      <c r="L107">
        <v>0.98083635261290902</v>
      </c>
      <c r="M107">
        <f>HARMEAN(D107,F107:F107, I107)</f>
        <v>0.74162328396339128</v>
      </c>
      <c r="N107">
        <f>0.6*TAN(3*(1-M107) - 1.5)</f>
        <v>-0.53143254186877187</v>
      </c>
      <c r="O107" s="83">
        <v>0</v>
      </c>
      <c r="P107">
        <v>2.58</v>
      </c>
      <c r="Q107">
        <v>2.59</v>
      </c>
      <c r="R107">
        <v>2.6</v>
      </c>
      <c r="S107">
        <v>2.61</v>
      </c>
      <c r="T107">
        <v>2.62</v>
      </c>
      <c r="U107">
        <v>2.64</v>
      </c>
      <c r="V107">
        <v>2.66</v>
      </c>
      <c r="W107" s="72">
        <v>2.75</v>
      </c>
      <c r="X107" s="68">
        <v>2.73</v>
      </c>
      <c r="Y107" s="68">
        <v>2.7</v>
      </c>
      <c r="Z107" s="68">
        <v>2.69</v>
      </c>
      <c r="AA107" s="68">
        <v>2.68</v>
      </c>
      <c r="AB107" s="68">
        <v>2.67</v>
      </c>
      <c r="AC107" s="68">
        <v>2.65</v>
      </c>
      <c r="AD107" s="76">
        <v>2.4500000000000002</v>
      </c>
      <c r="AE107">
        <v>2.54</v>
      </c>
      <c r="AF107">
        <v>2.5499999999999998</v>
      </c>
      <c r="AG107">
        <v>2.58</v>
      </c>
      <c r="AH107">
        <v>2.61</v>
      </c>
      <c r="AI107">
        <v>2.64</v>
      </c>
      <c r="AJ107">
        <v>2.68</v>
      </c>
      <c r="AK107" s="72">
        <v>2.86</v>
      </c>
      <c r="AL107">
        <v>2.81</v>
      </c>
      <c r="AM107">
        <v>2.73</v>
      </c>
      <c r="AN107">
        <v>2.7</v>
      </c>
      <c r="AO107">
        <v>2.67</v>
      </c>
      <c r="AP107">
        <v>2.63</v>
      </c>
      <c r="AQ107">
        <v>2.59</v>
      </c>
      <c r="AR107">
        <v>2.65</v>
      </c>
      <c r="AS107" s="87">
        <f>0.5 * (D107-MAX($D$3:$D$163))/(MIN($D$3:$D$163)-MAX($D$3:$D$163)) + 0.75</f>
        <v>0.79236479181600827</v>
      </c>
      <c r="AT107" s="17">
        <f>AZ107^N107</f>
        <v>0.76557142427535863</v>
      </c>
      <c r="AU107" s="17">
        <f>(AT107+AV107)/2</f>
        <v>0.6781037187844432</v>
      </c>
      <c r="AV107" s="17">
        <f>BD107^N107</f>
        <v>0.59063601329352788</v>
      </c>
      <c r="AW107" s="17">
        <f>PERCENTILE($K$2:$K$163, 0.05)</f>
        <v>8.5526163141549191E-2</v>
      </c>
      <c r="AX107" s="17">
        <f>PERCENTILE($K$2:$K$163, 0.95)</f>
        <v>0.95961795254787896</v>
      </c>
      <c r="AY107" s="17">
        <f>MIN(MAX(K107,AW107), AX107)</f>
        <v>0.73864783747432206</v>
      </c>
      <c r="AZ107" s="17">
        <f>AY107-$AY$164+1</f>
        <v>1.6531216743327728</v>
      </c>
      <c r="BA107" s="17">
        <f>PERCENTILE($L$2:$L$163, 0.02)</f>
        <v>-0.71261264336762919</v>
      </c>
      <c r="BB107" s="17">
        <f>PERCENTILE($L$2:$L$163, 0.98)</f>
        <v>1.6035625674371927</v>
      </c>
      <c r="BC107" s="17">
        <f>MIN(MAX(L107,BA107), BB107)</f>
        <v>0.98083635261290902</v>
      </c>
      <c r="BD107" s="17">
        <f>BC107-$BC$164 + 1</f>
        <v>2.6934489959805381</v>
      </c>
      <c r="BE107" s="1">
        <v>0</v>
      </c>
      <c r="BF107" s="49">
        <v>0</v>
      </c>
      <c r="BG107" s="49">
        <v>0</v>
      </c>
      <c r="BH107" s="16">
        <v>1</v>
      </c>
      <c r="BI107" s="12">
        <f>(AZ107^4)*AV107*BE107</f>
        <v>0</v>
      </c>
      <c r="BJ107" s="12">
        <f>(BD107^4) *AT107*BF107</f>
        <v>0</v>
      </c>
      <c r="BK107" s="12">
        <f>(BD107^4)*AU107*BG107*BH107</f>
        <v>0</v>
      </c>
      <c r="BL107" s="12">
        <f>MIN(BI107, 0.05*BI$164)</f>
        <v>0</v>
      </c>
      <c r="BM107" s="12">
        <f>MIN(BJ107, 0.05*BJ$164)</f>
        <v>0</v>
      </c>
      <c r="BN107" s="12">
        <f>MIN(BK107, 0.05*BK$164)</f>
        <v>0</v>
      </c>
      <c r="BO107" s="9">
        <f>BL107/$BL$164</f>
        <v>0</v>
      </c>
      <c r="BP107" s="9">
        <f>BM107/$BM$164</f>
        <v>0</v>
      </c>
      <c r="BQ107" s="45">
        <f>BN107/$BN$164</f>
        <v>0</v>
      </c>
      <c r="BR107" s="16">
        <f>O107</f>
        <v>0</v>
      </c>
      <c r="BS107" s="55">
        <v>0</v>
      </c>
      <c r="BT107" s="10">
        <f>$D$170*BO107</f>
        <v>0</v>
      </c>
      <c r="BU107" s="14">
        <f>BT107-BS107</f>
        <v>0</v>
      </c>
      <c r="BV107" s="94">
        <f>IF(BU107&gt;1, 1, 0)</f>
        <v>0</v>
      </c>
      <c r="BW107" s="81">
        <f>IF(O107&lt;=0,P107, IF(O107=1,Q107, IF(O107=2,R107, IF(O107=3,S107, IF(O107-4,T107, IF(O107=5, U107, V107))))))</f>
        <v>2.58</v>
      </c>
      <c r="BX107" s="41">
        <f>IF(O107&lt;=0,AD107, IF(O107=1,AE107, IF(O107=2,AF107, IF(O107=3,AG107, IF(O107=4,AH107, IF(O107=5, AI107, AJ107))))))</f>
        <v>2.4500000000000002</v>
      </c>
      <c r="BY107" s="80">
        <f>IF(O107&gt;=0,W107, IF(O107=-1,X107, IF(O107=-2,Y107, IF(O107=-3,Z107, IF(O107=-4,AA107, IF(O107=-5, AB107, AC107))))))</f>
        <v>2.75</v>
      </c>
      <c r="BZ107" s="79">
        <f>IF(O107&gt;=0,AK107, IF(O107=-1,AL107, IF(O107=-2,AM107, IF(O107=-3,AN107, IF(O107=-4,AO107, IF(O107=-5, AP107, AQ107))))))</f>
        <v>2.86</v>
      </c>
      <c r="CA107" s="54">
        <f>IF(C107&gt;0, IF(BU107 &gt;0, BW107, BY107), IF(BU107&gt;0, BX107, BZ107))</f>
        <v>2.75</v>
      </c>
      <c r="CB107" s="1">
        <f>BU107/CA107</f>
        <v>0</v>
      </c>
      <c r="CC107" s="42" t="e">
        <f>BS107/BT107</f>
        <v>#DIV/0!</v>
      </c>
      <c r="CD107" s="55">
        <v>0</v>
      </c>
      <c r="CE107" s="55">
        <v>1375</v>
      </c>
      <c r="CF107" s="55">
        <v>0</v>
      </c>
      <c r="CG107" s="6">
        <f>SUM(CD107:CF107)</f>
        <v>1375</v>
      </c>
      <c r="CH107" s="10">
        <f>BP107*$D$169</f>
        <v>0</v>
      </c>
      <c r="CI107" s="1">
        <f>CH107-CG107</f>
        <v>-1375</v>
      </c>
      <c r="CJ107" s="97">
        <f>IF(CI107&gt;1, 1, 0)</f>
        <v>0</v>
      </c>
      <c r="CK107" s="81">
        <f>IF(O107&lt;=0,Q107, IF(O107=1,R107, IF(O107=2,S107, IF(O107=3,T107, IF(O107=4,U107,V107)))))</f>
        <v>2.59</v>
      </c>
      <c r="CL107" s="41">
        <f>IF(O107&lt;=0,AE107, IF(O107=1,AF107, IF(O107=2,AG107, IF(O107=3,AH107, IF(O107=4,AI107,AJ107)))))</f>
        <v>2.54</v>
      </c>
      <c r="CM107" s="80">
        <f>IF(O107&gt;=0,X107, IF(O107=-1,Y107, IF(O107=-2,Z107, IF(O107=-3,AA107, IF(O107=-4,AB107, AC107)))))</f>
        <v>2.73</v>
      </c>
      <c r="CN107" s="79">
        <f>IF(O107&gt;=0,AL107, IF(O107=-1,AM107, IF(O107=-2,AN107, IF(O107=-3,AO107, IF(O107=-4,AP107, AQ107)))))</f>
        <v>2.81</v>
      </c>
      <c r="CO107" s="54">
        <f>IF(C107&gt;0, IF(CI107 &gt;0, CK107, CM107), IF(CI107&gt;0, CL107, CN107))</f>
        <v>2.73</v>
      </c>
      <c r="CP107" s="1">
        <f>CI107/CO107</f>
        <v>-503.66300366300368</v>
      </c>
      <c r="CQ107" s="42" t="e">
        <f>CG107/CH107</f>
        <v>#DIV/0!</v>
      </c>
      <c r="CR107" s="11">
        <f>BS107+CG107+CT107</f>
        <v>1473</v>
      </c>
      <c r="CS107" s="47">
        <f>BT107+CH107+CU107</f>
        <v>0</v>
      </c>
      <c r="CT107" s="55">
        <v>98</v>
      </c>
      <c r="CU107" s="10">
        <f>BQ107*$D$172</f>
        <v>0</v>
      </c>
      <c r="CV107" s="30">
        <f>CU107-CT107</f>
        <v>-98</v>
      </c>
      <c r="CW107" s="97">
        <f>IF(CV107&gt;1, 1, 0)</f>
        <v>0</v>
      </c>
      <c r="CX107" s="81">
        <f>IF(O107&lt;=0,R107, IF(O107=1,S107, IF(O107=2,T107, IF(O107=3,U107, V107))))</f>
        <v>2.6</v>
      </c>
      <c r="CY107" s="41">
        <f>IF(O107&lt;=0,AF107, IF(O107=1,AG107, IF(O107=2,AH107, IF(O107=3,AI107, AJ107))))</f>
        <v>2.5499999999999998</v>
      </c>
      <c r="CZ107" s="80">
        <f>IF(O107&gt;=0,Y107, IF(O107=-1,Z107, IF(O107=-2,AA107, IF(O107=-3,AB107,  AC107))))</f>
        <v>2.7</v>
      </c>
      <c r="DA107" s="79">
        <f>IF(O107&gt;=0,AM107, IF(O107=-1,AN107, IF(O107=-2,AO107, IF(O107=-3,AP107, AQ107))))</f>
        <v>2.73</v>
      </c>
      <c r="DB107" s="54">
        <f>IF(C107&gt;0, IF(CV107 &gt;0, CX107, CZ107), IF(CV107&gt;0, CY107, DA107))</f>
        <v>2.7</v>
      </c>
      <c r="DC107" s="43">
        <f>CV107/DB107</f>
        <v>-36.296296296296291</v>
      </c>
      <c r="DD107" s="44">
        <v>0</v>
      </c>
      <c r="DE107" s="10">
        <f>BQ107*$DD$167</f>
        <v>0</v>
      </c>
      <c r="DF107" s="30">
        <f>DE107-DD107</f>
        <v>0</v>
      </c>
      <c r="DG107" s="34">
        <f>DF107*(DF107&lt;&gt;0)</f>
        <v>0</v>
      </c>
      <c r="DH107" s="21">
        <f>DG107/$DG$164</f>
        <v>0</v>
      </c>
      <c r="DI107" s="89">
        <f>DH107 * $DF$164</f>
        <v>0</v>
      </c>
      <c r="DJ107" s="91">
        <f>DB107</f>
        <v>2.7</v>
      </c>
      <c r="DK107" s="43">
        <f>DI107/DJ107</f>
        <v>0</v>
      </c>
      <c r="DL107" s="16">
        <f>O107</f>
        <v>0</v>
      </c>
      <c r="DM107" s="53">
        <f>CR107+CT107</f>
        <v>1571</v>
      </c>
      <c r="DN107">
        <f>E107/$E$164</f>
        <v>1.7101939343992789E-3</v>
      </c>
      <c r="DO107">
        <f>MAX(0,K107)</f>
        <v>0.73864783747432206</v>
      </c>
      <c r="DP107">
        <f>DO107/$DO$164</f>
        <v>8.0412274257649404E-3</v>
      </c>
      <c r="DQ107">
        <f>DN107*DP107*BF107</f>
        <v>0</v>
      </c>
      <c r="DR107">
        <f>DQ107/$DQ$164</f>
        <v>0</v>
      </c>
      <c r="DS107" s="1">
        <f>$DS$166*DR107</f>
        <v>0</v>
      </c>
      <c r="DT107" s="55">
        <v>0</v>
      </c>
      <c r="DU107" s="1">
        <f>DS107-DT107</f>
        <v>0</v>
      </c>
      <c r="DV107" t="e">
        <f>DT107/DS107</f>
        <v>#DIV/0!</v>
      </c>
    </row>
    <row r="108" spans="1:126" x14ac:dyDescent="0.2">
      <c r="A108" s="24" t="s">
        <v>144</v>
      </c>
      <c r="B108">
        <v>1</v>
      </c>
      <c r="C108">
        <v>1</v>
      </c>
      <c r="D108">
        <v>0.72601279317697198</v>
      </c>
      <c r="E108">
        <v>0.27398720682302702</v>
      </c>
      <c r="F108">
        <v>0.67542016806722605</v>
      </c>
      <c r="G108">
        <v>0.93719806763284996</v>
      </c>
      <c r="H108">
        <v>0.54589371980676304</v>
      </c>
      <c r="I108">
        <v>0.715269557115222</v>
      </c>
      <c r="J108">
        <v>0.28817582151940202</v>
      </c>
      <c r="K108">
        <v>0.38507826783556298</v>
      </c>
      <c r="L108">
        <v>0.62963437182053705</v>
      </c>
      <c r="M108">
        <f>HARMEAN(D108,F108:F108, I108)</f>
        <v>0.70488384056516451</v>
      </c>
      <c r="N108">
        <f>0.6*TAN(3*(1-M108) - 1.5)</f>
        <v>-0.42351913650889261</v>
      </c>
      <c r="O108" s="83">
        <v>0</v>
      </c>
      <c r="P108">
        <v>25.77</v>
      </c>
      <c r="Q108">
        <v>26</v>
      </c>
      <c r="R108">
        <v>26.08</v>
      </c>
      <c r="S108">
        <v>26.24</v>
      </c>
      <c r="T108">
        <v>26.34</v>
      </c>
      <c r="U108">
        <v>26.41</v>
      </c>
      <c r="V108">
        <v>26.79</v>
      </c>
      <c r="W108" s="72">
        <v>27.55</v>
      </c>
      <c r="X108" s="68">
        <v>27.25</v>
      </c>
      <c r="Y108" s="68">
        <v>27.1</v>
      </c>
      <c r="Z108" s="68">
        <v>27.02</v>
      </c>
      <c r="AA108" s="68">
        <v>26.79</v>
      </c>
      <c r="AB108" s="68">
        <v>26.65</v>
      </c>
      <c r="AC108" s="68">
        <v>26.31</v>
      </c>
      <c r="AD108" s="76">
        <v>26</v>
      </c>
      <c r="AE108">
        <v>26.11</v>
      </c>
      <c r="AF108">
        <v>26.27</v>
      </c>
      <c r="AG108">
        <v>26.38</v>
      </c>
      <c r="AH108">
        <v>26.45</v>
      </c>
      <c r="AI108">
        <v>26.53</v>
      </c>
      <c r="AJ108">
        <v>27.92</v>
      </c>
      <c r="AK108" s="72">
        <v>27.81</v>
      </c>
      <c r="AL108">
        <v>27.55</v>
      </c>
      <c r="AM108">
        <v>27.49</v>
      </c>
      <c r="AN108">
        <v>27.34</v>
      </c>
      <c r="AO108">
        <v>27.21</v>
      </c>
      <c r="AP108">
        <v>26.9</v>
      </c>
      <c r="AQ108">
        <v>26.74</v>
      </c>
      <c r="AR108">
        <v>26.74</v>
      </c>
      <c r="AS108" s="87">
        <f>0.5 * (D108-MAX($D$3:$D$163))/(MIN($D$3:$D$163)-MAX($D$3:$D$163)) + 0.75</f>
        <v>0.88843156614413388</v>
      </c>
      <c r="AT108" s="17">
        <f>AZ108^N108</f>
        <v>0.89496528918486518</v>
      </c>
      <c r="AU108" s="17">
        <f>(AT108+AV108)/2</f>
        <v>0.79615979246967417</v>
      </c>
      <c r="AV108" s="17">
        <f>BD108^N108</f>
        <v>0.69735429575448304</v>
      </c>
      <c r="AW108" s="17">
        <f>PERCENTILE($K$2:$K$163, 0.05)</f>
        <v>8.5526163141549191E-2</v>
      </c>
      <c r="AX108" s="17">
        <f>PERCENTILE($K$2:$K$163, 0.95)</f>
        <v>0.95961795254787896</v>
      </c>
      <c r="AY108" s="17">
        <f>MIN(MAX(K108,AW108), AX108)</f>
        <v>0.38507826783556298</v>
      </c>
      <c r="AZ108" s="17">
        <f>AY108-$AY$164+1</f>
        <v>1.2995521046940137</v>
      </c>
      <c r="BA108" s="17">
        <f>PERCENTILE($L$2:$L$163, 0.02)</f>
        <v>-0.71261264336762919</v>
      </c>
      <c r="BB108" s="17">
        <f>PERCENTILE($L$2:$L$163, 0.98)</f>
        <v>1.6035625674371927</v>
      </c>
      <c r="BC108" s="17">
        <f>MIN(MAX(L108,BA108), BB108)</f>
        <v>0.62963437182053705</v>
      </c>
      <c r="BD108" s="17">
        <f>BC108-$BC$164 + 1</f>
        <v>2.3422470151881662</v>
      </c>
      <c r="BE108" s="1">
        <v>1</v>
      </c>
      <c r="BF108" s="15">
        <v>1</v>
      </c>
      <c r="BG108" s="15">
        <v>1</v>
      </c>
      <c r="BH108" s="16">
        <v>1</v>
      </c>
      <c r="BI108" s="12">
        <f>(AZ108^4)*AV108*BE108</f>
        <v>1.9889701633305814</v>
      </c>
      <c r="BJ108" s="12">
        <f>(BD108^4) *AT108*BF108</f>
        <v>26.936239723397428</v>
      </c>
      <c r="BK108" s="12">
        <f>(BD108^4)*AU108*BG108*BH108</f>
        <v>23.962438864669387</v>
      </c>
      <c r="BL108" s="12">
        <f>MIN(BI108, 0.05*BI$164)</f>
        <v>1.9889701633305814</v>
      </c>
      <c r="BM108" s="12">
        <f>MIN(BJ108, 0.05*BJ$164)</f>
        <v>26.936239723397428</v>
      </c>
      <c r="BN108" s="12">
        <f>MIN(BK108, 0.05*BK$164)</f>
        <v>23.962438864669387</v>
      </c>
      <c r="BO108" s="9">
        <f>BL108/$BL$164</f>
        <v>5.5165926176439497E-3</v>
      </c>
      <c r="BP108" s="9">
        <f>BM108/$BM$164</f>
        <v>1.0366979728908935E-2</v>
      </c>
      <c r="BQ108" s="45">
        <f>BN108/$BN$164</f>
        <v>6.6978194013824956E-3</v>
      </c>
      <c r="BR108" s="16">
        <f>O108</f>
        <v>0</v>
      </c>
      <c r="BS108" s="55">
        <v>936</v>
      </c>
      <c r="BT108" s="10">
        <f>$D$170*BO108</f>
        <v>578.27968977268813</v>
      </c>
      <c r="BU108" s="14">
        <f>BT108-BS108</f>
        <v>-357.72031022731187</v>
      </c>
      <c r="BV108" s="94">
        <f>IF(BU108&gt;1, 1, 0)</f>
        <v>0</v>
      </c>
      <c r="BW108" s="81">
        <f>IF(O108&lt;=0,P108, IF(O108=1,Q108, IF(O108=2,R108, IF(O108=3,S108, IF(O108-4,T108, IF(O108=5, U108, V108))))))</f>
        <v>25.77</v>
      </c>
      <c r="BX108" s="41">
        <f>IF(O108&lt;=0,AD108, IF(O108=1,AE108, IF(O108=2,AF108, IF(O108=3,AG108, IF(O108=4,AH108, IF(O108=5, AI108, AJ108))))))</f>
        <v>26</v>
      </c>
      <c r="BY108" s="80">
        <f>IF(O108&gt;=0,W108, IF(O108=-1,X108, IF(O108=-2,Y108, IF(O108=-3,Z108, IF(O108=-4,AA108, IF(O108=-5, AB108, AC108))))))</f>
        <v>27.55</v>
      </c>
      <c r="BZ108" s="79">
        <f>IF(O108&gt;=0,AK108, IF(O108=-1,AL108, IF(O108=-2,AM108, IF(O108=-3,AN108, IF(O108=-4,AO108, IF(O108=-5, AP108, AQ108))))))</f>
        <v>27.81</v>
      </c>
      <c r="CA108" s="54">
        <f>IF(C108&gt;0, IF(BU108 &gt;0, BW108, BY108), IF(BU108&gt;0, BX108, BZ108))</f>
        <v>27.55</v>
      </c>
      <c r="CB108" s="1">
        <f>BU108/CA108</f>
        <v>-12.984403275038543</v>
      </c>
      <c r="CC108" s="42">
        <f>BS108/BT108</f>
        <v>1.6185939374213982</v>
      </c>
      <c r="CD108" s="55">
        <v>775</v>
      </c>
      <c r="CE108" s="55">
        <v>3797</v>
      </c>
      <c r="CF108" s="55">
        <v>0</v>
      </c>
      <c r="CG108" s="6">
        <f>SUM(CD108:CF108)</f>
        <v>4572</v>
      </c>
      <c r="CH108" s="10">
        <f>BP108*$D$169</f>
        <v>1499.7569536877447</v>
      </c>
      <c r="CI108" s="1">
        <f>CH108-CG108</f>
        <v>-3072.2430463122555</v>
      </c>
      <c r="CJ108" s="97">
        <f>IF(CI108&gt;1, 1, 0)</f>
        <v>0</v>
      </c>
      <c r="CK108" s="81">
        <f>IF(O108&lt;=0,Q108, IF(O108=1,R108, IF(O108=2,S108, IF(O108=3,T108, IF(O108=4,U108,V108)))))</f>
        <v>26</v>
      </c>
      <c r="CL108" s="41">
        <f>IF(O108&lt;=0,AE108, IF(O108=1,AF108, IF(O108=2,AG108, IF(O108=3,AH108, IF(O108=4,AI108,AJ108)))))</f>
        <v>26.11</v>
      </c>
      <c r="CM108" s="80">
        <f>IF(O108&gt;=0,X108, IF(O108=-1,Y108, IF(O108=-2,Z108, IF(O108=-3,AA108, IF(O108=-4,AB108, AC108)))))</f>
        <v>27.25</v>
      </c>
      <c r="CN108" s="79">
        <f>IF(O108&gt;=0,AL108, IF(O108=-1,AM108, IF(O108=-2,AN108, IF(O108=-3,AO108, IF(O108=-4,AP108, AQ108)))))</f>
        <v>27.55</v>
      </c>
      <c r="CO108" s="54">
        <f>IF(C108&gt;0, IF(CI108 &gt;0, CK108, CM108), IF(CI108&gt;0, CL108, CN108))</f>
        <v>27.25</v>
      </c>
      <c r="CP108" s="1">
        <f>CI108/CO108</f>
        <v>-112.74286408485341</v>
      </c>
      <c r="CQ108" s="42">
        <f>CG108/CH108</f>
        <v>3.0484939501416761</v>
      </c>
      <c r="CR108" s="11">
        <f>BS108+CG108+CT108</f>
        <v>5642</v>
      </c>
      <c r="CS108" s="47">
        <f>BT108+CH108+CU108</f>
        <v>2128.0886441086363</v>
      </c>
      <c r="CT108" s="55">
        <v>134</v>
      </c>
      <c r="CU108" s="10">
        <f>BQ108*$D$172</f>
        <v>50.052000648203226</v>
      </c>
      <c r="CV108" s="30">
        <f>CU108-CT108</f>
        <v>-83.947999351796767</v>
      </c>
      <c r="CW108" s="97">
        <f>IF(CV108&gt;1, 1, 0)</f>
        <v>0</v>
      </c>
      <c r="CX108" s="81">
        <f>IF(O108&lt;=0,R108, IF(O108=1,S108, IF(O108=2,T108, IF(O108=3,U108, V108))))</f>
        <v>26.08</v>
      </c>
      <c r="CY108" s="41">
        <f>IF(O108&lt;=0,AF108, IF(O108=1,AG108, IF(O108=2,AH108, IF(O108=3,AI108, AJ108))))</f>
        <v>26.27</v>
      </c>
      <c r="CZ108" s="80">
        <f>IF(O108&gt;=0,Y108, IF(O108=-1,Z108, IF(O108=-2,AA108, IF(O108=-3,AB108,  AC108))))</f>
        <v>27.1</v>
      </c>
      <c r="DA108" s="79">
        <f>IF(O108&gt;=0,AM108, IF(O108=-1,AN108, IF(O108=-2,AO108, IF(O108=-3,AP108, AQ108))))</f>
        <v>27.49</v>
      </c>
      <c r="DB108" s="54">
        <f>IF(C108&gt;0, IF(CV108 &gt;0, CX108, CZ108), IF(CV108&gt;0, CY108, DA108))</f>
        <v>27.1</v>
      </c>
      <c r="DC108" s="43">
        <f>CV108/DB108</f>
        <v>-3.0977121532028327</v>
      </c>
      <c r="DD108" s="44">
        <v>0</v>
      </c>
      <c r="DE108" s="10">
        <f>BQ108*$DD$167</f>
        <v>30.993757410733412</v>
      </c>
      <c r="DF108" s="30">
        <f>DE108-DD108</f>
        <v>30.993757410733412</v>
      </c>
      <c r="DG108" s="34">
        <f>DF108*(DF108&lt;&gt;0)</f>
        <v>30.993757410733412</v>
      </c>
      <c r="DH108" s="21">
        <f>DG108/$DG$164</f>
        <v>6.6978194013824991E-3</v>
      </c>
      <c r="DI108" s="89">
        <f>DH108 * $DF$164</f>
        <v>30.993757410733412</v>
      </c>
      <c r="DJ108" s="91">
        <f>DB108</f>
        <v>27.1</v>
      </c>
      <c r="DK108" s="43">
        <f>DI108/DJ108</f>
        <v>1.1436810852669155</v>
      </c>
      <c r="DL108" s="16">
        <f>O108</f>
        <v>0</v>
      </c>
      <c r="DM108" s="53">
        <f>CR108+CT108</f>
        <v>5776</v>
      </c>
      <c r="DN108">
        <f>E108/$E$164</f>
        <v>5.5882447334400362E-3</v>
      </c>
      <c r="DO108">
        <f>MAX(0,K108)</f>
        <v>0.38507826783556298</v>
      </c>
      <c r="DP108">
        <f>DO108/$DO$164</f>
        <v>4.1921221064876281E-3</v>
      </c>
      <c r="DQ108">
        <f>DN108*DP108*BF108</f>
        <v>2.342660428351704E-5</v>
      </c>
      <c r="DR108">
        <f>DQ108/$DQ$164</f>
        <v>6.2792582723350506E-3</v>
      </c>
      <c r="DS108" s="1">
        <f>$DS$166*DR108</f>
        <v>498.30457163012687</v>
      </c>
      <c r="DT108" s="55">
        <v>0</v>
      </c>
      <c r="DU108" s="1">
        <f>DS108-DT108</f>
        <v>498.30457163012687</v>
      </c>
      <c r="DV108">
        <f>DT108/DS108</f>
        <v>0</v>
      </c>
    </row>
    <row r="109" spans="1:126" x14ac:dyDescent="0.2">
      <c r="A109" s="24" t="s">
        <v>183</v>
      </c>
      <c r="B109">
        <v>1</v>
      </c>
      <c r="C109">
        <v>1</v>
      </c>
      <c r="D109">
        <v>0.89395973154362396</v>
      </c>
      <c r="E109">
        <v>0.106040268456375</v>
      </c>
      <c r="F109">
        <v>0.92486702127659504</v>
      </c>
      <c r="G109">
        <v>3.6956521739130402E-2</v>
      </c>
      <c r="H109">
        <v>0.64637681159420202</v>
      </c>
      <c r="I109">
        <v>0.154556910843064</v>
      </c>
      <c r="J109">
        <v>0.27976030484152897</v>
      </c>
      <c r="K109">
        <v>0.45844019823959897</v>
      </c>
      <c r="L109">
        <v>0.33841594006882397</v>
      </c>
      <c r="M109">
        <f>HARMEAN(D109,F109:F109, I109)</f>
        <v>0.3460222079210109</v>
      </c>
      <c r="N109">
        <f>0.6*TAN(3*(1-M109) - 1.5)</f>
        <v>0.29871542519894517</v>
      </c>
      <c r="O109" s="83">
        <v>0</v>
      </c>
      <c r="P109">
        <v>2.36</v>
      </c>
      <c r="Q109">
        <v>2.37</v>
      </c>
      <c r="R109">
        <v>2.38</v>
      </c>
      <c r="S109">
        <v>2.39</v>
      </c>
      <c r="T109">
        <v>2.41</v>
      </c>
      <c r="U109">
        <v>2.41</v>
      </c>
      <c r="V109">
        <v>2.41</v>
      </c>
      <c r="W109" s="72">
        <v>2.54</v>
      </c>
      <c r="X109" s="68">
        <v>2.5099999999999998</v>
      </c>
      <c r="Y109" s="68">
        <v>2.5</v>
      </c>
      <c r="Z109" s="68">
        <v>2.48</v>
      </c>
      <c r="AA109" s="68">
        <v>2.4700000000000002</v>
      </c>
      <c r="AB109" s="68">
        <v>2.4500000000000002</v>
      </c>
      <c r="AC109" s="68">
        <v>2.42</v>
      </c>
      <c r="AD109" s="76">
        <v>2.3199999999999998</v>
      </c>
      <c r="AE109">
        <v>2.34</v>
      </c>
      <c r="AF109">
        <v>2.35</v>
      </c>
      <c r="AG109">
        <v>2.38</v>
      </c>
      <c r="AH109">
        <v>2.39</v>
      </c>
      <c r="AI109">
        <v>2.41</v>
      </c>
      <c r="AJ109">
        <v>2.44</v>
      </c>
      <c r="AK109" s="72">
        <v>2.4900000000000002</v>
      </c>
      <c r="AL109">
        <v>2.48</v>
      </c>
      <c r="AM109">
        <v>2.4700000000000002</v>
      </c>
      <c r="AN109">
        <v>2.4500000000000002</v>
      </c>
      <c r="AO109">
        <v>2.44</v>
      </c>
      <c r="AP109">
        <v>2.4300000000000002</v>
      </c>
      <c r="AQ109">
        <v>2.39</v>
      </c>
      <c r="AR109">
        <v>2.42</v>
      </c>
      <c r="AS109" s="87">
        <f>0.5 * (D109-MAX($D$3:$D$163))/(MIN($D$3:$D$163)-MAX($D$3:$D$163)) + 0.75</f>
        <v>0.80357666369525826</v>
      </c>
      <c r="AT109" s="17">
        <f>AZ109^N109</f>
        <v>1.0992999045484806</v>
      </c>
      <c r="AU109" s="17">
        <f>(AT109+AV109)/2</f>
        <v>1.1693203745589655</v>
      </c>
      <c r="AV109" s="17">
        <f>BD109^N109</f>
        <v>1.2393408445694503</v>
      </c>
      <c r="AW109" s="17">
        <f>PERCENTILE($K$2:$K$163, 0.05)</f>
        <v>8.5526163141549191E-2</v>
      </c>
      <c r="AX109" s="17">
        <f>PERCENTILE($K$2:$K$163, 0.95)</f>
        <v>0.95961795254787896</v>
      </c>
      <c r="AY109" s="17">
        <f>MIN(MAX(K109,AW109), AX109)</f>
        <v>0.45844019823959897</v>
      </c>
      <c r="AZ109" s="17">
        <f>AY109-$AY$164+1</f>
        <v>1.3729140350980498</v>
      </c>
      <c r="BA109" s="17">
        <f>PERCENTILE($L$2:$L$163, 0.02)</f>
        <v>-0.71261264336762919</v>
      </c>
      <c r="BB109" s="17">
        <f>PERCENTILE($L$2:$L$163, 0.98)</f>
        <v>1.6035625674371927</v>
      </c>
      <c r="BC109" s="17">
        <f>MIN(MAX(L109,BA109), BB109)</f>
        <v>0.33841594006882397</v>
      </c>
      <c r="BD109" s="17">
        <f>BC109-$BC$164 + 1</f>
        <v>2.0510285834364534</v>
      </c>
      <c r="BE109" s="1">
        <v>0</v>
      </c>
      <c r="BF109" s="49">
        <v>0</v>
      </c>
      <c r="BG109" s="49">
        <v>0</v>
      </c>
      <c r="BH109" s="16">
        <v>1</v>
      </c>
      <c r="BI109" s="12">
        <f>(AZ109^4)*AV109*BE109</f>
        <v>0</v>
      </c>
      <c r="BJ109" s="12">
        <f>(BD109^4) *AT109*BF109</f>
        <v>0</v>
      </c>
      <c r="BK109" s="12">
        <f>(BD109^4)*AU109*BG109*BH109</f>
        <v>0</v>
      </c>
      <c r="BL109" s="12">
        <f>MIN(BI109, 0.05*BI$164)</f>
        <v>0</v>
      </c>
      <c r="BM109" s="12">
        <f>MIN(BJ109, 0.05*BJ$164)</f>
        <v>0</v>
      </c>
      <c r="BN109" s="12">
        <f>MIN(BK109, 0.05*BK$164)</f>
        <v>0</v>
      </c>
      <c r="BO109" s="9">
        <f>BL109/$BL$164</f>
        <v>0</v>
      </c>
      <c r="BP109" s="9">
        <f>BM109/$BM$164</f>
        <v>0</v>
      </c>
      <c r="BQ109" s="45">
        <f>BN109/$BN$164</f>
        <v>0</v>
      </c>
      <c r="BR109" s="16">
        <f>O109</f>
        <v>0</v>
      </c>
      <c r="BS109" s="55">
        <v>0</v>
      </c>
      <c r="BT109" s="10">
        <f>$D$170*BO109</f>
        <v>0</v>
      </c>
      <c r="BU109" s="14">
        <f>BT109-BS109</f>
        <v>0</v>
      </c>
      <c r="BV109" s="94">
        <f>IF(BU109&gt;1, 1, 0)</f>
        <v>0</v>
      </c>
      <c r="BW109" s="81">
        <f>IF(O109&lt;=0,P109, IF(O109=1,Q109, IF(O109=2,R109, IF(O109=3,S109, IF(O109-4,T109, IF(O109=5, U109, V109))))))</f>
        <v>2.36</v>
      </c>
      <c r="BX109" s="41">
        <f>IF(O109&lt;=0,AD109, IF(O109=1,AE109, IF(O109=2,AF109, IF(O109=3,AG109, IF(O109=4,AH109, IF(O109=5, AI109, AJ109))))))</f>
        <v>2.3199999999999998</v>
      </c>
      <c r="BY109" s="80">
        <f>IF(O109&gt;=0,W109, IF(O109=-1,X109, IF(O109=-2,Y109, IF(O109=-3,Z109, IF(O109=-4,AA109, IF(O109=-5, AB109, AC109))))))</f>
        <v>2.54</v>
      </c>
      <c r="BZ109" s="79">
        <f>IF(O109&gt;=0,AK109, IF(O109=-1,AL109, IF(O109=-2,AM109, IF(O109=-3,AN109, IF(O109=-4,AO109, IF(O109=-5, AP109, AQ109))))))</f>
        <v>2.4900000000000002</v>
      </c>
      <c r="CA109" s="54">
        <f>IF(C109&gt;0, IF(BU109 &gt;0, BW109, BY109), IF(BU109&gt;0, BX109, BZ109))</f>
        <v>2.54</v>
      </c>
      <c r="CB109" s="1">
        <f>BU109/CA109</f>
        <v>0</v>
      </c>
      <c r="CC109" s="42" t="e">
        <f>BS109/BT109</f>
        <v>#DIV/0!</v>
      </c>
      <c r="CD109" s="55">
        <v>0</v>
      </c>
      <c r="CE109" s="55">
        <v>104</v>
      </c>
      <c r="CF109" s="55">
        <v>0</v>
      </c>
      <c r="CG109" s="6">
        <f>SUM(CD109:CF109)</f>
        <v>104</v>
      </c>
      <c r="CH109" s="10">
        <f>BP109*$D$169</f>
        <v>0</v>
      </c>
      <c r="CI109" s="1">
        <f>CH109-CG109</f>
        <v>-104</v>
      </c>
      <c r="CJ109" s="97">
        <f>IF(CI109&gt;1, 1, 0)</f>
        <v>0</v>
      </c>
      <c r="CK109" s="81">
        <f>IF(O109&lt;=0,Q109, IF(O109=1,R109, IF(O109=2,S109, IF(O109=3,T109, IF(O109=4,U109,V109)))))</f>
        <v>2.37</v>
      </c>
      <c r="CL109" s="41">
        <f>IF(O109&lt;=0,AE109, IF(O109=1,AF109, IF(O109=2,AG109, IF(O109=3,AH109, IF(O109=4,AI109,AJ109)))))</f>
        <v>2.34</v>
      </c>
      <c r="CM109" s="80">
        <f>IF(O109&gt;=0,X109, IF(O109=-1,Y109, IF(O109=-2,Z109, IF(O109=-3,AA109, IF(O109=-4,AB109, AC109)))))</f>
        <v>2.5099999999999998</v>
      </c>
      <c r="CN109" s="79">
        <f>IF(O109&gt;=0,AL109, IF(O109=-1,AM109, IF(O109=-2,AN109, IF(O109=-3,AO109, IF(O109=-4,AP109, AQ109)))))</f>
        <v>2.48</v>
      </c>
      <c r="CO109" s="54">
        <f>IF(C109&gt;0, IF(CI109 &gt;0, CK109, CM109), IF(CI109&gt;0, CL109, CN109))</f>
        <v>2.5099999999999998</v>
      </c>
      <c r="CP109" s="1">
        <f>CI109/CO109</f>
        <v>-41.434262948207177</v>
      </c>
      <c r="CQ109" s="42" t="e">
        <f>CG109/CH109</f>
        <v>#DIV/0!</v>
      </c>
      <c r="CR109" s="11">
        <f>BS109+CG109+CT109</f>
        <v>106</v>
      </c>
      <c r="CS109" s="47">
        <f>BT109+CH109+CU109</f>
        <v>0</v>
      </c>
      <c r="CT109" s="55">
        <v>2</v>
      </c>
      <c r="CU109" s="10">
        <f>BQ109*$D$172</f>
        <v>0</v>
      </c>
      <c r="CV109" s="30">
        <f>CU109-CT109</f>
        <v>-2</v>
      </c>
      <c r="CW109" s="97">
        <f>IF(CV109&gt;1, 1, 0)</f>
        <v>0</v>
      </c>
      <c r="CX109" s="81">
        <f>IF(O109&lt;=0,R109, IF(O109=1,S109, IF(O109=2,T109, IF(O109=3,U109, V109))))</f>
        <v>2.38</v>
      </c>
      <c r="CY109" s="41">
        <f>IF(O109&lt;=0,AF109, IF(O109=1,AG109, IF(O109=2,AH109, IF(O109=3,AI109, AJ109))))</f>
        <v>2.35</v>
      </c>
      <c r="CZ109" s="80">
        <f>IF(O109&gt;=0,Y109, IF(O109=-1,Z109, IF(O109=-2,AA109, IF(O109=-3,AB109,  AC109))))</f>
        <v>2.5</v>
      </c>
      <c r="DA109" s="79">
        <f>IF(O109&gt;=0,AM109, IF(O109=-1,AN109, IF(O109=-2,AO109, IF(O109=-3,AP109, AQ109))))</f>
        <v>2.4700000000000002</v>
      </c>
      <c r="DB109" s="54">
        <f>IF(C109&gt;0, IF(CV109 &gt;0, CX109, CZ109), IF(CV109&gt;0, CY109, DA109))</f>
        <v>2.5</v>
      </c>
      <c r="DC109" s="43">
        <f>CV109/DB109</f>
        <v>-0.8</v>
      </c>
      <c r="DD109" s="44">
        <v>0</v>
      </c>
      <c r="DE109" s="10">
        <f>BQ109*$DD$167</f>
        <v>0</v>
      </c>
      <c r="DF109" s="30">
        <f>DE109-DD109</f>
        <v>0</v>
      </c>
      <c r="DG109" s="34">
        <f>DF109*(DF109&lt;&gt;0)</f>
        <v>0</v>
      </c>
      <c r="DH109" s="21">
        <f>DG109/$DG$164</f>
        <v>0</v>
      </c>
      <c r="DI109" s="89">
        <f>DH109 * $DF$164</f>
        <v>0</v>
      </c>
      <c r="DJ109" s="91">
        <f>DB109</f>
        <v>2.5</v>
      </c>
      <c r="DK109" s="43">
        <f>DI109/DJ109</f>
        <v>0</v>
      </c>
      <c r="DL109" s="16">
        <f>O109</f>
        <v>0</v>
      </c>
      <c r="DM109" s="53">
        <f>CR109+CT109</f>
        <v>108</v>
      </c>
      <c r="DN109">
        <f>E109/$E$164</f>
        <v>2.162797959091068E-3</v>
      </c>
      <c r="DO109">
        <f>MAX(0,K109)</f>
        <v>0.45844019823959897</v>
      </c>
      <c r="DP109">
        <f>DO109/$DO$164</f>
        <v>4.9907705785242106E-3</v>
      </c>
      <c r="DQ109">
        <f>DN109*DP109*BF109</f>
        <v>0</v>
      </c>
      <c r="DR109">
        <f>DQ109/$DQ$164</f>
        <v>0</v>
      </c>
      <c r="DS109" s="1">
        <f>$DS$166*DR109</f>
        <v>0</v>
      </c>
      <c r="DT109" s="55">
        <v>0</v>
      </c>
      <c r="DU109" s="1">
        <f>DS109-DT109</f>
        <v>0</v>
      </c>
      <c r="DV109" t="e">
        <f>DT109/DS109</f>
        <v>#DIV/0!</v>
      </c>
    </row>
    <row r="110" spans="1:126" ht="15" customHeight="1" x14ac:dyDescent="0.2">
      <c r="A110" s="24" t="s">
        <v>188</v>
      </c>
      <c r="B110">
        <v>0</v>
      </c>
      <c r="C110">
        <v>0</v>
      </c>
      <c r="D110">
        <v>3.0363563723531699E-2</v>
      </c>
      <c r="E110">
        <v>0.96963643627646801</v>
      </c>
      <c r="F110">
        <v>0.81287246722288398</v>
      </c>
      <c r="G110">
        <v>9.1934809862097705E-2</v>
      </c>
      <c r="H110">
        <v>1.39991642290012E-2</v>
      </c>
      <c r="I110">
        <v>3.5874928593956898E-2</v>
      </c>
      <c r="J110">
        <v>0.14629373261096501</v>
      </c>
      <c r="K110">
        <v>0.65925007618646703</v>
      </c>
      <c r="L110">
        <v>1.04150497955364</v>
      </c>
      <c r="M110">
        <f>HARMEAN(D110,F110:F110, I110)</f>
        <v>4.8356651000228769E-2</v>
      </c>
      <c r="N110">
        <f>0.6*TAN(3*(1-M110) - 1.5)</f>
        <v>2.7361905220251912</v>
      </c>
      <c r="O110" s="83">
        <v>0</v>
      </c>
      <c r="P110">
        <v>7.65</v>
      </c>
      <c r="Q110">
        <v>7.73</v>
      </c>
      <c r="R110">
        <v>7.76</v>
      </c>
      <c r="S110">
        <v>7.88</v>
      </c>
      <c r="T110">
        <v>7.94</v>
      </c>
      <c r="U110">
        <v>8</v>
      </c>
      <c r="V110">
        <v>8.06</v>
      </c>
      <c r="W110" s="72">
        <v>8.2200000000000006</v>
      </c>
      <c r="X110" s="68">
        <v>8.2200000000000006</v>
      </c>
      <c r="Y110" s="68">
        <v>8.19</v>
      </c>
      <c r="Z110" s="68">
        <v>8.16</v>
      </c>
      <c r="AA110" s="68">
        <v>8.1300000000000008</v>
      </c>
      <c r="AB110" s="68">
        <v>8.08</v>
      </c>
      <c r="AC110" s="68">
        <v>8.02</v>
      </c>
      <c r="AD110" s="76">
        <v>7.81</v>
      </c>
      <c r="AE110">
        <v>7.87</v>
      </c>
      <c r="AF110">
        <v>7.89</v>
      </c>
      <c r="AG110">
        <v>7.96</v>
      </c>
      <c r="AH110">
        <v>8.01</v>
      </c>
      <c r="AI110">
        <v>8.0500000000000007</v>
      </c>
      <c r="AJ110">
        <v>8.11</v>
      </c>
      <c r="AK110" s="72">
        <v>8.39</v>
      </c>
      <c r="AL110">
        <v>8.3699999999999992</v>
      </c>
      <c r="AM110">
        <v>8.32</v>
      </c>
      <c r="AN110">
        <v>8.25</v>
      </c>
      <c r="AO110">
        <v>8.17</v>
      </c>
      <c r="AP110">
        <v>8.1199999999999992</v>
      </c>
      <c r="AQ110">
        <v>8.08</v>
      </c>
      <c r="AR110">
        <v>8.08</v>
      </c>
      <c r="AS110" s="87">
        <f>0.5 * (D110-MAX($D$3:$D$163))/(MIN($D$3:$D$163)-MAX($D$3:$D$163)) + 0.75</f>
        <v>1.2399071457408155</v>
      </c>
      <c r="AT110" s="17">
        <f>AZ110^N110</f>
        <v>3.4580718754678825</v>
      </c>
      <c r="AU110" s="17">
        <f>(AT110+AV110)/2</f>
        <v>9.7245410886190911</v>
      </c>
      <c r="AV110" s="17">
        <f>BD110^N110</f>
        <v>15.991010301770299</v>
      </c>
      <c r="AW110" s="17">
        <f>PERCENTILE($K$2:$K$163, 0.05)</f>
        <v>8.5526163141549191E-2</v>
      </c>
      <c r="AX110" s="17">
        <f>PERCENTILE($K$2:$K$163, 0.95)</f>
        <v>0.95961795254787896</v>
      </c>
      <c r="AY110" s="17">
        <f>MIN(MAX(K110,AW110), AX110)</f>
        <v>0.65925007618646703</v>
      </c>
      <c r="AZ110" s="17">
        <f>AY110-$AY$164+1</f>
        <v>1.5737239130449179</v>
      </c>
      <c r="BA110" s="17">
        <f>PERCENTILE($L$2:$L$163, 0.02)</f>
        <v>-0.71261264336762919</v>
      </c>
      <c r="BB110" s="17">
        <f>PERCENTILE($L$2:$L$163, 0.98)</f>
        <v>1.6035625674371927</v>
      </c>
      <c r="BC110" s="17">
        <f>MIN(MAX(L110,BA110), BB110)</f>
        <v>1.04150497955364</v>
      </c>
      <c r="BD110" s="17">
        <f>BC110-$BC$164 + 1</f>
        <v>2.7541176229212692</v>
      </c>
      <c r="BE110" s="1">
        <v>0</v>
      </c>
      <c r="BF110" s="49">
        <v>0</v>
      </c>
      <c r="BG110" s="49">
        <v>0</v>
      </c>
      <c r="BH110" s="16">
        <v>1</v>
      </c>
      <c r="BI110" s="12">
        <f>(AZ110^4)*AV110*BE110</f>
        <v>0</v>
      </c>
      <c r="BJ110" s="12">
        <f>(BD110^4) *AT110*BF110</f>
        <v>0</v>
      </c>
      <c r="BK110" s="12">
        <f>(BD110^4)*AU110*BG110*BH110</f>
        <v>0</v>
      </c>
      <c r="BL110" s="12">
        <f>MIN(BI110, 0.05*BI$164)</f>
        <v>0</v>
      </c>
      <c r="BM110" s="12">
        <f>MIN(BJ110, 0.05*BJ$164)</f>
        <v>0</v>
      </c>
      <c r="BN110" s="12">
        <f>MIN(BK110, 0.05*BK$164)</f>
        <v>0</v>
      </c>
      <c r="BO110" s="9">
        <f>BL110/$BL$164</f>
        <v>0</v>
      </c>
      <c r="BP110" s="9">
        <f>BM110/$BM$164</f>
        <v>0</v>
      </c>
      <c r="BQ110" s="45">
        <f>BN110/$BN$164</f>
        <v>0</v>
      </c>
      <c r="BR110" s="16">
        <f>O110</f>
        <v>0</v>
      </c>
      <c r="BS110" s="55">
        <v>0</v>
      </c>
      <c r="BT110" s="10">
        <f>$D$170*BO110</f>
        <v>0</v>
      </c>
      <c r="BU110" s="14">
        <f>BT110-BS110</f>
        <v>0</v>
      </c>
      <c r="BV110" s="94">
        <f>IF(BU110&gt;1, 1, 0)</f>
        <v>0</v>
      </c>
      <c r="BW110" s="81">
        <f>IF(O110&lt;=0,P110, IF(O110=1,Q110, IF(O110=2,R110, IF(O110=3,S110, IF(O110-4,T110, IF(O110=5, U110, V110))))))</f>
        <v>7.65</v>
      </c>
      <c r="BX110" s="41">
        <f>IF(O110&lt;=0,AD110, IF(O110=1,AE110, IF(O110=2,AF110, IF(O110=3,AG110, IF(O110=4,AH110, IF(O110=5, AI110, AJ110))))))</f>
        <v>7.81</v>
      </c>
      <c r="BY110" s="80">
        <f>IF(O110&gt;=0,W110, IF(O110=-1,X110, IF(O110=-2,Y110, IF(O110=-3,Z110, IF(O110=-4,AA110, IF(O110=-5, AB110, AC110))))))</f>
        <v>8.2200000000000006</v>
      </c>
      <c r="BZ110" s="79">
        <f>IF(O110&gt;=0,AK110, IF(O110=-1,AL110, IF(O110=-2,AM110, IF(O110=-3,AN110, IF(O110=-4,AO110, IF(O110=-5, AP110, AQ110))))))</f>
        <v>8.39</v>
      </c>
      <c r="CA110" s="54">
        <f>IF(C110&gt;0, IF(BU110 &gt;0, BW110, BY110), IF(BU110&gt;0, BX110, BZ110))</f>
        <v>8.39</v>
      </c>
      <c r="CB110" s="1">
        <f>BU110/CA110</f>
        <v>0</v>
      </c>
      <c r="CC110" s="42" t="e">
        <f>BS110/BT110</f>
        <v>#DIV/0!</v>
      </c>
      <c r="CD110" s="55">
        <v>0</v>
      </c>
      <c r="CE110" s="55">
        <v>1818</v>
      </c>
      <c r="CF110" s="55">
        <v>0</v>
      </c>
      <c r="CG110" s="6">
        <f>SUM(CD110:CF110)</f>
        <v>1818</v>
      </c>
      <c r="CH110" s="10">
        <f>BP110*$D$169</f>
        <v>0</v>
      </c>
      <c r="CI110" s="1">
        <f>CH110-CG110</f>
        <v>-1818</v>
      </c>
      <c r="CJ110" s="97">
        <f>IF(CI110&gt;1, 1, 0)</f>
        <v>0</v>
      </c>
      <c r="CK110" s="81">
        <f>IF(O110&lt;=0,Q110, IF(O110=1,R110, IF(O110=2,S110, IF(O110=3,T110, IF(O110=4,U110,V110)))))</f>
        <v>7.73</v>
      </c>
      <c r="CL110" s="41">
        <f>IF(O110&lt;=0,AE110, IF(O110=1,AF110, IF(O110=2,AG110, IF(O110=3,AH110, IF(O110=4,AI110,AJ110)))))</f>
        <v>7.87</v>
      </c>
      <c r="CM110" s="80">
        <f>IF(O110&gt;=0,X110, IF(O110=-1,Y110, IF(O110=-2,Z110, IF(O110=-3,AA110, IF(O110=-4,AB110, AC110)))))</f>
        <v>8.2200000000000006</v>
      </c>
      <c r="CN110" s="79">
        <f>IF(O110&gt;=0,AL110, IF(O110=-1,AM110, IF(O110=-2,AN110, IF(O110=-3,AO110, IF(O110=-4,AP110, AQ110)))))</f>
        <v>8.3699999999999992</v>
      </c>
      <c r="CO110" s="54">
        <f>IF(C110&gt;0, IF(CI110 &gt;0, CK110, CM110), IF(CI110&gt;0, CL110, CN110))</f>
        <v>8.3699999999999992</v>
      </c>
      <c r="CP110" s="1">
        <f>CI110/CO110</f>
        <v>-217.20430107526883</v>
      </c>
      <c r="CQ110" s="42" t="e">
        <f>CG110/CH110</f>
        <v>#DIV/0!</v>
      </c>
      <c r="CR110" s="11">
        <f>BS110+CG110+CT110</f>
        <v>1931</v>
      </c>
      <c r="CS110" s="47">
        <f>BT110+CH110+CU110</f>
        <v>0</v>
      </c>
      <c r="CT110" s="55">
        <v>113</v>
      </c>
      <c r="CU110" s="10">
        <f>BQ110*$D$172</f>
        <v>0</v>
      </c>
      <c r="CV110" s="30">
        <f>CU110-CT110</f>
        <v>-113</v>
      </c>
      <c r="CW110" s="97">
        <f>IF(CV110&gt;1, 1, 0)</f>
        <v>0</v>
      </c>
      <c r="CX110" s="81">
        <f>IF(O110&lt;=0,R110, IF(O110=1,S110, IF(O110=2,T110, IF(O110=3,U110, V110))))</f>
        <v>7.76</v>
      </c>
      <c r="CY110" s="41">
        <f>IF(O110&lt;=0,AF110, IF(O110=1,AG110, IF(O110=2,AH110, IF(O110=3,AI110, AJ110))))</f>
        <v>7.89</v>
      </c>
      <c r="CZ110" s="80">
        <f>IF(O110&gt;=0,Y110, IF(O110=-1,Z110, IF(O110=-2,AA110, IF(O110=-3,AB110,  AC110))))</f>
        <v>8.19</v>
      </c>
      <c r="DA110" s="79">
        <f>IF(O110&gt;=0,AM110, IF(O110=-1,AN110, IF(O110=-2,AO110, IF(O110=-3,AP110, AQ110))))</f>
        <v>8.32</v>
      </c>
      <c r="DB110" s="54">
        <f>IF(C110&gt;0, IF(CV110 &gt;0, CX110, CZ110), IF(CV110&gt;0, CY110, DA110))</f>
        <v>8.32</v>
      </c>
      <c r="DC110" s="43">
        <f>CV110/DB110</f>
        <v>-13.581730769230768</v>
      </c>
      <c r="DD110" s="44">
        <v>0</v>
      </c>
      <c r="DE110" s="10">
        <f>BQ110*$DD$167</f>
        <v>0</v>
      </c>
      <c r="DF110" s="30">
        <f>DE110-DD110</f>
        <v>0</v>
      </c>
      <c r="DG110" s="34">
        <f>DF110*(DF110&lt;&gt;0)</f>
        <v>0</v>
      </c>
      <c r="DH110" s="21">
        <f>DG110/$DG$164</f>
        <v>0</v>
      </c>
      <c r="DI110" s="89">
        <f>DH110 * $DF$164</f>
        <v>0</v>
      </c>
      <c r="DJ110" s="91">
        <f>DB110</f>
        <v>8.32</v>
      </c>
      <c r="DK110" s="43">
        <f>DI110/DJ110</f>
        <v>0</v>
      </c>
      <c r="DL110" s="16">
        <f>O110</f>
        <v>0</v>
      </c>
      <c r="DM110" s="53">
        <f>CR110+CT110</f>
        <v>2044</v>
      </c>
      <c r="DN110">
        <f>E110/$E$164</f>
        <v>1.9776710639900354E-2</v>
      </c>
      <c r="DO110">
        <f>MAX(0,K110)</f>
        <v>0.65925007618646703</v>
      </c>
      <c r="DP110">
        <f>DO110/$DO$164</f>
        <v>7.1768703895413923E-3</v>
      </c>
      <c r="DQ110">
        <f>DN110*DP110*BF110</f>
        <v>0</v>
      </c>
      <c r="DR110">
        <f>DQ110/$DQ$164</f>
        <v>0</v>
      </c>
      <c r="DS110" s="1">
        <f>$DS$166*DR110</f>
        <v>0</v>
      </c>
      <c r="DT110" s="55">
        <v>0</v>
      </c>
      <c r="DU110" s="1">
        <f>DS110-DT110</f>
        <v>0</v>
      </c>
      <c r="DV110" t="e">
        <f>DT110/DS110</f>
        <v>#DIV/0!</v>
      </c>
    </row>
    <row r="111" spans="1:126" x14ac:dyDescent="0.2">
      <c r="A111" s="24" t="s">
        <v>211</v>
      </c>
      <c r="B111">
        <v>1</v>
      </c>
      <c r="C111">
        <v>1</v>
      </c>
      <c r="D111">
        <v>0.87666263603385697</v>
      </c>
      <c r="E111">
        <v>0.12333736396614201</v>
      </c>
      <c r="F111">
        <v>0.94411414982163999</v>
      </c>
      <c r="G111">
        <v>0.83403068340306796</v>
      </c>
      <c r="H111">
        <v>0.71269177126917704</v>
      </c>
      <c r="I111">
        <v>0.770977823966017</v>
      </c>
      <c r="J111">
        <v>0.66609101417980199</v>
      </c>
      <c r="K111">
        <v>0.18823867118610901</v>
      </c>
      <c r="L111">
        <v>0.60654243362308402</v>
      </c>
      <c r="M111">
        <f>HARMEAN(D111,F111:F111, I111)</f>
        <v>0.85789344581117999</v>
      </c>
      <c r="N111">
        <f>0.6*TAN(3*(1-M111) - 1.5)</f>
        <v>-1.1058610624686989</v>
      </c>
      <c r="O111" s="83">
        <v>0</v>
      </c>
      <c r="P111">
        <v>11.91</v>
      </c>
      <c r="Q111">
        <v>12.04</v>
      </c>
      <c r="R111">
        <v>12.12</v>
      </c>
      <c r="S111">
        <v>12.26</v>
      </c>
      <c r="T111">
        <v>12.34</v>
      </c>
      <c r="U111">
        <v>12.49</v>
      </c>
      <c r="V111">
        <v>12.66</v>
      </c>
      <c r="W111" s="72">
        <v>13.43</v>
      </c>
      <c r="X111" s="68">
        <v>13.26</v>
      </c>
      <c r="Y111" s="68">
        <v>13.13</v>
      </c>
      <c r="Z111" s="68">
        <v>13.03</v>
      </c>
      <c r="AA111" s="68">
        <v>12.78</v>
      </c>
      <c r="AB111" s="68">
        <v>12.59</v>
      </c>
      <c r="AC111" s="68">
        <v>12.48</v>
      </c>
      <c r="AD111" s="76">
        <v>11.91</v>
      </c>
      <c r="AE111">
        <v>12.04</v>
      </c>
      <c r="AF111">
        <v>12.15</v>
      </c>
      <c r="AG111">
        <v>12.28</v>
      </c>
      <c r="AH111">
        <v>12.58</v>
      </c>
      <c r="AI111">
        <v>12.66</v>
      </c>
      <c r="AJ111">
        <v>12.79</v>
      </c>
      <c r="AK111" s="72">
        <v>13.38</v>
      </c>
      <c r="AL111">
        <v>13.26</v>
      </c>
      <c r="AM111">
        <v>13.06</v>
      </c>
      <c r="AN111">
        <v>12.92</v>
      </c>
      <c r="AO111">
        <v>12.66</v>
      </c>
      <c r="AP111">
        <v>12.56</v>
      </c>
      <c r="AQ111">
        <v>12.49</v>
      </c>
      <c r="AR111">
        <v>12.65</v>
      </c>
      <c r="AS111" s="87">
        <f>0.5 * (D111-MAX($D$3:$D$163))/(MIN($D$3:$D$163)-MAX($D$3:$D$163)) + 0.75</f>
        <v>0.81231599152346712</v>
      </c>
      <c r="AT111" s="17">
        <f>AZ111^N111</f>
        <v>0.8975168172381911</v>
      </c>
      <c r="AU111" s="17">
        <f>(AT111+AV111)/2</f>
        <v>0.64598524780943867</v>
      </c>
      <c r="AV111" s="17">
        <f>BD111^N111</f>
        <v>0.39445367838068623</v>
      </c>
      <c r="AW111" s="17">
        <f>PERCENTILE($K$2:$K$163, 0.05)</f>
        <v>8.5526163141549191E-2</v>
      </c>
      <c r="AX111" s="17">
        <f>PERCENTILE($K$2:$K$163, 0.95)</f>
        <v>0.95961795254787896</v>
      </c>
      <c r="AY111" s="17">
        <f>MIN(MAX(K111,AW111), AX111)</f>
        <v>0.18823867118610901</v>
      </c>
      <c r="AZ111" s="17">
        <f>AY111-$AY$164+1</f>
        <v>1.1027125080445599</v>
      </c>
      <c r="BA111" s="17">
        <f>PERCENTILE($L$2:$L$163, 0.02)</f>
        <v>-0.71261264336762919</v>
      </c>
      <c r="BB111" s="17">
        <f>PERCENTILE($L$2:$L$163, 0.98)</f>
        <v>1.6035625674371927</v>
      </c>
      <c r="BC111" s="17">
        <f>MIN(MAX(L111,BA111), BB111)</f>
        <v>0.60654243362308402</v>
      </c>
      <c r="BD111" s="17">
        <f>BC111-$BC$164 + 1</f>
        <v>2.3191550769907132</v>
      </c>
      <c r="BE111" s="1">
        <v>0</v>
      </c>
      <c r="BF111" s="50">
        <v>0.5</v>
      </c>
      <c r="BG111" s="15">
        <v>1</v>
      </c>
      <c r="BH111" s="16">
        <v>1</v>
      </c>
      <c r="BI111" s="12">
        <f>(AZ111^4)*AV111*BE111</f>
        <v>0</v>
      </c>
      <c r="BJ111" s="12">
        <f>(BD111^4) *AT111*BF111</f>
        <v>12.981705694549468</v>
      </c>
      <c r="BK111" s="12">
        <f>(BD111^4)*AU111*BG111*BH111</f>
        <v>18.687093565305727</v>
      </c>
      <c r="BL111" s="12">
        <f>MIN(BI111, 0.05*BI$164)</f>
        <v>0</v>
      </c>
      <c r="BM111" s="12">
        <f>MIN(BJ111, 0.05*BJ$164)</f>
        <v>12.981705694549468</v>
      </c>
      <c r="BN111" s="12">
        <f>MIN(BK111, 0.05*BK$164)</f>
        <v>18.687093565305727</v>
      </c>
      <c r="BO111" s="9">
        <f>BL111/$BL$164</f>
        <v>0</v>
      </c>
      <c r="BP111" s="9">
        <f>BM111/$BM$164</f>
        <v>4.9962831176155534E-3</v>
      </c>
      <c r="BQ111" s="45">
        <f>BN111/$BN$164</f>
        <v>5.2232904398431977E-3</v>
      </c>
      <c r="BR111" s="16">
        <f>O111</f>
        <v>0</v>
      </c>
      <c r="BS111" s="55">
        <v>0</v>
      </c>
      <c r="BT111" s="10">
        <f>$D$170*BO111</f>
        <v>0</v>
      </c>
      <c r="BU111" s="14">
        <f>BT111-BS111</f>
        <v>0</v>
      </c>
      <c r="BV111" s="94">
        <f>IF(BU111&gt;1, 1, 0)</f>
        <v>0</v>
      </c>
      <c r="BW111" s="81">
        <f>IF(O111&lt;=0,P111, IF(O111=1,Q111, IF(O111=2,R111, IF(O111=3,S111, IF(O111-4,T111, IF(O111=5, U111, V111))))))</f>
        <v>11.91</v>
      </c>
      <c r="BX111" s="41">
        <f>IF(O111&lt;=0,AD111, IF(O111=1,AE111, IF(O111=2,AF111, IF(O111=3,AG111, IF(O111=4,AH111, IF(O111=5, AI111, AJ111))))))</f>
        <v>11.91</v>
      </c>
      <c r="BY111" s="80">
        <f>IF(O111&gt;=0,W111, IF(O111=-1,X111, IF(O111=-2,Y111, IF(O111=-3,Z111, IF(O111=-4,AA111, IF(O111=-5, AB111, AC111))))))</f>
        <v>13.43</v>
      </c>
      <c r="BZ111" s="79">
        <f>IF(O111&gt;=0,AK111, IF(O111=-1,AL111, IF(O111=-2,AM111, IF(O111=-3,AN111, IF(O111=-4,AO111, IF(O111=-5, AP111, AQ111))))))</f>
        <v>13.38</v>
      </c>
      <c r="CA111" s="54">
        <f>IF(C111&gt;0, IF(BU111 &gt;0, BW111, BY111), IF(BU111&gt;0, BX111, BZ111))</f>
        <v>13.43</v>
      </c>
      <c r="CB111" s="1">
        <f>BU111/CA111</f>
        <v>0</v>
      </c>
      <c r="CC111" s="42" t="e">
        <f>BS111/BT111</f>
        <v>#DIV/0!</v>
      </c>
      <c r="CD111" s="55">
        <v>0</v>
      </c>
      <c r="CE111" s="55">
        <v>63</v>
      </c>
      <c r="CF111" s="55">
        <v>0</v>
      </c>
      <c r="CG111" s="6">
        <f>SUM(CD111:CF111)</f>
        <v>63</v>
      </c>
      <c r="CH111" s="10">
        <f>BP111*$D$169</f>
        <v>722.79589081681638</v>
      </c>
      <c r="CI111" s="1">
        <f>CH111-CG111</f>
        <v>659.79589081681638</v>
      </c>
      <c r="CJ111" s="97">
        <f>IF(CI111&gt;1, 1, 0)</f>
        <v>1</v>
      </c>
      <c r="CK111" s="81">
        <f>IF(O111&lt;=0,Q111, IF(O111=1,R111, IF(O111=2,S111, IF(O111=3,T111, IF(O111=4,U111,V111)))))</f>
        <v>12.04</v>
      </c>
      <c r="CL111" s="41">
        <f>IF(O111&lt;=0,AE111, IF(O111=1,AF111, IF(O111=2,AG111, IF(O111=3,AH111, IF(O111=4,AI111,AJ111)))))</f>
        <v>12.04</v>
      </c>
      <c r="CM111" s="80">
        <f>IF(O111&gt;=0,X111, IF(O111=-1,Y111, IF(O111=-2,Z111, IF(O111=-3,AA111, IF(O111=-4,AB111, AC111)))))</f>
        <v>13.26</v>
      </c>
      <c r="CN111" s="79">
        <f>IF(O111&gt;=0,AL111, IF(O111=-1,AM111, IF(O111=-2,AN111, IF(O111=-3,AO111, IF(O111=-4,AP111, AQ111)))))</f>
        <v>13.26</v>
      </c>
      <c r="CO111" s="54">
        <f>IF(C111&gt;0, IF(CI111 &gt;0, CK111, CM111), IF(CI111&gt;0, CL111, CN111))</f>
        <v>12.04</v>
      </c>
      <c r="CP111" s="1">
        <f>CI111/CO111</f>
        <v>54.800323157542891</v>
      </c>
      <c r="CQ111" s="42">
        <f>CG111/CH111</f>
        <v>8.7161535919642583E-2</v>
      </c>
      <c r="CR111" s="11">
        <f>BS111+CG111+CT111</f>
        <v>139</v>
      </c>
      <c r="CS111" s="47">
        <f>BT111+CH111+CU111</f>
        <v>761.82891347891177</v>
      </c>
      <c r="CT111" s="55">
        <v>76</v>
      </c>
      <c r="CU111" s="10">
        <f>BQ111*$D$172</f>
        <v>39.033022662095433</v>
      </c>
      <c r="CV111" s="30">
        <f>CU111-CT111</f>
        <v>-36.966977337904567</v>
      </c>
      <c r="CW111" s="97">
        <f>IF(CV111&gt;1, 1, 0)</f>
        <v>0</v>
      </c>
      <c r="CX111" s="81">
        <f>IF(O111&lt;=0,R111, IF(O111=1,S111, IF(O111=2,T111, IF(O111=3,U111, V111))))</f>
        <v>12.12</v>
      </c>
      <c r="CY111" s="41">
        <f>IF(O111&lt;=0,AF111, IF(O111=1,AG111, IF(O111=2,AH111, IF(O111=3,AI111, AJ111))))</f>
        <v>12.15</v>
      </c>
      <c r="CZ111" s="80">
        <f>IF(O111&gt;=0,Y111, IF(O111=-1,Z111, IF(O111=-2,AA111, IF(O111=-3,AB111,  AC111))))</f>
        <v>13.13</v>
      </c>
      <c r="DA111" s="79">
        <f>IF(O111&gt;=0,AM111, IF(O111=-1,AN111, IF(O111=-2,AO111, IF(O111=-3,AP111, AQ111))))</f>
        <v>13.06</v>
      </c>
      <c r="DB111" s="54">
        <f>IF(C111&gt;0, IF(CV111 &gt;0, CX111, CZ111), IF(CV111&gt;0, CY111, DA111))</f>
        <v>13.13</v>
      </c>
      <c r="DC111" s="43">
        <f>CV111/DB111</f>
        <v>-2.8154590508685882</v>
      </c>
      <c r="DD111" s="44">
        <v>0</v>
      </c>
      <c r="DE111" s="10">
        <f>BQ111*$DD$167</f>
        <v>24.170463112948006</v>
      </c>
      <c r="DF111" s="30">
        <f>DE111-DD111</f>
        <v>24.170463112948006</v>
      </c>
      <c r="DG111" s="34">
        <f>DF111*(DF111&lt;&gt;0)</f>
        <v>24.170463112948006</v>
      </c>
      <c r="DH111" s="21">
        <f>DG111/$DG$164</f>
        <v>5.2232904398432011E-3</v>
      </c>
      <c r="DI111" s="89">
        <f>DH111 * $DF$164</f>
        <v>24.170463112948006</v>
      </c>
      <c r="DJ111" s="91">
        <f>DB111</f>
        <v>13.13</v>
      </c>
      <c r="DK111" s="43">
        <f>DI111/DJ111</f>
        <v>1.8408578151521711</v>
      </c>
      <c r="DL111" s="16">
        <f>O111</f>
        <v>0</v>
      </c>
      <c r="DM111" s="53">
        <f>CR111+CT111</f>
        <v>215</v>
      </c>
      <c r="DN111">
        <f>E111/$E$164</f>
        <v>2.5155896241000819E-3</v>
      </c>
      <c r="DO111">
        <f>MAX(0,K111)</f>
        <v>0.18823867118610901</v>
      </c>
      <c r="DP111">
        <f>DO111/$DO$164</f>
        <v>2.0492444281797668E-3</v>
      </c>
      <c r="DQ111">
        <f>DN111*DP111*BF111</f>
        <v>2.5775290103869635E-6</v>
      </c>
      <c r="DR111">
        <f>DQ111/$DQ$164</f>
        <v>6.9087991433925669E-4</v>
      </c>
      <c r="DS111" s="1">
        <f>$DS$166*DR111</f>
        <v>54.826319420471904</v>
      </c>
      <c r="DT111" s="55">
        <v>0</v>
      </c>
      <c r="DU111" s="1">
        <f>DS111-DT111</f>
        <v>54.826319420471904</v>
      </c>
      <c r="DV111">
        <f>DT111/DS111</f>
        <v>0</v>
      </c>
    </row>
    <row r="112" spans="1:126" x14ac:dyDescent="0.2">
      <c r="A112" s="24" t="s">
        <v>96</v>
      </c>
      <c r="B112">
        <v>1</v>
      </c>
      <c r="C112">
        <v>1</v>
      </c>
      <c r="D112">
        <v>0.82293868921775903</v>
      </c>
      <c r="E112">
        <v>0.17706131078223999</v>
      </c>
      <c r="F112">
        <v>0.90766002098635801</v>
      </c>
      <c r="G112">
        <v>0.18237934904601499</v>
      </c>
      <c r="H112">
        <v>0.47362514029180602</v>
      </c>
      <c r="I112">
        <v>0.29390380191186299</v>
      </c>
      <c r="J112">
        <v>0.37926666774399698</v>
      </c>
      <c r="K112">
        <v>0.46888226869231597</v>
      </c>
      <c r="L112">
        <v>1.1164273522171E-2</v>
      </c>
      <c r="M112">
        <f>HARMEAN(D112,F112:F112, I112)</f>
        <v>0.52453372694873279</v>
      </c>
      <c r="N112">
        <f>0.6*TAN(3*(1-M112) - 1.5)</f>
        <v>-4.4240623164763238E-2</v>
      </c>
      <c r="O112" s="83">
        <v>0</v>
      </c>
      <c r="P112">
        <v>79.73</v>
      </c>
      <c r="Q112">
        <v>80.209999999999994</v>
      </c>
      <c r="R112">
        <v>80.400000000000006</v>
      </c>
      <c r="S112">
        <v>81.11</v>
      </c>
      <c r="T112">
        <v>81.3</v>
      </c>
      <c r="U112">
        <v>81.64</v>
      </c>
      <c r="V112">
        <v>82.59</v>
      </c>
      <c r="W112" s="72">
        <v>83.65</v>
      </c>
      <c r="X112" s="68">
        <v>83.26</v>
      </c>
      <c r="Y112" s="68">
        <v>82.83</v>
      </c>
      <c r="Z112" s="68">
        <v>82.55</v>
      </c>
      <c r="AA112" s="68">
        <v>82.12</v>
      </c>
      <c r="AB112" s="68">
        <v>81.849999999999994</v>
      </c>
      <c r="AC112" s="68">
        <v>81.7</v>
      </c>
      <c r="AD112" s="76">
        <v>79.38</v>
      </c>
      <c r="AE112">
        <v>80.05</v>
      </c>
      <c r="AF112">
        <v>80.36</v>
      </c>
      <c r="AG112">
        <v>80.650000000000006</v>
      </c>
      <c r="AH112">
        <v>80.98</v>
      </c>
      <c r="AI112">
        <v>81.31</v>
      </c>
      <c r="AJ112">
        <v>82.72</v>
      </c>
      <c r="AK112" s="72">
        <v>83.38</v>
      </c>
      <c r="AL112">
        <v>83.07</v>
      </c>
      <c r="AM112">
        <v>82.7</v>
      </c>
      <c r="AN112">
        <v>82.51</v>
      </c>
      <c r="AO112">
        <v>82.08</v>
      </c>
      <c r="AP112">
        <v>81.36</v>
      </c>
      <c r="AQ112">
        <v>80.66</v>
      </c>
      <c r="AR112">
        <v>81.83</v>
      </c>
      <c r="AS112" s="87">
        <f>0.5 * (D112-MAX($D$3:$D$163))/(MIN($D$3:$D$163)-MAX($D$3:$D$163)) + 0.75</f>
        <v>0.83945992347354648</v>
      </c>
      <c r="AT112" s="17">
        <f>AZ112^N112</f>
        <v>0.98574592952869455</v>
      </c>
      <c r="AU112" s="17">
        <f>(AT112+AV112)/2</f>
        <v>0.98097198381483097</v>
      </c>
      <c r="AV112" s="17">
        <f>BD112^N112</f>
        <v>0.9761980381009675</v>
      </c>
      <c r="AW112" s="17">
        <f>PERCENTILE($K$2:$K$163, 0.05)</f>
        <v>8.5526163141549191E-2</v>
      </c>
      <c r="AX112" s="17">
        <f>PERCENTILE($K$2:$K$163, 0.95)</f>
        <v>0.95961795254787896</v>
      </c>
      <c r="AY112" s="17">
        <f>MIN(MAX(K112,AW112), AX112)</f>
        <v>0.46888226869231597</v>
      </c>
      <c r="AZ112" s="17">
        <f>AY112-$AY$164+1</f>
        <v>1.3833561055507668</v>
      </c>
      <c r="BA112" s="17">
        <f>PERCENTILE($L$2:$L$163, 0.02)</f>
        <v>-0.71261264336762919</v>
      </c>
      <c r="BB112" s="17">
        <f>PERCENTILE($L$2:$L$163, 0.98)</f>
        <v>1.6035625674371927</v>
      </c>
      <c r="BC112" s="17">
        <f>MIN(MAX(L112,BA112), BB112)</f>
        <v>1.1164273522171E-2</v>
      </c>
      <c r="BD112" s="17">
        <f>BC112-$BC$164 + 1</f>
        <v>1.7237769168898001</v>
      </c>
      <c r="BE112" s="1">
        <v>1</v>
      </c>
      <c r="BF112" s="15">
        <v>1</v>
      </c>
      <c r="BG112" s="15">
        <v>1</v>
      </c>
      <c r="BH112" s="16">
        <v>1</v>
      </c>
      <c r="BI112" s="12">
        <f>(AZ112^4)*AV112*BE112</f>
        <v>3.5749822956572097</v>
      </c>
      <c r="BJ112" s="12">
        <f>(BD112^4) *AT112*BF112</f>
        <v>8.7034058468675219</v>
      </c>
      <c r="BK112" s="12">
        <f>(BD112^4)*AU112*BG112*BH112</f>
        <v>8.661255445030676</v>
      </c>
      <c r="BL112" s="12">
        <f>MIN(BI112, 0.05*BI$164)</f>
        <v>3.5749822956572097</v>
      </c>
      <c r="BM112" s="12">
        <f>MIN(BJ112, 0.05*BJ$164)</f>
        <v>8.7034058468675219</v>
      </c>
      <c r="BN112" s="12">
        <f>MIN(BK112, 0.05*BK$164)</f>
        <v>8.661255445030676</v>
      </c>
      <c r="BO112" s="9">
        <f>BL112/$BL$164</f>
        <v>9.9155438849851101E-3</v>
      </c>
      <c r="BP112" s="9">
        <f>BM112/$BM$164</f>
        <v>3.3496892258710106E-3</v>
      </c>
      <c r="BQ112" s="45">
        <f>BN112/$BN$164</f>
        <v>2.4209357439650848E-3</v>
      </c>
      <c r="BR112" s="16">
        <f>O112</f>
        <v>0</v>
      </c>
      <c r="BS112" s="55">
        <v>1146</v>
      </c>
      <c r="BT112" s="10">
        <f>$D$170*BO112</f>
        <v>1039.4020438263842</v>
      </c>
      <c r="BU112" s="14">
        <f>BT112-BS112</f>
        <v>-106.59795617361578</v>
      </c>
      <c r="BV112" s="94">
        <f>IF(BU112&gt;1, 1, 0)</f>
        <v>0</v>
      </c>
      <c r="BW112" s="81">
        <f>IF(O112&lt;=0,P112, IF(O112=1,Q112, IF(O112=2,R112, IF(O112=3,S112, IF(O112-4,T112, IF(O112=5, U112, V112))))))</f>
        <v>79.73</v>
      </c>
      <c r="BX112" s="41">
        <f>IF(O112&lt;=0,AD112, IF(O112=1,AE112, IF(O112=2,AF112, IF(O112=3,AG112, IF(O112=4,AH112, IF(O112=5, AI112, AJ112))))))</f>
        <v>79.38</v>
      </c>
      <c r="BY112" s="80">
        <f>IF(O112&gt;=0,W112, IF(O112=-1,X112, IF(O112=-2,Y112, IF(O112=-3,Z112, IF(O112=-4,AA112, IF(O112=-5, AB112, AC112))))))</f>
        <v>83.65</v>
      </c>
      <c r="BZ112" s="79">
        <f>IF(O112&gt;=0,AK112, IF(O112=-1,AL112, IF(O112=-2,AM112, IF(O112=-3,AN112, IF(O112=-4,AO112, IF(O112=-5, AP112, AQ112))))))</f>
        <v>83.38</v>
      </c>
      <c r="CA112" s="54">
        <f>IF(C112&gt;0, IF(BU112 &gt;0, BW112, BY112), IF(BU112&gt;0, BX112, BZ112))</f>
        <v>83.65</v>
      </c>
      <c r="CB112" s="1">
        <f>BU112/CA112</f>
        <v>-1.2743330086505174</v>
      </c>
      <c r="CC112" s="42">
        <f>BS112/BT112</f>
        <v>1.1025570007359167</v>
      </c>
      <c r="CD112" s="55">
        <v>1473</v>
      </c>
      <c r="CE112" s="55">
        <v>0</v>
      </c>
      <c r="CF112" s="55">
        <v>0</v>
      </c>
      <c r="CG112" s="6">
        <f>SUM(CD112:CF112)</f>
        <v>1473</v>
      </c>
      <c r="CH112" s="10">
        <f>BP112*$D$169</f>
        <v>484.58855332609824</v>
      </c>
      <c r="CI112" s="1">
        <f>CH112-CG112</f>
        <v>-988.41144667390176</v>
      </c>
      <c r="CJ112" s="97">
        <f>IF(CI112&gt;1, 1, 0)</f>
        <v>0</v>
      </c>
      <c r="CK112" s="81">
        <f>IF(O112&lt;=0,Q112, IF(O112=1,R112, IF(O112=2,S112, IF(O112=3,T112, IF(O112=4,U112,V112)))))</f>
        <v>80.209999999999994</v>
      </c>
      <c r="CL112" s="41">
        <f>IF(O112&lt;=0,AE112, IF(O112=1,AF112, IF(O112=2,AG112, IF(O112=3,AH112, IF(O112=4,AI112,AJ112)))))</f>
        <v>80.05</v>
      </c>
      <c r="CM112" s="80">
        <f>IF(O112&gt;=0,X112, IF(O112=-1,Y112, IF(O112=-2,Z112, IF(O112=-3,AA112, IF(O112=-4,AB112, AC112)))))</f>
        <v>83.26</v>
      </c>
      <c r="CN112" s="79">
        <f>IF(O112&gt;=0,AL112, IF(O112=-1,AM112, IF(O112=-2,AN112, IF(O112=-3,AO112, IF(O112=-4,AP112, AQ112)))))</f>
        <v>83.07</v>
      </c>
      <c r="CO112" s="54">
        <f>IF(C112&gt;0, IF(CI112 &gt;0, CK112, CM112), IF(CI112&gt;0, CL112, CN112))</f>
        <v>83.26</v>
      </c>
      <c r="CP112" s="1">
        <f>CI112/CO112</f>
        <v>-11.871384178163604</v>
      </c>
      <c r="CQ112" s="42">
        <f>CG112/CH112</f>
        <v>3.0396921055804671</v>
      </c>
      <c r="CR112" s="11">
        <f>BS112+CG112+CT112</f>
        <v>2619</v>
      </c>
      <c r="CS112" s="47">
        <f>BT112+CH112+CU112</f>
        <v>1542.0819594548443</v>
      </c>
      <c r="CT112" s="55">
        <v>0</v>
      </c>
      <c r="CU112" s="10">
        <f>BQ112*$D$172</f>
        <v>18.091362302361802</v>
      </c>
      <c r="CV112" s="30">
        <f>CU112-CT112</f>
        <v>18.091362302361802</v>
      </c>
      <c r="CW112" s="97">
        <f>IF(CV112&gt;1, 1, 0)</f>
        <v>1</v>
      </c>
      <c r="CX112" s="81">
        <f>IF(O112&lt;=0,R112, IF(O112=1,S112, IF(O112=2,T112, IF(O112=3,U112, V112))))</f>
        <v>80.400000000000006</v>
      </c>
      <c r="CY112" s="41">
        <f>IF(O112&lt;=0,AF112, IF(O112=1,AG112, IF(O112=2,AH112, IF(O112=3,AI112, AJ112))))</f>
        <v>80.36</v>
      </c>
      <c r="CZ112" s="80">
        <f>IF(O112&gt;=0,Y112, IF(O112=-1,Z112, IF(O112=-2,AA112, IF(O112=-3,AB112,  AC112))))</f>
        <v>82.83</v>
      </c>
      <c r="DA112" s="79">
        <f>IF(O112&gt;=0,AM112, IF(O112=-1,AN112, IF(O112=-2,AO112, IF(O112=-3,AP112, AQ112))))</f>
        <v>82.7</v>
      </c>
      <c r="DB112" s="54">
        <f>IF(C112&gt;0, IF(CV112 &gt;0, CX112, CZ112), IF(CV112&gt;0, CY112, DA112))</f>
        <v>80.400000000000006</v>
      </c>
      <c r="DC112" s="43">
        <f>CV112/DB112</f>
        <v>0.22501694405922637</v>
      </c>
      <c r="DD112" s="44">
        <v>0</v>
      </c>
      <c r="DE112" s="10">
        <f>BQ112*$DD$167</f>
        <v>11.202734899053791</v>
      </c>
      <c r="DF112" s="30">
        <f>DE112-DD112</f>
        <v>11.202734899053791</v>
      </c>
      <c r="DG112" s="34">
        <f>DF112*(DF112&lt;&gt;0)</f>
        <v>11.202734899053791</v>
      </c>
      <c r="DH112" s="21">
        <f>DG112/$DG$164</f>
        <v>2.4209357439650861E-3</v>
      </c>
      <c r="DI112" s="89">
        <f>DH112 * $DF$164</f>
        <v>11.202734899053791</v>
      </c>
      <c r="DJ112" s="91">
        <f>DB112</f>
        <v>80.400000000000006</v>
      </c>
      <c r="DK112" s="43">
        <f>DI112/DJ112</f>
        <v>0.13933749874445012</v>
      </c>
      <c r="DL112" s="16">
        <f>O112</f>
        <v>0</v>
      </c>
      <c r="DM112" s="53">
        <f>CR112+CT112</f>
        <v>2619</v>
      </c>
      <c r="DN112">
        <f>E112/$E$164</f>
        <v>3.6113435694607172E-3</v>
      </c>
      <c r="DO112">
        <f>MAX(0,K112)</f>
        <v>0.46888226869231597</v>
      </c>
      <c r="DP112">
        <f>DO112/$DO$164</f>
        <v>5.1044472983982824E-3</v>
      </c>
      <c r="DQ112">
        <f>DN112*DP112*BF112</f>
        <v>1.8433912926721769E-5</v>
      </c>
      <c r="DR112">
        <f>DQ112/$DQ$164</f>
        <v>4.9410191436948595E-3</v>
      </c>
      <c r="DS112" s="1">
        <f>$DS$166*DR112</f>
        <v>392.10561519068347</v>
      </c>
      <c r="DT112" s="55">
        <v>0</v>
      </c>
      <c r="DU112" s="1">
        <f>DS112-DT112</f>
        <v>392.10561519068347</v>
      </c>
      <c r="DV112">
        <f>DT112/DS112</f>
        <v>0</v>
      </c>
    </row>
    <row r="113" spans="1:126" x14ac:dyDescent="0.2">
      <c r="A113" s="24" t="s">
        <v>146</v>
      </c>
      <c r="B113">
        <v>0</v>
      </c>
      <c r="C113">
        <v>0</v>
      </c>
      <c r="D113">
        <v>0.42948461845785002</v>
      </c>
      <c r="E113">
        <v>0.57051538154214898</v>
      </c>
      <c r="F113">
        <v>0.41994437822804898</v>
      </c>
      <c r="G113">
        <v>0.46844964479732498</v>
      </c>
      <c r="H113">
        <v>0.54366903468449601</v>
      </c>
      <c r="I113">
        <v>0.50465985196492202</v>
      </c>
      <c r="J113">
        <v>0.53332660996348902</v>
      </c>
      <c r="K113">
        <v>0.52054017689797105</v>
      </c>
      <c r="L113">
        <v>0.109156776847877</v>
      </c>
      <c r="M113">
        <f>HARMEAN(D113,F113:F113, I113)</f>
        <v>0.44835191214194792</v>
      </c>
      <c r="N113">
        <f>0.6*TAN(3*(1-M113) - 1.5)</f>
        <v>9.3717744528759181E-2</v>
      </c>
      <c r="O113" s="83">
        <v>0</v>
      </c>
      <c r="P113">
        <v>83.48</v>
      </c>
      <c r="Q113">
        <v>84.27</v>
      </c>
      <c r="R113">
        <v>84.75</v>
      </c>
      <c r="S113">
        <v>85.26</v>
      </c>
      <c r="T113">
        <v>85.92</v>
      </c>
      <c r="U113">
        <v>86.21</v>
      </c>
      <c r="V113">
        <v>86.46</v>
      </c>
      <c r="W113" s="72">
        <v>89.04</v>
      </c>
      <c r="X113" s="68">
        <v>88.73</v>
      </c>
      <c r="Y113" s="68">
        <v>88.43</v>
      </c>
      <c r="Z113" s="68">
        <v>87.81</v>
      </c>
      <c r="AA113" s="68">
        <v>87.1</v>
      </c>
      <c r="AB113" s="68">
        <v>86.24</v>
      </c>
      <c r="AC113" s="68">
        <v>85.82</v>
      </c>
      <c r="AD113" s="76">
        <v>84</v>
      </c>
      <c r="AE113">
        <v>84.64</v>
      </c>
      <c r="AF113">
        <v>84.84</v>
      </c>
      <c r="AG113">
        <v>85.21</v>
      </c>
      <c r="AH113">
        <v>85.7</v>
      </c>
      <c r="AI113">
        <v>86.58</v>
      </c>
      <c r="AJ113">
        <v>87.5</v>
      </c>
      <c r="AK113" s="72">
        <v>88.81</v>
      </c>
      <c r="AL113">
        <v>87.99</v>
      </c>
      <c r="AM113">
        <v>87.81</v>
      </c>
      <c r="AN113">
        <v>87.44</v>
      </c>
      <c r="AO113">
        <v>87.18</v>
      </c>
      <c r="AP113">
        <v>86.7</v>
      </c>
      <c r="AQ113">
        <v>86.07</v>
      </c>
      <c r="AR113">
        <v>86.31</v>
      </c>
      <c r="AS113" s="87">
        <f>0.5 * (D113-MAX($D$3:$D$163))/(MIN($D$3:$D$163)-MAX($D$3:$D$163)) + 0.75</f>
        <v>1.0382519176423095</v>
      </c>
      <c r="AT113" s="17">
        <f>AZ113^N113</f>
        <v>1.0344278482941638</v>
      </c>
      <c r="AU113" s="17">
        <f>(AT113+AV113)/2</f>
        <v>1.0461252403682648</v>
      </c>
      <c r="AV113" s="17">
        <f>BD113^N113</f>
        <v>1.0578226324423659</v>
      </c>
      <c r="AW113" s="17">
        <f>PERCENTILE($K$2:$K$163, 0.05)</f>
        <v>8.5526163141549191E-2</v>
      </c>
      <c r="AX113" s="17">
        <f>PERCENTILE($K$2:$K$163, 0.95)</f>
        <v>0.95961795254787896</v>
      </c>
      <c r="AY113" s="17">
        <f>MIN(MAX(K113,AW113), AX113)</f>
        <v>0.52054017689797105</v>
      </c>
      <c r="AZ113" s="17">
        <f>AY113-$AY$164+1</f>
        <v>1.4350140137564218</v>
      </c>
      <c r="BA113" s="17">
        <f>PERCENTILE($L$2:$L$163, 0.02)</f>
        <v>-0.71261264336762919</v>
      </c>
      <c r="BB113" s="17">
        <f>PERCENTILE($L$2:$L$163, 0.98)</f>
        <v>1.6035625674371927</v>
      </c>
      <c r="BC113" s="17">
        <f>MIN(MAX(L113,BA113), BB113)</f>
        <v>0.109156776847877</v>
      </c>
      <c r="BD113" s="17">
        <f>BC113-$BC$164 + 1</f>
        <v>1.8217694202155061</v>
      </c>
      <c r="BE113" s="1">
        <v>1</v>
      </c>
      <c r="BF113" s="15">
        <v>1</v>
      </c>
      <c r="BG113" s="15">
        <v>1</v>
      </c>
      <c r="BH113" s="16">
        <v>1</v>
      </c>
      <c r="BI113" s="12">
        <f>(AZ113^4)*AV113*BE113</f>
        <v>4.4857743530616485</v>
      </c>
      <c r="BJ113" s="12">
        <f>(BD113^4) *AT113*BF113</f>
        <v>11.393937561776617</v>
      </c>
      <c r="BK113" s="12">
        <f>(BD113^4)*AU113*BG113*BH113</f>
        <v>11.52278111055357</v>
      </c>
      <c r="BL113" s="12">
        <f>MIN(BI113, 0.05*BI$164)</f>
        <v>4.4857743530616485</v>
      </c>
      <c r="BM113" s="12">
        <f>MIN(BJ113, 0.05*BJ$164)</f>
        <v>11.393937561776617</v>
      </c>
      <c r="BN113" s="12">
        <f>MIN(BK113, 0.05*BK$164)</f>
        <v>11.52278111055357</v>
      </c>
      <c r="BO113" s="9">
        <f>BL113/$BL$164</f>
        <v>1.2441709854047448E-2</v>
      </c>
      <c r="BP113" s="9">
        <f>BM113/$BM$164</f>
        <v>4.3851970782985703E-3</v>
      </c>
      <c r="BQ113" s="45">
        <f>BN113/$BN$164</f>
        <v>3.2207701109231092E-3</v>
      </c>
      <c r="BR113" s="16">
        <f>O113</f>
        <v>0</v>
      </c>
      <c r="BS113" s="55">
        <v>1295</v>
      </c>
      <c r="BT113" s="10">
        <f>$D$170*BO113</f>
        <v>1304.2087051396477</v>
      </c>
      <c r="BU113" s="14">
        <f>BT113-BS113</f>
        <v>9.2087051396476909</v>
      </c>
      <c r="BV113" s="94">
        <f>IF(BU113&gt;1, 1, 0)</f>
        <v>1</v>
      </c>
      <c r="BW113" s="81">
        <f>IF(O113&lt;=0,P113, IF(O113=1,Q113, IF(O113=2,R113, IF(O113=3,S113, IF(O113-4,T113, IF(O113=5, U113, V113))))))</f>
        <v>83.48</v>
      </c>
      <c r="BX113" s="41">
        <f>IF(O113&lt;=0,AD113, IF(O113=1,AE113, IF(O113=2,AF113, IF(O113=3,AG113, IF(O113=4,AH113, IF(O113=5, AI113, AJ113))))))</f>
        <v>84</v>
      </c>
      <c r="BY113" s="80">
        <f>IF(O113&gt;=0,W113, IF(O113=-1,X113, IF(O113=-2,Y113, IF(O113=-3,Z113, IF(O113=-4,AA113, IF(O113=-5, AB113, AC113))))))</f>
        <v>89.04</v>
      </c>
      <c r="BZ113" s="79">
        <f>IF(O113&gt;=0,AK113, IF(O113=-1,AL113, IF(O113=-2,AM113, IF(O113=-3,AN113, IF(O113=-4,AO113, IF(O113=-5, AP113, AQ113))))))</f>
        <v>88.81</v>
      </c>
      <c r="CA113" s="54">
        <f>IF(C113&gt;0, IF(BU113 &gt;0, BW113, BY113), IF(BU113&gt;0, BX113, BZ113))</f>
        <v>84</v>
      </c>
      <c r="CB113" s="1">
        <f>BU113/CA113</f>
        <v>0.10962744213866299</v>
      </c>
      <c r="CC113" s="42">
        <f>BS113/BT113</f>
        <v>0.99293923962985531</v>
      </c>
      <c r="CD113" s="55">
        <v>0</v>
      </c>
      <c r="CE113" s="55">
        <v>0</v>
      </c>
      <c r="CF113" s="55">
        <v>0</v>
      </c>
      <c r="CG113" s="6">
        <f>SUM(CD113:CF113)</f>
        <v>0</v>
      </c>
      <c r="CH113" s="10">
        <f>BP113*$D$169</f>
        <v>634.39207787103737</v>
      </c>
      <c r="CI113" s="1">
        <f>CH113-CG113</f>
        <v>634.39207787103737</v>
      </c>
      <c r="CJ113" s="97">
        <f>IF(CI113&gt;1, 1, 0)</f>
        <v>1</v>
      </c>
      <c r="CK113" s="81">
        <f>IF(O113&lt;=0,Q113, IF(O113=1,R113, IF(O113=2,S113, IF(O113=3,T113, IF(O113=4,U113,V113)))))</f>
        <v>84.27</v>
      </c>
      <c r="CL113" s="41">
        <f>IF(O113&lt;=0,AE113, IF(O113=1,AF113, IF(O113=2,AG113, IF(O113=3,AH113, IF(O113=4,AI113,AJ113)))))</f>
        <v>84.64</v>
      </c>
      <c r="CM113" s="80">
        <f>IF(O113&gt;=0,X113, IF(O113=-1,Y113, IF(O113=-2,Z113, IF(O113=-3,AA113, IF(O113=-4,AB113, AC113)))))</f>
        <v>88.73</v>
      </c>
      <c r="CN113" s="79">
        <f>IF(O113&gt;=0,AL113, IF(O113=-1,AM113, IF(O113=-2,AN113, IF(O113=-3,AO113, IF(O113=-4,AP113, AQ113)))))</f>
        <v>87.99</v>
      </c>
      <c r="CO113" s="54">
        <f>IF(C113&gt;0, IF(CI113 &gt;0, CK113, CM113), IF(CI113&gt;0, CL113, CN113))</f>
        <v>84.64</v>
      </c>
      <c r="CP113" s="1">
        <f>CI113/CO113</f>
        <v>7.4951805041474167</v>
      </c>
      <c r="CQ113" s="42">
        <f>CG113/CH113</f>
        <v>0</v>
      </c>
      <c r="CR113" s="11">
        <f>BS113+CG113+CT113</f>
        <v>1381</v>
      </c>
      <c r="CS113" s="47">
        <f>BT113+CH113+CU113</f>
        <v>1962.6692115572002</v>
      </c>
      <c r="CT113" s="55">
        <v>86</v>
      </c>
      <c r="CU113" s="10">
        <f>BQ113*$D$172</f>
        <v>24.068428546515086</v>
      </c>
      <c r="CV113" s="30">
        <f>CU113-CT113</f>
        <v>-61.931571453484914</v>
      </c>
      <c r="CW113" s="97">
        <f>IF(CV113&gt;1, 1, 0)</f>
        <v>0</v>
      </c>
      <c r="CX113" s="81">
        <f>IF(O113&lt;=0,R113, IF(O113=1,S113, IF(O113=2,T113, IF(O113=3,U113, V113))))</f>
        <v>84.75</v>
      </c>
      <c r="CY113" s="41">
        <f>IF(O113&lt;=0,AF113, IF(O113=1,AG113, IF(O113=2,AH113, IF(O113=3,AI113, AJ113))))</f>
        <v>84.84</v>
      </c>
      <c r="CZ113" s="80">
        <f>IF(O113&gt;=0,Y113, IF(O113=-1,Z113, IF(O113=-2,AA113, IF(O113=-3,AB113,  AC113))))</f>
        <v>88.43</v>
      </c>
      <c r="DA113" s="79">
        <f>IF(O113&gt;=0,AM113, IF(O113=-1,AN113, IF(O113=-2,AO113, IF(O113=-3,AP113, AQ113))))</f>
        <v>87.81</v>
      </c>
      <c r="DB113" s="54">
        <f>IF(C113&gt;0, IF(CV113 &gt;0, CX113, CZ113), IF(CV113&gt;0, CY113, DA113))</f>
        <v>87.81</v>
      </c>
      <c r="DC113" s="43">
        <f>CV113/DB113</f>
        <v>-0.70529064404378672</v>
      </c>
      <c r="DD113" s="44">
        <v>0</v>
      </c>
      <c r="DE113" s="10">
        <f>BQ113*$DD$167</f>
        <v>14.903920442090032</v>
      </c>
      <c r="DF113" s="30">
        <f>DE113-DD113</f>
        <v>14.903920442090032</v>
      </c>
      <c r="DG113" s="34">
        <f>DF113*(DF113&lt;&gt;0)</f>
        <v>14.903920442090032</v>
      </c>
      <c r="DH113" s="21">
        <f>DG113/$DG$164</f>
        <v>3.2207701109231114E-3</v>
      </c>
      <c r="DI113" s="89">
        <f>DH113 * $DF$164</f>
        <v>14.903920442090033</v>
      </c>
      <c r="DJ113" s="91">
        <f>DB113</f>
        <v>87.81</v>
      </c>
      <c r="DK113" s="43">
        <f>DI113/DJ113</f>
        <v>0.16972919305420833</v>
      </c>
      <c r="DL113" s="16">
        <f>O113</f>
        <v>0</v>
      </c>
      <c r="DM113" s="53">
        <f>CR113+CT113</f>
        <v>1467</v>
      </c>
      <c r="DN113">
        <f>E113/$E$164</f>
        <v>1.1636235184910462E-2</v>
      </c>
      <c r="DO113">
        <f>MAX(0,K113)</f>
        <v>0.52054017689797105</v>
      </c>
      <c r="DP113">
        <f>DO113/$DO$164</f>
        <v>5.666816762094711E-3</v>
      </c>
      <c r="DQ113">
        <f>DN113*DP113*BF113</f>
        <v>6.5940412593526858E-5</v>
      </c>
      <c r="DR113">
        <f>DQ113/$DQ$164</f>
        <v>1.7674643591022721E-2</v>
      </c>
      <c r="DS113" s="1">
        <f>$DS$166*DR113</f>
        <v>1402.6108373568422</v>
      </c>
      <c r="DT113" s="55">
        <v>1381</v>
      </c>
      <c r="DU113" s="1">
        <f>DS113-DT113</f>
        <v>21.610837356842239</v>
      </c>
      <c r="DV113">
        <f>DT113/DS113</f>
        <v>0.98459242094723376</v>
      </c>
    </row>
    <row r="114" spans="1:126" x14ac:dyDescent="0.2">
      <c r="A114" s="24" t="s">
        <v>147</v>
      </c>
      <c r="B114">
        <v>1</v>
      </c>
      <c r="C114">
        <v>1</v>
      </c>
      <c r="D114">
        <v>0.939393939393939</v>
      </c>
      <c r="E114">
        <v>6.0606060606060497E-2</v>
      </c>
      <c r="F114">
        <v>0.93067226890756305</v>
      </c>
      <c r="G114">
        <v>0.66193181818181801</v>
      </c>
      <c r="H114">
        <v>0.63352272727272696</v>
      </c>
      <c r="I114">
        <v>0.64757150240196604</v>
      </c>
      <c r="J114">
        <v>0.56238182550642801</v>
      </c>
      <c r="K114">
        <v>8.4939895120802897E-2</v>
      </c>
      <c r="L114">
        <v>-0.83548925289589204</v>
      </c>
      <c r="M114">
        <f>HARMEAN(D114,F114:F114, I114)</f>
        <v>0.81450044371927499</v>
      </c>
      <c r="N114">
        <f>0.6*TAN(3*(1-M114) - 1.5)</f>
        <v>-0.82760918923762627</v>
      </c>
      <c r="O114" s="83">
        <v>0</v>
      </c>
      <c r="P114">
        <v>36.08</v>
      </c>
      <c r="Q114">
        <v>36.68</v>
      </c>
      <c r="R114">
        <v>37.049999999999997</v>
      </c>
      <c r="S114">
        <v>37.21</v>
      </c>
      <c r="T114">
        <v>37.46</v>
      </c>
      <c r="U114">
        <v>37.619999999999997</v>
      </c>
      <c r="V114">
        <v>38.4</v>
      </c>
      <c r="W114" s="72">
        <v>39.619999999999997</v>
      </c>
      <c r="X114" s="68">
        <v>39.51</v>
      </c>
      <c r="Y114" s="68">
        <v>39.299999999999997</v>
      </c>
      <c r="Z114" s="68">
        <v>39.18</v>
      </c>
      <c r="AA114" s="68">
        <v>38.51</v>
      </c>
      <c r="AB114" s="68">
        <v>38.090000000000003</v>
      </c>
      <c r="AC114" s="68">
        <v>36.22</v>
      </c>
      <c r="AD114" s="76">
        <v>35.950000000000003</v>
      </c>
      <c r="AE114">
        <v>36.270000000000003</v>
      </c>
      <c r="AF114">
        <v>36.61</v>
      </c>
      <c r="AG114">
        <v>36.76</v>
      </c>
      <c r="AH114">
        <v>37.090000000000003</v>
      </c>
      <c r="AI114">
        <v>37.57</v>
      </c>
      <c r="AJ114">
        <v>38.159999999999997</v>
      </c>
      <c r="AK114" s="72">
        <v>39.200000000000003</v>
      </c>
      <c r="AL114">
        <v>38.81</v>
      </c>
      <c r="AM114">
        <v>38.44</v>
      </c>
      <c r="AN114">
        <v>38.18</v>
      </c>
      <c r="AO114">
        <v>37.75</v>
      </c>
      <c r="AP114">
        <v>37.69</v>
      </c>
      <c r="AQ114">
        <v>37.08</v>
      </c>
      <c r="AR114">
        <v>37.75</v>
      </c>
      <c r="AS114" s="87">
        <f>0.5 * (D114-MAX($D$3:$D$163))/(MIN($D$3:$D$163)-MAX($D$3:$D$163)) + 0.75</f>
        <v>0.78062110813422902</v>
      </c>
      <c r="AT114" s="17">
        <f>AZ114^N114</f>
        <v>1</v>
      </c>
      <c r="AU114" s="17">
        <f>(AT114+AV114)/2</f>
        <v>1</v>
      </c>
      <c r="AV114" s="17">
        <f>BD114^N114</f>
        <v>1</v>
      </c>
      <c r="AW114" s="17">
        <f>PERCENTILE($K$2:$K$163, 0.05)</f>
        <v>8.5526163141549191E-2</v>
      </c>
      <c r="AX114" s="17">
        <f>PERCENTILE($K$2:$K$163, 0.95)</f>
        <v>0.95961795254787896</v>
      </c>
      <c r="AY114" s="17">
        <f>MIN(MAX(K114,AW114), AX114)</f>
        <v>8.5526163141549191E-2</v>
      </c>
      <c r="AZ114" s="17">
        <f>AY114-$AY$164+1</f>
        <v>1</v>
      </c>
      <c r="BA114" s="17">
        <f>PERCENTILE($L$2:$L$163, 0.02)</f>
        <v>-0.71261264336762919</v>
      </c>
      <c r="BB114" s="17">
        <f>PERCENTILE($L$2:$L$163, 0.98)</f>
        <v>1.6035625674371927</v>
      </c>
      <c r="BC114" s="17">
        <f>MIN(MAX(L114,BA114), BB114)</f>
        <v>-0.71261264336762919</v>
      </c>
      <c r="BD114" s="17">
        <f>BC114-$BC$164 + 1</f>
        <v>1</v>
      </c>
      <c r="BE114" s="1">
        <v>1</v>
      </c>
      <c r="BF114" s="15">
        <v>1</v>
      </c>
      <c r="BG114" s="15">
        <v>1</v>
      </c>
      <c r="BH114" s="16">
        <v>1</v>
      </c>
      <c r="BI114" s="12">
        <f>(AZ114^4)*AV114*BE114</f>
        <v>1</v>
      </c>
      <c r="BJ114" s="12">
        <f>(BD114^4) *AT114*BF114</f>
        <v>1</v>
      </c>
      <c r="BK114" s="12">
        <f>(BD114^4)*AU114*BG114*BH114</f>
        <v>1</v>
      </c>
      <c r="BL114" s="12">
        <f>MIN(BI114, 0.05*BI$164)</f>
        <v>1</v>
      </c>
      <c r="BM114" s="12">
        <f>MIN(BJ114, 0.05*BJ$164)</f>
        <v>1</v>
      </c>
      <c r="BN114" s="12">
        <f>MIN(BK114, 0.05*BK$164)</f>
        <v>1</v>
      </c>
      <c r="BO114" s="9">
        <f>BL114/$BL$164</f>
        <v>2.7735924446479752E-3</v>
      </c>
      <c r="BP114" s="9">
        <f>BM114/$BM$164</f>
        <v>3.8487108205767642E-4</v>
      </c>
      <c r="BQ114" s="45">
        <f>BN114/$BN$164</f>
        <v>2.795132598651246E-4</v>
      </c>
      <c r="BR114" s="16">
        <f>O114</f>
        <v>0</v>
      </c>
      <c r="BS114" s="55">
        <v>340</v>
      </c>
      <c r="BT114" s="10">
        <f>$D$170*BO114</f>
        <v>290.7432702782952</v>
      </c>
      <c r="BU114" s="14">
        <f>BT114-BS114</f>
        <v>-49.256729721704801</v>
      </c>
      <c r="BV114" s="94">
        <f>IF(BU114&gt;1, 1, 0)</f>
        <v>0</v>
      </c>
      <c r="BW114" s="81">
        <f>IF(O114&lt;=0,P114, IF(O114=1,Q114, IF(O114=2,R114, IF(O114=3,S114, IF(O114-4,T114, IF(O114=5, U114, V114))))))</f>
        <v>36.08</v>
      </c>
      <c r="BX114" s="41">
        <f>IF(O114&lt;=0,AD114, IF(O114=1,AE114, IF(O114=2,AF114, IF(O114=3,AG114, IF(O114=4,AH114, IF(O114=5, AI114, AJ114))))))</f>
        <v>35.950000000000003</v>
      </c>
      <c r="BY114" s="80">
        <f>IF(O114&gt;=0,W114, IF(O114=-1,X114, IF(O114=-2,Y114, IF(O114=-3,Z114, IF(O114=-4,AA114, IF(O114=-5, AB114, AC114))))))</f>
        <v>39.619999999999997</v>
      </c>
      <c r="BZ114" s="79">
        <f>IF(O114&gt;=0,AK114, IF(O114=-1,AL114, IF(O114=-2,AM114, IF(O114=-3,AN114, IF(O114=-4,AO114, IF(O114=-5, AP114, AQ114))))))</f>
        <v>39.200000000000003</v>
      </c>
      <c r="CA114" s="54">
        <f>IF(C114&gt;0, IF(BU114 &gt;0, BW114, BY114), IF(BU114&gt;0, BX114, BZ114))</f>
        <v>39.619999999999997</v>
      </c>
      <c r="CB114" s="1">
        <f>BU114/CA114</f>
        <v>-1.2432289177613529</v>
      </c>
      <c r="CC114" s="42">
        <f>BS114/BT114</f>
        <v>1.1694165772936274</v>
      </c>
      <c r="CD114" s="55">
        <v>76</v>
      </c>
      <c r="CE114" s="55">
        <v>378</v>
      </c>
      <c r="CF114" s="55">
        <v>76</v>
      </c>
      <c r="CG114" s="6">
        <f>SUM(CD114:CF114)</f>
        <v>530</v>
      </c>
      <c r="CH114" s="10">
        <f>BP114*$D$169</f>
        <v>55.678037064134898</v>
      </c>
      <c r="CI114" s="1">
        <f>CH114-CG114</f>
        <v>-474.32196293586509</v>
      </c>
      <c r="CJ114" s="97">
        <f>IF(CI114&gt;1, 1, 0)</f>
        <v>0</v>
      </c>
      <c r="CK114" s="81">
        <f>IF(O114&lt;=0,Q114, IF(O114=1,R114, IF(O114=2,S114, IF(O114=3,T114, IF(O114=4,U114,V114)))))</f>
        <v>36.68</v>
      </c>
      <c r="CL114" s="41">
        <f>IF(O114&lt;=0,AE114, IF(O114=1,AF114, IF(O114=2,AG114, IF(O114=3,AH114, IF(O114=4,AI114,AJ114)))))</f>
        <v>36.270000000000003</v>
      </c>
      <c r="CM114" s="80">
        <f>IF(O114&gt;=0,X114, IF(O114=-1,Y114, IF(O114=-2,Z114, IF(O114=-3,AA114, IF(O114=-4,AB114, AC114)))))</f>
        <v>39.51</v>
      </c>
      <c r="CN114" s="79">
        <f>IF(O114&gt;=0,AL114, IF(O114=-1,AM114, IF(O114=-2,AN114, IF(O114=-3,AO114, IF(O114=-4,AP114, AQ114)))))</f>
        <v>38.81</v>
      </c>
      <c r="CO114" s="54">
        <f>IF(C114&gt;0, IF(CI114 &gt;0, CK114, CM114), IF(CI114&gt;0, CL114, CN114))</f>
        <v>39.51</v>
      </c>
      <c r="CP114" s="1">
        <f>CI114/CO114</f>
        <v>-12.005111691618961</v>
      </c>
      <c r="CQ114" s="42">
        <f>CG114/CH114</f>
        <v>9.5190137430581299</v>
      </c>
      <c r="CR114" s="11">
        <f>BS114+CG114+CT114</f>
        <v>908</v>
      </c>
      <c r="CS114" s="47">
        <f>BT114+CH114+CU114</f>
        <v>348.51007639181103</v>
      </c>
      <c r="CT114" s="55">
        <v>38</v>
      </c>
      <c r="CU114" s="10">
        <f>BQ114*$D$172</f>
        <v>2.0887690493808924</v>
      </c>
      <c r="CV114" s="30">
        <f>CU114-CT114</f>
        <v>-35.911230950619107</v>
      </c>
      <c r="CW114" s="97">
        <f>IF(CV114&gt;1, 1, 0)</f>
        <v>0</v>
      </c>
      <c r="CX114" s="81">
        <f>IF(O114&lt;=0,R114, IF(O114=1,S114, IF(O114=2,T114, IF(O114=3,U114, V114))))</f>
        <v>37.049999999999997</v>
      </c>
      <c r="CY114" s="41">
        <f>IF(O114&lt;=0,AF114, IF(O114=1,AG114, IF(O114=2,AH114, IF(O114=3,AI114, AJ114))))</f>
        <v>36.61</v>
      </c>
      <c r="CZ114" s="80">
        <f>IF(O114&gt;=0,Y114, IF(O114=-1,Z114, IF(O114=-2,AA114, IF(O114=-3,AB114,  AC114))))</f>
        <v>39.299999999999997</v>
      </c>
      <c r="DA114" s="79">
        <f>IF(O114&gt;=0,AM114, IF(O114=-1,AN114, IF(O114=-2,AO114, IF(O114=-3,AP114, AQ114))))</f>
        <v>38.44</v>
      </c>
      <c r="DB114" s="54">
        <f>IF(C114&gt;0, IF(CV114 &gt;0, CX114, CZ114), IF(CV114&gt;0, CY114, DA114))</f>
        <v>39.299999999999997</v>
      </c>
      <c r="DC114" s="43">
        <f>CV114/DB114</f>
        <v>-0.91377177991397229</v>
      </c>
      <c r="DD114" s="44">
        <v>0</v>
      </c>
      <c r="DE114" s="10">
        <f>BQ114*$DD$167</f>
        <v>1.293430839230272</v>
      </c>
      <c r="DF114" s="30">
        <f>DE114-DD114</f>
        <v>1.293430839230272</v>
      </c>
      <c r="DG114" s="34">
        <f>DF114*(DF114&lt;&gt;0)</f>
        <v>1.293430839230272</v>
      </c>
      <c r="DH114" s="21">
        <f>DG114/$DG$164</f>
        <v>2.7951325986512476E-4</v>
      </c>
      <c r="DI114" s="89">
        <f>DH114 * $DF$164</f>
        <v>1.293430839230272</v>
      </c>
      <c r="DJ114" s="91">
        <f>DB114</f>
        <v>39.299999999999997</v>
      </c>
      <c r="DK114" s="43">
        <f>DI114/DJ114</f>
        <v>3.2911726189065446E-2</v>
      </c>
      <c r="DL114" s="16">
        <f>O114</f>
        <v>0</v>
      </c>
      <c r="DM114" s="53">
        <f>CR114+CT114</f>
        <v>946</v>
      </c>
      <c r="DN114">
        <f>E114/$E$164</f>
        <v>1.236121579994519E-3</v>
      </c>
      <c r="DO114">
        <f>MAX(0,K114)</f>
        <v>8.4939895120802897E-2</v>
      </c>
      <c r="DP114">
        <f>DO114/$DO$164</f>
        <v>9.2469100907743742E-4</v>
      </c>
      <c r="DQ114">
        <f>DN114*DP114*BF114</f>
        <v>1.1430305111475281E-6</v>
      </c>
      <c r="DR114">
        <f>DQ114/$DQ$164</f>
        <v>3.0637747177487794E-4</v>
      </c>
      <c r="DS114" s="1">
        <f>$DS$166*DR114</f>
        <v>24.313268893959528</v>
      </c>
      <c r="DT114" s="55">
        <v>0</v>
      </c>
      <c r="DU114" s="1">
        <f>DS114-DT114</f>
        <v>24.313268893959528</v>
      </c>
      <c r="DV114">
        <f>DT114/DS114</f>
        <v>0</v>
      </c>
    </row>
    <row r="115" spans="1:126" x14ac:dyDescent="0.2">
      <c r="A115" s="24" t="s">
        <v>97</v>
      </c>
      <c r="B115">
        <v>1</v>
      </c>
      <c r="C115">
        <v>1</v>
      </c>
      <c r="D115">
        <v>0.93946024799416405</v>
      </c>
      <c r="E115">
        <v>6.0539752005835099E-2</v>
      </c>
      <c r="F115">
        <v>0.99711191335740001</v>
      </c>
      <c r="G115">
        <v>0.25535289452815202</v>
      </c>
      <c r="H115">
        <v>0.89611419508326695</v>
      </c>
      <c r="I115">
        <v>0.47835693111135902</v>
      </c>
      <c r="J115">
        <v>0.52438799398872604</v>
      </c>
      <c r="K115">
        <v>9.6665255535728495E-2</v>
      </c>
      <c r="L115">
        <v>0.21588890269156299</v>
      </c>
      <c r="M115">
        <f>HARMEAN(D115,F115:F115, I115)</f>
        <v>0.72153080275356452</v>
      </c>
      <c r="N115">
        <f>0.6*TAN(3*(1-M115) - 1.5)</f>
        <v>-0.47009392817876616</v>
      </c>
      <c r="O115" s="83">
        <v>-1</v>
      </c>
      <c r="P115">
        <v>6.88</v>
      </c>
      <c r="Q115">
        <v>7.01</v>
      </c>
      <c r="R115">
        <v>7.06</v>
      </c>
      <c r="S115">
        <v>7.11</v>
      </c>
      <c r="T115">
        <v>7.15</v>
      </c>
      <c r="U115">
        <v>7.2</v>
      </c>
      <c r="V115">
        <v>7.31</v>
      </c>
      <c r="W115" s="72">
        <v>7.78</v>
      </c>
      <c r="X115" s="68">
        <v>7.72</v>
      </c>
      <c r="Y115" s="68">
        <v>7.7</v>
      </c>
      <c r="Z115" s="68">
        <v>7.61</v>
      </c>
      <c r="AA115" s="68">
        <v>7.49</v>
      </c>
      <c r="AB115" s="68">
        <v>7.3</v>
      </c>
      <c r="AC115" s="68">
        <v>7.17</v>
      </c>
      <c r="AD115" s="76">
        <v>6.96</v>
      </c>
      <c r="AE115">
        <v>6.99</v>
      </c>
      <c r="AF115">
        <v>7.02</v>
      </c>
      <c r="AG115">
        <v>7.06</v>
      </c>
      <c r="AH115">
        <v>7.1</v>
      </c>
      <c r="AI115">
        <v>7.16</v>
      </c>
      <c r="AJ115">
        <v>7.33</v>
      </c>
      <c r="AK115" s="72">
        <v>7.74</v>
      </c>
      <c r="AL115">
        <v>7.63</v>
      </c>
      <c r="AM115">
        <v>7.53</v>
      </c>
      <c r="AN115">
        <v>7.4</v>
      </c>
      <c r="AO115">
        <v>7.3</v>
      </c>
      <c r="AP115">
        <v>7.24</v>
      </c>
      <c r="AQ115">
        <v>7.17</v>
      </c>
      <c r="AR115">
        <v>7.28</v>
      </c>
      <c r="AS115" s="87">
        <f>0.5 * (D115-MAX($D$3:$D$163))/(MIN($D$3:$D$163)-MAX($D$3:$D$163)) + 0.75</f>
        <v>0.78058760582773667</v>
      </c>
      <c r="AT115" s="17">
        <f>AZ115^N115</f>
        <v>0.99480606536435967</v>
      </c>
      <c r="AU115" s="17">
        <f>(AT115+AV115)/2</f>
        <v>0.86459216438636588</v>
      </c>
      <c r="AV115" s="17">
        <f>BD115^N115</f>
        <v>0.73437826340837198</v>
      </c>
      <c r="AW115" s="17">
        <f>PERCENTILE($K$2:$K$163, 0.05)</f>
        <v>8.5526163141549191E-2</v>
      </c>
      <c r="AX115" s="17">
        <f>PERCENTILE($K$2:$K$163, 0.95)</f>
        <v>0.95961795254787896</v>
      </c>
      <c r="AY115" s="17">
        <f>MIN(MAX(K115,AW115), AX115)</f>
        <v>9.6665255535728495E-2</v>
      </c>
      <c r="AZ115" s="17">
        <f>AY115-$AY$164+1</f>
        <v>1.0111390923941792</v>
      </c>
      <c r="BA115" s="17">
        <f>PERCENTILE($L$2:$L$163, 0.02)</f>
        <v>-0.71261264336762919</v>
      </c>
      <c r="BB115" s="17">
        <f>PERCENTILE($L$2:$L$163, 0.98)</f>
        <v>1.6035625674371927</v>
      </c>
      <c r="BC115" s="17">
        <f>MIN(MAX(L115,BA115), BB115)</f>
        <v>0.21588890269156299</v>
      </c>
      <c r="BD115" s="17">
        <f>BC115-$BC$164 + 1</f>
        <v>1.9285015460591923</v>
      </c>
      <c r="BE115" s="1">
        <v>1</v>
      </c>
      <c r="BF115" s="15">
        <v>1</v>
      </c>
      <c r="BG115" s="15">
        <v>1</v>
      </c>
      <c r="BH115" s="16">
        <v>1</v>
      </c>
      <c r="BI115" s="12">
        <f>(AZ115^4)*AV115*BE115</f>
        <v>0.76765029125285167</v>
      </c>
      <c r="BJ115" s="12">
        <f>(BD115^4) *AT115*BF115</f>
        <v>13.759998609081476</v>
      </c>
      <c r="BK115" s="12">
        <f>(BD115^4)*AU115*BG115*BH115</f>
        <v>11.958900728074871</v>
      </c>
      <c r="BL115" s="12">
        <f>MIN(BI115, 0.05*BI$164)</f>
        <v>0.76765029125285167</v>
      </c>
      <c r="BM115" s="12">
        <f>MIN(BJ115, 0.05*BJ$164)</f>
        <v>13.759998609081476</v>
      </c>
      <c r="BN115" s="12">
        <f>MIN(BK115, 0.05*BK$164)</f>
        <v>11.958900728074871</v>
      </c>
      <c r="BO115" s="9">
        <f>BL115/$BL$164</f>
        <v>2.129149047950727E-3</v>
      </c>
      <c r="BP115" s="9">
        <f>BM115/$BM$164</f>
        <v>5.2958255537893101E-3</v>
      </c>
      <c r="BQ115" s="45">
        <f>BN115/$BN$164</f>
        <v>3.3426713269076192E-3</v>
      </c>
      <c r="BR115" s="16">
        <f>O115</f>
        <v>-1</v>
      </c>
      <c r="BS115" s="55">
        <v>124</v>
      </c>
      <c r="BT115" s="10">
        <f>$D$170*BO115</f>
        <v>223.18915610893987</v>
      </c>
      <c r="BU115" s="14">
        <f>BT115-BS115</f>
        <v>99.189156108939869</v>
      </c>
      <c r="BV115" s="94">
        <f>IF(BU115&gt;1, 1, 0)</f>
        <v>1</v>
      </c>
      <c r="BW115" s="81">
        <f>IF(O115&lt;=0,P115, IF(O115=1,Q115, IF(O115=2,R115, IF(O115=3,S115, IF(O115-4,T115, IF(O115=5, U115, V115))))))</f>
        <v>6.88</v>
      </c>
      <c r="BX115" s="41">
        <f>IF(O115&lt;=0,AD115, IF(O115=1,AE115, IF(O115=2,AF115, IF(O115=3,AG115, IF(O115=4,AH115, IF(O115=5, AI115, AJ115))))))</f>
        <v>6.96</v>
      </c>
      <c r="BY115" s="80">
        <f>IF(O115&gt;=0,W115, IF(O115=-1,X115, IF(O115=-2,Y115, IF(O115=-3,Z115, IF(O115=-4,AA115, IF(O115=-5, AB115, AC115))))))</f>
        <v>7.72</v>
      </c>
      <c r="BZ115" s="79">
        <f>IF(O115&gt;=0,AK115, IF(O115=-1,AL115, IF(O115=-2,AM115, IF(O115=-3,AN115, IF(O115=-4,AO115, IF(O115=-5, AP115, AQ115))))))</f>
        <v>7.63</v>
      </c>
      <c r="CA115" s="54">
        <f>IF(C115&gt;0, IF(BU115 &gt;0, BW115, BY115), IF(BU115&gt;0, BX115, BZ115))</f>
        <v>6.88</v>
      </c>
      <c r="CB115" s="1">
        <f>BU115/CA115</f>
        <v>14.417028504206376</v>
      </c>
      <c r="CC115" s="42">
        <f>BS115/BT115</f>
        <v>0.55558254783433525</v>
      </c>
      <c r="CD115" s="55">
        <v>95</v>
      </c>
      <c r="CE115" s="55">
        <v>495</v>
      </c>
      <c r="CF115" s="55">
        <v>0</v>
      </c>
      <c r="CG115" s="6">
        <f>SUM(CD115:CF115)</f>
        <v>590</v>
      </c>
      <c r="CH115" s="10">
        <f>BP115*$D$169</f>
        <v>766.12971255888306</v>
      </c>
      <c r="CI115" s="1">
        <f>CH115-CG115</f>
        <v>176.12971255888306</v>
      </c>
      <c r="CJ115" s="97">
        <f>IF(CI115&gt;1, 1, 0)</f>
        <v>1</v>
      </c>
      <c r="CK115" s="81">
        <f>IF(O115&lt;=0,Q115, IF(O115=1,R115, IF(O115=2,S115, IF(O115=3,T115, IF(O115=4,U115,V115)))))</f>
        <v>7.01</v>
      </c>
      <c r="CL115" s="41">
        <f>IF(O115&lt;=0,AE115, IF(O115=1,AF115, IF(O115=2,AG115, IF(O115=3,AH115, IF(O115=4,AI115,AJ115)))))</f>
        <v>6.99</v>
      </c>
      <c r="CM115" s="80">
        <f>IF(O115&gt;=0,X115, IF(O115=-1,Y115, IF(O115=-2,Z115, IF(O115=-3,AA115, IF(O115=-4,AB115, AC115)))))</f>
        <v>7.7</v>
      </c>
      <c r="CN115" s="79">
        <f>IF(O115&gt;=0,AL115, IF(O115=-1,AM115, IF(O115=-2,AN115, IF(O115=-3,AO115, IF(O115=-4,AP115, AQ115)))))</f>
        <v>7.53</v>
      </c>
      <c r="CO115" s="54">
        <f>IF(C115&gt;0, IF(CI115 &gt;0, CK115, CM115), IF(CI115&gt;0, CL115, CN115))</f>
        <v>7.01</v>
      </c>
      <c r="CP115" s="1">
        <f>CI115/CO115</f>
        <v>25.125493945632392</v>
      </c>
      <c r="CQ115" s="42">
        <f>CG115/CH115</f>
        <v>0.77010457932690335</v>
      </c>
      <c r="CR115" s="11">
        <f>BS115+CG115+CT115</f>
        <v>729</v>
      </c>
      <c r="CS115" s="47">
        <f>BT115+CH115+CU115</f>
        <v>1014.2982503732443</v>
      </c>
      <c r="CT115" s="55">
        <v>15</v>
      </c>
      <c r="CU115" s="10">
        <f>BQ115*$D$172</f>
        <v>24.97938170542141</v>
      </c>
      <c r="CV115" s="30">
        <f>CU115-CT115</f>
        <v>9.9793817054214102</v>
      </c>
      <c r="CW115" s="97">
        <f>IF(CV115&gt;1, 1, 0)</f>
        <v>1</v>
      </c>
      <c r="CX115" s="81">
        <f>IF(O115&lt;=0,R115, IF(O115=1,S115, IF(O115=2,T115, IF(O115=3,U115, V115))))</f>
        <v>7.06</v>
      </c>
      <c r="CY115" s="41">
        <f>IF(O115&lt;=0,AF115, IF(O115=1,AG115, IF(O115=2,AH115, IF(O115=3,AI115, AJ115))))</f>
        <v>7.02</v>
      </c>
      <c r="CZ115" s="80">
        <f>IF(O115&gt;=0,Y115, IF(O115=-1,Z115, IF(O115=-2,AA115, IF(O115=-3,AB115,  AC115))))</f>
        <v>7.61</v>
      </c>
      <c r="DA115" s="79">
        <f>IF(O115&gt;=0,AM115, IF(O115=-1,AN115, IF(O115=-2,AO115, IF(O115=-3,AP115, AQ115))))</f>
        <v>7.4</v>
      </c>
      <c r="DB115" s="54">
        <f>IF(C115&gt;0, IF(CV115 &gt;0, CX115, CZ115), IF(CV115&gt;0, CY115, DA115))</f>
        <v>7.06</v>
      </c>
      <c r="DC115" s="43">
        <f>CV115/DB115</f>
        <v>1.4135101565752706</v>
      </c>
      <c r="DD115" s="44">
        <v>0</v>
      </c>
      <c r="DE115" s="10">
        <f>BQ115*$DD$167</f>
        <v>15.468011004985392</v>
      </c>
      <c r="DF115" s="30">
        <f>DE115-DD115</f>
        <v>15.468011004985392</v>
      </c>
      <c r="DG115" s="34">
        <f>DF115*(DF115&lt;&gt;0)</f>
        <v>15.468011004985392</v>
      </c>
      <c r="DH115" s="21">
        <f>DG115/$DG$164</f>
        <v>3.3426713269076214E-3</v>
      </c>
      <c r="DI115" s="89">
        <f>DH115 * $DF$164</f>
        <v>15.468011004985392</v>
      </c>
      <c r="DJ115" s="91">
        <f>DB115</f>
        <v>7.06</v>
      </c>
      <c r="DK115" s="43">
        <f>DI115/DJ115</f>
        <v>2.1909364029724352</v>
      </c>
      <c r="DL115" s="16">
        <f>O115</f>
        <v>-1</v>
      </c>
      <c r="DM115" s="53">
        <f>CR115+CT115</f>
        <v>744</v>
      </c>
      <c r="DN115">
        <f>E115/$E$164</f>
        <v>1.2347691493818345E-3</v>
      </c>
      <c r="DO115">
        <f>MAX(0,K115)</f>
        <v>9.6665255535728495E-2</v>
      </c>
      <c r="DP115">
        <f>DO115/$DO$164</f>
        <v>1.0523381569630577E-3</v>
      </c>
      <c r="DQ115">
        <f>DN115*DP115*BF115</f>
        <v>1.2993946909353222E-6</v>
      </c>
      <c r="DR115">
        <f>DQ115/$DQ$164</f>
        <v>3.4828926819004266E-4</v>
      </c>
      <c r="DS115" s="1">
        <f>$DS$166*DR115</f>
        <v>27.639273153239877</v>
      </c>
      <c r="DT115" s="55">
        <v>0</v>
      </c>
      <c r="DU115" s="1">
        <f>DS115-DT115</f>
        <v>27.639273153239877</v>
      </c>
      <c r="DV115">
        <f>DT115/DS115</f>
        <v>0</v>
      </c>
    </row>
    <row r="116" spans="1:126" x14ac:dyDescent="0.2">
      <c r="A116" s="24" t="s">
        <v>98</v>
      </c>
      <c r="B116">
        <v>1</v>
      </c>
      <c r="C116">
        <v>1</v>
      </c>
      <c r="D116">
        <v>0.75589292848581702</v>
      </c>
      <c r="E116">
        <v>0.24410707151418201</v>
      </c>
      <c r="F116">
        <v>0.932856575288041</v>
      </c>
      <c r="G116">
        <v>0.15754283326368501</v>
      </c>
      <c r="H116">
        <v>0.339740910990388</v>
      </c>
      <c r="I116">
        <v>0.231351995221591</v>
      </c>
      <c r="J116">
        <v>0.34029550618104898</v>
      </c>
      <c r="K116">
        <v>0.95020197003435003</v>
      </c>
      <c r="L116">
        <v>0.29973545867852402</v>
      </c>
      <c r="M116">
        <f>HARMEAN(D116,F116:F116, I116)</f>
        <v>0.44660583699303352</v>
      </c>
      <c r="N116">
        <f>0.6*TAN(3*(1-M116) - 1.5)</f>
        <v>9.6940024736682118E-2</v>
      </c>
      <c r="O116" s="83">
        <v>0</v>
      </c>
      <c r="P116">
        <v>185.78</v>
      </c>
      <c r="Q116">
        <v>187.4</v>
      </c>
      <c r="R116">
        <v>188.86</v>
      </c>
      <c r="S116">
        <v>191.12</v>
      </c>
      <c r="T116">
        <v>193.02</v>
      </c>
      <c r="U116">
        <v>194.22</v>
      </c>
      <c r="V116">
        <v>197.25</v>
      </c>
      <c r="W116" s="72">
        <v>199.44</v>
      </c>
      <c r="X116" s="68">
        <v>197.79</v>
      </c>
      <c r="Y116" s="68">
        <v>197.62</v>
      </c>
      <c r="Z116" s="68">
        <v>196.11</v>
      </c>
      <c r="AA116" s="68">
        <v>195.24</v>
      </c>
      <c r="AB116" s="68">
        <v>194.06</v>
      </c>
      <c r="AC116" s="68">
        <v>192.46</v>
      </c>
      <c r="AD116" s="76">
        <v>189.85</v>
      </c>
      <c r="AE116">
        <v>190.68</v>
      </c>
      <c r="AF116">
        <v>191.64</v>
      </c>
      <c r="AG116">
        <v>193.18</v>
      </c>
      <c r="AH116">
        <v>194.46</v>
      </c>
      <c r="AI116">
        <v>195.59</v>
      </c>
      <c r="AJ116">
        <v>199.7</v>
      </c>
      <c r="AK116" s="72">
        <v>203.39</v>
      </c>
      <c r="AL116">
        <v>200.57</v>
      </c>
      <c r="AM116">
        <v>199.01</v>
      </c>
      <c r="AN116">
        <v>197.37</v>
      </c>
      <c r="AO116">
        <v>196.87</v>
      </c>
      <c r="AP116">
        <v>194.92</v>
      </c>
      <c r="AQ116">
        <v>194.13</v>
      </c>
      <c r="AR116">
        <v>195.15</v>
      </c>
      <c r="AS116" s="87">
        <f>0.5 * (D116-MAX($D$3:$D$163))/(MIN($D$3:$D$163)-MAX($D$3:$D$163)) + 0.75</f>
        <v>0.8733346790472345</v>
      </c>
      <c r="AT116" s="17">
        <f>AZ116^N116</f>
        <v>1.0622635855572109</v>
      </c>
      <c r="AU116" s="17">
        <f>(AT116+AV116)/2</f>
        <v>1.0662022724145956</v>
      </c>
      <c r="AV116" s="17">
        <f>BD116^N116</f>
        <v>1.0701409592719804</v>
      </c>
      <c r="AW116" s="17">
        <f>PERCENTILE($K$2:$K$163, 0.05)</f>
        <v>8.5526163141549191E-2</v>
      </c>
      <c r="AX116" s="17">
        <f>PERCENTILE($K$2:$K$163, 0.95)</f>
        <v>0.95961795254787896</v>
      </c>
      <c r="AY116" s="17">
        <f>MIN(MAX(K116,AW116), AX116)</f>
        <v>0.95020197003435003</v>
      </c>
      <c r="AZ116" s="17">
        <f>AY116-$AY$164+1</f>
        <v>1.8646758068928009</v>
      </c>
      <c r="BA116" s="17">
        <f>PERCENTILE($L$2:$L$163, 0.02)</f>
        <v>-0.71261264336762919</v>
      </c>
      <c r="BB116" s="17">
        <f>PERCENTILE($L$2:$L$163, 0.98)</f>
        <v>1.6035625674371927</v>
      </c>
      <c r="BC116" s="17">
        <f>MIN(MAX(L116,BA116), BB116)</f>
        <v>0.29973545867852402</v>
      </c>
      <c r="BD116" s="17">
        <f>BC116-$BC$164 + 1</f>
        <v>2.0123481020461531</v>
      </c>
      <c r="BE116" s="1">
        <v>1</v>
      </c>
      <c r="BF116" s="15">
        <v>1</v>
      </c>
      <c r="BG116" s="15">
        <v>1</v>
      </c>
      <c r="BH116" s="16">
        <v>1</v>
      </c>
      <c r="BI116" s="12">
        <f>(AZ116^4)*AV116*BE116</f>
        <v>12.937618223597706</v>
      </c>
      <c r="BJ116" s="12">
        <f>(BD116^4) *AT116*BF116</f>
        <v>17.419862709936623</v>
      </c>
      <c r="BK116" s="12">
        <f>(BD116^4)*AU116*BG116*BH116</f>
        <v>17.484452502193395</v>
      </c>
      <c r="BL116" s="12">
        <f>MIN(BI116, 0.05*BI$164)</f>
        <v>12.937618223597706</v>
      </c>
      <c r="BM116" s="12">
        <f>MIN(BJ116, 0.05*BJ$164)</f>
        <v>17.419862709936623</v>
      </c>
      <c r="BN116" s="12">
        <f>MIN(BK116, 0.05*BK$164)</f>
        <v>17.484452502193395</v>
      </c>
      <c r="BO116" s="9">
        <f>BL116/$BL$164</f>
        <v>3.5883680156710555E-2</v>
      </c>
      <c r="BP116" s="9">
        <f>BM116/$BM$164</f>
        <v>6.7044014104694757E-3</v>
      </c>
      <c r="BQ116" s="45">
        <f>BN116/$BN$164</f>
        <v>4.887136315845011E-3</v>
      </c>
      <c r="BR116" s="16">
        <f>O116</f>
        <v>0</v>
      </c>
      <c r="BS116" s="55">
        <v>4098</v>
      </c>
      <c r="BT116" s="10">
        <f>$D$170*BO116</f>
        <v>3761.525431940865</v>
      </c>
      <c r="BU116" s="14">
        <f>BT116-BS116</f>
        <v>-336.47456805913498</v>
      </c>
      <c r="BV116" s="94">
        <f>IF(BU116&gt;1, 1, 0)</f>
        <v>0</v>
      </c>
      <c r="BW116" s="81">
        <f>IF(O116&lt;=0,P116, IF(O116=1,Q116, IF(O116=2,R116, IF(O116=3,S116, IF(O116-4,T116, IF(O116=5, U116, V116))))))</f>
        <v>185.78</v>
      </c>
      <c r="BX116" s="41">
        <f>IF(O116&lt;=0,AD116, IF(O116=1,AE116, IF(O116=2,AF116, IF(O116=3,AG116, IF(O116=4,AH116, IF(O116=5, AI116, AJ116))))))</f>
        <v>189.85</v>
      </c>
      <c r="BY116" s="80">
        <f>IF(O116&gt;=0,W116, IF(O116=-1,X116, IF(O116=-2,Y116, IF(O116=-3,Z116, IF(O116=-4,AA116, IF(O116=-5, AB116, AC116))))))</f>
        <v>199.44</v>
      </c>
      <c r="BZ116" s="79">
        <f>IF(O116&gt;=0,AK116, IF(O116=-1,AL116, IF(O116=-2,AM116, IF(O116=-3,AN116, IF(O116=-4,AO116, IF(O116=-5, AP116, AQ116))))))</f>
        <v>203.39</v>
      </c>
      <c r="CA116" s="54">
        <f>IF(C116&gt;0, IF(BU116 &gt;0, BW116, BY116), IF(BU116&gt;0, BX116, BZ116))</f>
        <v>199.44</v>
      </c>
      <c r="CB116" s="1">
        <f>BU116/CA116</f>
        <v>-1.6870967110867177</v>
      </c>
      <c r="CC116" s="42">
        <f>BS116/BT116</f>
        <v>1.0894516265135343</v>
      </c>
      <c r="CD116" s="55">
        <v>0</v>
      </c>
      <c r="CE116" s="55">
        <v>0</v>
      </c>
      <c r="CF116" s="55">
        <v>195</v>
      </c>
      <c r="CG116" s="6">
        <f>SUM(CD116:CF116)</f>
        <v>195</v>
      </c>
      <c r="CH116" s="10">
        <f>BP116*$D$169</f>
        <v>969.90376161599272</v>
      </c>
      <c r="CI116" s="1">
        <f>CH116-CG116</f>
        <v>774.90376161599272</v>
      </c>
      <c r="CJ116" s="97">
        <f>IF(CI116&gt;1, 1, 0)</f>
        <v>1</v>
      </c>
      <c r="CK116" s="81">
        <f>IF(O116&lt;=0,Q116, IF(O116=1,R116, IF(O116=2,S116, IF(O116=3,T116, IF(O116=4,U116,V116)))))</f>
        <v>187.4</v>
      </c>
      <c r="CL116" s="41">
        <f>IF(O116&lt;=0,AE116, IF(O116=1,AF116, IF(O116=2,AG116, IF(O116=3,AH116, IF(O116=4,AI116,AJ116)))))</f>
        <v>190.68</v>
      </c>
      <c r="CM116" s="80">
        <f>IF(O116&gt;=0,X116, IF(O116=-1,Y116, IF(O116=-2,Z116, IF(O116=-3,AA116, IF(O116=-4,AB116, AC116)))))</f>
        <v>197.79</v>
      </c>
      <c r="CN116" s="79">
        <f>IF(O116&gt;=0,AL116, IF(O116=-1,AM116, IF(O116=-2,AN116, IF(O116=-3,AO116, IF(O116=-4,AP116, AQ116)))))</f>
        <v>200.57</v>
      </c>
      <c r="CO116" s="54">
        <f>IF(C116&gt;0, IF(CI116 &gt;0, CK116, CM116), IF(CI116&gt;0, CL116, CN116))</f>
        <v>187.4</v>
      </c>
      <c r="CP116" s="1">
        <f>CI116/CO116</f>
        <v>4.1350254088366736</v>
      </c>
      <c r="CQ116" s="42">
        <f>CG116/CH116</f>
        <v>0.20105087506321581</v>
      </c>
      <c r="CR116" s="11">
        <f>BS116+CG116+CT116</f>
        <v>4293</v>
      </c>
      <c r="CS116" s="47">
        <f>BT116+CH116+CU116</f>
        <v>4767.9501767888096</v>
      </c>
      <c r="CT116" s="55">
        <v>0</v>
      </c>
      <c r="CU116" s="10">
        <f>BQ116*$D$172</f>
        <v>36.520983231951867</v>
      </c>
      <c r="CV116" s="30">
        <f>CU116-CT116</f>
        <v>36.520983231951867</v>
      </c>
      <c r="CW116" s="97">
        <f>IF(CV116&gt;1, 1, 0)</f>
        <v>1</v>
      </c>
      <c r="CX116" s="81">
        <f>IF(O116&lt;=0,R116, IF(O116=1,S116, IF(O116=2,T116, IF(O116=3,U116, V116))))</f>
        <v>188.86</v>
      </c>
      <c r="CY116" s="41">
        <f>IF(O116&lt;=0,AF116, IF(O116=1,AG116, IF(O116=2,AH116, IF(O116=3,AI116, AJ116))))</f>
        <v>191.64</v>
      </c>
      <c r="CZ116" s="80">
        <f>IF(O116&gt;=0,Y116, IF(O116=-1,Z116, IF(O116=-2,AA116, IF(O116=-3,AB116,  AC116))))</f>
        <v>197.62</v>
      </c>
      <c r="DA116" s="79">
        <f>IF(O116&gt;=0,AM116, IF(O116=-1,AN116, IF(O116=-2,AO116, IF(O116=-3,AP116, AQ116))))</f>
        <v>199.01</v>
      </c>
      <c r="DB116" s="54">
        <f>IF(C116&gt;0, IF(CV116 &gt;0, CX116, CZ116), IF(CV116&gt;0, CY116, DA116))</f>
        <v>188.86</v>
      </c>
      <c r="DC116" s="43">
        <f>CV116/DB116</f>
        <v>0.19337595696257473</v>
      </c>
      <c r="DD116" s="44">
        <v>0</v>
      </c>
      <c r="DE116" s="10">
        <f>BQ116*$DD$167</f>
        <v>22.614930073393836</v>
      </c>
      <c r="DF116" s="30">
        <f>DE116-DD116</f>
        <v>22.614930073393836</v>
      </c>
      <c r="DG116" s="34">
        <f>DF116*(DF116&lt;&gt;0)</f>
        <v>22.614930073393836</v>
      </c>
      <c r="DH116" s="21">
        <f>DG116/$DG$164</f>
        <v>4.8871363158450136E-3</v>
      </c>
      <c r="DI116" s="89">
        <f>DH116 * $DF$164</f>
        <v>22.614930073393836</v>
      </c>
      <c r="DJ116" s="91">
        <f>DB116</f>
        <v>188.86</v>
      </c>
      <c r="DK116" s="43">
        <f>DI116/DJ116</f>
        <v>0.11974441424014526</v>
      </c>
      <c r="DL116" s="16">
        <f>O116</f>
        <v>0</v>
      </c>
      <c r="DM116" s="53">
        <f>CR116+CT116</f>
        <v>4293</v>
      </c>
      <c r="DN116">
        <f>E116/$E$164</f>
        <v>4.9788093123111134E-3</v>
      </c>
      <c r="DO116">
        <f>MAX(0,K116)</f>
        <v>0.95020197003435003</v>
      </c>
      <c r="DP116">
        <f>DO116/$DO$164</f>
        <v>1.0344293659049278E-2</v>
      </c>
      <c r="DQ116">
        <f>DN116*DP116*BF116</f>
        <v>5.1502265598955348E-5</v>
      </c>
      <c r="DR116">
        <f>DQ116/$DQ$164</f>
        <v>1.3804648057071538E-2</v>
      </c>
      <c r="DS116" s="1">
        <f>$DS$166*DR116</f>
        <v>1095.4986939923481</v>
      </c>
      <c r="DT116" s="55">
        <v>1171</v>
      </c>
      <c r="DU116" s="1">
        <f>DS116-DT116</f>
        <v>-75.50130600765192</v>
      </c>
      <c r="DV116">
        <f>DT116/DS116</f>
        <v>1.0689195764647614</v>
      </c>
    </row>
    <row r="117" spans="1:126" x14ac:dyDescent="0.2">
      <c r="A117" s="24" t="s">
        <v>148</v>
      </c>
      <c r="B117">
        <v>1</v>
      </c>
      <c r="C117">
        <v>1</v>
      </c>
      <c r="D117">
        <v>0.79037800687285198</v>
      </c>
      <c r="E117">
        <v>0.20962199312714699</v>
      </c>
      <c r="F117">
        <v>0.92459016393442595</v>
      </c>
      <c r="G117">
        <v>0.46408839779005501</v>
      </c>
      <c r="H117">
        <v>0.30386740331491702</v>
      </c>
      <c r="I117">
        <v>0.37552807664014198</v>
      </c>
      <c r="J117">
        <v>0.42868702272369802</v>
      </c>
      <c r="K117">
        <v>-0.97697451893804299</v>
      </c>
      <c r="L117">
        <v>-1.5530253241001399</v>
      </c>
      <c r="M117">
        <f>HARMEAN(D117,F117:F117, I117)</f>
        <v>0.59883892191376209</v>
      </c>
      <c r="N117">
        <f>0.6*TAN(3*(1-M117) - 1.5)</f>
        <v>-0.18331428054113008</v>
      </c>
      <c r="O117" s="83">
        <v>0</v>
      </c>
      <c r="P117">
        <v>18.829999999999998</v>
      </c>
      <c r="Q117">
        <v>18.87</v>
      </c>
      <c r="R117">
        <v>18.96</v>
      </c>
      <c r="S117">
        <v>19.09</v>
      </c>
      <c r="T117">
        <v>19.21</v>
      </c>
      <c r="U117">
        <v>19.37</v>
      </c>
      <c r="V117">
        <v>19.600000000000001</v>
      </c>
      <c r="W117" s="72">
        <v>20.61</v>
      </c>
      <c r="X117" s="68">
        <v>20.53</v>
      </c>
      <c r="Y117" s="68">
        <v>20.29</v>
      </c>
      <c r="Z117" s="68">
        <v>20.03</v>
      </c>
      <c r="AA117" s="68">
        <v>19.899999999999999</v>
      </c>
      <c r="AB117" s="68">
        <v>19.739999999999998</v>
      </c>
      <c r="AC117" s="68">
        <v>19.48</v>
      </c>
      <c r="AD117" s="76">
        <v>18.850000000000001</v>
      </c>
      <c r="AE117">
        <v>19.09</v>
      </c>
      <c r="AF117">
        <v>19.190000000000001</v>
      </c>
      <c r="AG117">
        <v>19.28</v>
      </c>
      <c r="AH117">
        <v>19.47</v>
      </c>
      <c r="AI117">
        <v>19.68</v>
      </c>
      <c r="AJ117">
        <v>20.04</v>
      </c>
      <c r="AK117" s="72">
        <v>20.66</v>
      </c>
      <c r="AL117">
        <v>20.43</v>
      </c>
      <c r="AM117">
        <v>20.32</v>
      </c>
      <c r="AN117">
        <v>20.11</v>
      </c>
      <c r="AO117">
        <v>19.899999999999999</v>
      </c>
      <c r="AP117">
        <v>19.68</v>
      </c>
      <c r="AQ117">
        <v>19.41</v>
      </c>
      <c r="AR117">
        <v>19.829999999999998</v>
      </c>
      <c r="AS117" s="87">
        <f>0.5 * (D117-MAX($D$3:$D$163))/(MIN($D$3:$D$163)-MAX($D$3:$D$163)) + 0.75</f>
        <v>0.8559111523611731</v>
      </c>
      <c r="AT117" s="17">
        <f>AZ117^N117</f>
        <v>1</v>
      </c>
      <c r="AU117" s="17">
        <f>(AT117+AV117)/2</f>
        <v>1</v>
      </c>
      <c r="AV117" s="17">
        <f>BD117^N117</f>
        <v>1</v>
      </c>
      <c r="AW117" s="17">
        <f>PERCENTILE($K$2:$K$163, 0.05)</f>
        <v>8.5526163141549191E-2</v>
      </c>
      <c r="AX117" s="17">
        <f>PERCENTILE($K$2:$K$163, 0.95)</f>
        <v>0.95961795254787896</v>
      </c>
      <c r="AY117" s="17">
        <f>MIN(MAX(K117,AW117), AX117)</f>
        <v>8.5526163141549191E-2</v>
      </c>
      <c r="AZ117" s="17">
        <f>AY117-$AY$164+1</f>
        <v>1</v>
      </c>
      <c r="BA117" s="17">
        <f>PERCENTILE($L$2:$L$163, 0.02)</f>
        <v>-0.71261264336762919</v>
      </c>
      <c r="BB117" s="17">
        <f>PERCENTILE($L$2:$L$163, 0.98)</f>
        <v>1.6035625674371927</v>
      </c>
      <c r="BC117" s="17">
        <f>MIN(MAX(L117,BA117), BB117)</f>
        <v>-0.71261264336762919</v>
      </c>
      <c r="BD117" s="17">
        <f>BC117-$BC$164 + 1</f>
        <v>1</v>
      </c>
      <c r="BE117" s="1">
        <v>1</v>
      </c>
      <c r="BF117" s="15">
        <v>1</v>
      </c>
      <c r="BG117" s="15">
        <v>1</v>
      </c>
      <c r="BH117" s="16">
        <v>1</v>
      </c>
      <c r="BI117" s="12">
        <f>(AZ117^4)*AV117*BE117</f>
        <v>1</v>
      </c>
      <c r="BJ117" s="12">
        <f>(BD117^4) *AT117*BF117</f>
        <v>1</v>
      </c>
      <c r="BK117" s="12">
        <f>(BD117^4)*AU117*BG117*BH117</f>
        <v>1</v>
      </c>
      <c r="BL117" s="12">
        <f>MIN(BI117, 0.05*BI$164)</f>
        <v>1</v>
      </c>
      <c r="BM117" s="12">
        <f>MIN(BJ117, 0.05*BJ$164)</f>
        <v>1</v>
      </c>
      <c r="BN117" s="12">
        <f>MIN(BK117, 0.05*BK$164)</f>
        <v>1</v>
      </c>
      <c r="BO117" s="9">
        <f>BL117/$BL$164</f>
        <v>2.7735924446479752E-3</v>
      </c>
      <c r="BP117" s="9">
        <f>BM117/$BM$164</f>
        <v>3.8487108205767642E-4</v>
      </c>
      <c r="BQ117" s="45">
        <f>BN117/$BN$164</f>
        <v>2.795132598651246E-4</v>
      </c>
      <c r="BR117" s="16">
        <f>O117</f>
        <v>0</v>
      </c>
      <c r="BS117" s="55">
        <v>119</v>
      </c>
      <c r="BT117" s="10">
        <f>$D$170*BO117</f>
        <v>290.7432702782952</v>
      </c>
      <c r="BU117" s="14">
        <f>BT117-BS117</f>
        <v>171.7432702782952</v>
      </c>
      <c r="BV117" s="94">
        <f>IF(BU117&gt;1, 1, 0)</f>
        <v>1</v>
      </c>
      <c r="BW117" s="81">
        <f>IF(O117&lt;=0,P117, IF(O117=1,Q117, IF(O117=2,R117, IF(O117=3,S117, IF(O117-4,T117, IF(O117=5, U117, V117))))))</f>
        <v>18.829999999999998</v>
      </c>
      <c r="BX117" s="41">
        <f>IF(O117&lt;=0,AD117, IF(O117=1,AE117, IF(O117=2,AF117, IF(O117=3,AG117, IF(O117=4,AH117, IF(O117=5, AI117, AJ117))))))</f>
        <v>18.850000000000001</v>
      </c>
      <c r="BY117" s="80">
        <f>IF(O117&gt;=0,W117, IF(O117=-1,X117, IF(O117=-2,Y117, IF(O117=-3,Z117, IF(O117=-4,AA117, IF(O117=-5, AB117, AC117))))))</f>
        <v>20.61</v>
      </c>
      <c r="BZ117" s="79">
        <f>IF(O117&gt;=0,AK117, IF(O117=-1,AL117, IF(O117=-2,AM117, IF(O117=-3,AN117, IF(O117=-4,AO117, IF(O117=-5, AP117, AQ117))))))</f>
        <v>20.66</v>
      </c>
      <c r="CA117" s="54">
        <f>IF(C117&gt;0, IF(BU117 &gt;0, BW117, BY117), IF(BU117&gt;0, BX117, BZ117))</f>
        <v>18.829999999999998</v>
      </c>
      <c r="CB117" s="1">
        <f>BU117/CA117</f>
        <v>9.1207259839774402</v>
      </c>
      <c r="CC117" s="42">
        <f>BS117/BT117</f>
        <v>0.40929580205276961</v>
      </c>
      <c r="CD117" s="55">
        <v>20</v>
      </c>
      <c r="CE117" s="55">
        <v>476</v>
      </c>
      <c r="CF117" s="55">
        <v>0</v>
      </c>
      <c r="CG117" s="6">
        <f>SUM(CD117:CF117)</f>
        <v>496</v>
      </c>
      <c r="CH117" s="10">
        <f>BP117*$D$169</f>
        <v>55.678037064134898</v>
      </c>
      <c r="CI117" s="1">
        <f>CH117-CG117</f>
        <v>-440.32196293586509</v>
      </c>
      <c r="CJ117" s="97">
        <f>IF(CI117&gt;1, 1, 0)</f>
        <v>0</v>
      </c>
      <c r="CK117" s="81">
        <f>IF(O117&lt;=0,Q117, IF(O117=1,R117, IF(O117=2,S117, IF(O117=3,T117, IF(O117=4,U117,V117)))))</f>
        <v>18.87</v>
      </c>
      <c r="CL117" s="41">
        <f>IF(O117&lt;=0,AE117, IF(O117=1,AF117, IF(O117=2,AG117, IF(O117=3,AH117, IF(O117=4,AI117,AJ117)))))</f>
        <v>19.09</v>
      </c>
      <c r="CM117" s="80">
        <f>IF(O117&gt;=0,X117, IF(O117=-1,Y117, IF(O117=-2,Z117, IF(O117=-3,AA117, IF(O117=-4,AB117, AC117)))))</f>
        <v>20.53</v>
      </c>
      <c r="CN117" s="79">
        <f>IF(O117&gt;=0,AL117, IF(O117=-1,AM117, IF(O117=-2,AN117, IF(O117=-3,AO117, IF(O117=-4,AP117, AQ117)))))</f>
        <v>20.43</v>
      </c>
      <c r="CO117" s="54">
        <f>IF(C117&gt;0, IF(CI117 &gt;0, CK117, CM117), IF(CI117&gt;0, CL117, CN117))</f>
        <v>20.53</v>
      </c>
      <c r="CP117" s="1">
        <f>CI117/CO117</f>
        <v>-21.447733216554557</v>
      </c>
      <c r="CQ117" s="42">
        <f>CG117/CH117</f>
        <v>8.9083600312393063</v>
      </c>
      <c r="CR117" s="11">
        <f>BS117+CG117+CT117</f>
        <v>655</v>
      </c>
      <c r="CS117" s="47">
        <f>BT117+CH117+CU117</f>
        <v>348.51007639181103</v>
      </c>
      <c r="CT117" s="55">
        <v>40</v>
      </c>
      <c r="CU117" s="10">
        <f>BQ117*$D$172</f>
        <v>2.0887690493808924</v>
      </c>
      <c r="CV117" s="30">
        <f>CU117-CT117</f>
        <v>-37.911230950619107</v>
      </c>
      <c r="CW117" s="97">
        <f>IF(CV117&gt;1, 1, 0)</f>
        <v>0</v>
      </c>
      <c r="CX117" s="81">
        <f>IF(O117&lt;=0,R117, IF(O117=1,S117, IF(O117=2,T117, IF(O117=3,U117, V117))))</f>
        <v>18.96</v>
      </c>
      <c r="CY117" s="41">
        <f>IF(O117&lt;=0,AF117, IF(O117=1,AG117, IF(O117=2,AH117, IF(O117=3,AI117, AJ117))))</f>
        <v>19.190000000000001</v>
      </c>
      <c r="CZ117" s="80">
        <f>IF(O117&gt;=0,Y117, IF(O117=-1,Z117, IF(O117=-2,AA117, IF(O117=-3,AB117,  AC117))))</f>
        <v>20.29</v>
      </c>
      <c r="DA117" s="79">
        <f>IF(O117&gt;=0,AM117, IF(O117=-1,AN117, IF(O117=-2,AO117, IF(O117=-3,AP117, AQ117))))</f>
        <v>20.32</v>
      </c>
      <c r="DB117" s="54">
        <f>IF(C117&gt;0, IF(CV117 &gt;0, CX117, CZ117), IF(CV117&gt;0, CY117, DA117))</f>
        <v>20.29</v>
      </c>
      <c r="DC117" s="43">
        <f>CV117/DB117</f>
        <v>-1.86846875064658</v>
      </c>
      <c r="DD117" s="44">
        <v>0</v>
      </c>
      <c r="DE117" s="10">
        <f>BQ117*$DD$167</f>
        <v>1.293430839230272</v>
      </c>
      <c r="DF117" s="30">
        <f>DE117-DD117</f>
        <v>1.293430839230272</v>
      </c>
      <c r="DG117" s="34">
        <f>DF117*(DF117&lt;&gt;0)</f>
        <v>1.293430839230272</v>
      </c>
      <c r="DH117" s="21">
        <f>DG117/$DG$164</f>
        <v>2.7951325986512476E-4</v>
      </c>
      <c r="DI117" s="89">
        <f>DH117 * $DF$164</f>
        <v>1.293430839230272</v>
      </c>
      <c r="DJ117" s="91">
        <f>DB117</f>
        <v>20.29</v>
      </c>
      <c r="DK117" s="43">
        <f>DI117/DJ117</f>
        <v>6.3747207453438745E-2</v>
      </c>
      <c r="DL117" s="16">
        <f>O117</f>
        <v>0</v>
      </c>
      <c r="DM117" s="53">
        <f>CR117+CT117</f>
        <v>695</v>
      </c>
      <c r="DN117">
        <f>E117/$E$164</f>
        <v>4.2754514442078385E-3</v>
      </c>
      <c r="DO117">
        <f>MAX(0,K117)</f>
        <v>0</v>
      </c>
      <c r="DP117">
        <f>DO117/$DO$164</f>
        <v>0</v>
      </c>
      <c r="DQ117">
        <f>DN117*DP117*BF117</f>
        <v>0</v>
      </c>
      <c r="DR117">
        <f>DQ117/$DQ$164</f>
        <v>0</v>
      </c>
      <c r="DS117" s="1">
        <f>$DS$166*DR117</f>
        <v>0</v>
      </c>
      <c r="DT117" s="55">
        <v>0</v>
      </c>
      <c r="DU117" s="1">
        <f>DS117-DT117</f>
        <v>0</v>
      </c>
      <c r="DV117" t="e">
        <f>DT117/DS117</f>
        <v>#DIV/0!</v>
      </c>
    </row>
    <row r="118" spans="1:126" x14ac:dyDescent="0.2">
      <c r="A118" s="24" t="s">
        <v>219</v>
      </c>
      <c r="B118">
        <v>1</v>
      </c>
      <c r="C118">
        <v>1</v>
      </c>
      <c r="D118">
        <v>0.466640031961646</v>
      </c>
      <c r="E118">
        <v>0.53335996803835395</v>
      </c>
      <c r="F118">
        <v>0.79022646007151298</v>
      </c>
      <c r="G118">
        <v>0.436272461345591</v>
      </c>
      <c r="H118">
        <v>0.17467613873798499</v>
      </c>
      <c r="I118">
        <v>0.27605504702063499</v>
      </c>
      <c r="J118">
        <v>0.38807620810530502</v>
      </c>
      <c r="K118">
        <v>0.73353613906446602</v>
      </c>
      <c r="L118">
        <v>1.2604231000475401</v>
      </c>
      <c r="M118">
        <f>HARMEAN(D118,F118:F118, I118)</f>
        <v>0.4266875783680964</v>
      </c>
      <c r="N118">
        <f>0.6*TAN(3*(1-M118) - 1.5)</f>
        <v>0.13413213013740369</v>
      </c>
      <c r="O118" s="83">
        <v>0</v>
      </c>
      <c r="P118">
        <v>221.74</v>
      </c>
      <c r="Q118">
        <v>222.57</v>
      </c>
      <c r="R118">
        <v>222.94</v>
      </c>
      <c r="S118">
        <v>223.87</v>
      </c>
      <c r="T118">
        <v>224.31</v>
      </c>
      <c r="U118">
        <v>224.75</v>
      </c>
      <c r="V118">
        <v>226.25</v>
      </c>
      <c r="W118" s="72">
        <v>229.22</v>
      </c>
      <c r="X118" s="68">
        <v>227.82</v>
      </c>
      <c r="Y118" s="68">
        <v>227.14</v>
      </c>
      <c r="Z118" s="68">
        <v>226.94</v>
      </c>
      <c r="AA118" s="68">
        <v>225.84</v>
      </c>
      <c r="AB118" s="68">
        <v>224.96</v>
      </c>
      <c r="AC118" s="68">
        <v>222.35</v>
      </c>
      <c r="AD118" s="76">
        <v>221.37</v>
      </c>
      <c r="AE118">
        <v>221.6</v>
      </c>
      <c r="AF118">
        <v>222.01</v>
      </c>
      <c r="AG118">
        <v>222.55</v>
      </c>
      <c r="AH118">
        <v>223.85</v>
      </c>
      <c r="AI118">
        <v>225.41</v>
      </c>
      <c r="AJ118">
        <v>226.14</v>
      </c>
      <c r="AK118" s="72">
        <v>229.01</v>
      </c>
      <c r="AL118">
        <v>227.3</v>
      </c>
      <c r="AM118">
        <v>226.75</v>
      </c>
      <c r="AN118">
        <v>226.37</v>
      </c>
      <c r="AO118">
        <v>225.31</v>
      </c>
      <c r="AP118">
        <v>224.32</v>
      </c>
      <c r="AQ118">
        <v>223.61</v>
      </c>
      <c r="AR118">
        <v>224.59</v>
      </c>
      <c r="AS118" s="87">
        <f>0.5 * (D118-MAX($D$3:$D$163))/(MIN($D$3:$D$163)-MAX($D$3:$D$163)) + 0.75</f>
        <v>1.019479208720226</v>
      </c>
      <c r="AT118" s="17">
        <f>AZ118^N118</f>
        <v>1.0693042304136409</v>
      </c>
      <c r="AU118" s="17">
        <f>(AT118+AV118)/2</f>
        <v>1.1133359434273635</v>
      </c>
      <c r="AV118" s="17">
        <f>BD118^N118</f>
        <v>1.1573676564410862</v>
      </c>
      <c r="AW118" s="17">
        <f>PERCENTILE($K$2:$K$163, 0.05)</f>
        <v>8.5526163141549191E-2</v>
      </c>
      <c r="AX118" s="17">
        <f>PERCENTILE($K$2:$K$163, 0.95)</f>
        <v>0.95961795254787896</v>
      </c>
      <c r="AY118" s="17">
        <f>MIN(MAX(K118,AW118), AX118)</f>
        <v>0.73353613906446602</v>
      </c>
      <c r="AZ118" s="17">
        <f>AY118-$AY$164+1</f>
        <v>1.6480099759229168</v>
      </c>
      <c r="BA118" s="17">
        <f>PERCENTILE($L$2:$L$163, 0.02)</f>
        <v>-0.71261264336762919</v>
      </c>
      <c r="BB118" s="17">
        <f>PERCENTILE($L$2:$L$163, 0.98)</f>
        <v>1.6035625674371927</v>
      </c>
      <c r="BC118" s="17">
        <f>MIN(MAX(L118,BA118), BB118)</f>
        <v>1.2604231000475401</v>
      </c>
      <c r="BD118" s="17">
        <f>BC118-$BC$164 + 1</f>
        <v>2.9730357434151693</v>
      </c>
      <c r="BE118" s="1">
        <v>0</v>
      </c>
      <c r="BF118" s="15">
        <v>1</v>
      </c>
      <c r="BG118" s="15">
        <v>1</v>
      </c>
      <c r="BH118" s="16">
        <v>1</v>
      </c>
      <c r="BI118" s="12">
        <f>(AZ118^4)*AV118*BE118</f>
        <v>0</v>
      </c>
      <c r="BJ118" s="12">
        <f>(BD118^4) *AT118*BF118</f>
        <v>83.54141120530447</v>
      </c>
      <c r="BK118" s="12">
        <f>(BD118^4)*AU118*BG118*BH118</f>
        <v>86.981471889933403</v>
      </c>
      <c r="BL118" s="12">
        <f>MIN(BI118, 0.05*BI$164)</f>
        <v>0</v>
      </c>
      <c r="BM118" s="12">
        <f>MIN(BJ118, 0.05*BJ$164)</f>
        <v>83.54141120530447</v>
      </c>
      <c r="BN118" s="12">
        <f>MIN(BK118, 0.05*BK$164)</f>
        <v>86.981471889933403</v>
      </c>
      <c r="BO118" s="9">
        <f>BL118/$BL$164</f>
        <v>0</v>
      </c>
      <c r="BP118" s="9">
        <f>BM118/$BM$164</f>
        <v>3.2152673327210828E-2</v>
      </c>
      <c r="BQ118" s="45">
        <f>BN118/$BN$164</f>
        <v>2.4312474755821985E-2</v>
      </c>
      <c r="BR118" s="16">
        <f>O118</f>
        <v>0</v>
      </c>
      <c r="BS118" s="55">
        <v>0</v>
      </c>
      <c r="BT118" s="10">
        <f>$D$170*BO118</f>
        <v>0</v>
      </c>
      <c r="BU118" s="14">
        <f>BT118-BS118</f>
        <v>0</v>
      </c>
      <c r="BV118" s="94">
        <f>IF(BU118&gt;1, 1, 0)</f>
        <v>0</v>
      </c>
      <c r="BW118" s="81">
        <f>IF(O118&lt;=0,P118, IF(O118=1,Q118, IF(O118=2,R118, IF(O118=3,S118, IF(O118-4,T118, IF(O118=5, U118, V118))))))</f>
        <v>221.74</v>
      </c>
      <c r="BX118" s="41">
        <f>IF(O118&lt;=0,AD118, IF(O118=1,AE118, IF(O118=2,AF118, IF(O118=3,AG118, IF(O118=4,AH118, IF(O118=5, AI118, AJ118))))))</f>
        <v>221.37</v>
      </c>
      <c r="BY118" s="80">
        <f>IF(O118&gt;=0,W118, IF(O118=-1,X118, IF(O118=-2,Y118, IF(O118=-3,Z118, IF(O118=-4,AA118, IF(O118=-5, AB118, AC118))))))</f>
        <v>229.22</v>
      </c>
      <c r="BZ118" s="79">
        <f>IF(O118&gt;=0,AK118, IF(O118=-1,AL118, IF(O118=-2,AM118, IF(O118=-3,AN118, IF(O118=-4,AO118, IF(O118=-5, AP118, AQ118))))))</f>
        <v>229.01</v>
      </c>
      <c r="CA118" s="54">
        <f>IF(C118&gt;0, IF(BU118 &gt;0, BW118, BY118), IF(BU118&gt;0, BX118, BZ118))</f>
        <v>229.22</v>
      </c>
      <c r="CB118" s="1">
        <f>BU118/CA118</f>
        <v>0</v>
      </c>
      <c r="CC118" s="42" t="e">
        <f>BS118/BT118</f>
        <v>#DIV/0!</v>
      </c>
      <c r="CD118" s="55">
        <v>0</v>
      </c>
      <c r="CE118" s="55">
        <v>0</v>
      </c>
      <c r="CF118" s="55">
        <v>0</v>
      </c>
      <c r="CG118" s="6">
        <f>SUM(CD118:CF118)</f>
        <v>0</v>
      </c>
      <c r="CH118" s="10">
        <f>BP118*$D$169</f>
        <v>4651.4217894790772</v>
      </c>
      <c r="CI118" s="1">
        <f>CH118-CG118</f>
        <v>4651.4217894790772</v>
      </c>
      <c r="CJ118" s="97">
        <f>IF(CI118&gt;1, 1, 0)</f>
        <v>1</v>
      </c>
      <c r="CK118" s="81">
        <f>IF(O118&lt;=0,Q118, IF(O118=1,R118, IF(O118=2,S118, IF(O118=3,T118, IF(O118=4,U118,V118)))))</f>
        <v>222.57</v>
      </c>
      <c r="CL118" s="41">
        <f>IF(O118&lt;=0,AE118, IF(O118=1,AF118, IF(O118=2,AG118, IF(O118=3,AH118, IF(O118=4,AI118,AJ118)))))</f>
        <v>221.6</v>
      </c>
      <c r="CM118" s="80">
        <f>IF(O118&gt;=0,X118, IF(O118=-1,Y118, IF(O118=-2,Z118, IF(O118=-3,AA118, IF(O118=-4,AB118, AC118)))))</f>
        <v>227.82</v>
      </c>
      <c r="CN118" s="79">
        <f>IF(O118&gt;=0,AL118, IF(O118=-1,AM118, IF(O118=-2,AN118, IF(O118=-3,AO118, IF(O118=-4,AP118, AQ118)))))</f>
        <v>227.3</v>
      </c>
      <c r="CO118" s="54">
        <f>IF(C118&gt;0, IF(CI118 &gt;0, CK118, CM118), IF(CI118&gt;0, CL118, CN118))</f>
        <v>222.57</v>
      </c>
      <c r="CP118" s="1">
        <f>CI118/CO118</f>
        <v>20.898691600301376</v>
      </c>
      <c r="CQ118" s="42">
        <f>CG118/CH118</f>
        <v>0</v>
      </c>
      <c r="CR118" s="11">
        <f>BS118+CG118+CT118</f>
        <v>0</v>
      </c>
      <c r="CS118" s="47">
        <f>BT118+CH118+CU118</f>
        <v>4833.105995832364</v>
      </c>
      <c r="CT118" s="55">
        <v>0</v>
      </c>
      <c r="CU118" s="10">
        <f>BQ118*$D$172</f>
        <v>181.68420635328701</v>
      </c>
      <c r="CV118" s="30">
        <f>CU118-CT118</f>
        <v>181.68420635328701</v>
      </c>
      <c r="CW118" s="97">
        <f>IF(CV118&gt;1, 1, 0)</f>
        <v>1</v>
      </c>
      <c r="CX118" s="81">
        <f>IF(O118&lt;=0,R118, IF(O118=1,S118, IF(O118=2,T118, IF(O118=3,U118, V118))))</f>
        <v>222.94</v>
      </c>
      <c r="CY118" s="41">
        <f>IF(O118&lt;=0,AF118, IF(O118=1,AG118, IF(O118=2,AH118, IF(O118=3,AI118, AJ118))))</f>
        <v>222.01</v>
      </c>
      <c r="CZ118" s="80">
        <f>IF(O118&gt;=0,Y118, IF(O118=-1,Z118, IF(O118=-2,AA118, IF(O118=-3,AB118,  AC118))))</f>
        <v>227.14</v>
      </c>
      <c r="DA118" s="79">
        <f>IF(O118&gt;=0,AM118, IF(O118=-1,AN118, IF(O118=-2,AO118, IF(O118=-3,AP118, AQ118))))</f>
        <v>226.75</v>
      </c>
      <c r="DB118" s="54">
        <f>IF(C118&gt;0, IF(CV118 &gt;0, CX118, CZ118), IF(CV118&gt;0, CY118, DA118))</f>
        <v>222.94</v>
      </c>
      <c r="DC118" s="43">
        <f>CV118/DB118</f>
        <v>0.81494665090736074</v>
      </c>
      <c r="DD118" s="44">
        <v>0</v>
      </c>
      <c r="DE118" s="10">
        <f>BQ118*$DD$167</f>
        <v>112.50451818408088</v>
      </c>
      <c r="DF118" s="30">
        <f>DE118-DD118</f>
        <v>112.50451818408088</v>
      </c>
      <c r="DG118" s="34">
        <f>DF118*(DF118&lt;&gt;0)</f>
        <v>112.50451818408088</v>
      </c>
      <c r="DH118" s="21">
        <f>DG118/$DG$164</f>
        <v>2.4312474755821999E-2</v>
      </c>
      <c r="DI118" s="89">
        <f>DH118 * $DF$164</f>
        <v>112.50451818408088</v>
      </c>
      <c r="DJ118" s="91">
        <f>DB118</f>
        <v>222.94</v>
      </c>
      <c r="DK118" s="43">
        <f>DI118/DJ118</f>
        <v>0.50464034351879827</v>
      </c>
      <c r="DL118" s="16">
        <f>O118</f>
        <v>0</v>
      </c>
      <c r="DM118" s="53">
        <f>CR118+CT118</f>
        <v>0</v>
      </c>
      <c r="DN118">
        <f>E118/$E$164</f>
        <v>1.0878413145557058E-2</v>
      </c>
      <c r="DO118">
        <f>MAX(0,K118)</f>
        <v>0.73353613906446602</v>
      </c>
      <c r="DP118">
        <f>DO118/$DO$164</f>
        <v>7.9855793518653091E-3</v>
      </c>
      <c r="DQ118">
        <f>DN118*DP118*BF118</f>
        <v>8.6870431396220585E-5</v>
      </c>
      <c r="DR118">
        <f>DQ118/$DQ$164</f>
        <v>2.3284718022484961E-2</v>
      </c>
      <c r="DS118" s="1">
        <f>$DS$166*DR118</f>
        <v>1847.8108299577764</v>
      </c>
      <c r="DT118" s="55">
        <v>225</v>
      </c>
      <c r="DU118" s="1">
        <f>DS118-DT118</f>
        <v>1622.8108299577764</v>
      </c>
      <c r="DV118">
        <f>DT118/DS118</f>
        <v>0.12176571126879984</v>
      </c>
    </row>
    <row r="119" spans="1:126" x14ac:dyDescent="0.2">
      <c r="A119" s="24" t="s">
        <v>165</v>
      </c>
      <c r="B119">
        <v>1</v>
      </c>
      <c r="C119">
        <v>1</v>
      </c>
      <c r="D119">
        <v>0.85692771084337305</v>
      </c>
      <c r="E119">
        <v>0.14307228915662601</v>
      </c>
      <c r="F119">
        <v>0.88971684053651201</v>
      </c>
      <c r="G119">
        <v>0.39983579638751998</v>
      </c>
      <c r="H119">
        <v>0.44663382594417</v>
      </c>
      <c r="I119">
        <v>0.422587495662132</v>
      </c>
      <c r="J119">
        <v>0.46561908338362101</v>
      </c>
      <c r="K119">
        <v>0.59425857644378499</v>
      </c>
      <c r="L119">
        <v>-0.568516645582677</v>
      </c>
      <c r="M119">
        <f>HARMEAN(D119,F119:F119, I119)</f>
        <v>0.64415190716110671</v>
      </c>
      <c r="N119">
        <f>0.6*TAN(3*(1-M119) - 1.5)</f>
        <v>-0.27695797324130977</v>
      </c>
      <c r="O119" s="83">
        <v>0</v>
      </c>
      <c r="P119">
        <v>53.4</v>
      </c>
      <c r="Q119">
        <v>53.82</v>
      </c>
      <c r="R119">
        <v>54.34</v>
      </c>
      <c r="S119">
        <v>54.61</v>
      </c>
      <c r="T119">
        <v>54.98</v>
      </c>
      <c r="U119">
        <v>55.56</v>
      </c>
      <c r="V119">
        <v>55.79</v>
      </c>
      <c r="W119" s="72">
        <v>58.12</v>
      </c>
      <c r="X119" s="68">
        <v>57.41</v>
      </c>
      <c r="Y119" s="68">
        <v>56.94</v>
      </c>
      <c r="Z119" s="68">
        <v>56.52</v>
      </c>
      <c r="AA119" s="68">
        <v>56.23</v>
      </c>
      <c r="AB119" s="68">
        <v>56.09</v>
      </c>
      <c r="AC119" s="68">
        <v>55.74</v>
      </c>
      <c r="AD119" s="76">
        <v>53.53</v>
      </c>
      <c r="AE119">
        <v>53.9</v>
      </c>
      <c r="AF119">
        <v>54.13</v>
      </c>
      <c r="AG119">
        <v>54.6</v>
      </c>
      <c r="AH119">
        <v>55.08</v>
      </c>
      <c r="AI119">
        <v>55.5</v>
      </c>
      <c r="AJ119">
        <v>56.84</v>
      </c>
      <c r="AK119" s="72">
        <v>58.42</v>
      </c>
      <c r="AL119">
        <v>58.01</v>
      </c>
      <c r="AM119">
        <v>57.52</v>
      </c>
      <c r="AN119">
        <v>56.93</v>
      </c>
      <c r="AO119">
        <v>56.28</v>
      </c>
      <c r="AP119">
        <v>56.09</v>
      </c>
      <c r="AQ119">
        <v>55.41</v>
      </c>
      <c r="AR119">
        <v>56.04</v>
      </c>
      <c r="AS119" s="87">
        <f>0.5 * (D119-MAX($D$3:$D$163))/(MIN($D$3:$D$163)-MAX($D$3:$D$163)) + 0.75</f>
        <v>0.82228702861506608</v>
      </c>
      <c r="AT119" s="17">
        <f>AZ119^N119</f>
        <v>0.89234320585060045</v>
      </c>
      <c r="AU119" s="17">
        <f>(AT119+AV119)/2</f>
        <v>0.92787350160591364</v>
      </c>
      <c r="AV119" s="17">
        <f>BD119^N119</f>
        <v>0.96340379736122672</v>
      </c>
      <c r="AW119" s="17">
        <f>PERCENTILE($K$2:$K$163, 0.05)</f>
        <v>8.5526163141549191E-2</v>
      </c>
      <c r="AX119" s="17">
        <f>PERCENTILE($K$2:$K$163, 0.95)</f>
        <v>0.95961795254787896</v>
      </c>
      <c r="AY119" s="17">
        <f>MIN(MAX(K119,AW119), AX119)</f>
        <v>0.59425857644378499</v>
      </c>
      <c r="AZ119" s="17">
        <f>AY119-$AY$164+1</f>
        <v>1.5087324133022357</v>
      </c>
      <c r="BA119" s="17">
        <f>PERCENTILE($L$2:$L$163, 0.02)</f>
        <v>-0.71261264336762919</v>
      </c>
      <c r="BB119" s="17">
        <f>PERCENTILE($L$2:$L$163, 0.98)</f>
        <v>1.6035625674371927</v>
      </c>
      <c r="BC119" s="17">
        <f>MIN(MAX(L119,BA119), BB119)</f>
        <v>-0.568516645582677</v>
      </c>
      <c r="BD119" s="17">
        <f>BC119-$BC$164 + 1</f>
        <v>1.1440959977849521</v>
      </c>
      <c r="BE119" s="1">
        <v>1</v>
      </c>
      <c r="BF119" s="15">
        <v>1</v>
      </c>
      <c r="BG119" s="15">
        <v>1</v>
      </c>
      <c r="BH119" s="16">
        <v>1</v>
      </c>
      <c r="BI119" s="12">
        <f>(AZ119^4)*AV119*BE119</f>
        <v>4.9918006900623535</v>
      </c>
      <c r="BJ119" s="12">
        <f>(BD119^4) *AT119*BF119</f>
        <v>1.5289095270234423</v>
      </c>
      <c r="BK119" s="12">
        <f>(BD119^4)*AU119*BG119*BH119</f>
        <v>1.5897858886319529</v>
      </c>
      <c r="BL119" s="12">
        <f>MIN(BI119, 0.05*BI$164)</f>
        <v>4.9918006900623535</v>
      </c>
      <c r="BM119" s="12">
        <f>MIN(BJ119, 0.05*BJ$164)</f>
        <v>1.5289095270234423</v>
      </c>
      <c r="BN119" s="12">
        <f>MIN(BK119, 0.05*BK$164)</f>
        <v>1.5897858886319529</v>
      </c>
      <c r="BO119" s="9">
        <f>BL119/$BL$164</f>
        <v>1.3845220679145493E-2</v>
      </c>
      <c r="BP119" s="9">
        <f>BM119/$BM$164</f>
        <v>5.8843306403380253E-4</v>
      </c>
      <c r="BQ119" s="45">
        <f>BN119/$BN$164</f>
        <v>4.4436623621909113E-4</v>
      </c>
      <c r="BR119" s="16">
        <f>O119</f>
        <v>0</v>
      </c>
      <c r="BS119" s="55">
        <v>1457</v>
      </c>
      <c r="BT119" s="10">
        <f>$D$170*BO119</f>
        <v>1451.3324572061795</v>
      </c>
      <c r="BU119" s="14">
        <f>BT119-BS119</f>
        <v>-5.6675427938205303</v>
      </c>
      <c r="BV119" s="94">
        <f>IF(BU119&gt;1, 1, 0)</f>
        <v>0</v>
      </c>
      <c r="BW119" s="81">
        <f>IF(O119&lt;=0,P119, IF(O119=1,Q119, IF(O119=2,R119, IF(O119=3,S119, IF(O119-4,T119, IF(O119=5, U119, V119))))))</f>
        <v>53.4</v>
      </c>
      <c r="BX119" s="41">
        <f>IF(O119&lt;=0,AD119, IF(O119=1,AE119, IF(O119=2,AF119, IF(O119=3,AG119, IF(O119=4,AH119, IF(O119=5, AI119, AJ119))))))</f>
        <v>53.53</v>
      </c>
      <c r="BY119" s="80">
        <f>IF(O119&gt;=0,W119, IF(O119=-1,X119, IF(O119=-2,Y119, IF(O119=-3,Z119, IF(O119=-4,AA119, IF(O119=-5, AB119, AC119))))))</f>
        <v>58.12</v>
      </c>
      <c r="BZ119" s="79">
        <f>IF(O119&gt;=0,AK119, IF(O119=-1,AL119, IF(O119=-2,AM119, IF(O119=-3,AN119, IF(O119=-4,AO119, IF(O119=-5, AP119, AQ119))))))</f>
        <v>58.42</v>
      </c>
      <c r="CA119" s="54">
        <f>IF(C119&gt;0, IF(BU119 &gt;0, BW119, BY119), IF(BU119&gt;0, BX119, BZ119))</f>
        <v>58.12</v>
      </c>
      <c r="CB119" s="1">
        <f>BU119/CA119</f>
        <v>-9.7514500926024275E-2</v>
      </c>
      <c r="CC119" s="42">
        <f>BS119/BT119</f>
        <v>1.0039050617008392</v>
      </c>
      <c r="CD119" s="55">
        <v>112</v>
      </c>
      <c r="CE119" s="55">
        <v>0</v>
      </c>
      <c r="CF119" s="55">
        <v>0</v>
      </c>
      <c r="CG119" s="6">
        <f>SUM(CD119:CF119)</f>
        <v>112</v>
      </c>
      <c r="CH119" s="10">
        <f>BP119*$D$169</f>
        <v>85.126681313320177</v>
      </c>
      <c r="CI119" s="1">
        <f>CH119-CG119</f>
        <v>-26.873318686679823</v>
      </c>
      <c r="CJ119" s="97">
        <f>IF(CI119&gt;1, 1, 0)</f>
        <v>0</v>
      </c>
      <c r="CK119" s="81">
        <f>IF(O119&lt;=0,Q119, IF(O119=1,R119, IF(O119=2,S119, IF(O119=3,T119, IF(O119=4,U119,V119)))))</f>
        <v>53.82</v>
      </c>
      <c r="CL119" s="41">
        <f>IF(O119&lt;=0,AE119, IF(O119=1,AF119, IF(O119=2,AG119, IF(O119=3,AH119, IF(O119=4,AI119,AJ119)))))</f>
        <v>53.9</v>
      </c>
      <c r="CM119" s="80">
        <f>IF(O119&gt;=0,X119, IF(O119=-1,Y119, IF(O119=-2,Z119, IF(O119=-3,AA119, IF(O119=-4,AB119, AC119)))))</f>
        <v>57.41</v>
      </c>
      <c r="CN119" s="79">
        <f>IF(O119&gt;=0,AL119, IF(O119=-1,AM119, IF(O119=-2,AN119, IF(O119=-3,AO119, IF(O119=-4,AP119, AQ119)))))</f>
        <v>58.01</v>
      </c>
      <c r="CO119" s="54">
        <f>IF(C119&gt;0, IF(CI119 &gt;0, CK119, CM119), IF(CI119&gt;0, CL119, CN119))</f>
        <v>57.41</v>
      </c>
      <c r="CP119" s="1">
        <f>CI119/CO119</f>
        <v>-0.46809473413481667</v>
      </c>
      <c r="CQ119" s="42">
        <f>CG119/CH119</f>
        <v>1.3156862016947304</v>
      </c>
      <c r="CR119" s="11">
        <f>BS119+CG119+CT119</f>
        <v>1625</v>
      </c>
      <c r="CS119" s="47">
        <f>BT119+CH119+CU119</f>
        <v>1539.7798340788165</v>
      </c>
      <c r="CT119" s="55">
        <v>56</v>
      </c>
      <c r="CU119" s="10">
        <f>BQ119*$D$172</f>
        <v>3.3206955593169218</v>
      </c>
      <c r="CV119" s="30">
        <f>CU119-CT119</f>
        <v>-52.679304440683076</v>
      </c>
      <c r="CW119" s="97">
        <f>IF(CV119&gt;1, 1, 0)</f>
        <v>0</v>
      </c>
      <c r="CX119" s="81">
        <f>IF(O119&lt;=0,R119, IF(O119=1,S119, IF(O119=2,T119, IF(O119=3,U119, V119))))</f>
        <v>54.34</v>
      </c>
      <c r="CY119" s="41">
        <f>IF(O119&lt;=0,AF119, IF(O119=1,AG119, IF(O119=2,AH119, IF(O119=3,AI119, AJ119))))</f>
        <v>54.13</v>
      </c>
      <c r="CZ119" s="80">
        <f>IF(O119&gt;=0,Y119, IF(O119=-1,Z119, IF(O119=-2,AA119, IF(O119=-3,AB119,  AC119))))</f>
        <v>56.94</v>
      </c>
      <c r="DA119" s="79">
        <f>IF(O119&gt;=0,AM119, IF(O119=-1,AN119, IF(O119=-2,AO119, IF(O119=-3,AP119, AQ119))))</f>
        <v>57.52</v>
      </c>
      <c r="DB119" s="54">
        <f>IF(C119&gt;0, IF(CV119 &gt;0, CX119, CZ119), IF(CV119&gt;0, CY119, DA119))</f>
        <v>56.94</v>
      </c>
      <c r="DC119" s="43">
        <f>CV119/DB119</f>
        <v>-0.92517218898284292</v>
      </c>
      <c r="DD119" s="44">
        <v>0</v>
      </c>
      <c r="DE119" s="10">
        <f>BQ119*$DD$167</f>
        <v>2.0562780961296707</v>
      </c>
      <c r="DF119" s="30">
        <f>DE119-DD119</f>
        <v>2.0562780961296707</v>
      </c>
      <c r="DG119" s="34">
        <f>DF119*(DF119&lt;&gt;0)</f>
        <v>2.0562780961296707</v>
      </c>
      <c r="DH119" s="21">
        <f>DG119/$DG$164</f>
        <v>4.4436623621909135E-4</v>
      </c>
      <c r="DI119" s="89">
        <f>DH119 * $DF$164</f>
        <v>2.0562780961296707</v>
      </c>
      <c r="DJ119" s="91">
        <f>DB119</f>
        <v>56.94</v>
      </c>
      <c r="DK119" s="43">
        <f>DI119/DJ119</f>
        <v>3.6113068073931699E-2</v>
      </c>
      <c r="DL119" s="16">
        <f>O119</f>
        <v>0</v>
      </c>
      <c r="DM119" s="53">
        <f>CR119+CT119</f>
        <v>1681</v>
      </c>
      <c r="DN119">
        <f>E119/$E$164</f>
        <v>2.9181032780744055E-3</v>
      </c>
      <c r="DO119">
        <f>MAX(0,K119)</f>
        <v>0.59425857644378499</v>
      </c>
      <c r="DP119">
        <f>DO119/$DO$164</f>
        <v>6.4693459053982742E-3</v>
      </c>
      <c r="DQ119">
        <f>DN119*DP119*BF119</f>
        <v>1.8878219493539935E-5</v>
      </c>
      <c r="DR119">
        <f>DQ119/$DQ$164</f>
        <v>5.0601109101062955E-3</v>
      </c>
      <c r="DS119" s="1">
        <f>$DS$166*DR119</f>
        <v>401.55640843290149</v>
      </c>
      <c r="DT119" s="55">
        <v>616</v>
      </c>
      <c r="DU119" s="1">
        <f>DS119-DT119</f>
        <v>-214.44359156709851</v>
      </c>
      <c r="DV119">
        <f>DT119/DS119</f>
        <v>1.5340310528325964</v>
      </c>
    </row>
    <row r="120" spans="1:126" x14ac:dyDescent="0.2">
      <c r="A120" s="24" t="s">
        <v>166</v>
      </c>
      <c r="B120">
        <v>1</v>
      </c>
      <c r="C120">
        <v>1</v>
      </c>
      <c r="D120">
        <v>0.91703539823008795</v>
      </c>
      <c r="E120">
        <v>8.2964601769911495E-2</v>
      </c>
      <c r="F120">
        <v>0.92701525054466205</v>
      </c>
      <c r="G120">
        <v>0.75692695214105798</v>
      </c>
      <c r="H120">
        <v>0.45843828715365198</v>
      </c>
      <c r="I120">
        <v>0.589070704958225</v>
      </c>
      <c r="J120">
        <v>0.54349380592317598</v>
      </c>
      <c r="K120">
        <v>0.30449626267249102</v>
      </c>
      <c r="L120">
        <v>0.59299441320341695</v>
      </c>
      <c r="M120">
        <f>HARMEAN(D120,F120:F120, I120)</f>
        <v>0.7758372345925787</v>
      </c>
      <c r="N120">
        <f>0.6*TAN(3*(1-M120) - 1.5)</f>
        <v>-0.65279066282249298</v>
      </c>
      <c r="O120" s="83">
        <v>0</v>
      </c>
      <c r="P120">
        <v>26.9</v>
      </c>
      <c r="Q120">
        <v>27.05</v>
      </c>
      <c r="R120">
        <v>27.12</v>
      </c>
      <c r="S120">
        <v>27.26</v>
      </c>
      <c r="T120">
        <v>27.36</v>
      </c>
      <c r="U120">
        <v>27.79</v>
      </c>
      <c r="V120">
        <v>28.05</v>
      </c>
      <c r="W120" s="72">
        <v>29.17</v>
      </c>
      <c r="X120" s="68">
        <v>29.03</v>
      </c>
      <c r="Y120" s="68">
        <v>28.53</v>
      </c>
      <c r="Z120" s="68">
        <v>28.32</v>
      </c>
      <c r="AA120" s="68">
        <v>28.22</v>
      </c>
      <c r="AB120" s="68">
        <v>27.88</v>
      </c>
      <c r="AC120" s="68">
        <v>27.6</v>
      </c>
      <c r="AD120" s="76">
        <v>26.82</v>
      </c>
      <c r="AE120">
        <v>27.15</v>
      </c>
      <c r="AF120">
        <v>27.36</v>
      </c>
      <c r="AG120">
        <v>27.65</v>
      </c>
      <c r="AH120">
        <v>27.87</v>
      </c>
      <c r="AI120">
        <v>28.06</v>
      </c>
      <c r="AJ120">
        <v>28.51</v>
      </c>
      <c r="AK120" s="72">
        <v>29.38</v>
      </c>
      <c r="AL120">
        <v>29.24</v>
      </c>
      <c r="AM120">
        <v>28.78</v>
      </c>
      <c r="AN120">
        <v>28.57</v>
      </c>
      <c r="AO120">
        <v>28.09</v>
      </c>
      <c r="AP120">
        <v>27.95</v>
      </c>
      <c r="AQ120">
        <v>27.78</v>
      </c>
      <c r="AR120">
        <v>28.04</v>
      </c>
      <c r="AS120" s="87">
        <f>0.5 * (D120-MAX($D$3:$D$163))/(MIN($D$3:$D$163)-MAX($D$3:$D$163)) + 0.75</f>
        <v>0.7919177226948102</v>
      </c>
      <c r="AT120" s="17">
        <f>AZ120^N120</f>
        <v>0.87874838133928501</v>
      </c>
      <c r="AU120" s="17">
        <f>(AT120+AV120)/2</f>
        <v>0.72920673721071383</v>
      </c>
      <c r="AV120" s="17">
        <f>BD120^N120</f>
        <v>0.57966509308214254</v>
      </c>
      <c r="AW120" s="17">
        <f>PERCENTILE($K$2:$K$163, 0.05)</f>
        <v>8.5526163141549191E-2</v>
      </c>
      <c r="AX120" s="17">
        <f>PERCENTILE($K$2:$K$163, 0.95)</f>
        <v>0.95961795254787896</v>
      </c>
      <c r="AY120" s="17">
        <f>MIN(MAX(K120,AW120), AX120)</f>
        <v>0.30449626267249102</v>
      </c>
      <c r="AZ120" s="17">
        <f>AY120-$AY$164+1</f>
        <v>1.2189700995309418</v>
      </c>
      <c r="BA120" s="17">
        <f>PERCENTILE($L$2:$L$163, 0.02)</f>
        <v>-0.71261264336762919</v>
      </c>
      <c r="BB120" s="17">
        <f>PERCENTILE($L$2:$L$163, 0.98)</f>
        <v>1.6035625674371927</v>
      </c>
      <c r="BC120" s="17">
        <f>MIN(MAX(L120,BA120), BB120)</f>
        <v>0.59299441320341695</v>
      </c>
      <c r="BD120" s="17">
        <f>BC120-$BC$164 + 1</f>
        <v>2.3056070565710463</v>
      </c>
      <c r="BE120" s="1">
        <v>1</v>
      </c>
      <c r="BF120" s="15">
        <v>1</v>
      </c>
      <c r="BG120" s="15">
        <v>1</v>
      </c>
      <c r="BH120" s="16">
        <v>1</v>
      </c>
      <c r="BI120" s="12">
        <f>(AZ120^4)*AV120*BE120</f>
        <v>1.2798213758930481</v>
      </c>
      <c r="BJ120" s="12">
        <f>(BD120^4) *AT120*BF120</f>
        <v>24.831657461311494</v>
      </c>
      <c r="BK120" s="12">
        <f>(BD120^4)*AU120*BG120*BH120</f>
        <v>20.605912114796549</v>
      </c>
      <c r="BL120" s="12">
        <f>MIN(BI120, 0.05*BI$164)</f>
        <v>1.2798213758930481</v>
      </c>
      <c r="BM120" s="12">
        <f>MIN(BJ120, 0.05*BJ$164)</f>
        <v>24.831657461311494</v>
      </c>
      <c r="BN120" s="12">
        <f>MIN(BK120, 0.05*BK$164)</f>
        <v>20.605912114796549</v>
      </c>
      <c r="BO120" s="9">
        <f>BL120/$BL$164</f>
        <v>3.5497028986759345E-3</v>
      </c>
      <c r="BP120" s="9">
        <f>BM120/$BM$164</f>
        <v>9.5569868764205281E-3</v>
      </c>
      <c r="BQ120" s="45">
        <f>BN120/$BN$164</f>
        <v>5.7596256677010472E-3</v>
      </c>
      <c r="BR120" s="16">
        <f>O120</f>
        <v>0</v>
      </c>
      <c r="BS120" s="55">
        <v>729</v>
      </c>
      <c r="BT120" s="10">
        <f>$D$170*BO120</f>
        <v>372.09945219921212</v>
      </c>
      <c r="BU120" s="14">
        <f>BT120-BS120</f>
        <v>-356.90054780078788</v>
      </c>
      <c r="BV120" s="94">
        <f>IF(BU120&gt;1, 1, 0)</f>
        <v>0</v>
      </c>
      <c r="BW120" s="81">
        <f>IF(O120&lt;=0,P120, IF(O120=1,Q120, IF(O120=2,R120, IF(O120=3,S120, IF(O120-4,T120, IF(O120=5, U120, V120))))))</f>
        <v>26.9</v>
      </c>
      <c r="BX120" s="41">
        <f>IF(O120&lt;=0,AD120, IF(O120=1,AE120, IF(O120=2,AF120, IF(O120=3,AG120, IF(O120=4,AH120, IF(O120=5, AI120, AJ120))))))</f>
        <v>26.82</v>
      </c>
      <c r="BY120" s="80">
        <f>IF(O120&gt;=0,W120, IF(O120=-1,X120, IF(O120=-2,Y120, IF(O120=-3,Z120, IF(O120=-4,AA120, IF(O120=-5, AB120, AC120))))))</f>
        <v>29.17</v>
      </c>
      <c r="BZ120" s="79">
        <f>IF(O120&gt;=0,AK120, IF(O120=-1,AL120, IF(O120=-2,AM120, IF(O120=-3,AN120, IF(O120=-4,AO120, IF(O120=-5, AP120, AQ120))))))</f>
        <v>29.38</v>
      </c>
      <c r="CA120" s="54">
        <f>IF(C120&gt;0, IF(BU120 &gt;0, BW120, BY120), IF(BU120&gt;0, BX120, BZ120))</f>
        <v>29.17</v>
      </c>
      <c r="CB120" s="1">
        <f>BU120/CA120</f>
        <v>-12.235191902666708</v>
      </c>
      <c r="CC120" s="42">
        <f>BS120/BT120</f>
        <v>1.959153650163701</v>
      </c>
      <c r="CD120" s="55">
        <v>0</v>
      </c>
      <c r="CE120" s="55">
        <v>28</v>
      </c>
      <c r="CF120" s="55">
        <v>0</v>
      </c>
      <c r="CG120" s="6">
        <f>SUM(CD120:CF120)</f>
        <v>28</v>
      </c>
      <c r="CH120" s="10">
        <f>BP120*$D$169</f>
        <v>1382.5779444948032</v>
      </c>
      <c r="CI120" s="1">
        <f>CH120-CG120</f>
        <v>1354.5779444948032</v>
      </c>
      <c r="CJ120" s="97">
        <f>IF(CI120&gt;1, 1, 0)</f>
        <v>1</v>
      </c>
      <c r="CK120" s="81">
        <f>IF(O120&lt;=0,Q120, IF(O120=1,R120, IF(O120=2,S120, IF(O120=3,T120, IF(O120=4,U120,V120)))))</f>
        <v>27.05</v>
      </c>
      <c r="CL120" s="41">
        <f>IF(O120&lt;=0,AE120, IF(O120=1,AF120, IF(O120=2,AG120, IF(O120=3,AH120, IF(O120=4,AI120,AJ120)))))</f>
        <v>27.15</v>
      </c>
      <c r="CM120" s="80">
        <f>IF(O120&gt;=0,X120, IF(O120=-1,Y120, IF(O120=-2,Z120, IF(O120=-3,AA120, IF(O120=-4,AB120, AC120)))))</f>
        <v>29.03</v>
      </c>
      <c r="CN120" s="79">
        <f>IF(O120&gt;=0,AL120, IF(O120=-1,AM120, IF(O120=-2,AN120, IF(O120=-3,AO120, IF(O120=-4,AP120, AQ120)))))</f>
        <v>29.24</v>
      </c>
      <c r="CO120" s="54">
        <f>IF(C120&gt;0, IF(CI120 &gt;0, CK120, CM120), IF(CI120&gt;0, CL120, CN120))</f>
        <v>27.05</v>
      </c>
      <c r="CP120" s="1">
        <f>CI120/CO120</f>
        <v>50.076818650454832</v>
      </c>
      <c r="CQ120" s="42">
        <f>CG120/CH120</f>
        <v>2.0252022760446433E-2</v>
      </c>
      <c r="CR120" s="11">
        <f>BS120+CG120+CT120</f>
        <v>757</v>
      </c>
      <c r="CS120" s="47">
        <f>BT120+CH120+CU120</f>
        <v>1797.7183881536653</v>
      </c>
      <c r="CT120" s="55">
        <v>0</v>
      </c>
      <c r="CU120" s="10">
        <f>BQ120*$D$172</f>
        <v>43.040991459649803</v>
      </c>
      <c r="CV120" s="30">
        <f>CU120-CT120</f>
        <v>43.040991459649803</v>
      </c>
      <c r="CW120" s="97">
        <f>IF(CV120&gt;1, 1, 0)</f>
        <v>1</v>
      </c>
      <c r="CX120" s="81">
        <f>IF(O120&lt;=0,R120, IF(O120=1,S120, IF(O120=2,T120, IF(O120=3,U120, V120))))</f>
        <v>27.12</v>
      </c>
      <c r="CY120" s="41">
        <f>IF(O120&lt;=0,AF120, IF(O120=1,AG120, IF(O120=2,AH120, IF(O120=3,AI120, AJ120))))</f>
        <v>27.36</v>
      </c>
      <c r="CZ120" s="80">
        <f>IF(O120&gt;=0,Y120, IF(O120=-1,Z120, IF(O120=-2,AA120, IF(O120=-3,AB120,  AC120))))</f>
        <v>28.53</v>
      </c>
      <c r="DA120" s="79">
        <f>IF(O120&gt;=0,AM120, IF(O120=-1,AN120, IF(O120=-2,AO120, IF(O120=-3,AP120, AQ120))))</f>
        <v>28.78</v>
      </c>
      <c r="DB120" s="54">
        <f>IF(C120&gt;0, IF(CV120 &gt;0, CX120, CZ120), IF(CV120&gt;0, CY120, DA120))</f>
        <v>27.12</v>
      </c>
      <c r="DC120" s="43">
        <f>CV120/DB120</f>
        <v>1.5870572072142257</v>
      </c>
      <c r="DD120" s="44">
        <v>0</v>
      </c>
      <c r="DE120" s="10">
        <f>BQ120*$DD$167</f>
        <v>26.652322199746532</v>
      </c>
      <c r="DF120" s="30">
        <f>DE120-DD120</f>
        <v>26.652322199746532</v>
      </c>
      <c r="DG120" s="34">
        <f>DF120*(DF120&lt;&gt;0)</f>
        <v>26.652322199746532</v>
      </c>
      <c r="DH120" s="21">
        <f>DG120/$DG$164</f>
        <v>5.7596256677010507E-3</v>
      </c>
      <c r="DI120" s="89">
        <f>DH120 * $DF$164</f>
        <v>26.652322199746532</v>
      </c>
      <c r="DJ120" s="91">
        <f>DB120</f>
        <v>27.12</v>
      </c>
      <c r="DK120" s="43">
        <f>DI120/DJ120</f>
        <v>0.98275524335348563</v>
      </c>
      <c r="DL120" s="16">
        <f>O120</f>
        <v>0</v>
      </c>
      <c r="DM120" s="53">
        <f>CR120+CT120</f>
        <v>757</v>
      </c>
      <c r="DN120">
        <f>E120/$E$164</f>
        <v>1.6921465212867475E-3</v>
      </c>
      <c r="DO120">
        <f>MAX(0,K120)</f>
        <v>0.30449626267249102</v>
      </c>
      <c r="DP120">
        <f>DO120/$DO$164</f>
        <v>3.3148728991304723E-3</v>
      </c>
      <c r="DQ120">
        <f>DN120*DP120*BF120</f>
        <v>5.6092506447713445E-6</v>
      </c>
      <c r="DR120">
        <f>DQ120/$DQ$164</f>
        <v>1.503501450168061E-3</v>
      </c>
      <c r="DS120" s="1">
        <f>$DS$166*DR120</f>
        <v>119.31371725416649</v>
      </c>
      <c r="DT120" s="55">
        <v>0</v>
      </c>
      <c r="DU120" s="1">
        <f>DS120-DT120</f>
        <v>119.31371725416649</v>
      </c>
      <c r="DV120">
        <f>DT120/DS120</f>
        <v>0</v>
      </c>
    </row>
    <row r="121" spans="1:126" x14ac:dyDescent="0.2">
      <c r="A121" s="24" t="s">
        <v>184</v>
      </c>
      <c r="B121">
        <v>1</v>
      </c>
      <c r="C121">
        <v>1</v>
      </c>
      <c r="D121">
        <v>0.59488613663603596</v>
      </c>
      <c r="E121">
        <v>0.40511386336396299</v>
      </c>
      <c r="F121">
        <v>0.71513706793802101</v>
      </c>
      <c r="G121">
        <v>6.6443794400334294E-2</v>
      </c>
      <c r="H121">
        <v>0.42707898035938102</v>
      </c>
      <c r="I121">
        <v>0.168453993611618</v>
      </c>
      <c r="J121">
        <v>0.219133453159916</v>
      </c>
      <c r="K121">
        <v>0.48465006374168401</v>
      </c>
      <c r="L121">
        <v>0.19452141688625499</v>
      </c>
      <c r="M121">
        <f>HARMEAN(D121,F121:F121, I121)</f>
        <v>0.33275411128813226</v>
      </c>
      <c r="N121">
        <f>0.6*TAN(3*(1-M121) - 1.5)</f>
        <v>0.32913654141874477</v>
      </c>
      <c r="O121" s="83">
        <v>0</v>
      </c>
      <c r="P121">
        <v>1.91</v>
      </c>
      <c r="Q121">
        <v>1.93</v>
      </c>
      <c r="R121">
        <v>1.93</v>
      </c>
      <c r="S121">
        <v>1.94</v>
      </c>
      <c r="T121">
        <v>1.95</v>
      </c>
      <c r="U121">
        <v>1.96</v>
      </c>
      <c r="V121">
        <v>1.96</v>
      </c>
      <c r="W121" s="72">
        <v>2.04</v>
      </c>
      <c r="X121" s="68">
        <v>2.0099999999999998</v>
      </c>
      <c r="Y121" s="68">
        <v>2</v>
      </c>
      <c r="Z121" s="68">
        <v>2</v>
      </c>
      <c r="AA121" s="68">
        <v>1.99</v>
      </c>
      <c r="AB121" s="68">
        <v>1.99</v>
      </c>
      <c r="AC121" s="68">
        <v>1.97</v>
      </c>
      <c r="AD121" s="76">
        <v>1.88</v>
      </c>
      <c r="AE121">
        <v>1.9</v>
      </c>
      <c r="AF121">
        <v>1.91</v>
      </c>
      <c r="AG121">
        <v>1.93</v>
      </c>
      <c r="AH121">
        <v>1.94</v>
      </c>
      <c r="AI121">
        <v>1.95</v>
      </c>
      <c r="AJ121">
        <v>2</v>
      </c>
      <c r="AK121" s="72">
        <v>2.04</v>
      </c>
      <c r="AL121">
        <v>2.0299999999999998</v>
      </c>
      <c r="AM121">
        <v>2.0099999999999998</v>
      </c>
      <c r="AN121">
        <v>2</v>
      </c>
      <c r="AO121">
        <v>1.98</v>
      </c>
      <c r="AP121">
        <v>1.96</v>
      </c>
      <c r="AQ121">
        <v>1.96</v>
      </c>
      <c r="AR121">
        <v>1.96</v>
      </c>
      <c r="AS121" s="87">
        <f>0.5 * (D121-MAX($D$3:$D$163))/(MIN($D$3:$D$163)-MAX($D$3:$D$163)) + 0.75</f>
        <v>0.95468308437626204</v>
      </c>
      <c r="AT121" s="17">
        <f>AZ121^N121</f>
        <v>1.1168802136246287</v>
      </c>
      <c r="AU121" s="17">
        <f>(AT121+AV121)/2</f>
        <v>1.1768176509742487</v>
      </c>
      <c r="AV121" s="17">
        <f>BD121^N121</f>
        <v>1.2367550883238687</v>
      </c>
      <c r="AW121" s="17">
        <f>PERCENTILE($K$2:$K$163, 0.05)</f>
        <v>8.5526163141549191E-2</v>
      </c>
      <c r="AX121" s="17">
        <f>PERCENTILE($K$2:$K$163, 0.95)</f>
        <v>0.95961795254787896</v>
      </c>
      <c r="AY121" s="17">
        <f>MIN(MAX(K121,AW121), AX121)</f>
        <v>0.48465006374168401</v>
      </c>
      <c r="AZ121" s="17">
        <f>AY121-$AY$164+1</f>
        <v>1.3991239006001348</v>
      </c>
      <c r="BA121" s="17">
        <f>PERCENTILE($L$2:$L$163, 0.02)</f>
        <v>-0.71261264336762919</v>
      </c>
      <c r="BB121" s="17">
        <f>PERCENTILE($L$2:$L$163, 0.98)</f>
        <v>1.6035625674371927</v>
      </c>
      <c r="BC121" s="17">
        <f>MIN(MAX(L121,BA121), BB121)</f>
        <v>0.19452141688625499</v>
      </c>
      <c r="BD121" s="17">
        <f>BC121-$BC$164 + 1</f>
        <v>1.9071340602538842</v>
      </c>
      <c r="BE121" s="1">
        <v>0</v>
      </c>
      <c r="BF121" s="49">
        <v>0</v>
      </c>
      <c r="BG121" s="49">
        <v>0</v>
      </c>
      <c r="BH121" s="16">
        <v>1</v>
      </c>
      <c r="BI121" s="12">
        <f>(AZ121^4)*AV121*BE121</f>
        <v>0</v>
      </c>
      <c r="BJ121" s="12">
        <f>(BD121^4) *AT121*BF121</f>
        <v>0</v>
      </c>
      <c r="BK121" s="12">
        <f>(BD121^4)*AU121*BG121*BH121</f>
        <v>0</v>
      </c>
      <c r="BL121" s="12">
        <f>MIN(BI121, 0.05*BI$164)</f>
        <v>0</v>
      </c>
      <c r="BM121" s="12">
        <f>MIN(BJ121, 0.05*BJ$164)</f>
        <v>0</v>
      </c>
      <c r="BN121" s="12">
        <f>MIN(BK121, 0.05*BK$164)</f>
        <v>0</v>
      </c>
      <c r="BO121" s="9">
        <f>BL121/$BL$164</f>
        <v>0</v>
      </c>
      <c r="BP121" s="9">
        <f>BM121/$BM$164</f>
        <v>0</v>
      </c>
      <c r="BQ121" s="45">
        <f>BN121/$BN$164</f>
        <v>0</v>
      </c>
      <c r="BR121" s="16">
        <f>O121</f>
        <v>0</v>
      </c>
      <c r="BS121" s="55">
        <v>0</v>
      </c>
      <c r="BT121" s="10">
        <f>$D$170*BO121</f>
        <v>0</v>
      </c>
      <c r="BU121" s="14">
        <f>BT121-BS121</f>
        <v>0</v>
      </c>
      <c r="BV121" s="94">
        <f>IF(BU121&gt;1, 1, 0)</f>
        <v>0</v>
      </c>
      <c r="BW121" s="81">
        <f>IF(O121&lt;=0,P121, IF(O121=1,Q121, IF(O121=2,R121, IF(O121=3,S121, IF(O121-4,T121, IF(O121=5, U121, V121))))))</f>
        <v>1.91</v>
      </c>
      <c r="BX121" s="41">
        <f>IF(O121&lt;=0,AD121, IF(O121=1,AE121, IF(O121=2,AF121, IF(O121=3,AG121, IF(O121=4,AH121, IF(O121=5, AI121, AJ121))))))</f>
        <v>1.88</v>
      </c>
      <c r="BY121" s="80">
        <f>IF(O121&gt;=0,W121, IF(O121=-1,X121, IF(O121=-2,Y121, IF(O121=-3,Z121, IF(O121=-4,AA121, IF(O121=-5, AB121, AC121))))))</f>
        <v>2.04</v>
      </c>
      <c r="BZ121" s="79">
        <f>IF(O121&gt;=0,AK121, IF(O121=-1,AL121, IF(O121=-2,AM121, IF(O121=-3,AN121, IF(O121=-4,AO121, IF(O121=-5, AP121, AQ121))))))</f>
        <v>2.04</v>
      </c>
      <c r="CA121" s="54">
        <f>IF(C121&gt;0, IF(BU121 &gt;0, BW121, BY121), IF(BU121&gt;0, BX121, BZ121))</f>
        <v>2.04</v>
      </c>
      <c r="CB121" s="1">
        <f>BU121/CA121</f>
        <v>0</v>
      </c>
      <c r="CC121" s="42" t="e">
        <f>BS121/BT121</f>
        <v>#DIV/0!</v>
      </c>
      <c r="CD121" s="55">
        <v>1033</v>
      </c>
      <c r="CE121" s="55">
        <v>819</v>
      </c>
      <c r="CF121" s="55">
        <v>0</v>
      </c>
      <c r="CG121" s="6">
        <f>SUM(CD121:CF121)</f>
        <v>1852</v>
      </c>
      <c r="CH121" s="10">
        <f>BP121*$D$169</f>
        <v>0</v>
      </c>
      <c r="CI121" s="1">
        <f>CH121-CG121</f>
        <v>-1852</v>
      </c>
      <c r="CJ121" s="97">
        <f>IF(CI121&gt;1, 1, 0)</f>
        <v>0</v>
      </c>
      <c r="CK121" s="81">
        <f>IF(O121&lt;=0,Q121, IF(O121=1,R121, IF(O121=2,S121, IF(O121=3,T121, IF(O121=4,U121,V121)))))</f>
        <v>1.93</v>
      </c>
      <c r="CL121" s="41">
        <f>IF(O121&lt;=0,AE121, IF(O121=1,AF121, IF(O121=2,AG121, IF(O121=3,AH121, IF(O121=4,AI121,AJ121)))))</f>
        <v>1.9</v>
      </c>
      <c r="CM121" s="80">
        <f>IF(O121&gt;=0,X121, IF(O121=-1,Y121, IF(O121=-2,Z121, IF(O121=-3,AA121, IF(O121=-4,AB121, AC121)))))</f>
        <v>2.0099999999999998</v>
      </c>
      <c r="CN121" s="79">
        <f>IF(O121&gt;=0,AL121, IF(O121=-1,AM121, IF(O121=-2,AN121, IF(O121=-3,AO121, IF(O121=-4,AP121, AQ121)))))</f>
        <v>2.0299999999999998</v>
      </c>
      <c r="CO121" s="54">
        <f>IF(C121&gt;0, IF(CI121 &gt;0, CK121, CM121), IF(CI121&gt;0, CL121, CN121))</f>
        <v>2.0099999999999998</v>
      </c>
      <c r="CP121" s="1">
        <f>CI121/CO121</f>
        <v>-921.3930348258707</v>
      </c>
      <c r="CQ121" s="42" t="e">
        <f>CG121/CH121</f>
        <v>#DIV/0!</v>
      </c>
      <c r="CR121" s="11">
        <f>BS121+CG121+CT121</f>
        <v>1856</v>
      </c>
      <c r="CS121" s="47">
        <f>BT121+CH121+CU121</f>
        <v>0</v>
      </c>
      <c r="CT121" s="55">
        <v>4</v>
      </c>
      <c r="CU121" s="10">
        <f>BQ121*$D$172</f>
        <v>0</v>
      </c>
      <c r="CV121" s="30">
        <f>CU121-CT121</f>
        <v>-4</v>
      </c>
      <c r="CW121" s="97">
        <f>IF(CV121&gt;1, 1, 0)</f>
        <v>0</v>
      </c>
      <c r="CX121" s="81">
        <f>IF(O121&lt;=0,R121, IF(O121=1,S121, IF(O121=2,T121, IF(O121=3,U121, V121))))</f>
        <v>1.93</v>
      </c>
      <c r="CY121" s="41">
        <f>IF(O121&lt;=0,AF121, IF(O121=1,AG121, IF(O121=2,AH121, IF(O121=3,AI121, AJ121))))</f>
        <v>1.91</v>
      </c>
      <c r="CZ121" s="80">
        <f>IF(O121&gt;=0,Y121, IF(O121=-1,Z121, IF(O121=-2,AA121, IF(O121=-3,AB121,  AC121))))</f>
        <v>2</v>
      </c>
      <c r="DA121" s="79">
        <f>IF(O121&gt;=0,AM121, IF(O121=-1,AN121, IF(O121=-2,AO121, IF(O121=-3,AP121, AQ121))))</f>
        <v>2.0099999999999998</v>
      </c>
      <c r="DB121" s="54">
        <f>IF(C121&gt;0, IF(CV121 &gt;0, CX121, CZ121), IF(CV121&gt;0, CY121, DA121))</f>
        <v>2</v>
      </c>
      <c r="DC121" s="43">
        <f>CV121/DB121</f>
        <v>-2</v>
      </c>
      <c r="DD121" s="44">
        <v>0</v>
      </c>
      <c r="DE121" s="10">
        <f>BQ121*$DD$167</f>
        <v>0</v>
      </c>
      <c r="DF121" s="30">
        <f>DE121-DD121</f>
        <v>0</v>
      </c>
      <c r="DG121" s="34">
        <f>DF121*(DF121&lt;&gt;0)</f>
        <v>0</v>
      </c>
      <c r="DH121" s="21">
        <f>DG121/$DG$164</f>
        <v>0</v>
      </c>
      <c r="DI121" s="89">
        <f>DH121 * $DF$164</f>
        <v>0</v>
      </c>
      <c r="DJ121" s="91">
        <f>DB121</f>
        <v>2</v>
      </c>
      <c r="DK121" s="43">
        <f>DI121/DJ121</f>
        <v>0</v>
      </c>
      <c r="DL121" s="16">
        <f>O121</f>
        <v>0</v>
      </c>
      <c r="DM121" s="53">
        <f>CR121+CT121</f>
        <v>1860</v>
      </c>
      <c r="DN121">
        <f>E121/$E$164</f>
        <v>8.2627048161759177E-3</v>
      </c>
      <c r="DO121">
        <f>MAX(0,K121)</f>
        <v>0.48465006374168401</v>
      </c>
      <c r="DP121">
        <f>DO121/$DO$164</f>
        <v>5.2761020702153417E-3</v>
      </c>
      <c r="DQ121">
        <f>DN121*DP121*BF121</f>
        <v>0</v>
      </c>
      <c r="DR121">
        <f>DQ121/$DQ$164</f>
        <v>0</v>
      </c>
      <c r="DS121" s="1">
        <f>$DS$166*DR121</f>
        <v>0</v>
      </c>
      <c r="DT121" s="55">
        <v>0</v>
      </c>
      <c r="DU121" s="1">
        <f>DS121-DT121</f>
        <v>0</v>
      </c>
      <c r="DV121" t="e">
        <f>DT121/DS121</f>
        <v>#DIV/0!</v>
      </c>
    </row>
    <row r="122" spans="1:126" x14ac:dyDescent="0.2">
      <c r="A122" s="24" t="s">
        <v>224</v>
      </c>
      <c r="B122">
        <v>0</v>
      </c>
      <c r="C122">
        <v>0</v>
      </c>
      <c r="D122">
        <v>0.40788415124698302</v>
      </c>
      <c r="E122">
        <v>0.59211584875301604</v>
      </c>
      <c r="F122">
        <v>0.30412164865946301</v>
      </c>
      <c r="G122">
        <v>0.18575010447137399</v>
      </c>
      <c r="H122">
        <v>0.36439615545340498</v>
      </c>
      <c r="I122">
        <v>0.26016653117654698</v>
      </c>
      <c r="J122">
        <v>0.28128681872321198</v>
      </c>
      <c r="K122">
        <v>1.18877060908956</v>
      </c>
      <c r="L122">
        <v>0.63197057753952302</v>
      </c>
      <c r="M122">
        <f>HARMEAN(D122,F122:F122, I122)</f>
        <v>0.3130371728514158</v>
      </c>
      <c r="N122">
        <f>0.6*TAN(3*(1-M122) - 1.5)</f>
        <v>0.37691276295272524</v>
      </c>
      <c r="O122" s="83">
        <v>0</v>
      </c>
      <c r="P122">
        <v>0.55000000000000004</v>
      </c>
      <c r="Q122">
        <v>0.56000000000000005</v>
      </c>
      <c r="R122">
        <v>0.56000000000000005</v>
      </c>
      <c r="S122">
        <v>0.56999999999999995</v>
      </c>
      <c r="T122">
        <v>0.56999999999999995</v>
      </c>
      <c r="U122">
        <v>0.57999999999999996</v>
      </c>
      <c r="V122">
        <v>0.6</v>
      </c>
      <c r="W122" s="72">
        <v>0.63</v>
      </c>
      <c r="X122" s="68">
        <v>0.63</v>
      </c>
      <c r="Y122" s="68">
        <v>0.62</v>
      </c>
      <c r="Z122" s="68">
        <v>0.61</v>
      </c>
      <c r="AA122" s="68">
        <v>0.61</v>
      </c>
      <c r="AB122" s="68">
        <v>0.6</v>
      </c>
      <c r="AC122" s="68">
        <v>0.6</v>
      </c>
      <c r="AD122" s="76">
        <v>0.56000000000000005</v>
      </c>
      <c r="AE122">
        <v>0.56000000000000005</v>
      </c>
      <c r="AF122">
        <v>0.56999999999999995</v>
      </c>
      <c r="AG122">
        <v>0.57999999999999996</v>
      </c>
      <c r="AH122">
        <v>0.57999999999999996</v>
      </c>
      <c r="AI122">
        <v>0.59</v>
      </c>
      <c r="AJ122">
        <v>0.6</v>
      </c>
      <c r="AK122" s="72">
        <v>0.65</v>
      </c>
      <c r="AL122">
        <v>0.64</v>
      </c>
      <c r="AM122">
        <v>0.63</v>
      </c>
      <c r="AN122">
        <v>0.63</v>
      </c>
      <c r="AO122">
        <v>0.62</v>
      </c>
      <c r="AP122">
        <v>0.6</v>
      </c>
      <c r="AQ122">
        <v>0.6</v>
      </c>
      <c r="AR122">
        <v>0.6</v>
      </c>
      <c r="AS122" s="87">
        <f>0.5 * (D122-MAX($D$3:$D$163))/(MIN($D$3:$D$163)-MAX($D$3:$D$163)) + 0.75</f>
        <v>1.0491655166388376</v>
      </c>
      <c r="AT122" s="17">
        <f>AZ122^N122</f>
        <v>1.267121780324459</v>
      </c>
      <c r="AU122" s="17">
        <f>(AT122+AV122)/2</f>
        <v>1.3229310363234399</v>
      </c>
      <c r="AV122" s="17">
        <f>BD122^N122</f>
        <v>1.3787402923224208</v>
      </c>
      <c r="AW122" s="17">
        <f>PERCENTILE($K$2:$K$163, 0.05)</f>
        <v>8.5526163141549191E-2</v>
      </c>
      <c r="AX122" s="17">
        <f>PERCENTILE($K$2:$K$163, 0.95)</f>
        <v>0.95961795254787896</v>
      </c>
      <c r="AY122" s="17">
        <f>MIN(MAX(K122,AW122), AX122)</f>
        <v>0.95961795254787896</v>
      </c>
      <c r="AZ122" s="17">
        <f>AY122-$AY$164+1</f>
        <v>1.8740917894063298</v>
      </c>
      <c r="BA122" s="17">
        <f>PERCENTILE($L$2:$L$163, 0.02)</f>
        <v>-0.71261264336762919</v>
      </c>
      <c r="BB122" s="17">
        <f>PERCENTILE($L$2:$L$163, 0.98)</f>
        <v>1.6035625674371927</v>
      </c>
      <c r="BC122" s="17">
        <f>MIN(MAX(L122,BA122), BB122)</f>
        <v>0.63197057753952302</v>
      </c>
      <c r="BD122" s="17">
        <f>BC122-$BC$164 + 1</f>
        <v>2.3445832209071522</v>
      </c>
      <c r="BE122" s="1">
        <v>0</v>
      </c>
      <c r="BF122" s="49">
        <v>0</v>
      </c>
      <c r="BG122" s="49">
        <v>0</v>
      </c>
      <c r="BH122" s="16">
        <v>1</v>
      </c>
      <c r="BI122" s="12">
        <f>(AZ122^4)*AV122*BE122</f>
        <v>0</v>
      </c>
      <c r="BJ122" s="12">
        <f>(BD122^4) *AT122*BF122</f>
        <v>0</v>
      </c>
      <c r="BK122" s="12">
        <f>(BD122^4)*AU122*BG122*BH122</f>
        <v>0</v>
      </c>
      <c r="BL122" s="12">
        <f>MIN(BI122, 0.05*BI$164)</f>
        <v>0</v>
      </c>
      <c r="BM122" s="12">
        <f>MIN(BJ122, 0.05*BJ$164)</f>
        <v>0</v>
      </c>
      <c r="BN122" s="12">
        <f>MIN(BK122, 0.05*BK$164)</f>
        <v>0</v>
      </c>
      <c r="BO122" s="9">
        <f>BL122/$BL$164</f>
        <v>0</v>
      </c>
      <c r="BP122" s="9">
        <f>BM122/$BM$164</f>
        <v>0</v>
      </c>
      <c r="BQ122" s="45">
        <f>BN122/$BN$164</f>
        <v>0</v>
      </c>
      <c r="BR122" s="16">
        <f>O122</f>
        <v>0</v>
      </c>
      <c r="BS122" s="55">
        <v>0</v>
      </c>
      <c r="BT122" s="10">
        <f>$D$170*BO122</f>
        <v>0</v>
      </c>
      <c r="BU122" s="14">
        <f>BT122-BS122</f>
        <v>0</v>
      </c>
      <c r="BV122" s="94">
        <f>IF(BU122&gt;1, 1, 0)</f>
        <v>0</v>
      </c>
      <c r="BW122" s="81">
        <f>IF(O122&lt;=0,P122, IF(O122=1,Q122, IF(O122=2,R122, IF(O122=3,S122, IF(O122-4,T122, IF(O122=5, U122, V122))))))</f>
        <v>0.55000000000000004</v>
      </c>
      <c r="BX122" s="41">
        <f>IF(O122&lt;=0,AD122, IF(O122=1,AE122, IF(O122=2,AF122, IF(O122=3,AG122, IF(O122=4,AH122, IF(O122=5, AI122, AJ122))))))</f>
        <v>0.56000000000000005</v>
      </c>
      <c r="BY122" s="80">
        <f>IF(O122&gt;=0,W122, IF(O122=-1,X122, IF(O122=-2,Y122, IF(O122=-3,Z122, IF(O122=-4,AA122, IF(O122=-5, AB122, AC122))))))</f>
        <v>0.63</v>
      </c>
      <c r="BZ122" s="79">
        <f>IF(O122&gt;=0,AK122, IF(O122=-1,AL122, IF(O122=-2,AM122, IF(O122=-3,AN122, IF(O122=-4,AO122, IF(O122=-5, AP122, AQ122))))))</f>
        <v>0.65</v>
      </c>
      <c r="CA122" s="54">
        <f>IF(C122&gt;0, IF(BU122 &gt;0, BW122, BY122), IF(BU122&gt;0, BX122, BZ122))</f>
        <v>0.65</v>
      </c>
      <c r="CB122" s="1">
        <f>BU122/CA122</f>
        <v>0</v>
      </c>
      <c r="CC122" s="42" t="e">
        <f>BS122/BT122</f>
        <v>#DIV/0!</v>
      </c>
      <c r="CD122" s="55">
        <v>97</v>
      </c>
      <c r="CE122" s="55">
        <v>0</v>
      </c>
      <c r="CF122" s="55">
        <v>0</v>
      </c>
      <c r="CG122" s="6">
        <f>SUM(CD122:CF122)</f>
        <v>97</v>
      </c>
      <c r="CH122" s="10">
        <f>BP122*$D$169</f>
        <v>0</v>
      </c>
      <c r="CI122" s="1">
        <f>CH122-CG122</f>
        <v>-97</v>
      </c>
      <c r="CJ122" s="97">
        <f>IF(CI122&gt;1, 1, 0)</f>
        <v>0</v>
      </c>
      <c r="CK122" s="81">
        <f>IF(O122&lt;=0,Q122, IF(O122=1,R122, IF(O122=2,S122, IF(O122=3,T122, IF(O122=4,U122,V122)))))</f>
        <v>0.56000000000000005</v>
      </c>
      <c r="CL122" s="41">
        <f>IF(O122&lt;=0,AE122, IF(O122=1,AF122, IF(O122=2,AG122, IF(O122=3,AH122, IF(O122=4,AI122,AJ122)))))</f>
        <v>0.56000000000000005</v>
      </c>
      <c r="CM122" s="80">
        <f>IF(O122&gt;=0,X122, IF(O122=-1,Y122, IF(O122=-2,Z122, IF(O122=-3,AA122, IF(O122=-4,AB122, AC122)))))</f>
        <v>0.63</v>
      </c>
      <c r="CN122" s="79">
        <f>IF(O122&gt;=0,AL122, IF(O122=-1,AM122, IF(O122=-2,AN122, IF(O122=-3,AO122, IF(O122=-4,AP122, AQ122)))))</f>
        <v>0.64</v>
      </c>
      <c r="CO122" s="54">
        <f>IF(C122&gt;0, IF(CI122 &gt;0, CK122, CM122), IF(CI122&gt;0, CL122, CN122))</f>
        <v>0.64</v>
      </c>
      <c r="CP122" s="1">
        <f>CI122/CO122</f>
        <v>-151.5625</v>
      </c>
      <c r="CQ122" s="42" t="e">
        <f>CG122/CH122</f>
        <v>#DIV/0!</v>
      </c>
      <c r="CR122" s="11">
        <f>BS122+CG122+CT122</f>
        <v>99</v>
      </c>
      <c r="CS122" s="47">
        <f>BT122+CH122+CU122</f>
        <v>0</v>
      </c>
      <c r="CT122" s="55">
        <v>2</v>
      </c>
      <c r="CU122" s="10">
        <f>BQ122*$D$172</f>
        <v>0</v>
      </c>
      <c r="CV122" s="30">
        <f>CU122-CT122</f>
        <v>-2</v>
      </c>
      <c r="CW122" s="97">
        <f>IF(CV122&gt;1, 1, 0)</f>
        <v>0</v>
      </c>
      <c r="CX122" s="81">
        <f>IF(O122&lt;=0,R122, IF(O122=1,S122, IF(O122=2,T122, IF(O122=3,U122, V122))))</f>
        <v>0.56000000000000005</v>
      </c>
      <c r="CY122" s="41">
        <f>IF(O122&lt;=0,AF122, IF(O122=1,AG122, IF(O122=2,AH122, IF(O122=3,AI122, AJ122))))</f>
        <v>0.56999999999999995</v>
      </c>
      <c r="CZ122" s="80">
        <f>IF(O122&gt;=0,Y122, IF(O122=-1,Z122, IF(O122=-2,AA122, IF(O122=-3,AB122,  AC122))))</f>
        <v>0.62</v>
      </c>
      <c r="DA122" s="79">
        <f>IF(O122&gt;=0,AM122, IF(O122=-1,AN122, IF(O122=-2,AO122, IF(O122=-3,AP122, AQ122))))</f>
        <v>0.63</v>
      </c>
      <c r="DB122" s="54">
        <f>IF(C122&gt;0, IF(CV122 &gt;0, CX122, CZ122), IF(CV122&gt;0, CY122, DA122))</f>
        <v>0.63</v>
      </c>
      <c r="DC122" s="43">
        <f>CV122/DB122</f>
        <v>-3.1746031746031744</v>
      </c>
      <c r="DD122" s="44">
        <v>0</v>
      </c>
      <c r="DE122" s="10">
        <f>BQ122*$DD$167</f>
        <v>0</v>
      </c>
      <c r="DF122" s="30">
        <f>DE122-DD122</f>
        <v>0</v>
      </c>
      <c r="DG122" s="34">
        <f>DF122*(DF122&lt;&gt;0)</f>
        <v>0</v>
      </c>
      <c r="DH122" s="21">
        <f>DG122/$DG$164</f>
        <v>0</v>
      </c>
      <c r="DI122" s="89">
        <f>DH122 * $DF$164</f>
        <v>0</v>
      </c>
      <c r="DJ122" s="91">
        <f>DB122</f>
        <v>0.63</v>
      </c>
      <c r="DK122" s="43">
        <f>DI122/DJ122</f>
        <v>0</v>
      </c>
      <c r="DL122" s="16">
        <f>O122</f>
        <v>0</v>
      </c>
      <c r="DM122" s="53">
        <f>CR122+CT122</f>
        <v>101</v>
      </c>
      <c r="DN122">
        <f>E122/$E$164</f>
        <v>1.2076798445256191E-2</v>
      </c>
      <c r="DO122">
        <f>MAX(0,K122)</f>
        <v>1.18877060908956</v>
      </c>
      <c r="DP122">
        <f>DO122/$DO$164</f>
        <v>1.2941451040376967E-2</v>
      </c>
      <c r="DQ122">
        <f>DN122*DP122*BF122</f>
        <v>0</v>
      </c>
      <c r="DR122">
        <f>DQ122/$DQ$164</f>
        <v>0</v>
      </c>
      <c r="DS122" s="1">
        <f>$DS$166*DR122</f>
        <v>0</v>
      </c>
      <c r="DT122" s="55">
        <v>0</v>
      </c>
      <c r="DU122" s="1">
        <f>DS122-DT122</f>
        <v>0</v>
      </c>
      <c r="DV122" t="e">
        <f>DT122/DS122</f>
        <v>#DIV/0!</v>
      </c>
    </row>
    <row r="123" spans="1:126" x14ac:dyDescent="0.2">
      <c r="A123" s="24" t="s">
        <v>247</v>
      </c>
      <c r="B123">
        <v>1</v>
      </c>
      <c r="C123">
        <v>1</v>
      </c>
      <c r="D123">
        <v>0.92289252896524099</v>
      </c>
      <c r="E123">
        <v>7.7107471034758193E-2</v>
      </c>
      <c r="F123">
        <v>0.968216130313865</v>
      </c>
      <c r="G123">
        <v>0.73882156289176704</v>
      </c>
      <c r="H123">
        <v>0.590472210614291</v>
      </c>
      <c r="I123">
        <v>0.66049496704381305</v>
      </c>
      <c r="J123">
        <v>0.62581155798557797</v>
      </c>
      <c r="K123">
        <v>0.45597949365927898</v>
      </c>
      <c r="L123">
        <v>0.68914452498779599</v>
      </c>
      <c r="M123">
        <f>HARMEAN(D123,F123:F123, I123)</f>
        <v>0.82635679113667748</v>
      </c>
      <c r="N123">
        <f>0.6*TAN(3*(1-M123) - 1.5)</f>
        <v>-0.8927797596726782</v>
      </c>
      <c r="O123" s="83">
        <v>0</v>
      </c>
      <c r="P123">
        <v>382.24</v>
      </c>
      <c r="Q123">
        <v>383.9</v>
      </c>
      <c r="R123">
        <v>386.91</v>
      </c>
      <c r="S123">
        <v>388.21</v>
      </c>
      <c r="T123">
        <v>389.28</v>
      </c>
      <c r="U123">
        <v>390.1</v>
      </c>
      <c r="V123">
        <v>393.29</v>
      </c>
      <c r="W123" s="72">
        <v>403.56</v>
      </c>
      <c r="X123" s="68">
        <v>400.45</v>
      </c>
      <c r="Y123" s="68">
        <v>398.25</v>
      </c>
      <c r="Z123" s="68">
        <v>396.25</v>
      </c>
      <c r="AA123" s="68">
        <v>395.28</v>
      </c>
      <c r="AB123" s="68">
        <v>390.8</v>
      </c>
      <c r="AC123" s="68">
        <v>388.89</v>
      </c>
      <c r="AD123" s="76">
        <v>384.3</v>
      </c>
      <c r="AE123">
        <v>385.07</v>
      </c>
      <c r="AF123">
        <v>385.81</v>
      </c>
      <c r="AG123">
        <v>386.97</v>
      </c>
      <c r="AH123">
        <v>389.54</v>
      </c>
      <c r="AI123">
        <v>391.98</v>
      </c>
      <c r="AJ123">
        <v>394.58</v>
      </c>
      <c r="AK123" s="72">
        <v>399.94</v>
      </c>
      <c r="AL123">
        <v>397.64</v>
      </c>
      <c r="AM123">
        <v>396.6</v>
      </c>
      <c r="AN123">
        <v>395.83</v>
      </c>
      <c r="AO123">
        <v>394.49</v>
      </c>
      <c r="AP123">
        <v>393.41</v>
      </c>
      <c r="AQ123">
        <v>390.3</v>
      </c>
      <c r="AR123">
        <v>392.29</v>
      </c>
      <c r="AS123" s="87">
        <f>0.5 * (D123-MAX($D$3:$D$163))/(MIN($D$3:$D$163)-MAX($D$3:$D$163)) + 0.75</f>
        <v>0.78895841744045248</v>
      </c>
      <c r="AT123" s="17">
        <f>AZ123^N123</f>
        <v>0.75476259190089812</v>
      </c>
      <c r="AU123" s="17">
        <f>(AT123+AV123)/2</f>
        <v>0.60606821830206037</v>
      </c>
      <c r="AV123" s="17">
        <f>BD123^N123</f>
        <v>0.45737384470322268</v>
      </c>
      <c r="AW123" s="17">
        <f>PERCENTILE($K$2:$K$163, 0.05)</f>
        <v>8.5526163141549191E-2</v>
      </c>
      <c r="AX123" s="17">
        <f>PERCENTILE($K$2:$K$163, 0.95)</f>
        <v>0.95961795254787896</v>
      </c>
      <c r="AY123" s="17">
        <f>MIN(MAX(K123,AW123), AX123)</f>
        <v>0.45597949365927898</v>
      </c>
      <c r="AZ123" s="17">
        <f>AY123-$AY$164+1</f>
        <v>1.3704533305177298</v>
      </c>
      <c r="BA123" s="17">
        <f>PERCENTILE($L$2:$L$163, 0.02)</f>
        <v>-0.71261264336762919</v>
      </c>
      <c r="BB123" s="17">
        <f>PERCENTILE($L$2:$L$163, 0.98)</f>
        <v>1.6035625674371927</v>
      </c>
      <c r="BC123" s="17">
        <f>MIN(MAX(L123,BA123), BB123)</f>
        <v>0.68914452498779599</v>
      </c>
      <c r="BD123" s="17">
        <f>BC123-$BC$164 + 1</f>
        <v>2.4017571683554251</v>
      </c>
      <c r="BE123" s="1">
        <v>0</v>
      </c>
      <c r="BF123" s="15">
        <v>1</v>
      </c>
      <c r="BG123" s="15">
        <v>1</v>
      </c>
      <c r="BH123" s="16">
        <v>1</v>
      </c>
      <c r="BI123" s="12">
        <f>(AZ123^4)*AV123*BE123</f>
        <v>0</v>
      </c>
      <c r="BJ123" s="12">
        <f>(BD123^4) *AT123*BF123</f>
        <v>25.114627988558002</v>
      </c>
      <c r="BK123" s="12">
        <f>(BD123^4)*AU123*BG123*BH123</f>
        <v>20.166841867466289</v>
      </c>
      <c r="BL123" s="12">
        <f>MIN(BI123, 0.05*BI$164)</f>
        <v>0</v>
      </c>
      <c r="BM123" s="12">
        <f>MIN(BJ123, 0.05*BJ$164)</f>
        <v>25.114627988558002</v>
      </c>
      <c r="BN123" s="12">
        <f>MIN(BK123, 0.05*BK$164)</f>
        <v>20.166841867466289</v>
      </c>
      <c r="BO123" s="9">
        <f>BL123/$BL$164</f>
        <v>0</v>
      </c>
      <c r="BP123" s="9">
        <f>BM123/$BM$164</f>
        <v>9.6658940494323241E-3</v>
      </c>
      <c r="BQ123" s="45">
        <f>BN123/$BN$164</f>
        <v>5.6368997115599801E-3</v>
      </c>
      <c r="BR123" s="16">
        <f>O123</f>
        <v>0</v>
      </c>
      <c r="BS123" s="55">
        <v>0</v>
      </c>
      <c r="BT123" s="10">
        <f>$D$170*BO123</f>
        <v>0</v>
      </c>
      <c r="BU123" s="14">
        <f>BT123-BS123</f>
        <v>0</v>
      </c>
      <c r="BV123" s="94">
        <f>IF(BU123&gt;1, 1, 0)</f>
        <v>0</v>
      </c>
      <c r="BW123" s="81">
        <f>IF(O123&lt;=0,P123, IF(O123=1,Q123, IF(O123=2,R123, IF(O123=3,S123, IF(O123-4,T123, IF(O123=5, U123, V123))))))</f>
        <v>382.24</v>
      </c>
      <c r="BX123" s="41">
        <f>IF(O123&lt;=0,AD123, IF(O123=1,AE123, IF(O123=2,AF123, IF(O123=3,AG123, IF(O123=4,AH123, IF(O123=5, AI123, AJ123))))))</f>
        <v>384.3</v>
      </c>
      <c r="BY123" s="80">
        <f>IF(O123&gt;=0,W123, IF(O123=-1,X123, IF(O123=-2,Y123, IF(O123=-3,Z123, IF(O123=-4,AA123, IF(O123=-5, AB123, AC123))))))</f>
        <v>403.56</v>
      </c>
      <c r="BZ123" s="79">
        <f>IF(O123&gt;=0,AK123, IF(O123=-1,AL123, IF(O123=-2,AM123, IF(O123=-3,AN123, IF(O123=-4,AO123, IF(O123=-5, AP123, AQ123))))))</f>
        <v>399.94</v>
      </c>
      <c r="CA123" s="54">
        <f>IF(C123&gt;0, IF(BU123 &gt;0, BW123, BY123), IF(BU123&gt;0, BX123, BZ123))</f>
        <v>403.56</v>
      </c>
      <c r="CB123" s="1">
        <f>BU123/CA123</f>
        <v>0</v>
      </c>
      <c r="CC123" s="42" t="e">
        <f>BS123/BT123</f>
        <v>#DIV/0!</v>
      </c>
      <c r="CD123" s="55">
        <v>392</v>
      </c>
      <c r="CE123" s="55">
        <v>1961</v>
      </c>
      <c r="CF123" s="55">
        <v>0</v>
      </c>
      <c r="CG123" s="6">
        <f>SUM(CD123:CF123)</f>
        <v>2353</v>
      </c>
      <c r="CH123" s="10">
        <f>BP123*$D$169</f>
        <v>1398.3331879988923</v>
      </c>
      <c r="CI123" s="1">
        <f>CH123-CG123</f>
        <v>-954.6668120011077</v>
      </c>
      <c r="CJ123" s="97">
        <f>IF(CI123&gt;1, 1, 0)</f>
        <v>0</v>
      </c>
      <c r="CK123" s="81">
        <f>IF(O123&lt;=0,Q123, IF(O123=1,R123, IF(O123=2,S123, IF(O123=3,T123, IF(O123=4,U123,V123)))))</f>
        <v>383.9</v>
      </c>
      <c r="CL123" s="41">
        <f>IF(O123&lt;=0,AE123, IF(O123=1,AF123, IF(O123=2,AG123, IF(O123=3,AH123, IF(O123=4,AI123,AJ123)))))</f>
        <v>385.07</v>
      </c>
      <c r="CM123" s="80">
        <f>IF(O123&gt;=0,X123, IF(O123=-1,Y123, IF(O123=-2,Z123, IF(O123=-3,AA123, IF(O123=-4,AB123, AC123)))))</f>
        <v>400.45</v>
      </c>
      <c r="CN123" s="79">
        <f>IF(O123&gt;=0,AL123, IF(O123=-1,AM123, IF(O123=-2,AN123, IF(O123=-3,AO123, IF(O123=-4,AP123, AQ123)))))</f>
        <v>397.64</v>
      </c>
      <c r="CO123" s="54">
        <f>IF(C123&gt;0, IF(CI123 &gt;0, CK123, CM123), IF(CI123&gt;0, CL123, CN123))</f>
        <v>400.45</v>
      </c>
      <c r="CP123" s="1">
        <f>CI123/CO123</f>
        <v>-2.3839850468250909</v>
      </c>
      <c r="CQ123" s="42">
        <f>CG123/CH123</f>
        <v>1.6827176957498229</v>
      </c>
      <c r="CR123" s="11">
        <f>BS123+CG123+CT123</f>
        <v>2353</v>
      </c>
      <c r="CS123" s="47">
        <f>BT123+CH123+CU123</f>
        <v>1440.4570631154147</v>
      </c>
      <c r="CT123" s="55">
        <v>0</v>
      </c>
      <c r="CU123" s="10">
        <f>BQ123*$D$172</f>
        <v>42.123875116522342</v>
      </c>
      <c r="CV123" s="30">
        <f>CU123-CT123</f>
        <v>42.123875116522342</v>
      </c>
      <c r="CW123" s="97">
        <f>IF(CV123&gt;1, 1, 0)</f>
        <v>1</v>
      </c>
      <c r="CX123" s="81">
        <f>IF(O123&lt;=0,R123, IF(O123=1,S123, IF(O123=2,T123, IF(O123=3,U123, V123))))</f>
        <v>386.91</v>
      </c>
      <c r="CY123" s="41">
        <f>IF(O123&lt;=0,AF123, IF(O123=1,AG123, IF(O123=2,AH123, IF(O123=3,AI123, AJ123))))</f>
        <v>385.81</v>
      </c>
      <c r="CZ123" s="80">
        <f>IF(O123&gt;=0,Y123, IF(O123=-1,Z123, IF(O123=-2,AA123, IF(O123=-3,AB123,  AC123))))</f>
        <v>398.25</v>
      </c>
      <c r="DA123" s="79">
        <f>IF(O123&gt;=0,AM123, IF(O123=-1,AN123, IF(O123=-2,AO123, IF(O123=-3,AP123, AQ123))))</f>
        <v>396.6</v>
      </c>
      <c r="DB123" s="54">
        <f>IF(C123&gt;0, IF(CV123 &gt;0, CX123, CZ123), IF(CV123&gt;0, CY123, DA123))</f>
        <v>386.91</v>
      </c>
      <c r="DC123" s="43">
        <f>CV123/DB123</f>
        <v>0.10887254171906216</v>
      </c>
      <c r="DD123" s="44">
        <v>0</v>
      </c>
      <c r="DE123" s="10">
        <f>BQ123*$DD$167</f>
        <v>26.084415201261113</v>
      </c>
      <c r="DF123" s="30">
        <f>DE123-DD123</f>
        <v>26.084415201261113</v>
      </c>
      <c r="DG123" s="34">
        <f>DF123*(DF123&lt;&gt;0)</f>
        <v>26.084415201261113</v>
      </c>
      <c r="DH123" s="21">
        <f>DG123/$DG$164</f>
        <v>5.6368997115599836E-3</v>
      </c>
      <c r="DI123" s="89">
        <f>DH123 * $DF$164</f>
        <v>26.084415201261113</v>
      </c>
      <c r="DJ123" s="91">
        <f>DB123</f>
        <v>386.91</v>
      </c>
      <c r="DK123" s="43">
        <f>DI123/DJ123</f>
        <v>6.7417268101783653E-2</v>
      </c>
      <c r="DL123" s="16">
        <f>O123</f>
        <v>0</v>
      </c>
      <c r="DM123" s="53">
        <f>CR123+CT123</f>
        <v>2353</v>
      </c>
      <c r="DN123">
        <f>E123/$E$164</f>
        <v>1.5726844472603069E-3</v>
      </c>
      <c r="DO123">
        <f>MAX(0,K123)</f>
        <v>0.45597949365927898</v>
      </c>
      <c r="DP123">
        <f>DO123/$DO$164</f>
        <v>4.9639823255109303E-3</v>
      </c>
      <c r="DQ123">
        <f>DN123*DP123*BF123</f>
        <v>7.8067777998060899E-6</v>
      </c>
      <c r="DR123">
        <f>DQ123/$DQ$164</f>
        <v>2.092525808966903E-3</v>
      </c>
      <c r="DS123" s="1">
        <f>$DS$166*DR123</f>
        <v>166.05706146157382</v>
      </c>
      <c r="DT123" s="55">
        <v>0</v>
      </c>
      <c r="DU123" s="1">
        <f>DS123-DT123</f>
        <v>166.05706146157382</v>
      </c>
      <c r="DV123">
        <f>DT123/DS123</f>
        <v>0</v>
      </c>
    </row>
    <row r="124" spans="1:126" x14ac:dyDescent="0.2">
      <c r="A124" s="24" t="s">
        <v>268</v>
      </c>
      <c r="B124">
        <v>1</v>
      </c>
      <c r="C124">
        <v>1</v>
      </c>
      <c r="D124">
        <v>0.68917299240910901</v>
      </c>
      <c r="E124">
        <v>0.31082700759088999</v>
      </c>
      <c r="F124">
        <v>0.68375049662296306</v>
      </c>
      <c r="G124">
        <v>0.72335979941495998</v>
      </c>
      <c r="H124">
        <v>0.55328040117007904</v>
      </c>
      <c r="I124">
        <v>0.63263006568658797</v>
      </c>
      <c r="J124">
        <v>0.27153200397518001</v>
      </c>
      <c r="K124">
        <v>0.14515786804554301</v>
      </c>
      <c r="L124">
        <v>0.99760656753390997</v>
      </c>
      <c r="M124">
        <f>HARMEAN(D124,F124:F124, I124)</f>
        <v>0.66752125723453226</v>
      </c>
      <c r="N124">
        <f>0.6*TAN(3*(1-M124) - 1.5)</f>
        <v>-0.32978165179883295</v>
      </c>
      <c r="O124" s="83">
        <v>0</v>
      </c>
      <c r="P124">
        <v>5.72</v>
      </c>
      <c r="Q124">
        <v>5.76</v>
      </c>
      <c r="R124">
        <v>5.77</v>
      </c>
      <c r="S124">
        <v>5.79</v>
      </c>
      <c r="T124">
        <v>5.81</v>
      </c>
      <c r="U124">
        <v>5.87</v>
      </c>
      <c r="V124">
        <v>5.9</v>
      </c>
      <c r="W124" s="72">
        <v>6.02</v>
      </c>
      <c r="X124" s="68">
        <v>5.98</v>
      </c>
      <c r="Y124" s="68">
        <v>5.96</v>
      </c>
      <c r="Z124" s="68">
        <v>5.94</v>
      </c>
      <c r="AA124" s="68">
        <v>5.9</v>
      </c>
      <c r="AB124" s="68">
        <v>5.87</v>
      </c>
      <c r="AC124" s="68">
        <v>5.83</v>
      </c>
      <c r="AD124" s="76">
        <v>5.76</v>
      </c>
      <c r="AE124">
        <v>5.79</v>
      </c>
      <c r="AF124">
        <v>5.83</v>
      </c>
      <c r="AG124">
        <v>5.87</v>
      </c>
      <c r="AH124">
        <v>5.93</v>
      </c>
      <c r="AI124">
        <v>5.94</v>
      </c>
      <c r="AJ124">
        <v>5.99</v>
      </c>
      <c r="AK124" s="72">
        <v>6.12</v>
      </c>
      <c r="AL124">
        <v>6.06</v>
      </c>
      <c r="AM124">
        <v>5.98</v>
      </c>
      <c r="AN124">
        <v>5.93</v>
      </c>
      <c r="AO124">
        <v>5.92</v>
      </c>
      <c r="AP124">
        <v>5.91</v>
      </c>
      <c r="AQ124">
        <v>5.82</v>
      </c>
      <c r="AR124">
        <v>5.87</v>
      </c>
      <c r="AS124" s="87">
        <f>0.5 * (D124-MAX($D$3:$D$163))/(MIN($D$3:$D$163)-MAX($D$3:$D$163)) + 0.75</f>
        <v>0.90704481227291078</v>
      </c>
      <c r="AT124" s="17">
        <f>AZ124^N124</f>
        <v>0.98107986116305579</v>
      </c>
      <c r="AU124" s="17">
        <f>(AT124+AV124)/2</f>
        <v>0.85043267540413803</v>
      </c>
      <c r="AV124" s="17">
        <f>BD124^N124</f>
        <v>0.71978548964522038</v>
      </c>
      <c r="AW124" s="17">
        <f>PERCENTILE($K$2:$K$163, 0.05)</f>
        <v>8.5526163141549191E-2</v>
      </c>
      <c r="AX124" s="17">
        <f>PERCENTILE($K$2:$K$163, 0.95)</f>
        <v>0.95961795254787896</v>
      </c>
      <c r="AY124" s="17">
        <f>MIN(MAX(K124,AW124), AX124)</f>
        <v>0.14515786804554301</v>
      </c>
      <c r="AZ124" s="17">
        <f>AY124-$AY$164+1</f>
        <v>1.0596317049039938</v>
      </c>
      <c r="BA124" s="17">
        <f>PERCENTILE($L$2:$L$163, 0.02)</f>
        <v>-0.71261264336762919</v>
      </c>
      <c r="BB124" s="17">
        <f>PERCENTILE($L$2:$L$163, 0.98)</f>
        <v>1.6035625674371927</v>
      </c>
      <c r="BC124" s="17">
        <f>MIN(MAX(L124,BA124), BB124)</f>
        <v>0.99760656753390997</v>
      </c>
      <c r="BD124" s="17">
        <f>BC124-$BC$164 + 1</f>
        <v>2.7102192109015393</v>
      </c>
      <c r="BE124" s="1">
        <v>0</v>
      </c>
      <c r="BF124" s="50">
        <v>0.5</v>
      </c>
      <c r="BG124" s="15">
        <v>1</v>
      </c>
      <c r="BH124" s="16">
        <v>1</v>
      </c>
      <c r="BI124" s="12">
        <f>(AZ124^4)*AV124*BE124</f>
        <v>0</v>
      </c>
      <c r="BJ124" s="12">
        <f>(BD124^4) *AT124*BF124</f>
        <v>26.466227589510467</v>
      </c>
      <c r="BK124" s="12">
        <f>(BD124^4)*AU124*BG124*BH124</f>
        <v>45.883613817369763</v>
      </c>
      <c r="BL124" s="12">
        <f>MIN(BI124, 0.05*BI$164)</f>
        <v>0</v>
      </c>
      <c r="BM124" s="12">
        <f>MIN(BJ124, 0.05*BJ$164)</f>
        <v>26.466227589510467</v>
      </c>
      <c r="BN124" s="12">
        <f>MIN(BK124, 0.05*BK$164)</f>
        <v>45.883613817369763</v>
      </c>
      <c r="BO124" s="9">
        <f>BL124/$BL$164</f>
        <v>0</v>
      </c>
      <c r="BP124" s="9">
        <f>BM124/$BM$164</f>
        <v>1.0186085650359623E-2</v>
      </c>
      <c r="BQ124" s="45">
        <f>BN124/$BN$164</f>
        <v>1.2825078472485497E-2</v>
      </c>
      <c r="BR124" s="16">
        <f>O124</f>
        <v>0</v>
      </c>
      <c r="BS124" s="55">
        <v>0</v>
      </c>
      <c r="BT124" s="10">
        <f>$D$170*BO124</f>
        <v>0</v>
      </c>
      <c r="BU124" s="14">
        <f>BT124-BS124</f>
        <v>0</v>
      </c>
      <c r="BV124" s="94">
        <f>IF(BU124&gt;1, 1, 0)</f>
        <v>0</v>
      </c>
      <c r="BW124" s="81">
        <f>IF(O124&lt;=0,P124, IF(O124=1,Q124, IF(O124=2,R124, IF(O124=3,S124, IF(O124-4,T124, IF(O124=5, U124, V124))))))</f>
        <v>5.72</v>
      </c>
      <c r="BX124" s="41">
        <f>IF(O124&lt;=0,AD124, IF(O124=1,AE124, IF(O124=2,AF124, IF(O124=3,AG124, IF(O124=4,AH124, IF(O124=5, AI124, AJ124))))))</f>
        <v>5.76</v>
      </c>
      <c r="BY124" s="80">
        <f>IF(O124&gt;=0,W124, IF(O124=-1,X124, IF(O124=-2,Y124, IF(O124=-3,Z124, IF(O124=-4,AA124, IF(O124=-5, AB124, AC124))))))</f>
        <v>6.02</v>
      </c>
      <c r="BZ124" s="79">
        <f>IF(O124&gt;=0,AK124, IF(O124=-1,AL124, IF(O124=-2,AM124, IF(O124=-3,AN124, IF(O124=-4,AO124, IF(O124=-5, AP124, AQ124))))))</f>
        <v>6.12</v>
      </c>
      <c r="CA124" s="54">
        <f>IF(C124&gt;0, IF(BU124 &gt;0, BW124, BY124), IF(BU124&gt;0, BX124, BZ124))</f>
        <v>6.02</v>
      </c>
      <c r="CB124" s="1">
        <f>BU124/CA124</f>
        <v>0</v>
      </c>
      <c r="CC124" s="42" t="e">
        <f>BS124/BT124</f>
        <v>#DIV/0!</v>
      </c>
      <c r="CD124" s="55">
        <v>0</v>
      </c>
      <c r="CE124" s="55">
        <v>0</v>
      </c>
      <c r="CF124" s="55">
        <v>0</v>
      </c>
      <c r="CG124" s="6">
        <f>SUM(CD124:CF124)</f>
        <v>0</v>
      </c>
      <c r="CH124" s="10">
        <f>BP124*$D$169</f>
        <v>1473.5876006765934</v>
      </c>
      <c r="CI124" s="1">
        <f>CH124-CG124</f>
        <v>1473.5876006765934</v>
      </c>
      <c r="CJ124" s="97">
        <f>IF(CI124&gt;1, 1, 0)</f>
        <v>1</v>
      </c>
      <c r="CK124" s="81">
        <f>IF(O124&lt;=0,Q124, IF(O124=1,R124, IF(O124=2,S124, IF(O124=3,T124, IF(O124=4,U124,V124)))))</f>
        <v>5.76</v>
      </c>
      <c r="CL124" s="41">
        <f>IF(O124&lt;=0,AE124, IF(O124=1,AF124, IF(O124=2,AG124, IF(O124=3,AH124, IF(O124=4,AI124,AJ124)))))</f>
        <v>5.79</v>
      </c>
      <c r="CM124" s="80">
        <f>IF(O124&gt;=0,X124, IF(O124=-1,Y124, IF(O124=-2,Z124, IF(O124=-3,AA124, IF(O124=-4,AB124, AC124)))))</f>
        <v>5.98</v>
      </c>
      <c r="CN124" s="79">
        <f>IF(O124&gt;=0,AL124, IF(O124=-1,AM124, IF(O124=-2,AN124, IF(O124=-3,AO124, IF(O124=-4,AP124, AQ124)))))</f>
        <v>6.06</v>
      </c>
      <c r="CO124" s="54">
        <f>IF(C124&gt;0, IF(CI124 &gt;0, CK124, CM124), IF(CI124&gt;0, CL124, CN124))</f>
        <v>5.76</v>
      </c>
      <c r="CP124" s="1">
        <f>CI124/CO124</f>
        <v>255.8311806730197</v>
      </c>
      <c r="CQ124" s="42">
        <f>CG124/CH124</f>
        <v>0</v>
      </c>
      <c r="CR124" s="11">
        <f>BS124+CG124+CT124</f>
        <v>117</v>
      </c>
      <c r="CS124" s="47">
        <f>BT124+CH124+CU124</f>
        <v>1569.4278730920607</v>
      </c>
      <c r="CT124" s="55">
        <v>117</v>
      </c>
      <c r="CU124" s="10">
        <f>BQ124*$D$172</f>
        <v>95.840272415467425</v>
      </c>
      <c r="CV124" s="30">
        <f>CU124-CT124</f>
        <v>-21.159727584532575</v>
      </c>
      <c r="CW124" s="97">
        <f>IF(CV124&gt;1, 1, 0)</f>
        <v>0</v>
      </c>
      <c r="CX124" s="81">
        <f>IF(O124&lt;=0,R124, IF(O124=1,S124, IF(O124=2,T124, IF(O124=3,U124, V124))))</f>
        <v>5.77</v>
      </c>
      <c r="CY124" s="41">
        <f>IF(O124&lt;=0,AF124, IF(O124=1,AG124, IF(O124=2,AH124, IF(O124=3,AI124, AJ124))))</f>
        <v>5.83</v>
      </c>
      <c r="CZ124" s="80">
        <f>IF(O124&gt;=0,Y124, IF(O124=-1,Z124, IF(O124=-2,AA124, IF(O124=-3,AB124,  AC124))))</f>
        <v>5.96</v>
      </c>
      <c r="DA124" s="79">
        <f>IF(O124&gt;=0,AM124, IF(O124=-1,AN124, IF(O124=-2,AO124, IF(O124=-3,AP124, AQ124))))</f>
        <v>5.98</v>
      </c>
      <c r="DB124" s="54">
        <f>IF(C124&gt;0, IF(CV124 &gt;0, CX124, CZ124), IF(CV124&gt;0, CY124, DA124))</f>
        <v>5.96</v>
      </c>
      <c r="DC124" s="43">
        <f>CV124/DB124</f>
        <v>-3.5502898631766064</v>
      </c>
      <c r="DD124" s="44">
        <v>0</v>
      </c>
      <c r="DE124" s="10">
        <f>BQ124*$DD$167</f>
        <v>59.347281126718286</v>
      </c>
      <c r="DF124" s="30">
        <f>DE124-DD124</f>
        <v>59.347281126718286</v>
      </c>
      <c r="DG124" s="34">
        <f>DF124*(DF124&lt;&gt;0)</f>
        <v>59.347281126718286</v>
      </c>
      <c r="DH124" s="21">
        <f>DG124/$DG$164</f>
        <v>1.2825078472485506E-2</v>
      </c>
      <c r="DI124" s="89">
        <f>DH124 * $DF$164</f>
        <v>59.347281126718286</v>
      </c>
      <c r="DJ124" s="91">
        <f>DB124</f>
        <v>5.96</v>
      </c>
      <c r="DK124" s="43">
        <f>DI124/DJ124</f>
        <v>9.9575975044829335</v>
      </c>
      <c r="DL124" s="16">
        <f>O124</f>
        <v>0</v>
      </c>
      <c r="DM124" s="53">
        <f>CR124+CT124</f>
        <v>234</v>
      </c>
      <c r="DN124">
        <f>E124/$E$164</f>
        <v>6.3396295335156295E-3</v>
      </c>
      <c r="DO124">
        <f>MAX(0,K124)</f>
        <v>0.14515786804554301</v>
      </c>
      <c r="DP124">
        <f>DO124/$DO$164</f>
        <v>1.5802488958535214E-3</v>
      </c>
      <c r="DQ124">
        <f>DN124*DP124*BF124</f>
        <v>5.0090962852292241E-6</v>
      </c>
      <c r="DR124">
        <f>DQ124/$DQ$164</f>
        <v>1.3426362995374024E-3</v>
      </c>
      <c r="DS124" s="1">
        <f>$DS$166*DR124</f>
        <v>106.54790376176855</v>
      </c>
      <c r="DT124" s="55">
        <v>0</v>
      </c>
      <c r="DU124" s="1">
        <f>DS124-DT124</f>
        <v>106.54790376176855</v>
      </c>
      <c r="DV124">
        <f>DT124/DS124</f>
        <v>0</v>
      </c>
    </row>
    <row r="125" spans="1:126" x14ac:dyDescent="0.2">
      <c r="A125" s="24" t="s">
        <v>235</v>
      </c>
      <c r="B125">
        <v>1</v>
      </c>
      <c r="C125">
        <v>1</v>
      </c>
      <c r="D125">
        <v>0.88174190970834998</v>
      </c>
      <c r="E125">
        <v>0.11825809029165001</v>
      </c>
      <c r="F125">
        <v>0.974572904251092</v>
      </c>
      <c r="G125">
        <v>0.95716673631424898</v>
      </c>
      <c r="H125">
        <v>0.79147513581278695</v>
      </c>
      <c r="I125">
        <v>0.87038708206165505</v>
      </c>
      <c r="J125">
        <v>0.70031343937351898</v>
      </c>
      <c r="K125">
        <v>0.72385650508988297</v>
      </c>
      <c r="L125">
        <v>1.12521461566449</v>
      </c>
      <c r="M125">
        <f>HARMEAN(D125,F125:F125, I125)</f>
        <v>0.90658452570161407</v>
      </c>
      <c r="N125">
        <f>0.6*TAN(3*(1-M125) - 1.5)</f>
        <v>-1.6384013447266363</v>
      </c>
      <c r="O125" s="83">
        <v>0</v>
      </c>
      <c r="P125">
        <v>107.4</v>
      </c>
      <c r="Q125">
        <v>107.86</v>
      </c>
      <c r="R125">
        <v>107.96</v>
      </c>
      <c r="S125">
        <v>108.18</v>
      </c>
      <c r="T125">
        <v>108.6</v>
      </c>
      <c r="U125">
        <v>108.9</v>
      </c>
      <c r="V125">
        <v>109.59</v>
      </c>
      <c r="W125" s="72">
        <v>110.57</v>
      </c>
      <c r="X125" s="68">
        <v>110.3</v>
      </c>
      <c r="Y125" s="68">
        <v>109.87</v>
      </c>
      <c r="Z125" s="68">
        <v>109.68</v>
      </c>
      <c r="AA125" s="68">
        <v>109.47</v>
      </c>
      <c r="AB125" s="68">
        <v>109.15</v>
      </c>
      <c r="AC125" s="68">
        <v>108.7</v>
      </c>
      <c r="AD125" s="76">
        <v>107.81</v>
      </c>
      <c r="AE125">
        <v>108.04</v>
      </c>
      <c r="AF125">
        <v>108.2</v>
      </c>
      <c r="AG125">
        <v>108.28</v>
      </c>
      <c r="AH125">
        <v>108.83</v>
      </c>
      <c r="AI125">
        <v>109.1</v>
      </c>
      <c r="AJ125">
        <v>110.88</v>
      </c>
      <c r="AK125" s="72">
        <v>110.87</v>
      </c>
      <c r="AL125">
        <v>110.21</v>
      </c>
      <c r="AM125">
        <v>110</v>
      </c>
      <c r="AN125">
        <v>109.74</v>
      </c>
      <c r="AO125">
        <v>109.57</v>
      </c>
      <c r="AP125">
        <v>109.06</v>
      </c>
      <c r="AQ125">
        <v>108.53</v>
      </c>
      <c r="AR125">
        <v>109.02</v>
      </c>
      <c r="AS125" s="87">
        <f>0.5 * (D125-MAX($D$3:$D$163))/(MIN($D$3:$D$163)-MAX($D$3:$D$163)) + 0.75</f>
        <v>0.80974969721437218</v>
      </c>
      <c r="AT125" s="17">
        <f>AZ125^N125</f>
        <v>0.44537346228362124</v>
      </c>
      <c r="AU125" s="17">
        <f>(AT125+AV125)/2</f>
        <v>0.31321770763084045</v>
      </c>
      <c r="AV125" s="17">
        <f>BD125^N125</f>
        <v>0.18106195297805969</v>
      </c>
      <c r="AW125" s="17">
        <f>PERCENTILE($K$2:$K$163, 0.05)</f>
        <v>8.5526163141549191E-2</v>
      </c>
      <c r="AX125" s="17">
        <f>PERCENTILE($K$2:$K$163, 0.95)</f>
        <v>0.95961795254787896</v>
      </c>
      <c r="AY125" s="17">
        <f>MIN(MAX(K125,AW125), AX125)</f>
        <v>0.72385650508988297</v>
      </c>
      <c r="AZ125" s="17">
        <f>AY125-$AY$164+1</f>
        <v>1.6383303419483339</v>
      </c>
      <c r="BA125" s="17">
        <f>PERCENTILE($L$2:$L$163, 0.02)</f>
        <v>-0.71261264336762919</v>
      </c>
      <c r="BB125" s="17">
        <f>PERCENTILE($L$2:$L$163, 0.98)</f>
        <v>1.6035625674371927</v>
      </c>
      <c r="BC125" s="17">
        <f>MIN(MAX(L125,BA125), BB125)</f>
        <v>1.12521461566449</v>
      </c>
      <c r="BD125" s="17">
        <f>BC125-$BC$164 + 1</f>
        <v>2.8378272590321192</v>
      </c>
      <c r="BE125" s="1">
        <v>1</v>
      </c>
      <c r="BF125" s="15">
        <v>1</v>
      </c>
      <c r="BG125" s="15">
        <v>1</v>
      </c>
      <c r="BH125" s="16">
        <v>1</v>
      </c>
      <c r="BI125" s="12">
        <f>(AZ125^4)*AV125*BE125</f>
        <v>1.304467004400796</v>
      </c>
      <c r="BJ125" s="12">
        <f>(BD125^4) *AT125*BF125</f>
        <v>28.884719875166692</v>
      </c>
      <c r="BK125" s="12">
        <f>(BD125^4)*AU125*BG125*BH125</f>
        <v>20.31375129193772</v>
      </c>
      <c r="BL125" s="12">
        <f>MIN(BI125, 0.05*BI$164)</f>
        <v>1.304467004400796</v>
      </c>
      <c r="BM125" s="12">
        <f>MIN(BJ125, 0.05*BJ$164)</f>
        <v>28.884719875166692</v>
      </c>
      <c r="BN125" s="12">
        <f>MIN(BK125, 0.05*BK$164)</f>
        <v>20.31375129193772</v>
      </c>
      <c r="BO125" s="9">
        <f>BL125/$BL$164</f>
        <v>3.6180598276986248E-3</v>
      </c>
      <c r="BP125" s="9">
        <f>BM125/$BM$164</f>
        <v>1.1116893393288276E-2</v>
      </c>
      <c r="BQ125" s="45">
        <f>BN125/$BN$164</f>
        <v>5.6779628436988989E-3</v>
      </c>
      <c r="BR125" s="16">
        <f>O125</f>
        <v>0</v>
      </c>
      <c r="BS125" s="55">
        <v>2507</v>
      </c>
      <c r="BT125" s="10">
        <f>$D$170*BO125</f>
        <v>379.26500282961871</v>
      </c>
      <c r="BU125" s="14">
        <f>BT125-BS125</f>
        <v>-2127.7349971703811</v>
      </c>
      <c r="BV125" s="94">
        <f>IF(BU125&gt;1, 1, 0)</f>
        <v>0</v>
      </c>
      <c r="BW125" s="81">
        <f>IF(O125&lt;=0,P125, IF(O125=1,Q125, IF(O125=2,R125, IF(O125=3,S125, IF(O125-4,T125, IF(O125=5, U125, V125))))))</f>
        <v>107.4</v>
      </c>
      <c r="BX125" s="41">
        <f>IF(O125&lt;=0,AD125, IF(O125=1,AE125, IF(O125=2,AF125, IF(O125=3,AG125, IF(O125=4,AH125, IF(O125=5, AI125, AJ125))))))</f>
        <v>107.81</v>
      </c>
      <c r="BY125" s="80">
        <f>IF(O125&gt;=0,W125, IF(O125=-1,X125, IF(O125=-2,Y125, IF(O125=-3,Z125, IF(O125=-4,AA125, IF(O125=-5, AB125, AC125))))))</f>
        <v>110.57</v>
      </c>
      <c r="BZ125" s="79">
        <f>IF(O125&gt;=0,AK125, IF(O125=-1,AL125, IF(O125=-2,AM125, IF(O125=-3,AN125, IF(O125=-4,AO125, IF(O125=-5, AP125, AQ125))))))</f>
        <v>110.87</v>
      </c>
      <c r="CA125" s="54">
        <f>IF(C125&gt;0, IF(BU125 &gt;0, BW125, BY125), IF(BU125&gt;0, BX125, BZ125))</f>
        <v>110.57</v>
      </c>
      <c r="CB125" s="1">
        <f>BU125/CA125</f>
        <v>-19.243329991592486</v>
      </c>
      <c r="CC125" s="42">
        <f>BS125/BT125</f>
        <v>6.6101538008932677</v>
      </c>
      <c r="CD125" s="55">
        <v>0</v>
      </c>
      <c r="CE125" s="55">
        <v>1635</v>
      </c>
      <c r="CF125" s="55">
        <v>0</v>
      </c>
      <c r="CG125" s="6">
        <f>SUM(CD125:CF125)</f>
        <v>1635</v>
      </c>
      <c r="CH125" s="10">
        <f>BP125*$D$169</f>
        <v>1608.244503796685</v>
      </c>
      <c r="CI125" s="1">
        <f>CH125-CG125</f>
        <v>-26.755496203315033</v>
      </c>
      <c r="CJ125" s="97">
        <f>IF(CI125&gt;1, 1, 0)</f>
        <v>0</v>
      </c>
      <c r="CK125" s="81">
        <f>IF(O125&lt;=0,Q125, IF(O125=1,R125, IF(O125=2,S125, IF(O125=3,T125, IF(O125=4,U125,V125)))))</f>
        <v>107.86</v>
      </c>
      <c r="CL125" s="41">
        <f>IF(O125&lt;=0,AE125, IF(O125=1,AF125, IF(O125=2,AG125, IF(O125=3,AH125, IF(O125=4,AI125,AJ125)))))</f>
        <v>108.04</v>
      </c>
      <c r="CM125" s="80">
        <f>IF(O125&gt;=0,X125, IF(O125=-1,Y125, IF(O125=-2,Z125, IF(O125=-3,AA125, IF(O125=-4,AB125, AC125)))))</f>
        <v>110.3</v>
      </c>
      <c r="CN125" s="79">
        <f>IF(O125&gt;=0,AL125, IF(O125=-1,AM125, IF(O125=-2,AN125, IF(O125=-3,AO125, IF(O125=-4,AP125, AQ125)))))</f>
        <v>110.21</v>
      </c>
      <c r="CO125" s="54">
        <f>IF(C125&gt;0, IF(CI125 &gt;0, CK125, CM125), IF(CI125&gt;0, CL125, CN125))</f>
        <v>110.3</v>
      </c>
      <c r="CP125" s="1">
        <f>CI125/CO125</f>
        <v>-0.24257022849786974</v>
      </c>
      <c r="CQ125" s="42">
        <f>CG125/CH125</f>
        <v>1.0166364605258416</v>
      </c>
      <c r="CR125" s="11">
        <f>BS125+CG125+CT125</f>
        <v>4251</v>
      </c>
      <c r="CS125" s="47">
        <f>BT125+CH125+CU125</f>
        <v>2029.9402416017242</v>
      </c>
      <c r="CT125" s="55">
        <v>109</v>
      </c>
      <c r="CU125" s="10">
        <f>BQ125*$D$172</f>
        <v>42.430734975420627</v>
      </c>
      <c r="CV125" s="30">
        <f>CU125-CT125</f>
        <v>-66.56926502457938</v>
      </c>
      <c r="CW125" s="97">
        <f>IF(CV125&gt;1, 1, 0)</f>
        <v>0</v>
      </c>
      <c r="CX125" s="81">
        <f>IF(O125&lt;=0,R125, IF(O125=1,S125, IF(O125=2,T125, IF(O125=3,U125, V125))))</f>
        <v>107.96</v>
      </c>
      <c r="CY125" s="41">
        <f>IF(O125&lt;=0,AF125, IF(O125=1,AG125, IF(O125=2,AH125, IF(O125=3,AI125, AJ125))))</f>
        <v>108.2</v>
      </c>
      <c r="CZ125" s="80">
        <f>IF(O125&gt;=0,Y125, IF(O125=-1,Z125, IF(O125=-2,AA125, IF(O125=-3,AB125,  AC125))))</f>
        <v>109.87</v>
      </c>
      <c r="DA125" s="79">
        <f>IF(O125&gt;=0,AM125, IF(O125=-1,AN125, IF(O125=-2,AO125, IF(O125=-3,AP125, AQ125))))</f>
        <v>110</v>
      </c>
      <c r="DB125" s="54">
        <f>IF(C125&gt;0, IF(CV125 &gt;0, CX125, CZ125), IF(CV125&gt;0, CY125, DA125))</f>
        <v>109.87</v>
      </c>
      <c r="DC125" s="43">
        <f>CV125/DB125</f>
        <v>-0.60589118981140777</v>
      </c>
      <c r="DD125" s="44">
        <v>0</v>
      </c>
      <c r="DE125" s="10">
        <f>BQ125*$DD$167</f>
        <v>26.274432381446029</v>
      </c>
      <c r="DF125" s="30">
        <f>DE125-DD125</f>
        <v>26.274432381446029</v>
      </c>
      <c r="DG125" s="34">
        <f>DF125*(DF125&lt;&gt;0)</f>
        <v>26.274432381446029</v>
      </c>
      <c r="DH125" s="21">
        <f>DG125/$DG$164</f>
        <v>5.6779628436989023E-3</v>
      </c>
      <c r="DI125" s="89">
        <f>DH125 * $DF$164</f>
        <v>26.274432381446029</v>
      </c>
      <c r="DJ125" s="91">
        <f>DB125</f>
        <v>109.87</v>
      </c>
      <c r="DK125" s="43">
        <f>DI125/DJ125</f>
        <v>0.23914109749199988</v>
      </c>
      <c r="DL125" s="16">
        <f>O125</f>
        <v>0</v>
      </c>
      <c r="DM125" s="53">
        <f>CR125+CT125</f>
        <v>4360</v>
      </c>
      <c r="DN125">
        <f>E125/$E$164</f>
        <v>2.411992727404411E-3</v>
      </c>
      <c r="DO125">
        <f>MAX(0,K125)</f>
        <v>0.72385650508988297</v>
      </c>
      <c r="DP125">
        <f>DO125/$DO$164</f>
        <v>7.8802028324485192E-3</v>
      </c>
      <c r="DQ125">
        <f>DN125*DP125*BF125</f>
        <v>1.9006991922337468E-5</v>
      </c>
      <c r="DR125">
        <f>DQ125/$DQ$164</f>
        <v>5.0946270238797506E-3</v>
      </c>
      <c r="DS125" s="1">
        <f>$DS$166*DR125</f>
        <v>404.29551176999394</v>
      </c>
      <c r="DT125" s="55">
        <v>654</v>
      </c>
      <c r="DU125" s="1">
        <f>DS125-DT125</f>
        <v>-249.70448823000606</v>
      </c>
      <c r="DV125">
        <f>DT125/DS125</f>
        <v>1.6176286428132904</v>
      </c>
    </row>
    <row r="126" spans="1:126" x14ac:dyDescent="0.2">
      <c r="A126" s="19" t="s">
        <v>167</v>
      </c>
      <c r="B126">
        <v>1</v>
      </c>
      <c r="C126">
        <v>1</v>
      </c>
      <c r="D126">
        <v>0.87576219512195097</v>
      </c>
      <c r="E126">
        <v>0.124237804878048</v>
      </c>
      <c r="F126">
        <v>0.93966817496229205</v>
      </c>
      <c r="G126">
        <v>0.30698835274542402</v>
      </c>
      <c r="H126">
        <v>0.64808652246256204</v>
      </c>
      <c r="I126">
        <v>0.44604373548710702</v>
      </c>
      <c r="J126">
        <v>0.50844157584796801</v>
      </c>
      <c r="K126">
        <v>0.73431004706960001</v>
      </c>
      <c r="L126">
        <v>9.9463138823247907E-2</v>
      </c>
      <c r="M126">
        <f>HARMEAN(D126,F126:F126, I126)</f>
        <v>0.67446034592406634</v>
      </c>
      <c r="N126">
        <f>0.6*TAN(3*(1-M126) - 1.5)</f>
        <v>-0.34623599314502163</v>
      </c>
      <c r="O126" s="83">
        <v>0</v>
      </c>
      <c r="P126">
        <v>65.739999999999995</v>
      </c>
      <c r="Q126">
        <v>66.040000000000006</v>
      </c>
      <c r="R126">
        <v>67.319999999999993</v>
      </c>
      <c r="S126">
        <v>67.58</v>
      </c>
      <c r="T126">
        <v>67.83</v>
      </c>
      <c r="U126">
        <v>68.39</v>
      </c>
      <c r="V126">
        <v>69.349999999999994</v>
      </c>
      <c r="W126" s="72">
        <v>71.180000000000007</v>
      </c>
      <c r="X126" s="68">
        <v>70.92</v>
      </c>
      <c r="Y126" s="68">
        <v>70.7</v>
      </c>
      <c r="Z126" s="68">
        <v>69.849999999999994</v>
      </c>
      <c r="AA126" s="68">
        <v>69.239999999999995</v>
      </c>
      <c r="AB126" s="68">
        <v>68.58</v>
      </c>
      <c r="AC126" s="68">
        <v>67.790000000000006</v>
      </c>
      <c r="AD126" s="76">
        <v>65.53</v>
      </c>
      <c r="AE126">
        <v>65.930000000000007</v>
      </c>
      <c r="AF126">
        <v>66.33</v>
      </c>
      <c r="AG126">
        <v>66.739999999999995</v>
      </c>
      <c r="AH126">
        <v>67.06</v>
      </c>
      <c r="AI126">
        <v>69.23</v>
      </c>
      <c r="AJ126">
        <v>73.7</v>
      </c>
      <c r="AK126" s="72">
        <v>71.930000000000007</v>
      </c>
      <c r="AL126">
        <v>71.13</v>
      </c>
      <c r="AM126">
        <v>70.17</v>
      </c>
      <c r="AN126">
        <v>69.900000000000006</v>
      </c>
      <c r="AO126">
        <v>69.239999999999995</v>
      </c>
      <c r="AP126">
        <v>68.98</v>
      </c>
      <c r="AQ126">
        <v>68.55</v>
      </c>
      <c r="AR126">
        <v>68.55</v>
      </c>
      <c r="AS126" s="87">
        <f>0.5 * (D126-MAX($D$3:$D$163))/(MIN($D$3:$D$163)-MAX($D$3:$D$163)) + 0.75</f>
        <v>0.81277093774924436</v>
      </c>
      <c r="AT126" s="17">
        <f>AZ126^N126</f>
        <v>0.84102731085591376</v>
      </c>
      <c r="AU126" s="17">
        <f>(AT126+AV126)/2</f>
        <v>0.82750020565746363</v>
      </c>
      <c r="AV126" s="17">
        <f>BD126^N126</f>
        <v>0.81397310045901339</v>
      </c>
      <c r="AW126" s="17">
        <f>PERCENTILE($K$2:$K$163, 0.05)</f>
        <v>8.5526163141549191E-2</v>
      </c>
      <c r="AX126" s="17">
        <f>PERCENTILE($K$2:$K$163, 0.95)</f>
        <v>0.95961795254787896</v>
      </c>
      <c r="AY126" s="17">
        <f>MIN(MAX(K126,AW126), AX126)</f>
        <v>0.73431004706960001</v>
      </c>
      <c r="AZ126" s="17">
        <f>AY126-$AY$164+1</f>
        <v>1.6487838839280509</v>
      </c>
      <c r="BA126" s="17">
        <f>PERCENTILE($L$2:$L$163, 0.02)</f>
        <v>-0.71261264336762919</v>
      </c>
      <c r="BB126" s="17">
        <f>PERCENTILE($L$2:$L$163, 0.98)</f>
        <v>1.6035625674371927</v>
      </c>
      <c r="BC126" s="17">
        <f>MIN(MAX(L126,BA126), BB126)</f>
        <v>9.9463138823247907E-2</v>
      </c>
      <c r="BD126" s="17">
        <f>BC126-$BC$164 + 1</f>
        <v>1.8120757821908771</v>
      </c>
      <c r="BE126" s="1">
        <v>1</v>
      </c>
      <c r="BF126" s="15">
        <v>1</v>
      </c>
      <c r="BG126" s="15">
        <v>1</v>
      </c>
      <c r="BH126" s="16">
        <v>1</v>
      </c>
      <c r="BI126" s="12">
        <f>(AZ126^4)*AV126*BE126</f>
        <v>6.015406600156755</v>
      </c>
      <c r="BJ126" s="12">
        <f>(BD126^4) *AT126*BF126</f>
        <v>9.0680837766622062</v>
      </c>
      <c r="BK126" s="12">
        <f>(BD126^4)*AU126*BG126*BH126</f>
        <v>8.9222324807388524</v>
      </c>
      <c r="BL126" s="12">
        <f>MIN(BI126, 0.05*BI$164)</f>
        <v>6.015406600156755</v>
      </c>
      <c r="BM126" s="12">
        <f>MIN(BJ126, 0.05*BJ$164)</f>
        <v>9.0680837766622062</v>
      </c>
      <c r="BN126" s="12">
        <f>MIN(BK126, 0.05*BK$164)</f>
        <v>8.9222324807388524</v>
      </c>
      <c r="BO126" s="9">
        <f>BL126/$BL$164</f>
        <v>1.6684286297680338E-2</v>
      </c>
      <c r="BP126" s="9">
        <f>BM126/$BM$164</f>
        <v>3.490043215313644E-3</v>
      </c>
      <c r="BQ126" s="45">
        <f>BN126/$BN$164</f>
        <v>2.4938822859658142E-3</v>
      </c>
      <c r="BR126" s="16">
        <f>O126</f>
        <v>0</v>
      </c>
      <c r="BS126" s="55">
        <v>4798</v>
      </c>
      <c r="BT126" s="10">
        <f>$D$170*BO126</f>
        <v>1748.9389869832162</v>
      </c>
      <c r="BU126" s="14">
        <f>BT126-BS126</f>
        <v>-3049.0610130167838</v>
      </c>
      <c r="BV126" s="94">
        <f>IF(BU126&gt;1, 1, 0)</f>
        <v>0</v>
      </c>
      <c r="BW126" s="81">
        <f>IF(O126&lt;=0,P126, IF(O126=1,Q126, IF(O126=2,R126, IF(O126=3,S126, IF(O126-4,T126, IF(O126=5, U126, V126))))))</f>
        <v>65.739999999999995</v>
      </c>
      <c r="BX126" s="41">
        <f>IF(O126&lt;=0,AD126, IF(O126=1,AE126, IF(O126=2,AF126, IF(O126=3,AG126, IF(O126=4,AH126, IF(O126=5, AI126, AJ126))))))</f>
        <v>65.53</v>
      </c>
      <c r="BY126" s="80">
        <f>IF(O126&gt;=0,W126, IF(O126=-1,X126, IF(O126=-2,Y126, IF(O126=-3,Z126, IF(O126=-4,AA126, IF(O126=-5, AB126, AC126))))))</f>
        <v>71.180000000000007</v>
      </c>
      <c r="BZ126" s="79">
        <f>IF(O126&gt;=0,AK126, IF(O126=-1,AL126, IF(O126=-2,AM126, IF(O126=-3,AN126, IF(O126=-4,AO126, IF(O126=-5, AP126, AQ126))))))</f>
        <v>71.930000000000007</v>
      </c>
      <c r="CA126" s="54">
        <f>IF(C126&gt;0, IF(BU126 &gt;0, BW126, BY126), IF(BU126&gt;0, BX126, BZ126))</f>
        <v>71.180000000000007</v>
      </c>
      <c r="CB126" s="1">
        <f>BU126/CA126</f>
        <v>-42.835923194953409</v>
      </c>
      <c r="CC126" s="42">
        <f>BS126/BT126</f>
        <v>2.7433775767536503</v>
      </c>
      <c r="CD126" s="55">
        <v>1645</v>
      </c>
      <c r="CE126" s="55">
        <v>960</v>
      </c>
      <c r="CF126" s="55">
        <v>0</v>
      </c>
      <c r="CG126" s="6">
        <f>SUM(CD126:CF126)</f>
        <v>2605</v>
      </c>
      <c r="CH126" s="10">
        <f>BP126*$D$169</f>
        <v>504.89310461767866</v>
      </c>
      <c r="CI126" s="1">
        <f>CH126-CG126</f>
        <v>-2100.1068953823215</v>
      </c>
      <c r="CJ126" s="97">
        <f>IF(CI126&gt;1, 1, 0)</f>
        <v>0</v>
      </c>
      <c r="CK126" s="81">
        <f>IF(O126&lt;=0,Q126, IF(O126=1,R126, IF(O126=2,S126, IF(O126=3,T126, IF(O126=4,U126,V126)))))</f>
        <v>66.040000000000006</v>
      </c>
      <c r="CL126" s="41">
        <f>IF(O126&lt;=0,AE126, IF(O126=1,AF126, IF(O126=2,AG126, IF(O126=3,AH126, IF(O126=4,AI126,AJ126)))))</f>
        <v>65.930000000000007</v>
      </c>
      <c r="CM126" s="80">
        <f>IF(O126&gt;=0,X126, IF(O126=-1,Y126, IF(O126=-2,Z126, IF(O126=-3,AA126, IF(O126=-4,AB126, AC126)))))</f>
        <v>70.92</v>
      </c>
      <c r="CN126" s="79">
        <f>IF(O126&gt;=0,AL126, IF(O126=-1,AM126, IF(O126=-2,AN126, IF(O126=-3,AO126, IF(O126=-4,AP126, AQ126)))))</f>
        <v>71.13</v>
      </c>
      <c r="CO126" s="54">
        <f>IF(C126&gt;0, IF(CI126 &gt;0, CK126, CM126), IF(CI126&gt;0, CL126, CN126))</f>
        <v>70.92</v>
      </c>
      <c r="CP126" s="1">
        <f>CI126/CO126</f>
        <v>-29.612336370309102</v>
      </c>
      <c r="CQ126" s="42">
        <f>CG126/CH126</f>
        <v>5.1595079754012287</v>
      </c>
      <c r="CR126" s="11">
        <f>BS126+CG126+CT126</f>
        <v>7540</v>
      </c>
      <c r="CS126" s="47">
        <f>BT126+CH126+CU126</f>
        <v>2272.4685746580431</v>
      </c>
      <c r="CT126" s="55">
        <v>137</v>
      </c>
      <c r="CU126" s="10">
        <f>BQ126*$D$172</f>
        <v>18.636483057148215</v>
      </c>
      <c r="CV126" s="30">
        <f>CU126-CT126</f>
        <v>-118.36351694285179</v>
      </c>
      <c r="CW126" s="97">
        <f>IF(CV126&gt;1, 1, 0)</f>
        <v>0</v>
      </c>
      <c r="CX126" s="81">
        <f>IF(O126&lt;=0,R126, IF(O126=1,S126, IF(O126=2,T126, IF(O126=3,U126, V126))))</f>
        <v>67.319999999999993</v>
      </c>
      <c r="CY126" s="41">
        <f>IF(O126&lt;=0,AF126, IF(O126=1,AG126, IF(O126=2,AH126, IF(O126=3,AI126, AJ126))))</f>
        <v>66.33</v>
      </c>
      <c r="CZ126" s="80">
        <f>IF(O126&gt;=0,Y126, IF(O126=-1,Z126, IF(O126=-2,AA126, IF(O126=-3,AB126,  AC126))))</f>
        <v>70.7</v>
      </c>
      <c r="DA126" s="79">
        <f>IF(O126&gt;=0,AM126, IF(O126=-1,AN126, IF(O126=-2,AO126, IF(O126=-3,AP126, AQ126))))</f>
        <v>70.17</v>
      </c>
      <c r="DB126" s="54">
        <f>IF(C126&gt;0, IF(CV126 &gt;0, CX126, CZ126), IF(CV126&gt;0, CY126, DA126))</f>
        <v>70.7</v>
      </c>
      <c r="DC126" s="43">
        <f>CV126/DB126</f>
        <v>-1.6741657276216659</v>
      </c>
      <c r="DD126" s="44">
        <v>0</v>
      </c>
      <c r="DE126" s="10">
        <f>BQ126*$DD$167</f>
        <v>11.540290645369646</v>
      </c>
      <c r="DF126" s="30">
        <f>DE126-DD126</f>
        <v>11.540290645369646</v>
      </c>
      <c r="DG126" s="34">
        <f>DF126*(DF126&lt;&gt;0)</f>
        <v>11.540290645369646</v>
      </c>
      <c r="DH126" s="21">
        <f>DG126/$DG$164</f>
        <v>2.4938822859658155E-3</v>
      </c>
      <c r="DI126" s="89">
        <f>DH126 * $DF$164</f>
        <v>11.540290645369645</v>
      </c>
      <c r="DJ126" s="91">
        <f>DB126</f>
        <v>70.7</v>
      </c>
      <c r="DK126" s="43">
        <f>DI126/DJ126</f>
        <v>0.16322900488500203</v>
      </c>
      <c r="DL126" s="16">
        <f>O126</f>
        <v>0</v>
      </c>
      <c r="DM126" s="53">
        <f>CR126+CT126</f>
        <v>7677</v>
      </c>
      <c r="DN126">
        <f>E126/$E$164</f>
        <v>2.5339550224049118E-3</v>
      </c>
      <c r="DO126">
        <f>MAX(0,K126)</f>
        <v>0.73431004706960001</v>
      </c>
      <c r="DP126">
        <f>DO126/$DO$164</f>
        <v>7.9940044361344002E-3</v>
      </c>
      <c r="DQ126">
        <f>DN126*DP126*BF126</f>
        <v>2.0256447690069909E-5</v>
      </c>
      <c r="DR126">
        <f>DQ126/$DQ$164</f>
        <v>5.4295306817253256E-3</v>
      </c>
      <c r="DS126" s="1">
        <f>$DS$166*DR126</f>
        <v>430.87253990329339</v>
      </c>
      <c r="DT126" s="55">
        <v>754</v>
      </c>
      <c r="DU126" s="1">
        <f>DS126-DT126</f>
        <v>-323.12746009670661</v>
      </c>
      <c r="DV126">
        <f>DT126/DS126</f>
        <v>1.7499374644975763</v>
      </c>
    </row>
    <row r="127" spans="1:126" x14ac:dyDescent="0.2">
      <c r="A127" s="19" t="s">
        <v>151</v>
      </c>
      <c r="B127">
        <v>1</v>
      </c>
      <c r="C127">
        <v>1</v>
      </c>
      <c r="D127">
        <v>0.95319812792511704</v>
      </c>
      <c r="E127">
        <v>4.68018720748829E-2</v>
      </c>
      <c r="F127">
        <v>0.99276859504132198</v>
      </c>
      <c r="G127">
        <v>0.94208494208494198</v>
      </c>
      <c r="H127">
        <v>0.85107556536127904</v>
      </c>
      <c r="I127">
        <v>0.89542474541598904</v>
      </c>
      <c r="J127">
        <v>0.94284122018071803</v>
      </c>
      <c r="K127">
        <v>1.0093587133231601</v>
      </c>
      <c r="L127">
        <v>-5.0026097433804199E-2</v>
      </c>
      <c r="M127">
        <f>HARMEAN(D127,F127:F127, I127)</f>
        <v>0.94542611267341503</v>
      </c>
      <c r="N127">
        <f>0.6*TAN(3*(1-M127) - 1.5)</f>
        <v>-2.5113626542455365</v>
      </c>
      <c r="O127" s="83">
        <v>-1</v>
      </c>
      <c r="P127">
        <v>48.15</v>
      </c>
      <c r="Q127">
        <v>48.47</v>
      </c>
      <c r="R127">
        <v>48.68</v>
      </c>
      <c r="S127">
        <v>49.1</v>
      </c>
      <c r="T127">
        <v>49.66</v>
      </c>
      <c r="U127">
        <v>50.52</v>
      </c>
      <c r="V127">
        <v>51.93</v>
      </c>
      <c r="W127" s="72">
        <v>52.62</v>
      </c>
      <c r="X127" s="68">
        <v>52</v>
      </c>
      <c r="Y127" s="68">
        <v>51.9</v>
      </c>
      <c r="Z127" s="68">
        <v>50.94</v>
      </c>
      <c r="AA127" s="68">
        <v>50.41</v>
      </c>
      <c r="AB127" s="68">
        <v>50.07</v>
      </c>
      <c r="AC127" s="68">
        <v>49.58</v>
      </c>
      <c r="AD127" s="76">
        <v>48.61</v>
      </c>
      <c r="AE127">
        <v>48.85</v>
      </c>
      <c r="AF127">
        <v>48.92</v>
      </c>
      <c r="AG127">
        <v>49.06</v>
      </c>
      <c r="AH127">
        <v>49.1</v>
      </c>
      <c r="AI127">
        <v>49.96</v>
      </c>
      <c r="AJ127">
        <v>50.45</v>
      </c>
      <c r="AK127" s="72">
        <v>52.3</v>
      </c>
      <c r="AL127">
        <v>51.89</v>
      </c>
      <c r="AM127">
        <v>51.4</v>
      </c>
      <c r="AN127">
        <v>51.16</v>
      </c>
      <c r="AO127">
        <v>50.4</v>
      </c>
      <c r="AP127">
        <v>50.03</v>
      </c>
      <c r="AQ127">
        <v>49.47</v>
      </c>
      <c r="AR127">
        <v>50.08</v>
      </c>
      <c r="AS127" s="87">
        <f>0.5 * (D127-MAX($D$3:$D$163))/(MIN($D$3:$D$163)-MAX($D$3:$D$163)) + 0.75</f>
        <v>0.77364656556387401</v>
      </c>
      <c r="AT127" s="17">
        <f>AZ127^N127</f>
        <v>0.20650150769677342</v>
      </c>
      <c r="AU127" s="17">
        <f>(AT127+AV127)/2</f>
        <v>0.24272712987496531</v>
      </c>
      <c r="AV127" s="17">
        <f>BD127^N127</f>
        <v>0.27895275205315717</v>
      </c>
      <c r="AW127" s="17">
        <f>PERCENTILE($K$2:$K$163, 0.05)</f>
        <v>8.5526163141549191E-2</v>
      </c>
      <c r="AX127" s="17">
        <f>PERCENTILE($K$2:$K$163, 0.95)</f>
        <v>0.95961795254787896</v>
      </c>
      <c r="AY127" s="17">
        <f>MIN(MAX(K127,AW127), AX127)</f>
        <v>0.95961795254787896</v>
      </c>
      <c r="AZ127" s="17">
        <f>AY127-$AY$164+1</f>
        <v>1.8740917894063298</v>
      </c>
      <c r="BA127" s="17">
        <f>PERCENTILE($L$2:$L$163, 0.02)</f>
        <v>-0.71261264336762919</v>
      </c>
      <c r="BB127" s="17">
        <f>PERCENTILE($L$2:$L$163, 0.98)</f>
        <v>1.6035625674371927</v>
      </c>
      <c r="BC127" s="17">
        <f>MIN(MAX(L127,BA127), BB127)</f>
        <v>-5.0026097433804199E-2</v>
      </c>
      <c r="BD127" s="17">
        <f>BC127-$BC$164 + 1</f>
        <v>1.6625865459338249</v>
      </c>
      <c r="BE127" s="1">
        <v>1</v>
      </c>
      <c r="BF127" s="15">
        <v>1</v>
      </c>
      <c r="BG127" s="15">
        <v>1</v>
      </c>
      <c r="BH127" s="16">
        <v>1</v>
      </c>
      <c r="BI127" s="12">
        <f>(AZ127^4)*AV127*BE127</f>
        <v>3.441074555447551</v>
      </c>
      <c r="BJ127" s="12">
        <f>(BD127^4) *AT127*BF127</f>
        <v>1.5778302348796089</v>
      </c>
      <c r="BK127" s="12">
        <f>(BD127^4)*AU127*BG127*BH127</f>
        <v>1.8546218311618359</v>
      </c>
      <c r="BL127" s="12">
        <f>MIN(BI127, 0.05*BI$164)</f>
        <v>3.441074555447551</v>
      </c>
      <c r="BM127" s="12">
        <f>MIN(BJ127, 0.05*BJ$164)</f>
        <v>1.5778302348796089</v>
      </c>
      <c r="BN127" s="12">
        <f>MIN(BK127, 0.05*BK$164)</f>
        <v>1.8546218311618359</v>
      </c>
      <c r="BO127" s="9">
        <f>BL127/$BL$164</f>
        <v>9.5441383884597181E-3</v>
      </c>
      <c r="BP127" s="9">
        <f>BM127/$BM$164</f>
        <v>6.0726122980143287E-4</v>
      </c>
      <c r="BQ127" s="45">
        <f>BN127/$BN$164</f>
        <v>5.1839139384507146E-4</v>
      </c>
      <c r="BR127" s="16">
        <f>O127</f>
        <v>-1</v>
      </c>
      <c r="BS127" s="55">
        <v>3405</v>
      </c>
      <c r="BT127" s="10">
        <f>$D$170*BO127</f>
        <v>1000.4692695222518</v>
      </c>
      <c r="BU127" s="14">
        <f>BT127-BS127</f>
        <v>-2404.530730477748</v>
      </c>
      <c r="BV127" s="94">
        <f>IF(BU127&gt;1, 1, 0)</f>
        <v>0</v>
      </c>
      <c r="BW127" s="81">
        <f>IF(O127&lt;=0,P127, IF(O127=1,Q127, IF(O127=2,R127, IF(O127=3,S127, IF(O127-4,T127, IF(O127=5, U127, V127))))))</f>
        <v>48.15</v>
      </c>
      <c r="BX127" s="41">
        <f>IF(O127&lt;=0,AD127, IF(O127=1,AE127, IF(O127=2,AF127, IF(O127=3,AG127, IF(O127=4,AH127, IF(O127=5, AI127, AJ127))))))</f>
        <v>48.61</v>
      </c>
      <c r="BY127" s="80">
        <f>IF(O127&gt;=0,W127, IF(O127=-1,X127, IF(O127=-2,Y127, IF(O127=-3,Z127, IF(O127=-4,AA127, IF(O127=-5, AB127, AC127))))))</f>
        <v>52</v>
      </c>
      <c r="BZ127" s="79">
        <f>IF(O127&gt;=0,AK127, IF(O127=-1,AL127, IF(O127=-2,AM127, IF(O127=-3,AN127, IF(O127=-4,AO127, IF(O127=-5, AP127, AQ127))))))</f>
        <v>51.89</v>
      </c>
      <c r="CA127" s="54">
        <f>IF(C127&gt;0, IF(BU127 &gt;0, BW127, BY127), IF(BU127&gt;0, BX127, BZ127))</f>
        <v>52</v>
      </c>
      <c r="CB127" s="1">
        <f>BU127/CA127</f>
        <v>-46.240975586110537</v>
      </c>
      <c r="CC127" s="42">
        <f>BS127/BT127</f>
        <v>3.403402886753303</v>
      </c>
      <c r="CD127" s="55">
        <v>0</v>
      </c>
      <c r="CE127" s="55">
        <v>351</v>
      </c>
      <c r="CF127" s="55">
        <v>0</v>
      </c>
      <c r="CG127" s="6">
        <f>SUM(CD127:CF127)</f>
        <v>351</v>
      </c>
      <c r="CH127" s="10">
        <f>BP127*$D$169</f>
        <v>87.85049029853954</v>
      </c>
      <c r="CI127" s="1">
        <f>CH127-CG127</f>
        <v>-263.14950970146049</v>
      </c>
      <c r="CJ127" s="97">
        <f>IF(CI127&gt;1, 1, 0)</f>
        <v>0</v>
      </c>
      <c r="CK127" s="81">
        <f>IF(O127&lt;=0,Q127, IF(O127=1,R127, IF(O127=2,S127, IF(O127=3,T127, IF(O127=4,U127,V127)))))</f>
        <v>48.47</v>
      </c>
      <c r="CL127" s="41">
        <f>IF(O127&lt;=0,AE127, IF(O127=1,AF127, IF(O127=2,AG127, IF(O127=3,AH127, IF(O127=4,AI127,AJ127)))))</f>
        <v>48.85</v>
      </c>
      <c r="CM127" s="80">
        <f>IF(O127&gt;=0,X127, IF(O127=-1,Y127, IF(O127=-2,Z127, IF(O127=-3,AA127, IF(O127=-4,AB127, AC127)))))</f>
        <v>51.9</v>
      </c>
      <c r="CN127" s="79">
        <f>IF(O127&gt;=0,AL127, IF(O127=-1,AM127, IF(O127=-2,AN127, IF(O127=-3,AO127, IF(O127=-4,AP127, AQ127)))))</f>
        <v>51.4</v>
      </c>
      <c r="CO127" s="54">
        <f>IF(C127&gt;0, IF(CI127 &gt;0, CK127, CM127), IF(CI127&gt;0, CL127, CN127))</f>
        <v>51.9</v>
      </c>
      <c r="CP127" s="1">
        <f>CI127/CO127</f>
        <v>-5.0703181060011655</v>
      </c>
      <c r="CQ127" s="42">
        <f>CG127/CH127</f>
        <v>3.9954244854776313</v>
      </c>
      <c r="CR127" s="11">
        <f>BS127+CG127+CT127</f>
        <v>3806</v>
      </c>
      <c r="CS127" s="47">
        <f>BT127+CH127+CU127</f>
        <v>1092.1936365000283</v>
      </c>
      <c r="CT127" s="55">
        <v>50</v>
      </c>
      <c r="CU127" s="10">
        <f>BQ127*$D$172</f>
        <v>3.8738766792369574</v>
      </c>
      <c r="CV127" s="30">
        <f>CU127-CT127</f>
        <v>-46.126123320763043</v>
      </c>
      <c r="CW127" s="97">
        <f>IF(CV127&gt;1, 1, 0)</f>
        <v>0</v>
      </c>
      <c r="CX127" s="81">
        <f>IF(O127&lt;=0,R127, IF(O127=1,S127, IF(O127=2,T127, IF(O127=3,U127, V127))))</f>
        <v>48.68</v>
      </c>
      <c r="CY127" s="41">
        <f>IF(O127&lt;=0,AF127, IF(O127=1,AG127, IF(O127=2,AH127, IF(O127=3,AI127, AJ127))))</f>
        <v>48.92</v>
      </c>
      <c r="CZ127" s="80">
        <f>IF(O127&gt;=0,Y127, IF(O127=-1,Z127, IF(O127=-2,AA127, IF(O127=-3,AB127,  AC127))))</f>
        <v>50.94</v>
      </c>
      <c r="DA127" s="79">
        <f>IF(O127&gt;=0,AM127, IF(O127=-1,AN127, IF(O127=-2,AO127, IF(O127=-3,AP127, AQ127))))</f>
        <v>51.16</v>
      </c>
      <c r="DB127" s="54">
        <f>IF(C127&gt;0, IF(CV127 &gt;0, CX127, CZ127), IF(CV127&gt;0, CY127, DA127))</f>
        <v>50.94</v>
      </c>
      <c r="DC127" s="43">
        <f>CV127/DB127</f>
        <v>-0.90549908364277665</v>
      </c>
      <c r="DD127" s="44">
        <v>0</v>
      </c>
      <c r="DE127" s="10">
        <f>BQ127*$DD$167</f>
        <v>2.3988250715344375</v>
      </c>
      <c r="DF127" s="30">
        <f>DE127-DD127</f>
        <v>2.3988250715344375</v>
      </c>
      <c r="DG127" s="34">
        <f>DF127*(DF127&lt;&gt;0)</f>
        <v>2.3988250715344375</v>
      </c>
      <c r="DH127" s="21">
        <f>DG127/$DG$164</f>
        <v>5.1839139384507178E-4</v>
      </c>
      <c r="DI127" s="89">
        <f>DH127 * $DF$164</f>
        <v>2.3988250715344375</v>
      </c>
      <c r="DJ127" s="91">
        <f>DB127</f>
        <v>50.94</v>
      </c>
      <c r="DK127" s="43">
        <f>DI127/DJ127</f>
        <v>4.7091187112965012E-2</v>
      </c>
      <c r="DL127" s="16">
        <f>O127</f>
        <v>-1</v>
      </c>
      <c r="DM127" s="53">
        <f>CR127+CT127</f>
        <v>3856</v>
      </c>
      <c r="DN127">
        <f>E127/$E$164</f>
        <v>9.545712669224443E-4</v>
      </c>
      <c r="DO127">
        <f>MAX(0,K127)</f>
        <v>1.0093587133231601</v>
      </c>
      <c r="DP127">
        <f>DO127/$DO$164</f>
        <v>1.0988298558839501E-2</v>
      </c>
      <c r="DQ127">
        <f>DN127*DP127*BF127</f>
        <v>1.0489114076633491E-5</v>
      </c>
      <c r="DR127">
        <f>DQ127/$DQ$164</f>
        <v>2.8114982239021593E-3</v>
      </c>
      <c r="DS127" s="1">
        <f>$DS$166*DR127</f>
        <v>223.11272404144137</v>
      </c>
      <c r="DT127" s="55">
        <v>351</v>
      </c>
      <c r="DU127" s="1">
        <f>DS127-DT127</f>
        <v>-127.88727595855863</v>
      </c>
      <c r="DV127">
        <f>DT127/DS127</f>
        <v>1.573195798258483</v>
      </c>
    </row>
    <row r="128" spans="1:126" x14ac:dyDescent="0.2">
      <c r="A128" s="19" t="s">
        <v>278</v>
      </c>
      <c r="B128">
        <v>1</v>
      </c>
      <c r="C128">
        <v>1</v>
      </c>
      <c r="D128">
        <v>0.89692369157011498</v>
      </c>
      <c r="E128">
        <v>0.10307630842988399</v>
      </c>
      <c r="F128">
        <v>0.95033770361541503</v>
      </c>
      <c r="G128">
        <v>0.92394483911408198</v>
      </c>
      <c r="H128">
        <v>0.90012536564981105</v>
      </c>
      <c r="I128">
        <v>0.91195733789899402</v>
      </c>
      <c r="J128">
        <v>0.72461876435352901</v>
      </c>
      <c r="K128">
        <v>0.273920359973851</v>
      </c>
      <c r="L128">
        <v>1.4642347816544199</v>
      </c>
      <c r="M128">
        <f>HARMEAN(D128,F128:F128, I128)</f>
        <v>0.91919590912848825</v>
      </c>
      <c r="N128">
        <f>0.6*TAN(3*(1-M128) - 1.5)</f>
        <v>-1.852600954222019</v>
      </c>
      <c r="O128" s="83">
        <v>0</v>
      </c>
      <c r="P128">
        <v>26.6</v>
      </c>
      <c r="Q128">
        <v>26.7</v>
      </c>
      <c r="R128">
        <v>26.85</v>
      </c>
      <c r="S128">
        <v>26.95</v>
      </c>
      <c r="T128">
        <v>27.09</v>
      </c>
      <c r="U128">
        <v>27.2</v>
      </c>
      <c r="V128">
        <v>27.42</v>
      </c>
      <c r="W128" s="72">
        <v>27.98</v>
      </c>
      <c r="X128" s="68">
        <v>27.75</v>
      </c>
      <c r="Y128" s="68">
        <v>27.66</v>
      </c>
      <c r="Z128" s="68">
        <v>27.55</v>
      </c>
      <c r="AA128" s="68">
        <v>27.45</v>
      </c>
      <c r="AB128" s="68">
        <v>27.28</v>
      </c>
      <c r="AC128" s="68">
        <v>27.07</v>
      </c>
      <c r="AD128" s="76">
        <v>26.45</v>
      </c>
      <c r="AE128">
        <v>26.67</v>
      </c>
      <c r="AF128">
        <v>26.74</v>
      </c>
      <c r="AG128">
        <v>26.82</v>
      </c>
      <c r="AH128">
        <v>26.96</v>
      </c>
      <c r="AI128">
        <v>27.26</v>
      </c>
      <c r="AJ128">
        <v>29.25</v>
      </c>
      <c r="AK128" s="72">
        <v>28.35</v>
      </c>
      <c r="AL128">
        <v>27.99</v>
      </c>
      <c r="AM128">
        <v>27.77</v>
      </c>
      <c r="AN128">
        <v>27.57</v>
      </c>
      <c r="AO128">
        <v>27.43</v>
      </c>
      <c r="AP128">
        <v>27.12</v>
      </c>
      <c r="AQ128">
        <v>26.83</v>
      </c>
      <c r="AR128">
        <v>27.26</v>
      </c>
      <c r="AS128" s="87">
        <f>0.5 * (D128-MAX($D$3:$D$163))/(MIN($D$3:$D$163)-MAX($D$3:$D$163)) + 0.75</f>
        <v>0.80207912797739245</v>
      </c>
      <c r="AT128" s="17">
        <f>AZ128^N128</f>
        <v>0.72632010302373762</v>
      </c>
      <c r="AU128" s="17">
        <f>(AT128+AV128)/2</f>
        <v>0.42190507389448145</v>
      </c>
      <c r="AV128" s="17">
        <f>BD128^N128</f>
        <v>0.11749004476522533</v>
      </c>
      <c r="AW128" s="17">
        <f>PERCENTILE($K$2:$K$163, 0.05)</f>
        <v>8.5526163141549191E-2</v>
      </c>
      <c r="AX128" s="17">
        <f>PERCENTILE($K$2:$K$163, 0.95)</f>
        <v>0.95961795254787896</v>
      </c>
      <c r="AY128" s="17">
        <f>MIN(MAX(K128,AW128), AX128)</f>
        <v>0.273920359973851</v>
      </c>
      <c r="AZ128" s="17">
        <f>AY128-$AY$164+1</f>
        <v>1.1883941968323017</v>
      </c>
      <c r="BA128" s="17">
        <f>PERCENTILE($L$2:$L$163, 0.02)</f>
        <v>-0.71261264336762919</v>
      </c>
      <c r="BB128" s="17">
        <f>PERCENTILE($L$2:$L$163, 0.98)</f>
        <v>1.6035625674371927</v>
      </c>
      <c r="BC128" s="17">
        <f>MIN(MAX(L128,BA128), BB128)</f>
        <v>1.4642347816544199</v>
      </c>
      <c r="BD128" s="17">
        <f>BC128-$BC$164 + 1</f>
        <v>3.1768474250220491</v>
      </c>
      <c r="BE128" s="1">
        <v>0</v>
      </c>
      <c r="BF128" s="50">
        <v>0.5</v>
      </c>
      <c r="BG128" s="15">
        <v>1</v>
      </c>
      <c r="BH128" s="16">
        <v>1</v>
      </c>
      <c r="BI128" s="12">
        <f>(AZ128^4)*AV128*BE128</f>
        <v>0</v>
      </c>
      <c r="BJ128" s="12">
        <f>(BD128^4) *AT128*BF128</f>
        <v>36.989929076180026</v>
      </c>
      <c r="BK128" s="12">
        <f>(BD128^4)*AU128*BG128*BH128</f>
        <v>42.973445717025179</v>
      </c>
      <c r="BL128" s="12">
        <f>MIN(BI128, 0.05*BI$164)</f>
        <v>0</v>
      </c>
      <c r="BM128" s="12">
        <f>MIN(BJ128, 0.05*BJ$164)</f>
        <v>36.989929076180026</v>
      </c>
      <c r="BN128" s="12">
        <f>MIN(BK128, 0.05*BK$164)</f>
        <v>42.973445717025179</v>
      </c>
      <c r="BO128" s="9">
        <f>BL128/$BL$164</f>
        <v>0</v>
      </c>
      <c r="BP128" s="9">
        <f>BM128/$BM$164</f>
        <v>1.4236354028786114E-2</v>
      </c>
      <c r="BQ128" s="45">
        <f>BN128/$BN$164</f>
        <v>1.2011647900002686E-2</v>
      </c>
      <c r="BR128" s="16">
        <f>O128</f>
        <v>0</v>
      </c>
      <c r="BS128" s="55">
        <v>0</v>
      </c>
      <c r="BT128" s="10">
        <f>$D$170*BO128</f>
        <v>0</v>
      </c>
      <c r="BU128" s="14">
        <f>BT128-BS128</f>
        <v>0</v>
      </c>
      <c r="BV128" s="94">
        <f>IF(BU128&gt;1, 1, 0)</f>
        <v>0</v>
      </c>
      <c r="BW128" s="81">
        <f>IF(O128&lt;=0,P128, IF(O128=1,Q128, IF(O128=2,R128, IF(O128=3,S128, IF(O128-4,T128, IF(O128=5, U128, V128))))))</f>
        <v>26.6</v>
      </c>
      <c r="BX128" s="41">
        <f>IF(O128&lt;=0,AD128, IF(O128=1,AE128, IF(O128=2,AF128, IF(O128=3,AG128, IF(O128=4,AH128, IF(O128=5, AI128, AJ128))))))</f>
        <v>26.45</v>
      </c>
      <c r="BY128" s="80">
        <f>IF(O128&gt;=0,W128, IF(O128=-1,X128, IF(O128=-2,Y128, IF(O128=-3,Z128, IF(O128=-4,AA128, IF(O128=-5, AB128, AC128))))))</f>
        <v>27.98</v>
      </c>
      <c r="BZ128" s="79">
        <f>IF(O128&gt;=0,AK128, IF(O128=-1,AL128, IF(O128=-2,AM128, IF(O128=-3,AN128, IF(O128=-4,AO128, IF(O128=-5, AP128, AQ128))))))</f>
        <v>28.35</v>
      </c>
      <c r="CA128" s="54">
        <f>IF(C128&gt;0, IF(BU128 &gt;0, BW128, BY128), IF(BU128&gt;0, BX128, BZ128))</f>
        <v>27.98</v>
      </c>
      <c r="CB128" s="1">
        <f>BU128/CA128</f>
        <v>0</v>
      </c>
      <c r="CC128" s="42" t="e">
        <f>BS128/BT128</f>
        <v>#DIV/0!</v>
      </c>
      <c r="CD128" s="55">
        <v>0</v>
      </c>
      <c r="CE128" s="55">
        <v>0</v>
      </c>
      <c r="CF128" s="55">
        <v>0</v>
      </c>
      <c r="CG128" s="6">
        <f>SUM(CD128:CF128)</f>
        <v>0</v>
      </c>
      <c r="CH128" s="10">
        <f>BP128*$D$169</f>
        <v>2059.5266421032725</v>
      </c>
      <c r="CI128" s="1">
        <f>CH128-CG128</f>
        <v>2059.5266421032725</v>
      </c>
      <c r="CJ128" s="97">
        <f>IF(CI128&gt;1, 1, 0)</f>
        <v>1</v>
      </c>
      <c r="CK128" s="81">
        <f>IF(O128&lt;=0,Q128, IF(O128=1,R128, IF(O128=2,S128, IF(O128=3,T128, IF(O128=4,U128,V128)))))</f>
        <v>26.7</v>
      </c>
      <c r="CL128" s="41">
        <f>IF(O128&lt;=0,AE128, IF(O128=1,AF128, IF(O128=2,AG128, IF(O128=3,AH128, IF(O128=4,AI128,AJ128)))))</f>
        <v>26.67</v>
      </c>
      <c r="CM128" s="80">
        <f>IF(O128&gt;=0,X128, IF(O128=-1,Y128, IF(O128=-2,Z128, IF(O128=-3,AA128, IF(O128=-4,AB128, AC128)))))</f>
        <v>27.75</v>
      </c>
      <c r="CN128" s="79">
        <f>IF(O128&gt;=0,AL128, IF(O128=-1,AM128, IF(O128=-2,AN128, IF(O128=-3,AO128, IF(O128=-4,AP128, AQ128)))))</f>
        <v>27.99</v>
      </c>
      <c r="CO128" s="54">
        <f>IF(C128&gt;0, IF(CI128 &gt;0, CK128, CM128), IF(CI128&gt;0, CL128, CN128))</f>
        <v>26.7</v>
      </c>
      <c r="CP128" s="1">
        <f>CI128/CO128</f>
        <v>77.135829292257398</v>
      </c>
      <c r="CQ128" s="42">
        <f>CG128/CH128</f>
        <v>0</v>
      </c>
      <c r="CR128" s="11">
        <f>BS128+CG128+CT128</f>
        <v>0</v>
      </c>
      <c r="CS128" s="47">
        <f>BT128+CH128+CU128</f>
        <v>2149.2882454622445</v>
      </c>
      <c r="CT128" s="55">
        <v>0</v>
      </c>
      <c r="CU128" s="10">
        <f>BQ128*$D$172</f>
        <v>89.761603358972067</v>
      </c>
      <c r="CV128" s="30">
        <f>CU128-CT128</f>
        <v>89.761603358972067</v>
      </c>
      <c r="CW128" s="97">
        <f>IF(CV128&gt;1, 1, 0)</f>
        <v>1</v>
      </c>
      <c r="CX128" s="81">
        <f>IF(O128&lt;=0,R128, IF(O128=1,S128, IF(O128=2,T128, IF(O128=3,U128, V128))))</f>
        <v>26.85</v>
      </c>
      <c r="CY128" s="41">
        <f>IF(O128&lt;=0,AF128, IF(O128=1,AG128, IF(O128=2,AH128, IF(O128=3,AI128, AJ128))))</f>
        <v>26.74</v>
      </c>
      <c r="CZ128" s="80">
        <f>IF(O128&gt;=0,Y128, IF(O128=-1,Z128, IF(O128=-2,AA128, IF(O128=-3,AB128,  AC128))))</f>
        <v>27.66</v>
      </c>
      <c r="DA128" s="79">
        <f>IF(O128&gt;=0,AM128, IF(O128=-1,AN128, IF(O128=-2,AO128, IF(O128=-3,AP128, AQ128))))</f>
        <v>27.77</v>
      </c>
      <c r="DB128" s="54">
        <f>IF(C128&gt;0, IF(CV128 &gt;0, CX128, CZ128), IF(CV128&gt;0, CY128, DA128))</f>
        <v>26.85</v>
      </c>
      <c r="DC128" s="43">
        <f>CV128/DB128</f>
        <v>3.3430764751944904</v>
      </c>
      <c r="DD128" s="44">
        <v>0</v>
      </c>
      <c r="DE128" s="10">
        <f>BQ128*$DD$167</f>
        <v>55.583179958388421</v>
      </c>
      <c r="DF128" s="30">
        <f>DE128-DD128</f>
        <v>55.583179958388421</v>
      </c>
      <c r="DG128" s="34">
        <f>DF128*(DF128&lt;&gt;0)</f>
        <v>55.583179958388421</v>
      </c>
      <c r="DH128" s="21">
        <f>DG128/$DG$164</f>
        <v>1.2011647900002692E-2</v>
      </c>
      <c r="DI128" s="89">
        <f>DH128 * $DF$164</f>
        <v>55.583179958388421</v>
      </c>
      <c r="DJ128" s="91">
        <f>DB128</f>
        <v>26.85</v>
      </c>
      <c r="DK128" s="43">
        <f>DI128/DJ128</f>
        <v>2.0701370561783397</v>
      </c>
      <c r="DL128" s="16">
        <f>O128</f>
        <v>0</v>
      </c>
      <c r="DM128" s="53">
        <f>CR128+CT128</f>
        <v>0</v>
      </c>
      <c r="DN128">
        <f>E128/$E$164</f>
        <v>2.102345012399788E-3</v>
      </c>
      <c r="DO128">
        <f>MAX(0,K128)</f>
        <v>0.273920359973851</v>
      </c>
      <c r="DP128">
        <f>DO128/$DO$164</f>
        <v>2.9820109114902914E-3</v>
      </c>
      <c r="DQ128">
        <f>DN128*DP128*BF128</f>
        <v>3.1346078833466799E-6</v>
      </c>
      <c r="DR128">
        <f>DQ128/$DQ$164</f>
        <v>8.4019912761664189E-4</v>
      </c>
      <c r="DS128" s="1">
        <f>$DS$166*DR128</f>
        <v>66.675879254019833</v>
      </c>
      <c r="DT128" s="55">
        <v>0</v>
      </c>
      <c r="DU128" s="1">
        <f>DS128-DT128</f>
        <v>66.675879254019833</v>
      </c>
      <c r="DV128">
        <f>DT128/DS128</f>
        <v>0</v>
      </c>
    </row>
    <row r="129" spans="1:126" x14ac:dyDescent="0.2">
      <c r="A129" s="19" t="s">
        <v>149</v>
      </c>
      <c r="B129">
        <v>1</v>
      </c>
      <c r="C129">
        <v>1</v>
      </c>
      <c r="D129">
        <v>0.88144329896907203</v>
      </c>
      <c r="E129">
        <v>0.118556701030927</v>
      </c>
      <c r="F129">
        <v>0.96812080536912704</v>
      </c>
      <c r="G129">
        <v>0.70338983050847403</v>
      </c>
      <c r="H129">
        <v>0.50423728813559299</v>
      </c>
      <c r="I129">
        <v>0.59554628756944405</v>
      </c>
      <c r="J129">
        <v>0.59869385429487298</v>
      </c>
      <c r="K129">
        <v>5.9684850909751598E-2</v>
      </c>
      <c r="L129">
        <v>-0.36437666770758498</v>
      </c>
      <c r="M129">
        <f>HARMEAN(D129,F129:F129, I129)</f>
        <v>0.77991713889630798</v>
      </c>
      <c r="N129">
        <f>0.6*TAN(3*(1-M129) - 1.5)</f>
        <v>-0.66904471458966719</v>
      </c>
      <c r="O129" s="83">
        <v>0</v>
      </c>
      <c r="P129">
        <v>152.25</v>
      </c>
      <c r="Q129">
        <v>153.63999999999999</v>
      </c>
      <c r="R129">
        <v>154.06</v>
      </c>
      <c r="S129">
        <v>155.83000000000001</v>
      </c>
      <c r="T129">
        <v>157.87</v>
      </c>
      <c r="U129">
        <v>158.96</v>
      </c>
      <c r="V129">
        <v>159.65</v>
      </c>
      <c r="W129" s="72">
        <v>165.96</v>
      </c>
      <c r="X129" s="68">
        <v>165.42</v>
      </c>
      <c r="Y129" s="68">
        <v>162.32</v>
      </c>
      <c r="Z129" s="68">
        <v>160.82</v>
      </c>
      <c r="AA129" s="68">
        <v>158.91</v>
      </c>
      <c r="AB129" s="68">
        <v>158.51</v>
      </c>
      <c r="AC129" s="68">
        <v>157.04</v>
      </c>
      <c r="AD129" s="76">
        <v>153.84</v>
      </c>
      <c r="AE129">
        <v>154.13999999999999</v>
      </c>
      <c r="AF129">
        <v>155.28</v>
      </c>
      <c r="AG129">
        <v>155.81</v>
      </c>
      <c r="AH129">
        <v>156.71</v>
      </c>
      <c r="AI129">
        <v>157.68</v>
      </c>
      <c r="AJ129">
        <v>160.94</v>
      </c>
      <c r="AK129" s="72">
        <v>165.11</v>
      </c>
      <c r="AL129">
        <v>163.9</v>
      </c>
      <c r="AM129">
        <v>162.16999999999999</v>
      </c>
      <c r="AN129">
        <v>161.63999999999999</v>
      </c>
      <c r="AO129">
        <v>160.22999999999999</v>
      </c>
      <c r="AP129">
        <v>158.44</v>
      </c>
      <c r="AQ129">
        <v>157.74</v>
      </c>
      <c r="AR129">
        <v>159.36000000000001</v>
      </c>
      <c r="AS129" s="87">
        <f>0.5 * (D129-MAX($D$3:$D$163))/(MIN($D$3:$D$163)-MAX($D$3:$D$163)) + 0.75</f>
        <v>0.80990056977804048</v>
      </c>
      <c r="AT129" s="17">
        <f>AZ129^N129</f>
        <v>1</v>
      </c>
      <c r="AU129" s="17">
        <f>(AT129+AV129)/2</f>
        <v>0.90940279864812545</v>
      </c>
      <c r="AV129" s="17">
        <f>BD129^N129</f>
        <v>0.8188055972962508</v>
      </c>
      <c r="AW129" s="17">
        <f>PERCENTILE($K$2:$K$163, 0.05)</f>
        <v>8.5526163141549191E-2</v>
      </c>
      <c r="AX129" s="17">
        <f>PERCENTILE($K$2:$K$163, 0.95)</f>
        <v>0.95961795254787896</v>
      </c>
      <c r="AY129" s="17">
        <f>MIN(MAX(K129,AW129), AX129)</f>
        <v>8.5526163141549191E-2</v>
      </c>
      <c r="AZ129" s="17">
        <f>AY129-$AY$164+1</f>
        <v>1</v>
      </c>
      <c r="BA129" s="17">
        <f>PERCENTILE($L$2:$L$163, 0.02)</f>
        <v>-0.71261264336762919</v>
      </c>
      <c r="BB129" s="17">
        <f>PERCENTILE($L$2:$L$163, 0.98)</f>
        <v>1.6035625674371927</v>
      </c>
      <c r="BC129" s="17">
        <f>MIN(MAX(L129,BA129), BB129)</f>
        <v>-0.36437666770758498</v>
      </c>
      <c r="BD129" s="17">
        <f>BC129-$BC$164 + 1</f>
        <v>1.3482359756600442</v>
      </c>
      <c r="BE129" s="1">
        <v>1</v>
      </c>
      <c r="BF129" s="15">
        <v>1</v>
      </c>
      <c r="BG129" s="15">
        <v>1</v>
      </c>
      <c r="BH129" s="16">
        <v>1</v>
      </c>
      <c r="BI129" s="12">
        <f>(AZ129^4)*AV129*BE129</f>
        <v>0.8188055972962508</v>
      </c>
      <c r="BJ129" s="12">
        <f>(BD129^4) *AT129*BF129</f>
        <v>3.304179602160779</v>
      </c>
      <c r="BK129" s="12">
        <f>(BD129^4)*AU129*BG129*BH129</f>
        <v>3.004830177441062</v>
      </c>
      <c r="BL129" s="12">
        <f>MIN(BI129, 0.05*BI$164)</f>
        <v>0.8188055972962508</v>
      </c>
      <c r="BM129" s="12">
        <f>MIN(BJ129, 0.05*BJ$164)</f>
        <v>3.304179602160779</v>
      </c>
      <c r="BN129" s="12">
        <f>MIN(BK129, 0.05*BK$164)</f>
        <v>3.004830177441062</v>
      </c>
      <c r="BO129" s="9">
        <f>BL129/$BL$164</f>
        <v>2.271033018296354E-3</v>
      </c>
      <c r="BP129" s="9">
        <f>BM129/$BM$164</f>
        <v>1.2716831787965219E-3</v>
      </c>
      <c r="BQ129" s="45">
        <f>BN129/$BN$164</f>
        <v>8.39889878237652E-4</v>
      </c>
      <c r="BR129" s="16">
        <f>O129</f>
        <v>0</v>
      </c>
      <c r="BS129" s="55">
        <v>319</v>
      </c>
      <c r="BT129" s="10">
        <f>$D$170*BO129</f>
        <v>238.06221708008479</v>
      </c>
      <c r="BU129" s="14">
        <f>BT129-BS129</f>
        <v>-80.937782919915207</v>
      </c>
      <c r="BV129" s="94">
        <f>IF(BU129&gt;1, 1, 0)</f>
        <v>0</v>
      </c>
      <c r="BW129" s="81">
        <f>IF(O129&lt;=0,P129, IF(O129=1,Q129, IF(O129=2,R129, IF(O129=3,S129, IF(O129-4,T129, IF(O129=5, U129, V129))))))</f>
        <v>152.25</v>
      </c>
      <c r="BX129" s="41">
        <f>IF(O129&lt;=0,AD129, IF(O129=1,AE129, IF(O129=2,AF129, IF(O129=3,AG129, IF(O129=4,AH129, IF(O129=5, AI129, AJ129))))))</f>
        <v>153.84</v>
      </c>
      <c r="BY129" s="80">
        <f>IF(O129&gt;=0,W129, IF(O129=-1,X129, IF(O129=-2,Y129, IF(O129=-3,Z129, IF(O129=-4,AA129, IF(O129=-5, AB129, AC129))))))</f>
        <v>165.96</v>
      </c>
      <c r="BZ129" s="79">
        <f>IF(O129&gt;=0,AK129, IF(O129=-1,AL129, IF(O129=-2,AM129, IF(O129=-3,AN129, IF(O129=-4,AO129, IF(O129=-5, AP129, AQ129))))))</f>
        <v>165.11</v>
      </c>
      <c r="CA129" s="54">
        <f>IF(C129&gt;0, IF(BU129 &gt;0, BW129, BY129), IF(BU129&gt;0, BX129, BZ129))</f>
        <v>165.96</v>
      </c>
      <c r="CB129" s="1">
        <f>BU129/CA129</f>
        <v>-0.48769452229401788</v>
      </c>
      <c r="CC129" s="42">
        <f>BS129/BT129</f>
        <v>1.3399858403095</v>
      </c>
      <c r="CD129" s="55">
        <v>0</v>
      </c>
      <c r="CE129" s="55">
        <v>637</v>
      </c>
      <c r="CF129" s="55">
        <v>0</v>
      </c>
      <c r="CG129" s="6">
        <f>SUM(CD129:CF129)</f>
        <v>637</v>
      </c>
      <c r="CH129" s="10">
        <f>BP129*$D$169</f>
        <v>183.97023435566638</v>
      </c>
      <c r="CI129" s="1">
        <f>CH129-CG129</f>
        <v>-453.02976564433362</v>
      </c>
      <c r="CJ129" s="97">
        <f>IF(CI129&gt;1, 1, 0)</f>
        <v>0</v>
      </c>
      <c r="CK129" s="81">
        <f>IF(O129&lt;=0,Q129, IF(O129=1,R129, IF(O129=2,S129, IF(O129=3,T129, IF(O129=4,U129,V129)))))</f>
        <v>153.63999999999999</v>
      </c>
      <c r="CL129" s="41">
        <f>IF(O129&lt;=0,AE129, IF(O129=1,AF129, IF(O129=2,AG129, IF(O129=3,AH129, IF(O129=4,AI129,AJ129)))))</f>
        <v>154.13999999999999</v>
      </c>
      <c r="CM129" s="80">
        <f>IF(O129&gt;=0,X129, IF(O129=-1,Y129, IF(O129=-2,Z129, IF(O129=-3,AA129, IF(O129=-4,AB129, AC129)))))</f>
        <v>165.42</v>
      </c>
      <c r="CN129" s="79">
        <f>IF(O129&gt;=0,AL129, IF(O129=-1,AM129, IF(O129=-2,AN129, IF(O129=-3,AO129, IF(O129=-4,AP129, AQ129)))))</f>
        <v>163.9</v>
      </c>
      <c r="CO129" s="54">
        <f>IF(C129&gt;0, IF(CI129 &gt;0, CK129, CM129), IF(CI129&gt;0, CL129, CN129))</f>
        <v>165.42</v>
      </c>
      <c r="CP129" s="1">
        <f>CI129/CO129</f>
        <v>-2.7386637990831439</v>
      </c>
      <c r="CQ129" s="42">
        <f>CG129/CH129</f>
        <v>3.4625166523868161</v>
      </c>
      <c r="CR129" s="11">
        <f>BS129+CG129+CT129</f>
        <v>956</v>
      </c>
      <c r="CS129" s="47">
        <f>BT129+CH129+CU129</f>
        <v>428.30884770903577</v>
      </c>
      <c r="CT129" s="55">
        <v>0</v>
      </c>
      <c r="CU129" s="10">
        <f>BQ129*$D$172</f>
        <v>6.2763962732845853</v>
      </c>
      <c r="CV129" s="30">
        <f>CU129-CT129</f>
        <v>6.2763962732845853</v>
      </c>
      <c r="CW129" s="97">
        <f>IF(CV129&gt;1, 1, 0)</f>
        <v>1</v>
      </c>
      <c r="CX129" s="81">
        <f>IF(O129&lt;=0,R129, IF(O129=1,S129, IF(O129=2,T129, IF(O129=3,U129, V129))))</f>
        <v>154.06</v>
      </c>
      <c r="CY129" s="41">
        <f>IF(O129&lt;=0,AF129, IF(O129=1,AG129, IF(O129=2,AH129, IF(O129=3,AI129, AJ129))))</f>
        <v>155.28</v>
      </c>
      <c r="CZ129" s="80">
        <f>IF(O129&gt;=0,Y129, IF(O129=-1,Z129, IF(O129=-2,AA129, IF(O129=-3,AB129,  AC129))))</f>
        <v>162.32</v>
      </c>
      <c r="DA129" s="79">
        <f>IF(O129&gt;=0,AM129, IF(O129=-1,AN129, IF(O129=-2,AO129, IF(O129=-3,AP129, AQ129))))</f>
        <v>162.16999999999999</v>
      </c>
      <c r="DB129" s="54">
        <f>IF(C129&gt;0, IF(CV129 &gt;0, CX129, CZ129), IF(CV129&gt;0, CY129, DA129))</f>
        <v>154.06</v>
      </c>
      <c r="DC129" s="43">
        <f>CV129/DB129</f>
        <v>4.073994724967276E-2</v>
      </c>
      <c r="DD129" s="44">
        <v>0</v>
      </c>
      <c r="DE129" s="10">
        <f>BQ129*$DD$167</f>
        <v>3.88654001815204</v>
      </c>
      <c r="DF129" s="30">
        <f>DE129-DD129</f>
        <v>3.88654001815204</v>
      </c>
      <c r="DG129" s="34">
        <f>DF129*(DF129&lt;&gt;0)</f>
        <v>3.88654001815204</v>
      </c>
      <c r="DH129" s="21">
        <f>DG129/$DG$164</f>
        <v>8.3988987823765244E-4</v>
      </c>
      <c r="DI129" s="89">
        <f>DH129 * $DF$164</f>
        <v>3.88654001815204</v>
      </c>
      <c r="DJ129" s="91">
        <f>DB129</f>
        <v>154.06</v>
      </c>
      <c r="DK129" s="43">
        <f>DI129/DJ129</f>
        <v>2.5227443970868752E-2</v>
      </c>
      <c r="DL129" s="16">
        <f>O129</f>
        <v>0</v>
      </c>
      <c r="DM129" s="53">
        <f>CR129+CT129</f>
        <v>956</v>
      </c>
      <c r="DN129">
        <f>E129/$E$164</f>
        <v>2.4180831938552449E-3</v>
      </c>
      <c r="DO129">
        <f>MAX(0,K129)</f>
        <v>5.9684850909751598E-2</v>
      </c>
      <c r="DP129">
        <f>DO129/$DO$164</f>
        <v>6.4975409889407609E-4</v>
      </c>
      <c r="DQ129">
        <f>DN129*DP129*BF129</f>
        <v>1.5711594666743242E-6</v>
      </c>
      <c r="DR129">
        <f>DQ129/$DQ$164</f>
        <v>4.2113299729119489E-4</v>
      </c>
      <c r="DS129" s="1">
        <f>$DS$166*DR129</f>
        <v>33.419950050320672</v>
      </c>
      <c r="DT129" s="55">
        <v>0</v>
      </c>
      <c r="DU129" s="1">
        <f>DS129-DT129</f>
        <v>33.419950050320672</v>
      </c>
      <c r="DV129">
        <f>DT129/DS129</f>
        <v>0</v>
      </c>
    </row>
    <row r="130" spans="1:126" x14ac:dyDescent="0.2">
      <c r="A130" s="19" t="s">
        <v>197</v>
      </c>
      <c r="B130">
        <v>1</v>
      </c>
      <c r="C130">
        <v>1</v>
      </c>
      <c r="D130">
        <v>0.73591689972033503</v>
      </c>
      <c r="E130">
        <v>0.26408310027966397</v>
      </c>
      <c r="F130">
        <v>0.68216130313865697</v>
      </c>
      <c r="G130">
        <v>0.250731299623903</v>
      </c>
      <c r="H130">
        <v>0.49770162975344701</v>
      </c>
      <c r="I130">
        <v>0.35325539833527803</v>
      </c>
      <c r="J130">
        <v>0.19860255328528301</v>
      </c>
      <c r="K130">
        <v>0.67778819786622102</v>
      </c>
      <c r="L130">
        <v>0.769708002749797</v>
      </c>
      <c r="M130">
        <f>HARMEAN(D130,F130:F130, I130)</f>
        <v>0.5304485329099633</v>
      </c>
      <c r="N130">
        <f>0.6*TAN(3*(1-M130) - 1.5)</f>
        <v>-5.4960307611287715E-2</v>
      </c>
      <c r="O130" s="83">
        <v>0</v>
      </c>
      <c r="P130">
        <v>1.0900000000000001</v>
      </c>
      <c r="Q130">
        <v>1.1000000000000001</v>
      </c>
      <c r="R130">
        <v>1.1100000000000001</v>
      </c>
      <c r="S130">
        <v>1.1100000000000001</v>
      </c>
      <c r="T130">
        <v>1.1200000000000001</v>
      </c>
      <c r="U130">
        <v>1.1499999999999999</v>
      </c>
      <c r="V130">
        <v>1.1499999999999999</v>
      </c>
      <c r="W130" s="72">
        <v>1.23</v>
      </c>
      <c r="X130" s="68">
        <v>1.22</v>
      </c>
      <c r="Y130" s="68">
        <v>1.21</v>
      </c>
      <c r="Z130" s="68">
        <v>1.19</v>
      </c>
      <c r="AA130" s="68">
        <v>1.18</v>
      </c>
      <c r="AB130" s="68">
        <v>1.17</v>
      </c>
      <c r="AC130" s="68">
        <v>1.1599999999999999</v>
      </c>
      <c r="AD130" s="76">
        <v>1.02</v>
      </c>
      <c r="AE130">
        <v>1.0900000000000001</v>
      </c>
      <c r="AF130">
        <v>1.1000000000000001</v>
      </c>
      <c r="AG130">
        <v>1.1100000000000001</v>
      </c>
      <c r="AH130">
        <v>1.1200000000000001</v>
      </c>
      <c r="AI130">
        <v>1.1499999999999999</v>
      </c>
      <c r="AJ130">
        <v>1.18</v>
      </c>
      <c r="AK130" s="72">
        <v>1.24</v>
      </c>
      <c r="AL130">
        <v>1.22</v>
      </c>
      <c r="AM130">
        <v>1.22</v>
      </c>
      <c r="AN130">
        <v>1.19</v>
      </c>
      <c r="AO130">
        <v>1.19</v>
      </c>
      <c r="AP130">
        <v>1.19</v>
      </c>
      <c r="AQ130">
        <v>1.1599999999999999</v>
      </c>
      <c r="AR130">
        <v>1.1599999999999999</v>
      </c>
      <c r="AS130" s="87">
        <f>0.5 * (D130-MAX($D$3:$D$163))/(MIN($D$3:$D$163)-MAX($D$3:$D$163)) + 0.75</f>
        <v>0.88342753330641932</v>
      </c>
      <c r="AT130" s="17">
        <f>AZ130^N130</f>
        <v>0.97475892142904386</v>
      </c>
      <c r="AU130" s="17">
        <f>(AT130+AV130)/2</f>
        <v>0.96300864394765895</v>
      </c>
      <c r="AV130" s="17">
        <f>BD130^N130</f>
        <v>0.95125836646627404</v>
      </c>
      <c r="AW130" s="17">
        <f>PERCENTILE($K$2:$K$163, 0.05)</f>
        <v>8.5526163141549191E-2</v>
      </c>
      <c r="AX130" s="17">
        <f>PERCENTILE($K$2:$K$163, 0.95)</f>
        <v>0.95961795254787896</v>
      </c>
      <c r="AY130" s="17">
        <f>MIN(MAX(K130,AW130), AX130)</f>
        <v>0.67778819786622102</v>
      </c>
      <c r="AZ130" s="17">
        <f>AY130-$AY$164+1</f>
        <v>1.5922620347246719</v>
      </c>
      <c r="BA130" s="17">
        <f>PERCENTILE($L$2:$L$163, 0.02)</f>
        <v>-0.71261264336762919</v>
      </c>
      <c r="BB130" s="17">
        <f>PERCENTILE($L$2:$L$163, 0.98)</f>
        <v>1.6035625674371927</v>
      </c>
      <c r="BC130" s="17">
        <f>MIN(MAX(L130,BA130), BB130)</f>
        <v>0.769708002749797</v>
      </c>
      <c r="BD130" s="17">
        <f>BC130-$BC$164 + 1</f>
        <v>2.4823206461174263</v>
      </c>
      <c r="BE130" s="1">
        <v>0</v>
      </c>
      <c r="BF130" s="49">
        <v>0</v>
      </c>
      <c r="BG130" s="49">
        <v>0</v>
      </c>
      <c r="BH130" s="16">
        <v>1</v>
      </c>
      <c r="BI130" s="12">
        <f>(AZ130^4)*AV130*BE130</f>
        <v>0</v>
      </c>
      <c r="BJ130" s="12">
        <f>(BD130^4) *AT130*BF130</f>
        <v>0</v>
      </c>
      <c r="BK130" s="12">
        <f>(BD130^4)*AU130*BG130*BH130</f>
        <v>0</v>
      </c>
      <c r="BL130" s="12">
        <f>MIN(BI130, 0.05*BI$164)</f>
        <v>0</v>
      </c>
      <c r="BM130" s="12">
        <f>MIN(BJ130, 0.05*BJ$164)</f>
        <v>0</v>
      </c>
      <c r="BN130" s="12">
        <f>MIN(BK130, 0.05*BK$164)</f>
        <v>0</v>
      </c>
      <c r="BO130" s="9">
        <f>BL130/$BL$164</f>
        <v>0</v>
      </c>
      <c r="BP130" s="9">
        <f>BM130/$BM$164</f>
        <v>0</v>
      </c>
      <c r="BQ130" s="45">
        <f>BN130/$BN$164</f>
        <v>0</v>
      </c>
      <c r="BR130" s="16">
        <f>O130</f>
        <v>0</v>
      </c>
      <c r="BS130" s="55">
        <v>0</v>
      </c>
      <c r="BT130" s="10">
        <f>$D$170*BO130</f>
        <v>0</v>
      </c>
      <c r="BU130" s="14">
        <f>BT130-BS130</f>
        <v>0</v>
      </c>
      <c r="BV130" s="94">
        <f>IF(BU130&gt;1, 1, 0)</f>
        <v>0</v>
      </c>
      <c r="BW130" s="81">
        <f>IF(O130&lt;=0,P130, IF(O130=1,Q130, IF(O130=2,R130, IF(O130=3,S130, IF(O130-4,T130, IF(O130=5, U130, V130))))))</f>
        <v>1.0900000000000001</v>
      </c>
      <c r="BX130" s="41">
        <f>IF(O130&lt;=0,AD130, IF(O130=1,AE130, IF(O130=2,AF130, IF(O130=3,AG130, IF(O130=4,AH130, IF(O130=5, AI130, AJ130))))))</f>
        <v>1.02</v>
      </c>
      <c r="BY130" s="80">
        <f>IF(O130&gt;=0,W130, IF(O130=-1,X130, IF(O130=-2,Y130, IF(O130=-3,Z130, IF(O130=-4,AA130, IF(O130=-5, AB130, AC130))))))</f>
        <v>1.23</v>
      </c>
      <c r="BZ130" s="79">
        <f>IF(O130&gt;=0,AK130, IF(O130=-1,AL130, IF(O130=-2,AM130, IF(O130=-3,AN130, IF(O130=-4,AO130, IF(O130=-5, AP130, AQ130))))))</f>
        <v>1.24</v>
      </c>
      <c r="CA130" s="54">
        <f>IF(C130&gt;0, IF(BU130 &gt;0, BW130, BY130), IF(BU130&gt;0, BX130, BZ130))</f>
        <v>1.23</v>
      </c>
      <c r="CB130" s="1">
        <f>BU130/CA130</f>
        <v>0</v>
      </c>
      <c r="CC130" s="42" t="e">
        <f>BS130/BT130</f>
        <v>#DIV/0!</v>
      </c>
      <c r="CD130" s="55">
        <v>0</v>
      </c>
      <c r="CE130" s="55">
        <v>1991</v>
      </c>
      <c r="CF130" s="55">
        <v>0</v>
      </c>
      <c r="CG130" s="6">
        <f>SUM(CD130:CF130)</f>
        <v>1991</v>
      </c>
      <c r="CH130" s="10">
        <f>BP130*$D$169</f>
        <v>0</v>
      </c>
      <c r="CI130" s="1">
        <f>CH130-CG130</f>
        <v>-1991</v>
      </c>
      <c r="CJ130" s="97">
        <f>IF(CI130&gt;1, 1, 0)</f>
        <v>0</v>
      </c>
      <c r="CK130" s="81">
        <f>IF(O130&lt;=0,Q130, IF(O130=1,R130, IF(O130=2,S130, IF(O130=3,T130, IF(O130=4,U130,V130)))))</f>
        <v>1.1000000000000001</v>
      </c>
      <c r="CL130" s="41">
        <f>IF(O130&lt;=0,AE130, IF(O130=1,AF130, IF(O130=2,AG130, IF(O130=3,AH130, IF(O130=4,AI130,AJ130)))))</f>
        <v>1.0900000000000001</v>
      </c>
      <c r="CM130" s="80">
        <f>IF(O130&gt;=0,X130, IF(O130=-1,Y130, IF(O130=-2,Z130, IF(O130=-3,AA130, IF(O130=-4,AB130, AC130)))))</f>
        <v>1.22</v>
      </c>
      <c r="CN130" s="79">
        <f>IF(O130&gt;=0,AL130, IF(O130=-1,AM130, IF(O130=-2,AN130, IF(O130=-3,AO130, IF(O130=-4,AP130, AQ130)))))</f>
        <v>1.22</v>
      </c>
      <c r="CO130" s="54">
        <f>IF(C130&gt;0, IF(CI130 &gt;0, CK130, CM130), IF(CI130&gt;0, CL130, CN130))</f>
        <v>1.22</v>
      </c>
      <c r="CP130" s="1">
        <f>CI130/CO130</f>
        <v>-1631.967213114754</v>
      </c>
      <c r="CQ130" s="42" t="e">
        <f>CG130/CH130</f>
        <v>#DIV/0!</v>
      </c>
      <c r="CR130" s="11">
        <f>BS130+CG130+CT130</f>
        <v>2104</v>
      </c>
      <c r="CS130" s="47">
        <f>BT130+CH130+CU130</f>
        <v>0</v>
      </c>
      <c r="CT130" s="55">
        <v>113</v>
      </c>
      <c r="CU130" s="10">
        <f>BQ130*$D$172</f>
        <v>0</v>
      </c>
      <c r="CV130" s="30">
        <f>CU130-CT130</f>
        <v>-113</v>
      </c>
      <c r="CW130" s="97">
        <f>IF(CV130&gt;1, 1, 0)</f>
        <v>0</v>
      </c>
      <c r="CX130" s="81">
        <f>IF(O130&lt;=0,R130, IF(O130=1,S130, IF(O130=2,T130, IF(O130=3,U130, V130))))</f>
        <v>1.1100000000000001</v>
      </c>
      <c r="CY130" s="41">
        <f>IF(O130&lt;=0,AF130, IF(O130=1,AG130, IF(O130=2,AH130, IF(O130=3,AI130, AJ130))))</f>
        <v>1.1000000000000001</v>
      </c>
      <c r="CZ130" s="80">
        <f>IF(O130&gt;=0,Y130, IF(O130=-1,Z130, IF(O130=-2,AA130, IF(O130=-3,AB130,  AC130))))</f>
        <v>1.21</v>
      </c>
      <c r="DA130" s="79">
        <f>IF(O130&gt;=0,AM130, IF(O130=-1,AN130, IF(O130=-2,AO130, IF(O130=-3,AP130, AQ130))))</f>
        <v>1.22</v>
      </c>
      <c r="DB130" s="54">
        <f>IF(C130&gt;0, IF(CV130 &gt;0, CX130, CZ130), IF(CV130&gt;0, CY130, DA130))</f>
        <v>1.21</v>
      </c>
      <c r="DC130" s="43">
        <f>CV130/DB130</f>
        <v>-93.388429752066116</v>
      </c>
      <c r="DD130" s="44">
        <v>0</v>
      </c>
      <c r="DE130" s="10">
        <f>BQ130*$DD$167</f>
        <v>0</v>
      </c>
      <c r="DF130" s="30">
        <f>DE130-DD130</f>
        <v>0</v>
      </c>
      <c r="DG130" s="34">
        <f>DF130*(DF130&lt;&gt;0)</f>
        <v>0</v>
      </c>
      <c r="DH130" s="21">
        <f>DG130/$DG$164</f>
        <v>0</v>
      </c>
      <c r="DI130" s="89">
        <f>DH130 * $DF$164</f>
        <v>0</v>
      </c>
      <c r="DJ130" s="91">
        <f>DB130</f>
        <v>1.21</v>
      </c>
      <c r="DK130" s="43">
        <f>DI130/DJ130</f>
        <v>0</v>
      </c>
      <c r="DL130" s="16">
        <f>O130</f>
        <v>0</v>
      </c>
      <c r="DM130" s="53">
        <f>CR130+CT130</f>
        <v>2217</v>
      </c>
      <c r="DN130">
        <f>E130/$E$164</f>
        <v>5.3862405162645724E-3</v>
      </c>
      <c r="DO130">
        <f>MAX(0,K130)</f>
        <v>0.67778819786622102</v>
      </c>
      <c r="DP130">
        <f>DO130/$DO$164</f>
        <v>7.3786840887232943E-3</v>
      </c>
      <c r="DQ130">
        <f>DN130*DP130*BF130</f>
        <v>0</v>
      </c>
      <c r="DR130">
        <f>DQ130/$DQ$164</f>
        <v>0</v>
      </c>
      <c r="DS130" s="1">
        <f>$DS$166*DR130</f>
        <v>0</v>
      </c>
      <c r="DT130" s="55">
        <v>0</v>
      </c>
      <c r="DU130" s="1">
        <f>DS130-DT130</f>
        <v>0</v>
      </c>
      <c r="DV130" t="e">
        <f>DT130/DS130</f>
        <v>#DIV/0!</v>
      </c>
    </row>
    <row r="131" spans="1:126" x14ac:dyDescent="0.2">
      <c r="A131" s="19" t="s">
        <v>150</v>
      </c>
      <c r="B131">
        <v>0</v>
      </c>
      <c r="C131">
        <v>1</v>
      </c>
      <c r="D131">
        <v>0.71032745591939495</v>
      </c>
      <c r="E131">
        <v>0.289672544080604</v>
      </c>
      <c r="F131">
        <v>0.65450121654501203</v>
      </c>
      <c r="G131">
        <v>0.93379790940766505</v>
      </c>
      <c r="H131">
        <v>0.59756097560975596</v>
      </c>
      <c r="I131">
        <v>0.746994772249441</v>
      </c>
      <c r="J131">
        <v>0.38214550075746501</v>
      </c>
      <c r="K131">
        <v>7.3687896178992393E-2</v>
      </c>
      <c r="L131">
        <v>-0.216018669820327</v>
      </c>
      <c r="M131">
        <f>HARMEAN(D131,F131:F131, I131)</f>
        <v>0.70185618981105435</v>
      </c>
      <c r="N131">
        <f>0.6*TAN(3*(1-M131) - 1.5)</f>
        <v>-0.41540583392649422</v>
      </c>
      <c r="O131" s="83">
        <v>0</v>
      </c>
      <c r="P131">
        <v>17.21</v>
      </c>
      <c r="Q131">
        <v>17.350000000000001</v>
      </c>
      <c r="R131">
        <v>17.399999999999999</v>
      </c>
      <c r="S131">
        <v>17.510000000000002</v>
      </c>
      <c r="T131">
        <v>17.59</v>
      </c>
      <c r="U131">
        <v>17.64</v>
      </c>
      <c r="V131">
        <v>17.75</v>
      </c>
      <c r="W131" s="72">
        <v>18.559999999999999</v>
      </c>
      <c r="X131" s="68">
        <v>18.45</v>
      </c>
      <c r="Y131" s="68">
        <v>18.39</v>
      </c>
      <c r="Z131" s="68">
        <v>18.21</v>
      </c>
      <c r="AA131" s="68">
        <v>18.170000000000002</v>
      </c>
      <c r="AB131" s="68">
        <v>18.02</v>
      </c>
      <c r="AC131" s="68">
        <v>17.850000000000001</v>
      </c>
      <c r="AD131" s="76">
        <v>17.309999999999999</v>
      </c>
      <c r="AE131">
        <v>17.46</v>
      </c>
      <c r="AF131">
        <v>17.54</v>
      </c>
      <c r="AG131">
        <v>17.59</v>
      </c>
      <c r="AH131">
        <v>17.78</v>
      </c>
      <c r="AI131">
        <v>17.87</v>
      </c>
      <c r="AJ131">
        <v>18.41</v>
      </c>
      <c r="AK131" s="72">
        <v>18.8</v>
      </c>
      <c r="AL131">
        <v>18.54</v>
      </c>
      <c r="AM131">
        <v>18.440000000000001</v>
      </c>
      <c r="AN131">
        <v>18.329999999999998</v>
      </c>
      <c r="AO131">
        <v>18.170000000000002</v>
      </c>
      <c r="AP131">
        <v>18.02</v>
      </c>
      <c r="AQ131">
        <v>17.829999999999998</v>
      </c>
      <c r="AR131">
        <v>18</v>
      </c>
      <c r="AS131" s="87">
        <f>0.5 * (D131-MAX($D$3:$D$163))/(MIN($D$3:$D$163)-MAX($D$3:$D$163)) + 0.75</f>
        <v>0.89635655588085472</v>
      </c>
      <c r="AT131" s="17">
        <f>AZ131^N131</f>
        <v>1</v>
      </c>
      <c r="AU131" s="17">
        <f>(AT131+AV131)/2</f>
        <v>0.92289328043864205</v>
      </c>
      <c r="AV131" s="17">
        <f>BD131^N131</f>
        <v>0.84578656087728399</v>
      </c>
      <c r="AW131" s="17">
        <f>PERCENTILE($K$2:$K$163, 0.05)</f>
        <v>8.5526163141549191E-2</v>
      </c>
      <c r="AX131" s="17">
        <f>PERCENTILE($K$2:$K$163, 0.95)</f>
        <v>0.95961795254787896</v>
      </c>
      <c r="AY131" s="17">
        <f>MIN(MAX(K131,AW131), AX131)</f>
        <v>8.5526163141549191E-2</v>
      </c>
      <c r="AZ131" s="17">
        <f>AY131-$AY$164+1</f>
        <v>1</v>
      </c>
      <c r="BA131" s="17">
        <f>PERCENTILE($L$2:$L$163, 0.02)</f>
        <v>-0.71261264336762919</v>
      </c>
      <c r="BB131" s="17">
        <f>PERCENTILE($L$2:$L$163, 0.98)</f>
        <v>1.6035625674371927</v>
      </c>
      <c r="BC131" s="17">
        <f>MIN(MAX(L131,BA131), BB131)</f>
        <v>-0.216018669820327</v>
      </c>
      <c r="BD131" s="17">
        <f>BC131-$BC$164 + 1</f>
        <v>1.4965939735473022</v>
      </c>
      <c r="BE131" s="1">
        <v>1</v>
      </c>
      <c r="BF131" s="15">
        <v>1</v>
      </c>
      <c r="BG131" s="15">
        <v>1</v>
      </c>
      <c r="BH131" s="16">
        <v>1</v>
      </c>
      <c r="BI131" s="12">
        <f>(AZ131^4)*AV131*BE131</f>
        <v>0.84578656087728399</v>
      </c>
      <c r="BJ131" s="12">
        <f>(BD131^4) *AT131*BF131</f>
        <v>5.0166750196616077</v>
      </c>
      <c r="BK131" s="12">
        <f>(BD131^4)*AU131*BG131*BH131</f>
        <v>4.6298556657900898</v>
      </c>
      <c r="BL131" s="12">
        <f>MIN(BI131, 0.05*BI$164)</f>
        <v>0.84578656087728399</v>
      </c>
      <c r="BM131" s="12">
        <f>MIN(BJ131, 0.05*BJ$164)</f>
        <v>5.0166750196616077</v>
      </c>
      <c r="BN131" s="12">
        <f>MIN(BK131, 0.05*BK$164)</f>
        <v>4.6298556657900898</v>
      </c>
      <c r="BO131" s="9">
        <f>BL131/$BL$164</f>
        <v>2.3458672150340298E-3</v>
      </c>
      <c r="BP131" s="9">
        <f>BM131/$BM$164</f>
        <v>1.9307731431488782E-3</v>
      </c>
      <c r="BQ131" s="45">
        <f>BN131/$BN$164</f>
        <v>1.2941060498500049E-3</v>
      </c>
      <c r="BR131" s="16">
        <f>O131</f>
        <v>0</v>
      </c>
      <c r="BS131" s="55">
        <v>522</v>
      </c>
      <c r="BT131" s="10">
        <f>$D$170*BO131</f>
        <v>245.90675066689397</v>
      </c>
      <c r="BU131" s="14">
        <f>BT131-BS131</f>
        <v>-276.09324933310603</v>
      </c>
      <c r="BV131" s="94">
        <f>IF(BU131&gt;1, 1, 0)</f>
        <v>0</v>
      </c>
      <c r="BW131" s="81">
        <f>IF(O131&lt;=0,P131, IF(O131=1,Q131, IF(O131=2,R131, IF(O131=3,S131, IF(O131-4,T131, IF(O131=5, U131, V131))))))</f>
        <v>17.21</v>
      </c>
      <c r="BX131" s="41">
        <f>IF(O131&lt;=0,AD131, IF(O131=1,AE131, IF(O131=2,AF131, IF(O131=3,AG131, IF(O131=4,AH131, IF(O131=5, AI131, AJ131))))))</f>
        <v>17.309999999999999</v>
      </c>
      <c r="BY131" s="80">
        <f>IF(O131&gt;=0,W131, IF(O131=-1,X131, IF(O131=-2,Y131, IF(O131=-3,Z131, IF(O131=-4,AA131, IF(O131=-5, AB131, AC131))))))</f>
        <v>18.559999999999999</v>
      </c>
      <c r="BZ131" s="79">
        <f>IF(O131&gt;=0,AK131, IF(O131=-1,AL131, IF(O131=-2,AM131, IF(O131=-3,AN131, IF(O131=-4,AO131, IF(O131=-5, AP131, AQ131))))))</f>
        <v>18.8</v>
      </c>
      <c r="CA131" s="54">
        <f>IF(C131&gt;0, IF(BU131 &gt;0, BW131, BY131), IF(BU131&gt;0, BX131, BZ131))</f>
        <v>18.559999999999999</v>
      </c>
      <c r="CB131" s="1">
        <f>BU131/CA131</f>
        <v>-14.875713864930283</v>
      </c>
      <c r="CC131" s="42">
        <f>BS131/BT131</f>
        <v>2.1227558763000483</v>
      </c>
      <c r="CD131" s="55">
        <v>2034</v>
      </c>
      <c r="CE131" s="55">
        <v>288</v>
      </c>
      <c r="CF131" s="55">
        <v>0</v>
      </c>
      <c r="CG131" s="6">
        <f>SUM(CD131:CF131)</f>
        <v>2322</v>
      </c>
      <c r="CH131" s="10">
        <f>BP131*$D$169</f>
        <v>279.31861768343867</v>
      </c>
      <c r="CI131" s="1">
        <f>CH131-CG131</f>
        <v>-2042.6813823165612</v>
      </c>
      <c r="CJ131" s="97">
        <f>IF(CI131&gt;1, 1, 0)</f>
        <v>0</v>
      </c>
      <c r="CK131" s="81">
        <f>IF(O131&lt;=0,Q131, IF(O131=1,R131, IF(O131=2,S131, IF(O131=3,T131, IF(O131=4,U131,V131)))))</f>
        <v>17.350000000000001</v>
      </c>
      <c r="CL131" s="41">
        <f>IF(O131&lt;=0,AE131, IF(O131=1,AF131, IF(O131=2,AG131, IF(O131=3,AH131, IF(O131=4,AI131,AJ131)))))</f>
        <v>17.46</v>
      </c>
      <c r="CM131" s="80">
        <f>IF(O131&gt;=0,X131, IF(O131=-1,Y131, IF(O131=-2,Z131, IF(O131=-3,AA131, IF(O131=-4,AB131, AC131)))))</f>
        <v>18.45</v>
      </c>
      <c r="CN131" s="79">
        <f>IF(O131&gt;=0,AL131, IF(O131=-1,AM131, IF(O131=-2,AN131, IF(O131=-3,AO131, IF(O131=-4,AP131, AQ131)))))</f>
        <v>18.54</v>
      </c>
      <c r="CO131" s="54">
        <f>IF(C131&gt;0, IF(CI131 &gt;0, CK131, CM131), IF(CI131&gt;0, CL131, CN131))</f>
        <v>18.45</v>
      </c>
      <c r="CP131" s="1">
        <f>CI131/CO131</f>
        <v>-110.71443806593828</v>
      </c>
      <c r="CQ131" s="42">
        <f>CG131/CH131</f>
        <v>8.3130871091149459</v>
      </c>
      <c r="CR131" s="11">
        <f>BS131+CG131+CT131</f>
        <v>2934</v>
      </c>
      <c r="CS131" s="47">
        <f>BT131+CH131+CU131</f>
        <v>534.89606756813578</v>
      </c>
      <c r="CT131" s="55">
        <v>90</v>
      </c>
      <c r="CU131" s="10">
        <f>BQ131*$D$172</f>
        <v>9.6706992178031044</v>
      </c>
      <c r="CV131" s="30">
        <f>CU131-CT131</f>
        <v>-80.329300782196896</v>
      </c>
      <c r="CW131" s="97">
        <f>IF(CV131&gt;1, 1, 0)</f>
        <v>0</v>
      </c>
      <c r="CX131" s="81">
        <f>IF(O131&lt;=0,R131, IF(O131=1,S131, IF(O131=2,T131, IF(O131=3,U131, V131))))</f>
        <v>17.399999999999999</v>
      </c>
      <c r="CY131" s="41">
        <f>IF(O131&lt;=0,AF131, IF(O131=1,AG131, IF(O131=2,AH131, IF(O131=3,AI131, AJ131))))</f>
        <v>17.54</v>
      </c>
      <c r="CZ131" s="80">
        <f>IF(O131&gt;=0,Y131, IF(O131=-1,Z131, IF(O131=-2,AA131, IF(O131=-3,AB131,  AC131))))</f>
        <v>18.39</v>
      </c>
      <c r="DA131" s="79">
        <f>IF(O131&gt;=0,AM131, IF(O131=-1,AN131, IF(O131=-2,AO131, IF(O131=-3,AP131, AQ131))))</f>
        <v>18.440000000000001</v>
      </c>
      <c r="DB131" s="54">
        <f>IF(C131&gt;0, IF(CV131 &gt;0, CX131, CZ131), IF(CV131&gt;0, CY131, DA131))</f>
        <v>18.39</v>
      </c>
      <c r="DC131" s="43">
        <f>CV131/DB131</f>
        <v>-4.3680968342684556</v>
      </c>
      <c r="DD131" s="44">
        <v>0</v>
      </c>
      <c r="DE131" s="10">
        <f>BQ131*$DD$167</f>
        <v>5.988398099317906</v>
      </c>
      <c r="DF131" s="30">
        <f>DE131-DD131</f>
        <v>5.988398099317906</v>
      </c>
      <c r="DG131" s="34">
        <f>DF131*(DF131&lt;&gt;0)</f>
        <v>5.988398099317906</v>
      </c>
      <c r="DH131" s="21">
        <f>DG131/$DG$164</f>
        <v>1.2941060498500056E-3</v>
      </c>
      <c r="DI131" s="89">
        <f>DH131 * $DF$164</f>
        <v>5.988398099317906</v>
      </c>
      <c r="DJ131" s="91">
        <f>DB131</f>
        <v>18.39</v>
      </c>
      <c r="DK131" s="43">
        <f>DI131/DJ131</f>
        <v>0.32563339311135975</v>
      </c>
      <c r="DL131" s="16">
        <f>O131</f>
        <v>0</v>
      </c>
      <c r="DM131" s="53">
        <f>CR131+CT131</f>
        <v>3024</v>
      </c>
      <c r="DN131">
        <f>E131/$E$164</f>
        <v>5.9081629673541558E-3</v>
      </c>
      <c r="DO131">
        <f>MAX(0,K131)</f>
        <v>7.3687896178992393E-2</v>
      </c>
      <c r="DP131">
        <f>DO131/$DO$164</f>
        <v>8.0219707097163465E-4</v>
      </c>
      <c r="DQ131">
        <f>DN131*DP131*BF131</f>
        <v>4.7395110272345853E-6</v>
      </c>
      <c r="DR131">
        <f>DQ131/$DQ$164</f>
        <v>1.2703767675593313E-3</v>
      </c>
      <c r="DS131" s="1">
        <f>$DS$166*DR131</f>
        <v>100.813587132818</v>
      </c>
      <c r="DT131" s="55">
        <v>0</v>
      </c>
      <c r="DU131" s="1">
        <f>DS131-DT131</f>
        <v>100.813587132818</v>
      </c>
      <c r="DV131">
        <f>DT131/DS131</f>
        <v>0</v>
      </c>
    </row>
    <row r="132" spans="1:126" x14ac:dyDescent="0.2">
      <c r="A132" s="19" t="s">
        <v>152</v>
      </c>
      <c r="B132">
        <v>1</v>
      </c>
      <c r="C132">
        <v>1</v>
      </c>
      <c r="D132">
        <v>0.81213720316622695</v>
      </c>
      <c r="E132">
        <v>0.18786279683377299</v>
      </c>
      <c r="F132">
        <v>0.97693920335429696</v>
      </c>
      <c r="G132">
        <v>0.36190476190476101</v>
      </c>
      <c r="H132">
        <v>0.453221288515406</v>
      </c>
      <c r="I132">
        <v>0.40499745988133901</v>
      </c>
      <c r="J132">
        <v>0.62901343055374404</v>
      </c>
      <c r="K132">
        <v>0.41440716055238003</v>
      </c>
      <c r="L132">
        <v>-0.55319484925032703</v>
      </c>
      <c r="M132">
        <f>HARMEAN(D132,F132:F132, I132)</f>
        <v>0.63504489173065526</v>
      </c>
      <c r="N132">
        <f>0.6*TAN(3*(1-M132) - 1.5)</f>
        <v>-0.25731537579767261</v>
      </c>
      <c r="O132" s="83">
        <v>0</v>
      </c>
      <c r="P132">
        <v>27.92</v>
      </c>
      <c r="Q132">
        <v>28.09</v>
      </c>
      <c r="R132">
        <v>28.68</v>
      </c>
      <c r="S132">
        <v>28.86</v>
      </c>
      <c r="T132">
        <v>29.14</v>
      </c>
      <c r="U132">
        <v>29.26</v>
      </c>
      <c r="V132">
        <v>29.4</v>
      </c>
      <c r="W132" s="72">
        <v>30.99</v>
      </c>
      <c r="X132" s="68">
        <v>30.48</v>
      </c>
      <c r="Y132" s="68">
        <v>30.38</v>
      </c>
      <c r="Z132" s="68">
        <v>30.04</v>
      </c>
      <c r="AA132" s="68">
        <v>29.58</v>
      </c>
      <c r="AB132" s="68">
        <v>29.18</v>
      </c>
      <c r="AC132" s="68">
        <v>28.94</v>
      </c>
      <c r="AD132" s="76">
        <v>28.43</v>
      </c>
      <c r="AE132">
        <v>28.52</v>
      </c>
      <c r="AF132">
        <v>28.78</v>
      </c>
      <c r="AG132">
        <v>28.86</v>
      </c>
      <c r="AH132">
        <v>29.12</v>
      </c>
      <c r="AI132">
        <v>29.51</v>
      </c>
      <c r="AJ132">
        <v>29.76</v>
      </c>
      <c r="AK132" s="72">
        <v>30.72</v>
      </c>
      <c r="AL132">
        <v>30.44</v>
      </c>
      <c r="AM132">
        <v>30.24</v>
      </c>
      <c r="AN132">
        <v>29.82</v>
      </c>
      <c r="AO132">
        <v>29.61</v>
      </c>
      <c r="AP132">
        <v>29.38</v>
      </c>
      <c r="AQ132">
        <v>29.04</v>
      </c>
      <c r="AR132">
        <v>29.47</v>
      </c>
      <c r="AS132" s="87">
        <f>0.5 * (D132-MAX($D$3:$D$163))/(MIN($D$3:$D$163)-MAX($D$3:$D$163)) + 0.75</f>
        <v>0.84491735576805294</v>
      </c>
      <c r="AT132" s="17">
        <f>AZ132^N132</f>
        <v>0.92944807020976739</v>
      </c>
      <c r="AU132" s="17">
        <f>(AT132+AV132)/2</f>
        <v>0.94605086936047256</v>
      </c>
      <c r="AV132" s="17">
        <f>BD132^N132</f>
        <v>0.96265366851117762</v>
      </c>
      <c r="AW132" s="17">
        <f>PERCENTILE($K$2:$K$163, 0.05)</f>
        <v>8.5526163141549191E-2</v>
      </c>
      <c r="AX132" s="17">
        <f>PERCENTILE($K$2:$K$163, 0.95)</f>
        <v>0.95961795254787896</v>
      </c>
      <c r="AY132" s="17">
        <f>MIN(MAX(K132,AW132), AX132)</f>
        <v>0.41440716055238003</v>
      </c>
      <c r="AZ132" s="17">
        <f>AY132-$AY$164+1</f>
        <v>1.3288809974108309</v>
      </c>
      <c r="BA132" s="17">
        <f>PERCENTILE($L$2:$L$163, 0.02)</f>
        <v>-0.71261264336762919</v>
      </c>
      <c r="BB132" s="17">
        <f>PERCENTILE($L$2:$L$163, 0.98)</f>
        <v>1.6035625674371927</v>
      </c>
      <c r="BC132" s="17">
        <f>MIN(MAX(L132,BA132), BB132)</f>
        <v>-0.55319484925032703</v>
      </c>
      <c r="BD132" s="17">
        <f>BC132-$BC$164 + 1</f>
        <v>1.1594177941173021</v>
      </c>
      <c r="BE132" s="1">
        <v>1</v>
      </c>
      <c r="BF132" s="15">
        <v>1</v>
      </c>
      <c r="BG132" s="15">
        <v>1</v>
      </c>
      <c r="BH132" s="16">
        <v>1</v>
      </c>
      <c r="BI132" s="12">
        <f>(AZ132^4)*AV132*BE132</f>
        <v>3.0020259010153438</v>
      </c>
      <c r="BJ132" s="12">
        <f>(BD132^4) *AT132*BF132</f>
        <v>1.6795192102802423</v>
      </c>
      <c r="BK132" s="12">
        <f>(BD132^4)*AU132*BG132*BH132</f>
        <v>1.7095205853024538</v>
      </c>
      <c r="BL132" s="12">
        <f>MIN(BI132, 0.05*BI$164)</f>
        <v>3.0020259010153438</v>
      </c>
      <c r="BM132" s="12">
        <f>MIN(BJ132, 0.05*BJ$164)</f>
        <v>1.6795192102802423</v>
      </c>
      <c r="BN132" s="12">
        <f>MIN(BK132, 0.05*BK$164)</f>
        <v>1.7095205853024538</v>
      </c>
      <c r="BO132" s="9">
        <f>BL132/$BL$164</f>
        <v>8.3263963576936887E-3</v>
      </c>
      <c r="BP132" s="9">
        <f>BM132/$BM$164</f>
        <v>6.4639837579721102E-4</v>
      </c>
      <c r="BQ132" s="45">
        <f>BN132/$BN$164</f>
        <v>4.7783367160442468E-4</v>
      </c>
      <c r="BR132" s="16">
        <f>O132</f>
        <v>0</v>
      </c>
      <c r="BS132" s="55">
        <v>1002</v>
      </c>
      <c r="BT132" s="10">
        <f>$D$170*BO132</f>
        <v>872.81882792134684</v>
      </c>
      <c r="BU132" s="14">
        <f>BT132-BS132</f>
        <v>-129.18117207865316</v>
      </c>
      <c r="BV132" s="94">
        <f>IF(BU132&gt;1, 1, 0)</f>
        <v>0</v>
      </c>
      <c r="BW132" s="81">
        <f>IF(O132&lt;=0,P132, IF(O132=1,Q132, IF(O132=2,R132, IF(O132=3,S132, IF(O132-4,T132, IF(O132=5, U132, V132))))))</f>
        <v>27.92</v>
      </c>
      <c r="BX132" s="41">
        <f>IF(O132&lt;=0,AD132, IF(O132=1,AE132, IF(O132=2,AF132, IF(O132=3,AG132, IF(O132=4,AH132, IF(O132=5, AI132, AJ132))))))</f>
        <v>28.43</v>
      </c>
      <c r="BY132" s="80">
        <f>IF(O132&gt;=0,W132, IF(O132=-1,X132, IF(O132=-2,Y132, IF(O132=-3,Z132, IF(O132=-4,AA132, IF(O132=-5, AB132, AC132))))))</f>
        <v>30.99</v>
      </c>
      <c r="BZ132" s="79">
        <f>IF(O132&gt;=0,AK132, IF(O132=-1,AL132, IF(O132=-2,AM132, IF(O132=-3,AN132, IF(O132=-4,AO132, IF(O132=-5, AP132, AQ132))))))</f>
        <v>30.72</v>
      </c>
      <c r="CA132" s="54">
        <f>IF(C132&gt;0, IF(BU132 &gt;0, BW132, BY132), IF(BU132&gt;0, BX132, BZ132))</f>
        <v>30.99</v>
      </c>
      <c r="CB132" s="1">
        <f>BU132/CA132</f>
        <v>-4.1684792539094282</v>
      </c>
      <c r="CC132" s="42">
        <f>BS132/BT132</f>
        <v>1.1480045662927589</v>
      </c>
      <c r="CD132" s="55">
        <v>472</v>
      </c>
      <c r="CE132" s="55">
        <v>1238</v>
      </c>
      <c r="CF132" s="55">
        <v>29</v>
      </c>
      <c r="CG132" s="6">
        <f>SUM(CD132:CF132)</f>
        <v>1739</v>
      </c>
      <c r="CH132" s="10">
        <f>BP132*$D$169</f>
        <v>93.512332839909902</v>
      </c>
      <c r="CI132" s="1">
        <f>CH132-CG132</f>
        <v>-1645.48766716009</v>
      </c>
      <c r="CJ132" s="97">
        <f>IF(CI132&gt;1, 1, 0)</f>
        <v>0</v>
      </c>
      <c r="CK132" s="81">
        <f>IF(O132&lt;=0,Q132, IF(O132=1,R132, IF(O132=2,S132, IF(O132=3,T132, IF(O132=4,U132,V132)))))</f>
        <v>28.09</v>
      </c>
      <c r="CL132" s="41">
        <f>IF(O132&lt;=0,AE132, IF(O132=1,AF132, IF(O132=2,AG132, IF(O132=3,AH132, IF(O132=4,AI132,AJ132)))))</f>
        <v>28.52</v>
      </c>
      <c r="CM132" s="80">
        <f>IF(O132&gt;=0,X132, IF(O132=-1,Y132, IF(O132=-2,Z132, IF(O132=-3,AA132, IF(O132=-4,AB132, AC132)))))</f>
        <v>30.48</v>
      </c>
      <c r="CN132" s="79">
        <f>IF(O132&gt;=0,AL132, IF(O132=-1,AM132, IF(O132=-2,AN132, IF(O132=-3,AO132, IF(O132=-4,AP132, AQ132)))))</f>
        <v>30.44</v>
      </c>
      <c r="CO132" s="54">
        <f>IF(C132&gt;0, IF(CI132 &gt;0, CK132, CM132), IF(CI132&gt;0, CL132, CN132))</f>
        <v>30.48</v>
      </c>
      <c r="CP132" s="1">
        <f>CI132/CO132</f>
        <v>-53.985815851708992</v>
      </c>
      <c r="CQ132" s="42">
        <f>CG132/CH132</f>
        <v>18.596477568120473</v>
      </c>
      <c r="CR132" s="11">
        <f>BS132+CG132+CT132</f>
        <v>2741</v>
      </c>
      <c r="CS132" s="47">
        <f>BT132+CH132+CU132</f>
        <v>969.90195444911603</v>
      </c>
      <c r="CT132" s="55">
        <v>0</v>
      </c>
      <c r="CU132" s="10">
        <f>BQ132*$D$172</f>
        <v>3.5707936878592732</v>
      </c>
      <c r="CV132" s="30">
        <f>CU132-CT132</f>
        <v>3.5707936878592732</v>
      </c>
      <c r="CW132" s="97">
        <f>IF(CV132&gt;1, 1, 0)</f>
        <v>1</v>
      </c>
      <c r="CX132" s="81">
        <f>IF(O132&lt;=0,R132, IF(O132=1,S132, IF(O132=2,T132, IF(O132=3,U132, V132))))</f>
        <v>28.68</v>
      </c>
      <c r="CY132" s="41">
        <f>IF(O132&lt;=0,AF132, IF(O132=1,AG132, IF(O132=2,AH132, IF(O132=3,AI132, AJ132))))</f>
        <v>28.78</v>
      </c>
      <c r="CZ132" s="80">
        <f>IF(O132&gt;=0,Y132, IF(O132=-1,Z132, IF(O132=-2,AA132, IF(O132=-3,AB132,  AC132))))</f>
        <v>30.38</v>
      </c>
      <c r="DA132" s="79">
        <f>IF(O132&gt;=0,AM132, IF(O132=-1,AN132, IF(O132=-2,AO132, IF(O132=-3,AP132, AQ132))))</f>
        <v>30.24</v>
      </c>
      <c r="DB132" s="54">
        <f>IF(C132&gt;0, IF(CV132 &gt;0, CX132, CZ132), IF(CV132&gt;0, CY132, DA132))</f>
        <v>28.68</v>
      </c>
      <c r="DC132" s="43">
        <f>CV132/DB132</f>
        <v>0.12450466136189935</v>
      </c>
      <c r="DD132" s="44">
        <v>0</v>
      </c>
      <c r="DE132" s="10">
        <f>BQ132*$DD$167</f>
        <v>2.2111466453291788</v>
      </c>
      <c r="DF132" s="30">
        <f>DE132-DD132</f>
        <v>2.2111466453291788</v>
      </c>
      <c r="DG132" s="34">
        <f>DF132*(DF132&lt;&gt;0)</f>
        <v>2.2111466453291788</v>
      </c>
      <c r="DH132" s="21">
        <f>DG132/$DG$164</f>
        <v>4.7783367160442495E-4</v>
      </c>
      <c r="DI132" s="89">
        <f>DH132 * $DF$164</f>
        <v>2.2111466453291788</v>
      </c>
      <c r="DJ132" s="91">
        <f>DB132</f>
        <v>28.68</v>
      </c>
      <c r="DK132" s="43">
        <f>DI132/DJ132</f>
        <v>7.7097163365731483E-2</v>
      </c>
      <c r="DL132" s="16">
        <f>O132</f>
        <v>0</v>
      </c>
      <c r="DM132" s="53">
        <f>CR132+CT132</f>
        <v>2741</v>
      </c>
      <c r="DN132">
        <f>E132/$E$164</f>
        <v>3.8316507445318279E-3</v>
      </c>
      <c r="DO132">
        <f>MAX(0,K132)</f>
        <v>0.41440716055238003</v>
      </c>
      <c r="DP132">
        <f>DO132/$DO$164</f>
        <v>4.5114086250648729E-3</v>
      </c>
      <c r="DQ132">
        <f>DN132*DP132*BF132</f>
        <v>1.7286142217117132E-5</v>
      </c>
      <c r="DR132">
        <f>DQ132/$DQ$164</f>
        <v>4.6333711108939753E-3</v>
      </c>
      <c r="DS132" s="1">
        <f>$DS$166*DR132</f>
        <v>367.69151808735035</v>
      </c>
      <c r="DT132" s="55">
        <v>678</v>
      </c>
      <c r="DU132" s="1">
        <f>DS132-DT132</f>
        <v>-310.30848191264965</v>
      </c>
      <c r="DV132">
        <f>DT132/DS132</f>
        <v>1.8439370141764637</v>
      </c>
    </row>
    <row r="133" spans="1:126" x14ac:dyDescent="0.2">
      <c r="A133" s="19" t="s">
        <v>168</v>
      </c>
      <c r="B133">
        <v>1</v>
      </c>
      <c r="C133">
        <v>1</v>
      </c>
      <c r="D133">
        <v>0.85129068462401702</v>
      </c>
      <c r="E133">
        <v>0.148709315375982</v>
      </c>
      <c r="F133">
        <v>0.99275766016713096</v>
      </c>
      <c r="G133">
        <v>7.2966507177033499E-2</v>
      </c>
      <c r="H133">
        <v>0.57236842105263097</v>
      </c>
      <c r="I133">
        <v>0.204361749118185</v>
      </c>
      <c r="J133">
        <v>0.450423902432177</v>
      </c>
      <c r="K133">
        <v>0.81587046477204295</v>
      </c>
      <c r="L133">
        <v>0.34914651327896201</v>
      </c>
      <c r="M133">
        <f>HARMEAN(D133,F133:F133, I133)</f>
        <v>0.42401234616300137</v>
      </c>
      <c r="N133">
        <f>0.6*TAN(3*(1-M133) - 1.5)</f>
        <v>0.13919740107615924</v>
      </c>
      <c r="O133" s="83">
        <v>-1</v>
      </c>
      <c r="P133">
        <v>156.47999999999999</v>
      </c>
      <c r="Q133">
        <v>158.01</v>
      </c>
      <c r="R133">
        <v>159.47</v>
      </c>
      <c r="S133">
        <v>160.28</v>
      </c>
      <c r="T133">
        <v>161.31</v>
      </c>
      <c r="U133">
        <v>162.68</v>
      </c>
      <c r="V133">
        <v>164.84</v>
      </c>
      <c r="W133" s="72">
        <v>170.56</v>
      </c>
      <c r="X133" s="68">
        <v>169.35</v>
      </c>
      <c r="Y133" s="68">
        <v>167.32</v>
      </c>
      <c r="Z133" s="68">
        <v>166.46</v>
      </c>
      <c r="AA133" s="68">
        <v>164.97</v>
      </c>
      <c r="AB133" s="68">
        <v>163.53</v>
      </c>
      <c r="AC133" s="68">
        <v>162.56</v>
      </c>
      <c r="AD133" s="76">
        <v>157.63</v>
      </c>
      <c r="AE133">
        <v>159.85</v>
      </c>
      <c r="AF133">
        <v>160.36000000000001</v>
      </c>
      <c r="AG133">
        <v>160.71</v>
      </c>
      <c r="AH133">
        <v>162.29</v>
      </c>
      <c r="AI133">
        <v>164.59</v>
      </c>
      <c r="AJ133">
        <v>169.9</v>
      </c>
      <c r="AK133" s="72">
        <v>173.69</v>
      </c>
      <c r="AL133">
        <v>170.11</v>
      </c>
      <c r="AM133">
        <v>168.74</v>
      </c>
      <c r="AN133">
        <v>165.92</v>
      </c>
      <c r="AO133">
        <v>164.5</v>
      </c>
      <c r="AP133">
        <v>163.15</v>
      </c>
      <c r="AQ133">
        <v>161.43</v>
      </c>
      <c r="AR133">
        <v>164.25</v>
      </c>
      <c r="AS133" s="87">
        <f>0.5 * (D133-MAX($D$3:$D$163))/(MIN($D$3:$D$163)-MAX($D$3:$D$163)) + 0.75</f>
        <v>0.82513512644046938</v>
      </c>
      <c r="AT133" s="17">
        <f>AZ133^N133</f>
        <v>1.0793130517959741</v>
      </c>
      <c r="AU133" s="17">
        <f>(AT133+AV133)/2</f>
        <v>1.0926386696340429</v>
      </c>
      <c r="AV133" s="17">
        <f>BD133^N133</f>
        <v>1.1059642874721118</v>
      </c>
      <c r="AW133" s="17">
        <f>PERCENTILE($K$2:$K$163, 0.05)</f>
        <v>8.5526163141549191E-2</v>
      </c>
      <c r="AX133" s="17">
        <f>PERCENTILE($K$2:$K$163, 0.95)</f>
        <v>0.95961795254787896</v>
      </c>
      <c r="AY133" s="17">
        <f>MIN(MAX(K133,AW133), AX133)</f>
        <v>0.81587046477204295</v>
      </c>
      <c r="AZ133" s="17">
        <f>AY133-$AY$164+1</f>
        <v>1.7303443016304938</v>
      </c>
      <c r="BA133" s="17">
        <f>PERCENTILE($L$2:$L$163, 0.02)</f>
        <v>-0.71261264336762919</v>
      </c>
      <c r="BB133" s="17">
        <f>PERCENTILE($L$2:$L$163, 0.98)</f>
        <v>1.6035625674371927</v>
      </c>
      <c r="BC133" s="17">
        <f>MIN(MAX(L133,BA133), BB133)</f>
        <v>0.34914651327896201</v>
      </c>
      <c r="BD133" s="17">
        <f>BC133-$BC$164 + 1</f>
        <v>2.0617591566465912</v>
      </c>
      <c r="BE133" s="1">
        <v>1</v>
      </c>
      <c r="BF133" s="15">
        <v>1</v>
      </c>
      <c r="BG133" s="15">
        <v>1</v>
      </c>
      <c r="BH133" s="16">
        <v>1</v>
      </c>
      <c r="BI133" s="12">
        <f>(AZ133^4)*AV133*BE133</f>
        <v>9.9145090091185999</v>
      </c>
      <c r="BJ133" s="12">
        <f>(BD133^4) *AT133*BF133</f>
        <v>19.50289833913234</v>
      </c>
      <c r="BK133" s="12">
        <f>(BD133^4)*AU133*BG133*BH133</f>
        <v>19.743688691449059</v>
      </c>
      <c r="BL133" s="12">
        <f>MIN(BI133, 0.05*BI$164)</f>
        <v>9.9145090091185999</v>
      </c>
      <c r="BM133" s="12">
        <f>MIN(BJ133, 0.05*BJ$164)</f>
        <v>19.50289833913234</v>
      </c>
      <c r="BN133" s="12">
        <f>MIN(BK133, 0.05*BK$164)</f>
        <v>19.743688691449059</v>
      </c>
      <c r="BO133" s="9">
        <f>BL133/$BL$164</f>
        <v>2.7498807280085632E-2</v>
      </c>
      <c r="BP133" s="9">
        <f>BM133/$BM$164</f>
        <v>7.5061015870427237E-3</v>
      </c>
      <c r="BQ133" s="45">
        <f>BN133/$BN$164</f>
        <v>5.5186227879091224E-3</v>
      </c>
      <c r="BR133" s="16">
        <f>O133</f>
        <v>-1</v>
      </c>
      <c r="BS133" s="55">
        <v>2300</v>
      </c>
      <c r="BT133" s="10">
        <f>$D$170*BO133</f>
        <v>2882.5767725147616</v>
      </c>
      <c r="BU133" s="14">
        <f>BT133-BS133</f>
        <v>582.57677251476161</v>
      </c>
      <c r="BV133" s="94">
        <f>IF(BU133&gt;1, 1, 0)</f>
        <v>1</v>
      </c>
      <c r="BW133" s="81">
        <f>IF(O133&lt;=0,P133, IF(O133=1,Q133, IF(O133=2,R133, IF(O133=3,S133, IF(O133-4,T133, IF(O133=5, U133, V133))))))</f>
        <v>156.47999999999999</v>
      </c>
      <c r="BX133" s="41">
        <f>IF(O133&lt;=0,AD133, IF(O133=1,AE133, IF(O133=2,AF133, IF(O133=3,AG133, IF(O133=4,AH133, IF(O133=5, AI133, AJ133))))))</f>
        <v>157.63</v>
      </c>
      <c r="BY133" s="80">
        <f>IF(O133&gt;=0,W133, IF(O133=-1,X133, IF(O133=-2,Y133, IF(O133=-3,Z133, IF(O133=-4,AA133, IF(O133=-5, AB133, AC133))))))</f>
        <v>169.35</v>
      </c>
      <c r="BZ133" s="79">
        <f>IF(O133&gt;=0,AK133, IF(O133=-1,AL133, IF(O133=-2,AM133, IF(O133=-3,AN133, IF(O133=-4,AO133, IF(O133=-5, AP133, AQ133))))))</f>
        <v>170.11</v>
      </c>
      <c r="CA133" s="54">
        <f>IF(C133&gt;0, IF(BU133 &gt;0, BW133, BY133), IF(BU133&gt;0, BX133, BZ133))</f>
        <v>156.47999999999999</v>
      </c>
      <c r="CB133" s="1">
        <f>BU133/CA133</f>
        <v>3.7230110717967899</v>
      </c>
      <c r="CC133" s="42">
        <f>BS133/BT133</f>
        <v>0.79789722234994587</v>
      </c>
      <c r="CD133" s="55">
        <v>0</v>
      </c>
      <c r="CE133" s="55">
        <v>2464</v>
      </c>
      <c r="CF133" s="55">
        <v>0</v>
      </c>
      <c r="CG133" s="6">
        <f>SUM(CD133:CF133)</f>
        <v>2464</v>
      </c>
      <c r="CH133" s="10">
        <f>BP133*$D$169</f>
        <v>1085.8830965842653</v>
      </c>
      <c r="CI133" s="1">
        <f>CH133-CG133</f>
        <v>-1378.1169034157347</v>
      </c>
      <c r="CJ133" s="97">
        <f>IF(CI133&gt;1, 1, 0)</f>
        <v>0</v>
      </c>
      <c r="CK133" s="81">
        <f>IF(O133&lt;=0,Q133, IF(O133=1,R133, IF(O133=2,S133, IF(O133=3,T133, IF(O133=4,U133,V133)))))</f>
        <v>158.01</v>
      </c>
      <c r="CL133" s="41">
        <f>IF(O133&lt;=0,AE133, IF(O133=1,AF133, IF(O133=2,AG133, IF(O133=3,AH133, IF(O133=4,AI133,AJ133)))))</f>
        <v>159.85</v>
      </c>
      <c r="CM133" s="80">
        <f>IF(O133&gt;=0,X133, IF(O133=-1,Y133, IF(O133=-2,Z133, IF(O133=-3,AA133, IF(O133=-4,AB133, AC133)))))</f>
        <v>167.32</v>
      </c>
      <c r="CN133" s="79">
        <f>IF(O133&gt;=0,AL133, IF(O133=-1,AM133, IF(O133=-2,AN133, IF(O133=-3,AO133, IF(O133=-4,AP133, AQ133)))))</f>
        <v>168.74</v>
      </c>
      <c r="CO133" s="54">
        <f>IF(C133&gt;0, IF(CI133 &gt;0, CK133, CM133), IF(CI133&gt;0, CL133, CN133))</f>
        <v>167.32</v>
      </c>
      <c r="CP133" s="1">
        <f>CI133/CO133</f>
        <v>-8.2364146749685325</v>
      </c>
      <c r="CQ133" s="42">
        <f>CG133/CH133</f>
        <v>2.2691208729104586</v>
      </c>
      <c r="CR133" s="11">
        <f>BS133+CG133+CT133</f>
        <v>4764</v>
      </c>
      <c r="CS133" s="47">
        <f>BT133+CH133+CU133</f>
        <v>4009.6998749583372</v>
      </c>
      <c r="CT133" s="55">
        <v>0</v>
      </c>
      <c r="CU133" s="10">
        <f>BQ133*$D$172</f>
        <v>41.240005859310322</v>
      </c>
      <c r="CV133" s="30">
        <f>CU133-CT133</f>
        <v>41.240005859310322</v>
      </c>
      <c r="CW133" s="97">
        <f>IF(CV133&gt;1, 1, 0)</f>
        <v>1</v>
      </c>
      <c r="CX133" s="81">
        <f>IF(O133&lt;=0,R133, IF(O133=1,S133, IF(O133=2,T133, IF(O133=3,U133, V133))))</f>
        <v>159.47</v>
      </c>
      <c r="CY133" s="41">
        <f>IF(O133&lt;=0,AF133, IF(O133=1,AG133, IF(O133=2,AH133, IF(O133=3,AI133, AJ133))))</f>
        <v>160.36000000000001</v>
      </c>
      <c r="CZ133" s="80">
        <f>IF(O133&gt;=0,Y133, IF(O133=-1,Z133, IF(O133=-2,AA133, IF(O133=-3,AB133,  AC133))))</f>
        <v>166.46</v>
      </c>
      <c r="DA133" s="79">
        <f>IF(O133&gt;=0,AM133, IF(O133=-1,AN133, IF(O133=-2,AO133, IF(O133=-3,AP133, AQ133))))</f>
        <v>165.92</v>
      </c>
      <c r="DB133" s="54">
        <f>IF(C133&gt;0, IF(CV133 &gt;0, CX133, CZ133), IF(CV133&gt;0, CY133, DA133))</f>
        <v>159.47</v>
      </c>
      <c r="DC133" s="43">
        <f>CV133/DB133</f>
        <v>0.2586066712191028</v>
      </c>
      <c r="DD133" s="44">
        <v>0</v>
      </c>
      <c r="DE133" s="10">
        <f>BQ133*$DD$167</f>
        <v>25.537095833682187</v>
      </c>
      <c r="DF133" s="30">
        <f>DE133-DD133</f>
        <v>25.537095833682187</v>
      </c>
      <c r="DG133" s="34">
        <f>DF133*(DF133&lt;&gt;0)</f>
        <v>25.537095833682187</v>
      </c>
      <c r="DH133" s="21">
        <f>DG133/$DG$164</f>
        <v>5.5186227879091259E-3</v>
      </c>
      <c r="DI133" s="89">
        <f>DH133 * $DF$164</f>
        <v>25.537095833682187</v>
      </c>
      <c r="DJ133" s="91">
        <f>DB133</f>
        <v>159.47</v>
      </c>
      <c r="DK133" s="43">
        <f>DI133/DJ133</f>
        <v>0.16013730377928254</v>
      </c>
      <c r="DL133" s="16">
        <f>O133</f>
        <v>-1</v>
      </c>
      <c r="DM133" s="53">
        <f>CR133+CT133</f>
        <v>4764</v>
      </c>
      <c r="DN133">
        <f>E133/$E$164</f>
        <v>3.0330760990606299E-3</v>
      </c>
      <c r="DO133">
        <f>MAX(0,K133)</f>
        <v>0.81587046477204295</v>
      </c>
      <c r="DP133">
        <f>DO133/$DO$164</f>
        <v>8.8819050491359616E-3</v>
      </c>
      <c r="DQ133">
        <f>DN133*DP133*BF133</f>
        <v>2.6939493918660214E-5</v>
      </c>
      <c r="DR133">
        <f>DQ133/$DQ$164</f>
        <v>7.2208518995767537E-3</v>
      </c>
      <c r="DS133" s="1">
        <f>$DS$166*DR133</f>
        <v>573.02683797478767</v>
      </c>
      <c r="DT133" s="55">
        <v>493</v>
      </c>
      <c r="DU133" s="1">
        <f>DS133-DT133</f>
        <v>80.026837974787668</v>
      </c>
      <c r="DV133">
        <f>DT133/DS133</f>
        <v>0.86034364767691962</v>
      </c>
    </row>
    <row r="134" spans="1:126" x14ac:dyDescent="0.2">
      <c r="A134" s="19" t="s">
        <v>272</v>
      </c>
      <c r="B134">
        <v>0</v>
      </c>
      <c r="C134">
        <v>1</v>
      </c>
      <c r="D134">
        <v>0.80920000000000003</v>
      </c>
      <c r="E134">
        <v>0.190799999999999</v>
      </c>
      <c r="F134">
        <v>0.92079999999999995</v>
      </c>
      <c r="G134">
        <v>0.96259924780610095</v>
      </c>
      <c r="H134">
        <v>0.86711241119933102</v>
      </c>
      <c r="I134">
        <v>0.91360919149481501</v>
      </c>
      <c r="J134">
        <v>0.91719754880201498</v>
      </c>
      <c r="K134">
        <v>0.54437581089526899</v>
      </c>
      <c r="L134">
        <v>1.1309727604820801</v>
      </c>
      <c r="M134">
        <f>HARMEAN(D134,F134:F134, I134)</f>
        <v>0.87812746607178049</v>
      </c>
      <c r="N134">
        <f>0.6*TAN(3*(1-M134) - 1.5)</f>
        <v>-1.2864300253120988</v>
      </c>
      <c r="O134" s="83">
        <v>0</v>
      </c>
      <c r="P134">
        <v>32.76</v>
      </c>
      <c r="Q134">
        <v>33.020000000000003</v>
      </c>
      <c r="R134">
        <v>33.17</v>
      </c>
      <c r="S134">
        <v>33.4</v>
      </c>
      <c r="T134">
        <v>33.54</v>
      </c>
      <c r="U134">
        <v>33.869999999999997</v>
      </c>
      <c r="V134">
        <v>34.200000000000003</v>
      </c>
      <c r="W134" s="72">
        <v>35.56</v>
      </c>
      <c r="X134" s="68">
        <v>35.42</v>
      </c>
      <c r="Y134" s="68">
        <v>34.83</v>
      </c>
      <c r="Z134" s="68">
        <v>34.39</v>
      </c>
      <c r="AA134" s="68">
        <v>34.21</v>
      </c>
      <c r="AB134" s="68">
        <v>34.03</v>
      </c>
      <c r="AC134" s="68">
        <v>33.729999999999997</v>
      </c>
      <c r="AD134" s="76">
        <v>32.93</v>
      </c>
      <c r="AE134">
        <v>33.25</v>
      </c>
      <c r="AF134">
        <v>33.369999999999997</v>
      </c>
      <c r="AG134">
        <v>33.58</v>
      </c>
      <c r="AH134">
        <v>33.79</v>
      </c>
      <c r="AI134">
        <v>33.880000000000003</v>
      </c>
      <c r="AJ134">
        <v>34.130000000000003</v>
      </c>
      <c r="AK134" s="72">
        <v>35.299999999999997</v>
      </c>
      <c r="AL134">
        <v>35.049999999999997</v>
      </c>
      <c r="AM134">
        <v>34.78</v>
      </c>
      <c r="AN134">
        <v>34.659999999999997</v>
      </c>
      <c r="AO134">
        <v>34.450000000000003</v>
      </c>
      <c r="AP134">
        <v>34.1</v>
      </c>
      <c r="AQ134">
        <v>33.700000000000003</v>
      </c>
      <c r="AR134">
        <v>33.76</v>
      </c>
      <c r="AS134" s="87">
        <f>0.5 * (D134-MAX($D$3:$D$163))/(MIN($D$3:$D$163)-MAX($D$3:$D$163)) + 0.75</f>
        <v>0.84640137262817927</v>
      </c>
      <c r="AT134" s="17">
        <f>AZ134^N134</f>
        <v>0.6151937625334668</v>
      </c>
      <c r="AU134" s="17">
        <f>(AT134+AV134)/2</f>
        <v>0.43794440916830779</v>
      </c>
      <c r="AV134" s="17">
        <f>BD134^N134</f>
        <v>0.26069505580314878</v>
      </c>
      <c r="AW134" s="17">
        <f>PERCENTILE($K$2:$K$163, 0.05)</f>
        <v>8.5526163141549191E-2</v>
      </c>
      <c r="AX134" s="17">
        <f>PERCENTILE($K$2:$K$163, 0.95)</f>
        <v>0.95961795254787896</v>
      </c>
      <c r="AY134" s="17">
        <f>MIN(MAX(K134,AW134), AX134)</f>
        <v>0.54437581089526899</v>
      </c>
      <c r="AZ134" s="17">
        <f>AY134-$AY$164+1</f>
        <v>1.4588496477537198</v>
      </c>
      <c r="BA134" s="17">
        <f>PERCENTILE($L$2:$L$163, 0.02)</f>
        <v>-0.71261264336762919</v>
      </c>
      <c r="BB134" s="17">
        <f>PERCENTILE($L$2:$L$163, 0.98)</f>
        <v>1.6035625674371927</v>
      </c>
      <c r="BC134" s="17">
        <f>MIN(MAX(L134,BA134), BB134)</f>
        <v>1.1309727604820801</v>
      </c>
      <c r="BD134" s="17">
        <f>BC134-$BC$164 + 1</f>
        <v>2.8435854038497093</v>
      </c>
      <c r="BE134" s="1">
        <v>0</v>
      </c>
      <c r="BF134" s="50">
        <v>0.5</v>
      </c>
      <c r="BG134" s="15">
        <v>1</v>
      </c>
      <c r="BH134" s="16">
        <v>1</v>
      </c>
      <c r="BI134" s="12">
        <f>(AZ134^4)*AV134*BE134</f>
        <v>0</v>
      </c>
      <c r="BJ134" s="12">
        <f>(BD134^4) *AT134*BF134</f>
        <v>20.111619004567181</v>
      </c>
      <c r="BK134" s="12">
        <f>(BD134^4)*AU134*BG134*BH134</f>
        <v>28.634136555941229</v>
      </c>
      <c r="BL134" s="12">
        <f>MIN(BI134, 0.05*BI$164)</f>
        <v>0</v>
      </c>
      <c r="BM134" s="12">
        <f>MIN(BJ134, 0.05*BJ$164)</f>
        <v>20.111619004567181</v>
      </c>
      <c r="BN134" s="12">
        <f>MIN(BK134, 0.05*BK$164)</f>
        <v>28.634136555941229</v>
      </c>
      <c r="BO134" s="9">
        <f>BL134/$BL$164</f>
        <v>0</v>
      </c>
      <c r="BP134" s="9">
        <f>BM134/$BM$164</f>
        <v>7.7403805682194999E-3</v>
      </c>
      <c r="BQ134" s="45">
        <f>BN134/$BN$164</f>
        <v>8.0036208521742647E-3</v>
      </c>
      <c r="BR134" s="16">
        <f>O134</f>
        <v>0</v>
      </c>
      <c r="BS134" s="55">
        <v>0</v>
      </c>
      <c r="BT134" s="10">
        <f>$D$170*BO134</f>
        <v>0</v>
      </c>
      <c r="BU134" s="14">
        <f>BT134-BS134</f>
        <v>0</v>
      </c>
      <c r="BV134" s="94">
        <f>IF(BU134&gt;1, 1, 0)</f>
        <v>0</v>
      </c>
      <c r="BW134" s="81">
        <f>IF(O134&lt;=0,P134, IF(O134=1,Q134, IF(O134=2,R134, IF(O134=3,S134, IF(O134-4,T134, IF(O134=5, U134, V134))))))</f>
        <v>32.76</v>
      </c>
      <c r="BX134" s="41">
        <f>IF(O134&lt;=0,AD134, IF(O134=1,AE134, IF(O134=2,AF134, IF(O134=3,AG134, IF(O134=4,AH134, IF(O134=5, AI134, AJ134))))))</f>
        <v>32.93</v>
      </c>
      <c r="BY134" s="80">
        <f>IF(O134&gt;=0,W134, IF(O134=-1,X134, IF(O134=-2,Y134, IF(O134=-3,Z134, IF(O134=-4,AA134, IF(O134=-5, AB134, AC134))))))</f>
        <v>35.56</v>
      </c>
      <c r="BZ134" s="79">
        <f>IF(O134&gt;=0,AK134, IF(O134=-1,AL134, IF(O134=-2,AM134, IF(O134=-3,AN134, IF(O134=-4,AO134, IF(O134=-5, AP134, AQ134))))))</f>
        <v>35.299999999999997</v>
      </c>
      <c r="CA134" s="54">
        <f>IF(C134&gt;0, IF(BU134 &gt;0, BW134, BY134), IF(BU134&gt;0, BX134, BZ134))</f>
        <v>35.56</v>
      </c>
      <c r="CB134" s="1">
        <f>BU134/CA134</f>
        <v>0</v>
      </c>
      <c r="CC134" s="42" t="e">
        <f>BS134/BT134</f>
        <v>#DIV/0!</v>
      </c>
      <c r="CD134" s="55">
        <v>0</v>
      </c>
      <c r="CE134" s="55">
        <v>0</v>
      </c>
      <c r="CF134" s="55">
        <v>0</v>
      </c>
      <c r="CG134" s="6">
        <f>SUM(CD134:CF134)</f>
        <v>0</v>
      </c>
      <c r="CH134" s="10">
        <f>BP134*$D$169</f>
        <v>1119.7754683560513</v>
      </c>
      <c r="CI134" s="1">
        <f>CH134-CG134</f>
        <v>1119.7754683560513</v>
      </c>
      <c r="CJ134" s="97">
        <f>IF(CI134&gt;1, 1, 0)</f>
        <v>1</v>
      </c>
      <c r="CK134" s="81">
        <f>IF(O134&lt;=0,Q134, IF(O134=1,R134, IF(O134=2,S134, IF(O134=3,T134, IF(O134=4,U134,V134)))))</f>
        <v>33.020000000000003</v>
      </c>
      <c r="CL134" s="41">
        <f>IF(O134&lt;=0,AE134, IF(O134=1,AF134, IF(O134=2,AG134, IF(O134=3,AH134, IF(O134=4,AI134,AJ134)))))</f>
        <v>33.25</v>
      </c>
      <c r="CM134" s="80">
        <f>IF(O134&gt;=0,X134, IF(O134=-1,Y134, IF(O134=-2,Z134, IF(O134=-3,AA134, IF(O134=-4,AB134, AC134)))))</f>
        <v>35.42</v>
      </c>
      <c r="CN134" s="79">
        <f>IF(O134&gt;=0,AL134, IF(O134=-1,AM134, IF(O134=-2,AN134, IF(O134=-3,AO134, IF(O134=-4,AP134, AQ134)))))</f>
        <v>35.049999999999997</v>
      </c>
      <c r="CO134" s="54">
        <f>IF(C134&gt;0, IF(CI134 &gt;0, CK134, CM134), IF(CI134&gt;0, CL134, CN134))</f>
        <v>33.020000000000003</v>
      </c>
      <c r="CP134" s="1">
        <f>CI134/CO134</f>
        <v>33.912037200364963</v>
      </c>
      <c r="CQ134" s="42">
        <f>CG134/CH134</f>
        <v>0</v>
      </c>
      <c r="CR134" s="11">
        <f>BS134+CG134+CT134</f>
        <v>0</v>
      </c>
      <c r="CS134" s="47">
        <f>BT134+CH134+CU134</f>
        <v>1179.5855665498473</v>
      </c>
      <c r="CT134" s="55">
        <v>0</v>
      </c>
      <c r="CU134" s="10">
        <f>BQ134*$D$172</f>
        <v>59.810098193796023</v>
      </c>
      <c r="CV134" s="30">
        <f>CU134-CT134</f>
        <v>59.810098193796023</v>
      </c>
      <c r="CW134" s="97">
        <f>IF(CV134&gt;1, 1, 0)</f>
        <v>1</v>
      </c>
      <c r="CX134" s="81">
        <f>IF(O134&lt;=0,R134, IF(O134=1,S134, IF(O134=2,T134, IF(O134=3,U134, V134))))</f>
        <v>33.17</v>
      </c>
      <c r="CY134" s="41">
        <f>IF(O134&lt;=0,AF134, IF(O134=1,AG134, IF(O134=2,AH134, IF(O134=3,AI134, AJ134))))</f>
        <v>33.369999999999997</v>
      </c>
      <c r="CZ134" s="80">
        <f>IF(O134&gt;=0,Y134, IF(O134=-1,Z134, IF(O134=-2,AA134, IF(O134=-3,AB134,  AC134))))</f>
        <v>34.83</v>
      </c>
      <c r="DA134" s="79">
        <f>IF(O134&gt;=0,AM134, IF(O134=-1,AN134, IF(O134=-2,AO134, IF(O134=-3,AP134, AQ134))))</f>
        <v>34.78</v>
      </c>
      <c r="DB134" s="54">
        <f>IF(C134&gt;0, IF(CV134 &gt;0, CX134, CZ134), IF(CV134&gt;0, CY134, DA134))</f>
        <v>33.17</v>
      </c>
      <c r="DC134" s="43">
        <f>CV134/DB134</f>
        <v>1.8031383235995182</v>
      </c>
      <c r="DD134" s="44">
        <v>0</v>
      </c>
      <c r="DE134" s="10">
        <f>BQ134*$DD$167</f>
        <v>37.036275276185279</v>
      </c>
      <c r="DF134" s="30">
        <f>DE134-DD134</f>
        <v>37.036275276185279</v>
      </c>
      <c r="DG134" s="34">
        <f>DF134*(DF134&lt;&gt;0)</f>
        <v>37.036275276185279</v>
      </c>
      <c r="DH134" s="21">
        <f>DG134/$DG$164</f>
        <v>8.0036208521742699E-3</v>
      </c>
      <c r="DI134" s="89">
        <f>DH134 * $DF$164</f>
        <v>37.036275276185279</v>
      </c>
      <c r="DJ134" s="91">
        <f>DB134</f>
        <v>33.17</v>
      </c>
      <c r="DK134" s="43">
        <f>DI134/DJ134</f>
        <v>1.1165593993423357</v>
      </c>
      <c r="DL134" s="16">
        <f>O134</f>
        <v>0</v>
      </c>
      <c r="DM134" s="53">
        <f>CR134+CT134</f>
        <v>0</v>
      </c>
      <c r="DN134">
        <f>E134/$E$164</f>
        <v>3.8915579581387315E-3</v>
      </c>
      <c r="DO134">
        <f>MAX(0,K134)</f>
        <v>0.54437581089526899</v>
      </c>
      <c r="DP134">
        <f>DO134/$DO$164</f>
        <v>5.9263013826209715E-3</v>
      </c>
      <c r="DQ134">
        <f>DN134*DP134*BF134</f>
        <v>1.1531272653933604E-5</v>
      </c>
      <c r="DR134">
        <f>DQ134/$DQ$164</f>
        <v>3.0908380201611079E-3</v>
      </c>
      <c r="DS134" s="1">
        <f>$DS$166*DR134</f>
        <v>245.28035777731247</v>
      </c>
      <c r="DT134" s="55">
        <v>0</v>
      </c>
      <c r="DU134" s="1">
        <f>DS134-DT134</f>
        <v>245.28035777731247</v>
      </c>
      <c r="DV134">
        <f>DT134/DS134</f>
        <v>0</v>
      </c>
    </row>
    <row r="135" spans="1:126" x14ac:dyDescent="0.2">
      <c r="A135" s="19" t="s">
        <v>255</v>
      </c>
      <c r="B135">
        <v>1</v>
      </c>
      <c r="C135">
        <v>1</v>
      </c>
      <c r="D135">
        <v>0.44586496204554499</v>
      </c>
      <c r="E135">
        <v>0.55413503795445396</v>
      </c>
      <c r="F135">
        <v>0.49582836710369399</v>
      </c>
      <c r="G135">
        <v>0.55495194316757201</v>
      </c>
      <c r="H135">
        <v>0.25699958211450002</v>
      </c>
      <c r="I135">
        <v>0.37765383287833298</v>
      </c>
      <c r="J135">
        <v>0.49302484488592901</v>
      </c>
      <c r="K135">
        <v>0.90610094965799004</v>
      </c>
      <c r="L135">
        <v>0.86928465387654796</v>
      </c>
      <c r="M135">
        <f>HARMEAN(D135,F135:F135, I135)</f>
        <v>0.43430512200631921</v>
      </c>
      <c r="N135">
        <f>0.6*TAN(3*(1-M135) - 1.5)</f>
        <v>0.11980599431587018</v>
      </c>
      <c r="O135" s="83">
        <v>0</v>
      </c>
      <c r="P135">
        <v>144.6</v>
      </c>
      <c r="Q135">
        <v>144.97999999999999</v>
      </c>
      <c r="R135">
        <v>145.21</v>
      </c>
      <c r="S135">
        <v>145.35</v>
      </c>
      <c r="T135">
        <v>145.88</v>
      </c>
      <c r="U135">
        <v>146.18</v>
      </c>
      <c r="V135">
        <v>146.76</v>
      </c>
      <c r="W135" s="72">
        <v>148.04</v>
      </c>
      <c r="X135" s="68">
        <v>147.84</v>
      </c>
      <c r="Y135" s="68">
        <v>147.47</v>
      </c>
      <c r="Z135" s="68">
        <v>147.37</v>
      </c>
      <c r="AA135" s="68">
        <v>147.03</v>
      </c>
      <c r="AB135" s="68">
        <v>146.65</v>
      </c>
      <c r="AC135" s="68">
        <v>146.27000000000001</v>
      </c>
      <c r="AD135" s="76">
        <v>144.57</v>
      </c>
      <c r="AE135">
        <v>145.04</v>
      </c>
      <c r="AF135">
        <v>145.30000000000001</v>
      </c>
      <c r="AG135">
        <v>145.66</v>
      </c>
      <c r="AH135">
        <v>146.12</v>
      </c>
      <c r="AI135">
        <v>146.69</v>
      </c>
      <c r="AJ135">
        <v>146.9</v>
      </c>
      <c r="AK135" s="72">
        <v>148.91</v>
      </c>
      <c r="AL135">
        <v>148.65</v>
      </c>
      <c r="AM135">
        <v>148.33000000000001</v>
      </c>
      <c r="AN135">
        <v>148.1</v>
      </c>
      <c r="AO135">
        <v>147.63</v>
      </c>
      <c r="AP135">
        <v>147.15</v>
      </c>
      <c r="AQ135">
        <v>146.61000000000001</v>
      </c>
      <c r="AR135">
        <v>146.72999999999999</v>
      </c>
      <c r="AS135" s="87">
        <f>0.5 * (D135-MAX($D$3:$D$163))/(MIN($D$3:$D$163)-MAX($D$3:$D$163)) + 0.75</f>
        <v>1.0299757771497782</v>
      </c>
      <c r="AT135" s="17">
        <f>AZ135^N135</f>
        <v>1.0744211304186417</v>
      </c>
      <c r="AU135" s="17">
        <f>(AT135+AV135)/2</f>
        <v>1.0973843250881297</v>
      </c>
      <c r="AV135" s="17">
        <f>BD135^N135</f>
        <v>1.1203475197576176</v>
      </c>
      <c r="AW135" s="17">
        <f>PERCENTILE($K$2:$K$163, 0.05)</f>
        <v>8.5526163141549191E-2</v>
      </c>
      <c r="AX135" s="17">
        <f>PERCENTILE($K$2:$K$163, 0.95)</f>
        <v>0.95961795254787896</v>
      </c>
      <c r="AY135" s="17">
        <f>MIN(MAX(K135,AW135), AX135)</f>
        <v>0.90610094965799004</v>
      </c>
      <c r="AZ135" s="17">
        <f>AY135-$AY$164+1</f>
        <v>1.820574786516441</v>
      </c>
      <c r="BA135" s="17">
        <f>PERCENTILE($L$2:$L$163, 0.02)</f>
        <v>-0.71261264336762919</v>
      </c>
      <c r="BB135" s="17">
        <f>PERCENTILE($L$2:$L$163, 0.98)</f>
        <v>1.6035625674371927</v>
      </c>
      <c r="BC135" s="17">
        <f>MIN(MAX(L135,BA135), BB135)</f>
        <v>0.86928465387654796</v>
      </c>
      <c r="BD135" s="17">
        <f>BC135-$BC$164 + 1</f>
        <v>2.5818972972441774</v>
      </c>
      <c r="BE135" s="1">
        <v>0</v>
      </c>
      <c r="BF135" s="15">
        <v>1</v>
      </c>
      <c r="BG135" s="15">
        <v>1</v>
      </c>
      <c r="BH135" s="16">
        <v>1</v>
      </c>
      <c r="BI135" s="12">
        <f>(AZ135^4)*AV135*BE135</f>
        <v>0</v>
      </c>
      <c r="BJ135" s="12">
        <f>(BD135^4) *AT135*BF135</f>
        <v>47.745274276911779</v>
      </c>
      <c r="BK135" s="12">
        <f>(BD135^4)*AU135*BG135*BH135</f>
        <v>48.765715886564053</v>
      </c>
      <c r="BL135" s="12">
        <f>MIN(BI135, 0.05*BI$164)</f>
        <v>0</v>
      </c>
      <c r="BM135" s="12">
        <f>MIN(BJ135, 0.05*BJ$164)</f>
        <v>47.745274276911779</v>
      </c>
      <c r="BN135" s="12">
        <f>MIN(BK135, 0.05*BK$164)</f>
        <v>48.765715886564053</v>
      </c>
      <c r="BO135" s="9">
        <f>BL135/$BL$164</f>
        <v>0</v>
      </c>
      <c r="BP135" s="9">
        <f>BM135/$BM$164</f>
        <v>1.8375775374095581E-2</v>
      </c>
      <c r="BQ135" s="45">
        <f>BN135/$BN$164</f>
        <v>1.3630664217110013E-2</v>
      </c>
      <c r="BR135" s="16">
        <f>O135</f>
        <v>0</v>
      </c>
      <c r="BS135" s="55">
        <v>0</v>
      </c>
      <c r="BT135" s="10">
        <f>$D$170*BO135</f>
        <v>0</v>
      </c>
      <c r="BU135" s="14">
        <f>BT135-BS135</f>
        <v>0</v>
      </c>
      <c r="BV135" s="94">
        <f>IF(BU135&gt;1, 1, 0)</f>
        <v>0</v>
      </c>
      <c r="BW135" s="81">
        <f>IF(O135&lt;=0,P135, IF(O135=1,Q135, IF(O135=2,R135, IF(O135=3,S135, IF(O135-4,T135, IF(O135=5, U135, V135))))))</f>
        <v>144.6</v>
      </c>
      <c r="BX135" s="41">
        <f>IF(O135&lt;=0,AD135, IF(O135=1,AE135, IF(O135=2,AF135, IF(O135=3,AG135, IF(O135=4,AH135, IF(O135=5, AI135, AJ135))))))</f>
        <v>144.57</v>
      </c>
      <c r="BY135" s="80">
        <f>IF(O135&gt;=0,W135, IF(O135=-1,X135, IF(O135=-2,Y135, IF(O135=-3,Z135, IF(O135=-4,AA135, IF(O135=-5, AB135, AC135))))))</f>
        <v>148.04</v>
      </c>
      <c r="BZ135" s="79">
        <f>IF(O135&gt;=0,AK135, IF(O135=-1,AL135, IF(O135=-2,AM135, IF(O135=-3,AN135, IF(O135=-4,AO135, IF(O135=-5, AP135, AQ135))))))</f>
        <v>148.91</v>
      </c>
      <c r="CA135" s="54">
        <f>IF(C135&gt;0, IF(BU135 &gt;0, BW135, BY135), IF(BU135&gt;0, BX135, BZ135))</f>
        <v>148.04</v>
      </c>
      <c r="CB135" s="1">
        <f>BU135/CA135</f>
        <v>0</v>
      </c>
      <c r="CC135" s="42" t="e">
        <f>BS135/BT135</f>
        <v>#DIV/0!</v>
      </c>
      <c r="CD135" s="55">
        <v>0</v>
      </c>
      <c r="CE135" s="55">
        <v>0</v>
      </c>
      <c r="CF135" s="55">
        <v>0</v>
      </c>
      <c r="CG135" s="6">
        <f>SUM(CD135:CF135)</f>
        <v>0</v>
      </c>
      <c r="CH135" s="10">
        <f>BP135*$D$169</f>
        <v>2658.3631508271806</v>
      </c>
      <c r="CI135" s="1">
        <f>CH135-CG135</f>
        <v>2658.3631508271806</v>
      </c>
      <c r="CJ135" s="97">
        <f>IF(CI135&gt;1, 1, 0)</f>
        <v>1</v>
      </c>
      <c r="CK135" s="81">
        <f>IF(O135&lt;=0,Q135, IF(O135=1,R135, IF(O135=2,S135, IF(O135=3,T135, IF(O135=4,U135,V135)))))</f>
        <v>144.97999999999999</v>
      </c>
      <c r="CL135" s="41">
        <f>IF(O135&lt;=0,AE135, IF(O135=1,AF135, IF(O135=2,AG135, IF(O135=3,AH135, IF(O135=4,AI135,AJ135)))))</f>
        <v>145.04</v>
      </c>
      <c r="CM135" s="80">
        <f>IF(O135&gt;=0,X135, IF(O135=-1,Y135, IF(O135=-2,Z135, IF(O135=-3,AA135, IF(O135=-4,AB135, AC135)))))</f>
        <v>147.84</v>
      </c>
      <c r="CN135" s="79">
        <f>IF(O135&gt;=0,AL135, IF(O135=-1,AM135, IF(O135=-2,AN135, IF(O135=-3,AO135, IF(O135=-4,AP135, AQ135)))))</f>
        <v>148.65</v>
      </c>
      <c r="CO135" s="54">
        <f>IF(C135&gt;0, IF(CI135 &gt;0, CK135, CM135), IF(CI135&gt;0, CL135, CN135))</f>
        <v>144.97999999999999</v>
      </c>
      <c r="CP135" s="1">
        <f>CI135/CO135</f>
        <v>18.336068084061118</v>
      </c>
      <c r="CQ135" s="42">
        <f>CG135/CH135</f>
        <v>0</v>
      </c>
      <c r="CR135" s="11">
        <f>BS135+CG135+CT135</f>
        <v>147</v>
      </c>
      <c r="CS135" s="47">
        <f>BT135+CH135+CU135</f>
        <v>2760.2234688419376</v>
      </c>
      <c r="CT135" s="55">
        <v>147</v>
      </c>
      <c r="CU135" s="10">
        <f>BQ135*$D$172</f>
        <v>101.86031801475707</v>
      </c>
      <c r="CV135" s="30">
        <f>CU135-CT135</f>
        <v>-45.13968198524293</v>
      </c>
      <c r="CW135" s="97">
        <f>IF(CV135&gt;1, 1, 0)</f>
        <v>0</v>
      </c>
      <c r="CX135" s="81">
        <f>IF(O135&lt;=0,R135, IF(O135=1,S135, IF(O135=2,T135, IF(O135=3,U135, V135))))</f>
        <v>145.21</v>
      </c>
      <c r="CY135" s="41">
        <f>IF(O135&lt;=0,AF135, IF(O135=1,AG135, IF(O135=2,AH135, IF(O135=3,AI135, AJ135))))</f>
        <v>145.30000000000001</v>
      </c>
      <c r="CZ135" s="80">
        <f>IF(O135&gt;=0,Y135, IF(O135=-1,Z135, IF(O135=-2,AA135, IF(O135=-3,AB135,  AC135))))</f>
        <v>147.47</v>
      </c>
      <c r="DA135" s="79">
        <f>IF(O135&gt;=0,AM135, IF(O135=-1,AN135, IF(O135=-2,AO135, IF(O135=-3,AP135, AQ135))))</f>
        <v>148.33000000000001</v>
      </c>
      <c r="DB135" s="54">
        <f>IF(C135&gt;0, IF(CV135 &gt;0, CX135, CZ135), IF(CV135&gt;0, CY135, DA135))</f>
        <v>147.47</v>
      </c>
      <c r="DC135" s="43">
        <f>CV135/DB135</f>
        <v>-0.3060939986793445</v>
      </c>
      <c r="DD135" s="44">
        <v>0</v>
      </c>
      <c r="DE135" s="10">
        <f>BQ135*$DD$167</f>
        <v>63.075080824823551</v>
      </c>
      <c r="DF135" s="30">
        <f>DE135-DD135</f>
        <v>63.075080824823551</v>
      </c>
      <c r="DG135" s="34">
        <f>DF135*(DF135&lt;&gt;0)</f>
        <v>63.075080824823551</v>
      </c>
      <c r="DH135" s="21">
        <f>DG135/$DG$164</f>
        <v>1.363066421711002E-2</v>
      </c>
      <c r="DI135" s="89">
        <f>DH135 * $DF$164</f>
        <v>63.075080824823544</v>
      </c>
      <c r="DJ135" s="91">
        <f>DB135</f>
        <v>147.47</v>
      </c>
      <c r="DK135" s="43">
        <f>DI135/DJ135</f>
        <v>0.42771465942105885</v>
      </c>
      <c r="DL135" s="16">
        <f>O135</f>
        <v>0</v>
      </c>
      <c r="DM135" s="53">
        <f>CR135+CT135</f>
        <v>294</v>
      </c>
      <c r="DN135">
        <f>E135/$E$164</f>
        <v>1.130214159766863E-2</v>
      </c>
      <c r="DO135">
        <f>MAX(0,K135)</f>
        <v>0.90610094965799004</v>
      </c>
      <c r="DP135">
        <f>DO135/$DO$164</f>
        <v>9.8641916177745238E-3</v>
      </c>
      <c r="DQ135">
        <f>DN135*DP135*BF135</f>
        <v>1.1148649041062366E-4</v>
      </c>
      <c r="DR135">
        <f>DQ135/$DQ$164</f>
        <v>2.9882797297134004E-2</v>
      </c>
      <c r="DS135" s="1">
        <f>$DS$166*DR135</f>
        <v>2371.4161546537084</v>
      </c>
      <c r="DT135" s="55">
        <v>1321</v>
      </c>
      <c r="DU135" s="1">
        <f>DS135-DT135</f>
        <v>1050.4161546537084</v>
      </c>
      <c r="DV135">
        <f>DT135/DS135</f>
        <v>0.55705110948478886</v>
      </c>
    </row>
    <row r="136" spans="1:126" x14ac:dyDescent="0.2">
      <c r="A136" s="19" t="s">
        <v>99</v>
      </c>
      <c r="B136">
        <v>1</v>
      </c>
      <c r="C136">
        <v>1</v>
      </c>
      <c r="D136">
        <v>0.73431881741909699</v>
      </c>
      <c r="E136">
        <v>0.26568118258090201</v>
      </c>
      <c r="F136">
        <v>0.76003178386968595</v>
      </c>
      <c r="G136">
        <v>0.22732971165900501</v>
      </c>
      <c r="H136">
        <v>0.41203510238194702</v>
      </c>
      <c r="I136">
        <v>0.30605199071052702</v>
      </c>
      <c r="J136">
        <v>0.41303664347386598</v>
      </c>
      <c r="K136">
        <v>0.71931055554719903</v>
      </c>
      <c r="L136">
        <v>-0.49361298535393999</v>
      </c>
      <c r="M136">
        <f>HARMEAN(D136,F136:F136, I136)</f>
        <v>0.50462917643137939</v>
      </c>
      <c r="N136">
        <f>0.6*TAN(3*(1-M136) - 1.5)</f>
        <v>-8.3330532972289793E-3</v>
      </c>
      <c r="O136" s="83">
        <v>0</v>
      </c>
      <c r="P136">
        <v>49.24</v>
      </c>
      <c r="Q136">
        <v>49.76</v>
      </c>
      <c r="R136">
        <v>50.07</v>
      </c>
      <c r="S136">
        <v>50.3</v>
      </c>
      <c r="T136">
        <v>50.58</v>
      </c>
      <c r="U136">
        <v>50.84</v>
      </c>
      <c r="V136">
        <v>51.47</v>
      </c>
      <c r="W136" s="72">
        <v>52.58</v>
      </c>
      <c r="X136" s="68">
        <v>52.27</v>
      </c>
      <c r="Y136" s="68">
        <v>52.03</v>
      </c>
      <c r="Z136" s="68">
        <v>51.63</v>
      </c>
      <c r="AA136" s="68">
        <v>51.03</v>
      </c>
      <c r="AB136" s="68">
        <v>50.52</v>
      </c>
      <c r="AC136" s="68">
        <v>50.18</v>
      </c>
      <c r="AD136" s="76">
        <v>49.79</v>
      </c>
      <c r="AE136">
        <v>50.03</v>
      </c>
      <c r="AF136">
        <v>50.08</v>
      </c>
      <c r="AG136">
        <v>50.55</v>
      </c>
      <c r="AH136">
        <v>50.79</v>
      </c>
      <c r="AI136">
        <v>51.32</v>
      </c>
      <c r="AJ136">
        <v>52.25</v>
      </c>
      <c r="AK136" s="72">
        <v>52.62</v>
      </c>
      <c r="AL136">
        <v>52.25</v>
      </c>
      <c r="AM136">
        <v>52.14</v>
      </c>
      <c r="AN136">
        <v>51.82</v>
      </c>
      <c r="AO136">
        <v>51.53</v>
      </c>
      <c r="AP136">
        <v>51.14</v>
      </c>
      <c r="AQ136">
        <v>50.84</v>
      </c>
      <c r="AR136">
        <v>51</v>
      </c>
      <c r="AS136" s="87">
        <f>0.5 * (D136-MAX($D$3:$D$163))/(MIN($D$3:$D$163)-MAX($D$3:$D$163)) + 0.75</f>
        <v>0.88423496164715387</v>
      </c>
      <c r="AT136" s="17">
        <f>AZ136^N136</f>
        <v>0.9959176676280368</v>
      </c>
      <c r="AU136" s="17">
        <f>(AT136+AV136)/2</f>
        <v>0.99713441458217345</v>
      </c>
      <c r="AV136" s="17">
        <f>BD136^N136</f>
        <v>0.99835116153631009</v>
      </c>
      <c r="AW136" s="17">
        <f>PERCENTILE($K$2:$K$163, 0.05)</f>
        <v>8.5526163141549191E-2</v>
      </c>
      <c r="AX136" s="17">
        <f>PERCENTILE($K$2:$K$163, 0.95)</f>
        <v>0.95961795254787896</v>
      </c>
      <c r="AY136" s="17">
        <f>MIN(MAX(K136,AW136), AX136)</f>
        <v>0.71931055554719903</v>
      </c>
      <c r="AZ136" s="17">
        <f>AY136-$AY$164+1</f>
        <v>1.6337843924056499</v>
      </c>
      <c r="BA136" s="17">
        <f>PERCENTILE($L$2:$L$163, 0.02)</f>
        <v>-0.71261264336762919</v>
      </c>
      <c r="BB136" s="17">
        <f>PERCENTILE($L$2:$L$163, 0.98)</f>
        <v>1.6035625674371927</v>
      </c>
      <c r="BC136" s="17">
        <f>MIN(MAX(L136,BA136), BB136)</f>
        <v>-0.49361298535393999</v>
      </c>
      <c r="BD136" s="17">
        <f>BC136-$BC$164 + 1</f>
        <v>1.2189996580136893</v>
      </c>
      <c r="BE136" s="1">
        <v>1</v>
      </c>
      <c r="BF136" s="15">
        <v>1</v>
      </c>
      <c r="BG136" s="15">
        <v>1</v>
      </c>
      <c r="BH136" s="16">
        <v>1</v>
      </c>
      <c r="BI136" s="12">
        <f>(AZ136^4)*AV136*BE136</f>
        <v>7.11315544004127</v>
      </c>
      <c r="BJ136" s="12">
        <f>(BD136^4) *AT136*BF136</f>
        <v>2.1990635089143993</v>
      </c>
      <c r="BK136" s="12">
        <f>(BD136^4)*AU136*BG136*BH136</f>
        <v>2.2017501806277324</v>
      </c>
      <c r="BL136" s="12">
        <f>MIN(BI136, 0.05*BI$164)</f>
        <v>7.11315544004127</v>
      </c>
      <c r="BM136" s="12">
        <f>MIN(BJ136, 0.05*BJ$164)</f>
        <v>2.1990635089143993</v>
      </c>
      <c r="BN136" s="12">
        <f>MIN(BK136, 0.05*BK$164)</f>
        <v>2.2017501806277324</v>
      </c>
      <c r="BO136" s="9">
        <f>BL136/$BL$164</f>
        <v>1.972899418610511E-2</v>
      </c>
      <c r="BP136" s="9">
        <f>BM136/$BM$164</f>
        <v>8.4635595218943561E-4</v>
      </c>
      <c r="BQ136" s="45">
        <f>BN136/$BN$164</f>
        <v>6.1541837039588438E-4</v>
      </c>
      <c r="BR136" s="16">
        <f>O136</f>
        <v>0</v>
      </c>
      <c r="BS136" s="55">
        <v>1938</v>
      </c>
      <c r="BT136" s="10">
        <f>$D$170*BO136</f>
        <v>2068.1020746354448</v>
      </c>
      <c r="BU136" s="14">
        <f>BT136-BS136</f>
        <v>130.10207463544475</v>
      </c>
      <c r="BV136" s="94">
        <f>IF(BU136&gt;1, 1, 0)</f>
        <v>1</v>
      </c>
      <c r="BW136" s="81">
        <f>IF(O136&lt;=0,P136, IF(O136=1,Q136, IF(O136=2,R136, IF(O136=3,S136, IF(O136-4,T136, IF(O136=5, U136, V136))))))</f>
        <v>49.24</v>
      </c>
      <c r="BX136" s="41">
        <f>IF(O136&lt;=0,AD136, IF(O136=1,AE136, IF(O136=2,AF136, IF(O136=3,AG136, IF(O136=4,AH136, IF(O136=5, AI136, AJ136))))))</f>
        <v>49.79</v>
      </c>
      <c r="BY136" s="80">
        <f>IF(O136&gt;=0,W136, IF(O136=-1,X136, IF(O136=-2,Y136, IF(O136=-3,Z136, IF(O136=-4,AA136, IF(O136=-5, AB136, AC136))))))</f>
        <v>52.58</v>
      </c>
      <c r="BZ136" s="79">
        <f>IF(O136&gt;=0,AK136, IF(O136=-1,AL136, IF(O136=-2,AM136, IF(O136=-3,AN136, IF(O136=-4,AO136, IF(O136=-5, AP136, AQ136))))))</f>
        <v>52.62</v>
      </c>
      <c r="CA136" s="54">
        <f>IF(C136&gt;0, IF(BU136 &gt;0, BW136, BY136), IF(BU136&gt;0, BX136, BZ136))</f>
        <v>49.24</v>
      </c>
      <c r="CB136" s="1">
        <f>BU136/CA136</f>
        <v>2.6422029779741014</v>
      </c>
      <c r="CC136" s="42">
        <f>BS136/BT136</f>
        <v>0.93709107677464198</v>
      </c>
      <c r="CD136" s="55">
        <v>0</v>
      </c>
      <c r="CE136" s="55">
        <v>0</v>
      </c>
      <c r="CF136" s="55">
        <v>0</v>
      </c>
      <c r="CG136" s="6">
        <f>SUM(CD136:CF136)</f>
        <v>0</v>
      </c>
      <c r="CH136" s="10">
        <f>BP136*$D$169</f>
        <v>122.43953955572248</v>
      </c>
      <c r="CI136" s="1">
        <f>CH136-CG136</f>
        <v>122.43953955572248</v>
      </c>
      <c r="CJ136" s="97">
        <f>IF(CI136&gt;1, 1, 0)</f>
        <v>1</v>
      </c>
      <c r="CK136" s="81">
        <f>IF(O136&lt;=0,Q136, IF(O136=1,R136, IF(O136=2,S136, IF(O136=3,T136, IF(O136=4,U136,V136)))))</f>
        <v>49.76</v>
      </c>
      <c r="CL136" s="41">
        <f>IF(O136&lt;=0,AE136, IF(O136=1,AF136, IF(O136=2,AG136, IF(O136=3,AH136, IF(O136=4,AI136,AJ136)))))</f>
        <v>50.03</v>
      </c>
      <c r="CM136" s="80">
        <f>IF(O136&gt;=0,X136, IF(O136=-1,Y136, IF(O136=-2,Z136, IF(O136=-3,AA136, IF(O136=-4,AB136, AC136)))))</f>
        <v>52.27</v>
      </c>
      <c r="CN136" s="79">
        <f>IF(O136&gt;=0,AL136, IF(O136=-1,AM136, IF(O136=-2,AN136, IF(O136=-3,AO136, IF(O136=-4,AP136, AQ136)))))</f>
        <v>52.25</v>
      </c>
      <c r="CO136" s="54">
        <f>IF(C136&gt;0, IF(CI136 &gt;0, CK136, CM136), IF(CI136&gt;0, CL136, CN136))</f>
        <v>49.76</v>
      </c>
      <c r="CP136" s="1">
        <f>CI136/CO136</f>
        <v>2.4606016791744874</v>
      </c>
      <c r="CQ136" s="42">
        <f>CG136/CH136</f>
        <v>0</v>
      </c>
      <c r="CR136" s="11">
        <f>BS136+CG136+CT136</f>
        <v>1938</v>
      </c>
      <c r="CS136" s="47">
        <f>BT136+CH136+CU136</f>
        <v>2195.1405618229314</v>
      </c>
      <c r="CT136" s="55">
        <v>0</v>
      </c>
      <c r="CU136" s="10">
        <f>BQ136*$D$172</f>
        <v>4.5989476317639966</v>
      </c>
      <c r="CV136" s="30">
        <f>CU136-CT136</f>
        <v>4.5989476317639966</v>
      </c>
      <c r="CW136" s="97">
        <f>IF(CV136&gt;1, 1, 0)</f>
        <v>1</v>
      </c>
      <c r="CX136" s="81">
        <f>IF(O136&lt;=0,R136, IF(O136=1,S136, IF(O136=2,T136, IF(O136=3,U136, V136))))</f>
        <v>50.07</v>
      </c>
      <c r="CY136" s="41">
        <f>IF(O136&lt;=0,AF136, IF(O136=1,AG136, IF(O136=2,AH136, IF(O136=3,AI136, AJ136))))</f>
        <v>50.08</v>
      </c>
      <c r="CZ136" s="80">
        <f>IF(O136&gt;=0,Y136, IF(O136=-1,Z136, IF(O136=-2,AA136, IF(O136=-3,AB136,  AC136))))</f>
        <v>52.03</v>
      </c>
      <c r="DA136" s="79">
        <f>IF(O136&gt;=0,AM136, IF(O136=-1,AN136, IF(O136=-2,AO136, IF(O136=-3,AP136, AQ136))))</f>
        <v>52.14</v>
      </c>
      <c r="DB136" s="54">
        <f>IF(C136&gt;0, IF(CV136 &gt;0, CX136, CZ136), IF(CV136&gt;0, CY136, DA136))</f>
        <v>50.07</v>
      </c>
      <c r="DC136" s="43">
        <f>CV136/DB136</f>
        <v>9.1850362128300306E-2</v>
      </c>
      <c r="DD136" s="44">
        <v>0</v>
      </c>
      <c r="DE136" s="10">
        <f>BQ136*$DD$167</f>
        <v>2.8478115839047309</v>
      </c>
      <c r="DF136" s="30">
        <f>DE136-DD136</f>
        <v>2.8478115839047309</v>
      </c>
      <c r="DG136" s="34">
        <f>DF136*(DF136&lt;&gt;0)</f>
        <v>2.8478115839047309</v>
      </c>
      <c r="DH136" s="21">
        <f>DG136/$DG$164</f>
        <v>6.1541837039588471E-4</v>
      </c>
      <c r="DI136" s="89">
        <f>DH136 * $DF$164</f>
        <v>2.8478115839047309</v>
      </c>
      <c r="DJ136" s="91">
        <f>DB136</f>
        <v>50.07</v>
      </c>
      <c r="DK136" s="43">
        <f>DI136/DJ136</f>
        <v>5.6876604431889972E-2</v>
      </c>
      <c r="DL136" s="16">
        <f>O136</f>
        <v>0</v>
      </c>
      <c r="DM136" s="53">
        <f>CR136+CT136</f>
        <v>1938</v>
      </c>
      <c r="DN136">
        <f>E136/$E$164</f>
        <v>5.4188350125808386E-3</v>
      </c>
      <c r="DO136">
        <f>MAX(0,K136)</f>
        <v>0.71931055554719903</v>
      </c>
      <c r="DP136">
        <f>DO136/$DO$164</f>
        <v>7.8307137359072392E-3</v>
      </c>
      <c r="DQ136">
        <f>DN136*DP136*BF136</f>
        <v>4.243334576563185E-5</v>
      </c>
      <c r="DR136">
        <f>DQ136/$DQ$164</f>
        <v>1.1373818168310953E-2</v>
      </c>
      <c r="DS136" s="1">
        <f>$DS$166*DR136</f>
        <v>902.59475631530904</v>
      </c>
      <c r="DT136" s="55">
        <v>765</v>
      </c>
      <c r="DU136" s="1">
        <f>DS136-DT136</f>
        <v>137.59475631530904</v>
      </c>
      <c r="DV136">
        <f>DT136/DS136</f>
        <v>0.84755644174466904</v>
      </c>
    </row>
    <row r="137" spans="1:126" x14ac:dyDescent="0.2">
      <c r="A137" s="19" t="s">
        <v>279</v>
      </c>
      <c r="B137">
        <v>1</v>
      </c>
      <c r="C137">
        <v>1</v>
      </c>
      <c r="D137">
        <v>0.57570914902117398</v>
      </c>
      <c r="E137">
        <v>0.42429085097882502</v>
      </c>
      <c r="F137">
        <v>0.86730234406038897</v>
      </c>
      <c r="G137">
        <v>0.849143334726285</v>
      </c>
      <c r="H137">
        <v>0.55453405766819897</v>
      </c>
      <c r="I137">
        <v>0.68620616358910103</v>
      </c>
      <c r="J137">
        <v>0.65866355035132695</v>
      </c>
      <c r="K137">
        <v>0.42437771237816502</v>
      </c>
      <c r="L137">
        <v>1.5841529735603299</v>
      </c>
      <c r="M137">
        <f>HARMEAN(D137,F137:F137, I137)</f>
        <v>0.69008720675019031</v>
      </c>
      <c r="N137">
        <f>0.6*TAN(3*(1-M137) - 1.5)</f>
        <v>-0.38480263087113686</v>
      </c>
      <c r="O137" s="83">
        <v>0</v>
      </c>
      <c r="P137">
        <v>73.209999999999994</v>
      </c>
      <c r="Q137">
        <v>73.77</v>
      </c>
      <c r="R137">
        <v>74.33</v>
      </c>
      <c r="S137">
        <v>74.58</v>
      </c>
      <c r="T137">
        <v>74.959999999999994</v>
      </c>
      <c r="U137">
        <v>75.11</v>
      </c>
      <c r="V137">
        <v>75.599999999999994</v>
      </c>
      <c r="W137" s="72">
        <v>76.430000000000007</v>
      </c>
      <c r="X137" s="68">
        <v>76.34</v>
      </c>
      <c r="Y137" s="68">
        <v>76.06</v>
      </c>
      <c r="Z137" s="68">
        <v>75.69</v>
      </c>
      <c r="AA137" s="68">
        <v>75.55</v>
      </c>
      <c r="AB137" s="68">
        <v>75.2</v>
      </c>
      <c r="AC137" s="68">
        <v>74.44</v>
      </c>
      <c r="AD137" s="76">
        <v>74.099999999999994</v>
      </c>
      <c r="AE137">
        <v>74.45</v>
      </c>
      <c r="AF137">
        <v>74.83</v>
      </c>
      <c r="AG137">
        <v>75.12</v>
      </c>
      <c r="AH137">
        <v>75.739999999999995</v>
      </c>
      <c r="AI137">
        <v>75.81</v>
      </c>
      <c r="AJ137">
        <v>76.510000000000005</v>
      </c>
      <c r="AK137" s="72">
        <v>77.91</v>
      </c>
      <c r="AL137">
        <v>77.37</v>
      </c>
      <c r="AM137">
        <v>77.099999999999994</v>
      </c>
      <c r="AN137">
        <v>76.73</v>
      </c>
      <c r="AO137">
        <v>76.48</v>
      </c>
      <c r="AP137">
        <v>76.17</v>
      </c>
      <c r="AQ137">
        <v>75.75</v>
      </c>
      <c r="AR137">
        <v>75.349999999999994</v>
      </c>
      <c r="AS137" s="87">
        <f>0.5 * (D137-MAX($D$3:$D$163))/(MIN($D$3:$D$163)-MAX($D$3:$D$163)) + 0.75</f>
        <v>0.96437222446507898</v>
      </c>
      <c r="AT137" s="17">
        <f>AZ137^N137</f>
        <v>0.89378493301552386</v>
      </c>
      <c r="AU137" s="17">
        <f>(AT137+AV137)/2</f>
        <v>0.76283518535718786</v>
      </c>
      <c r="AV137" s="17">
        <f>BD137^N137</f>
        <v>0.63188543769885186</v>
      </c>
      <c r="AW137" s="17">
        <f>PERCENTILE($K$2:$K$163, 0.05)</f>
        <v>8.5526163141549191E-2</v>
      </c>
      <c r="AX137" s="17">
        <f>PERCENTILE($K$2:$K$163, 0.95)</f>
        <v>0.95961795254787896</v>
      </c>
      <c r="AY137" s="17">
        <f>MIN(MAX(K137,AW137), AX137)</f>
        <v>0.42437771237816502</v>
      </c>
      <c r="AZ137" s="17">
        <f>AY137-$AY$164+1</f>
        <v>1.3388515492366158</v>
      </c>
      <c r="BA137" s="17">
        <f>PERCENTILE($L$2:$L$163, 0.02)</f>
        <v>-0.71261264336762919</v>
      </c>
      <c r="BB137" s="17">
        <f>PERCENTILE($L$2:$L$163, 0.98)</f>
        <v>1.6035625674371927</v>
      </c>
      <c r="BC137" s="17">
        <f>MIN(MAX(L137,BA137), BB137)</f>
        <v>1.5841529735603299</v>
      </c>
      <c r="BD137" s="17">
        <f>BC137-$BC$164 + 1</f>
        <v>3.2967656169279591</v>
      </c>
      <c r="BE137" s="1">
        <v>0</v>
      </c>
      <c r="BF137" s="50">
        <v>0.5</v>
      </c>
      <c r="BG137" s="15">
        <v>1</v>
      </c>
      <c r="BH137" s="16">
        <v>1</v>
      </c>
      <c r="BI137" s="12">
        <f>(AZ137^4)*AV137*BE137</f>
        <v>0</v>
      </c>
      <c r="BJ137" s="12">
        <f>(BD137^4) *AT137*BF137</f>
        <v>52.790444905801095</v>
      </c>
      <c r="BK137" s="12">
        <f>(BD137^4)*AU137*BG137*BH137</f>
        <v>90.112078056490915</v>
      </c>
      <c r="BL137" s="12">
        <f>MIN(BI137, 0.05*BI$164)</f>
        <v>0</v>
      </c>
      <c r="BM137" s="12">
        <f>MIN(BJ137, 0.05*BJ$164)</f>
        <v>52.790444905801095</v>
      </c>
      <c r="BN137" s="12">
        <f>MIN(BK137, 0.05*BK$164)</f>
        <v>90.112078056490915</v>
      </c>
      <c r="BO137" s="9">
        <f>BL137/$BL$164</f>
        <v>0</v>
      </c>
      <c r="BP137" s="9">
        <f>BM137/$BM$164</f>
        <v>2.031751565320182E-2</v>
      </c>
      <c r="BQ137" s="45">
        <f>BN137/$BN$164</f>
        <v>2.518752069079034E-2</v>
      </c>
      <c r="BR137" s="16">
        <f>O137</f>
        <v>0</v>
      </c>
      <c r="BS137" s="55">
        <v>0</v>
      </c>
      <c r="BT137" s="10">
        <f>$D$170*BO137</f>
        <v>0</v>
      </c>
      <c r="BU137" s="14">
        <f>BT137-BS137</f>
        <v>0</v>
      </c>
      <c r="BV137" s="94">
        <f>IF(BU137&gt;1, 1, 0)</f>
        <v>0</v>
      </c>
      <c r="BW137" s="81">
        <f>IF(O137&lt;=0,P137, IF(O137=1,Q137, IF(O137=2,R137, IF(O137=3,S137, IF(O137-4,T137, IF(O137=5, U137, V137))))))</f>
        <v>73.209999999999994</v>
      </c>
      <c r="BX137" s="41">
        <f>IF(O137&lt;=0,AD137, IF(O137=1,AE137, IF(O137=2,AF137, IF(O137=3,AG137, IF(O137=4,AH137, IF(O137=5, AI137, AJ137))))))</f>
        <v>74.099999999999994</v>
      </c>
      <c r="BY137" s="80">
        <f>IF(O137&gt;=0,W137, IF(O137=-1,X137, IF(O137=-2,Y137, IF(O137=-3,Z137, IF(O137=-4,AA137, IF(O137=-5, AB137, AC137))))))</f>
        <v>76.430000000000007</v>
      </c>
      <c r="BZ137" s="79">
        <f>IF(O137&gt;=0,AK137, IF(O137=-1,AL137, IF(O137=-2,AM137, IF(O137=-3,AN137, IF(O137=-4,AO137, IF(O137=-5, AP137, AQ137))))))</f>
        <v>77.91</v>
      </c>
      <c r="CA137" s="54">
        <f>IF(C137&gt;0, IF(BU137 &gt;0, BW137, BY137), IF(BU137&gt;0, BX137, BZ137))</f>
        <v>76.430000000000007</v>
      </c>
      <c r="CB137" s="1">
        <f>BU137/CA137</f>
        <v>0</v>
      </c>
      <c r="CC137" s="42" t="e">
        <f>BS137/BT137</f>
        <v>#DIV/0!</v>
      </c>
      <c r="CD137" s="55">
        <v>0</v>
      </c>
      <c r="CE137" s="55">
        <v>0</v>
      </c>
      <c r="CF137" s="55">
        <v>0</v>
      </c>
      <c r="CG137" s="6">
        <f>SUM(CD137:CF137)</f>
        <v>0</v>
      </c>
      <c r="CH137" s="10">
        <f>BP137*$D$169</f>
        <v>2939.2683480973647</v>
      </c>
      <c r="CI137" s="1">
        <f>CH137-CG137</f>
        <v>2939.2683480973647</v>
      </c>
      <c r="CJ137" s="97">
        <f>IF(CI137&gt;1, 1, 0)</f>
        <v>1</v>
      </c>
      <c r="CK137" s="81">
        <f>IF(O137&lt;=0,Q137, IF(O137=1,R137, IF(O137=2,S137, IF(O137=3,T137, IF(O137=4,U137,V137)))))</f>
        <v>73.77</v>
      </c>
      <c r="CL137" s="41">
        <f>IF(O137&lt;=0,AE137, IF(O137=1,AF137, IF(O137=2,AG137, IF(O137=3,AH137, IF(O137=4,AI137,AJ137)))))</f>
        <v>74.45</v>
      </c>
      <c r="CM137" s="80">
        <f>IF(O137&gt;=0,X137, IF(O137=-1,Y137, IF(O137=-2,Z137, IF(O137=-3,AA137, IF(O137=-4,AB137, AC137)))))</f>
        <v>76.34</v>
      </c>
      <c r="CN137" s="79">
        <f>IF(O137&gt;=0,AL137, IF(O137=-1,AM137, IF(O137=-2,AN137, IF(O137=-3,AO137, IF(O137=-4,AP137, AQ137)))))</f>
        <v>77.37</v>
      </c>
      <c r="CO137" s="54">
        <f>IF(C137&gt;0, IF(CI137 &gt;0, CK137, CM137), IF(CI137&gt;0, CL137, CN137))</f>
        <v>73.77</v>
      </c>
      <c r="CP137" s="1">
        <f>CI137/CO137</f>
        <v>39.8436810098599</v>
      </c>
      <c r="CQ137" s="42">
        <f>CG137/CH137</f>
        <v>0</v>
      </c>
      <c r="CR137" s="11">
        <f>BS137+CG137+CT137</f>
        <v>0</v>
      </c>
      <c r="CS137" s="47">
        <f>BT137+CH137+CU137</f>
        <v>3127.4916677171582</v>
      </c>
      <c r="CT137" s="55">
        <v>0</v>
      </c>
      <c r="CU137" s="10">
        <f>BQ137*$D$172</f>
        <v>188.22331961979333</v>
      </c>
      <c r="CV137" s="30">
        <f>CU137-CT137</f>
        <v>188.22331961979333</v>
      </c>
      <c r="CW137" s="97">
        <f>IF(CV137&gt;1, 1, 0)</f>
        <v>1</v>
      </c>
      <c r="CX137" s="81">
        <f>IF(O137&lt;=0,R137, IF(O137=1,S137, IF(O137=2,T137, IF(O137=3,U137, V137))))</f>
        <v>74.33</v>
      </c>
      <c r="CY137" s="41">
        <f>IF(O137&lt;=0,AF137, IF(O137=1,AG137, IF(O137=2,AH137, IF(O137=3,AI137, AJ137))))</f>
        <v>74.83</v>
      </c>
      <c r="CZ137" s="80">
        <f>IF(O137&gt;=0,Y137, IF(O137=-1,Z137, IF(O137=-2,AA137, IF(O137=-3,AB137,  AC137))))</f>
        <v>76.06</v>
      </c>
      <c r="DA137" s="79">
        <f>IF(O137&gt;=0,AM137, IF(O137=-1,AN137, IF(O137=-2,AO137, IF(O137=-3,AP137, AQ137))))</f>
        <v>77.099999999999994</v>
      </c>
      <c r="DB137" s="54">
        <f>IF(C137&gt;0, IF(CV137 &gt;0, CX137, CZ137), IF(CV137&gt;0, CY137, DA137))</f>
        <v>74.33</v>
      </c>
      <c r="DC137" s="43">
        <f>CV137/DB137</f>
        <v>2.5322658364024395</v>
      </c>
      <c r="DD137" s="44">
        <v>0</v>
      </c>
      <c r="DE137" s="10">
        <f>BQ137*$DD$167</f>
        <v>116.55374074539084</v>
      </c>
      <c r="DF137" s="30">
        <f>DE137-DD137</f>
        <v>116.55374074539084</v>
      </c>
      <c r="DG137" s="34">
        <f>DF137*(DF137&lt;&gt;0)</f>
        <v>116.55374074539084</v>
      </c>
      <c r="DH137" s="21">
        <f>DG137/$DG$164</f>
        <v>2.5187520690790353E-2</v>
      </c>
      <c r="DI137" s="89">
        <f>DH137 * $DF$164</f>
        <v>116.55374074539084</v>
      </c>
      <c r="DJ137" s="91">
        <f>DB137</f>
        <v>74.33</v>
      </c>
      <c r="DK137" s="43">
        <f>DI137/DJ137</f>
        <v>1.5680578601559376</v>
      </c>
      <c r="DL137" s="16">
        <f>O137</f>
        <v>0</v>
      </c>
      <c r="DM137" s="53">
        <f>CR137+CT137</f>
        <v>0</v>
      </c>
      <c r="DN137">
        <f>E137/$E$164</f>
        <v>8.6538387719712253E-3</v>
      </c>
      <c r="DO137">
        <f>MAX(0,K137)</f>
        <v>0.42437771237816502</v>
      </c>
      <c r="DP137">
        <f>DO137/$DO$164</f>
        <v>4.6199521971487757E-3</v>
      </c>
      <c r="DQ137">
        <f>DN137*DP137*BF137</f>
        <v>1.9990160724169864E-5</v>
      </c>
      <c r="DR137">
        <f>DQ137/$DQ$164</f>
        <v>5.3581552227297876E-3</v>
      </c>
      <c r="DS137" s="1">
        <f>$DS$166*DR137</f>
        <v>425.20838086139287</v>
      </c>
      <c r="DT137" s="55">
        <v>0</v>
      </c>
      <c r="DU137" s="1">
        <f>DS137-DT137</f>
        <v>425.20838086139287</v>
      </c>
      <c r="DV137">
        <f>DT137/DS137</f>
        <v>0</v>
      </c>
    </row>
    <row r="138" spans="1:126" x14ac:dyDescent="0.2">
      <c r="A138" s="19" t="s">
        <v>226</v>
      </c>
      <c r="B138">
        <v>1</v>
      </c>
      <c r="C138">
        <v>1</v>
      </c>
      <c r="D138">
        <v>0.63843387934478601</v>
      </c>
      <c r="E138">
        <v>0.36156612065521299</v>
      </c>
      <c r="F138">
        <v>0.93365117203019399</v>
      </c>
      <c r="G138">
        <v>0.86711241119933102</v>
      </c>
      <c r="H138">
        <v>0.58629335562055995</v>
      </c>
      <c r="I138">
        <v>0.71300928834222799</v>
      </c>
      <c r="J138">
        <v>0.59775073483024299</v>
      </c>
      <c r="K138">
        <v>0.73527607028756603</v>
      </c>
      <c r="L138">
        <v>0.65341896945211897</v>
      </c>
      <c r="M138">
        <f>HARMEAN(D138,F138:F138, I138)</f>
        <v>0.74259208340692384</v>
      </c>
      <c r="N138">
        <f>0.6*TAN(3*(1-M138) - 1.5)</f>
        <v>-0.53455246548124291</v>
      </c>
      <c r="O138" s="83">
        <v>0</v>
      </c>
      <c r="P138">
        <v>221.89</v>
      </c>
      <c r="Q138">
        <v>222.16</v>
      </c>
      <c r="R138">
        <v>222.51</v>
      </c>
      <c r="S138">
        <v>223.32</v>
      </c>
      <c r="T138">
        <v>224.59</v>
      </c>
      <c r="U138">
        <v>225.17</v>
      </c>
      <c r="V138">
        <v>226.33</v>
      </c>
      <c r="W138" s="72">
        <v>229.28</v>
      </c>
      <c r="X138" s="68">
        <v>228.91</v>
      </c>
      <c r="Y138" s="68">
        <v>228.01</v>
      </c>
      <c r="Z138" s="68">
        <v>227.34</v>
      </c>
      <c r="AA138" s="68">
        <v>226.85</v>
      </c>
      <c r="AB138" s="68">
        <v>226.22</v>
      </c>
      <c r="AC138" s="68">
        <v>224.65</v>
      </c>
      <c r="AD138" s="76">
        <v>220.93</v>
      </c>
      <c r="AE138">
        <v>221.49</v>
      </c>
      <c r="AF138">
        <v>222.14</v>
      </c>
      <c r="AG138">
        <v>222.91</v>
      </c>
      <c r="AH138">
        <v>224.8</v>
      </c>
      <c r="AI138">
        <v>225.47</v>
      </c>
      <c r="AJ138">
        <v>228.01</v>
      </c>
      <c r="AK138" s="72">
        <v>230.14</v>
      </c>
      <c r="AL138">
        <v>229.92</v>
      </c>
      <c r="AM138">
        <v>228.57</v>
      </c>
      <c r="AN138">
        <v>227.92</v>
      </c>
      <c r="AO138">
        <v>226.77</v>
      </c>
      <c r="AP138">
        <v>226.01</v>
      </c>
      <c r="AQ138">
        <v>224.83</v>
      </c>
      <c r="AR138">
        <v>225.67</v>
      </c>
      <c r="AS138" s="87">
        <f>0.5 * (D138-MAX($D$3:$D$163))/(MIN($D$3:$D$163)-MAX($D$3:$D$163)) + 0.75</f>
        <v>0.93268066209123957</v>
      </c>
      <c r="AT138" s="17">
        <f>AZ138^N138</f>
        <v>0.76520643201598992</v>
      </c>
      <c r="AU138" s="17">
        <f>(AT138+AV138)/2</f>
        <v>0.69813012352348791</v>
      </c>
      <c r="AV138" s="17">
        <f>BD138^N138</f>
        <v>0.6310538150309859</v>
      </c>
      <c r="AW138" s="17">
        <f>PERCENTILE($K$2:$K$163, 0.05)</f>
        <v>8.5526163141549191E-2</v>
      </c>
      <c r="AX138" s="17">
        <f>PERCENTILE($K$2:$K$163, 0.95)</f>
        <v>0.95961795254787896</v>
      </c>
      <c r="AY138" s="17">
        <f>MIN(MAX(K138,AW138), AX138)</f>
        <v>0.73527607028756603</v>
      </c>
      <c r="AZ138" s="17">
        <f>AY138-$AY$164+1</f>
        <v>1.6497499071460169</v>
      </c>
      <c r="BA138" s="17">
        <f>PERCENTILE($L$2:$L$163, 0.02)</f>
        <v>-0.71261264336762919</v>
      </c>
      <c r="BB138" s="17">
        <f>PERCENTILE($L$2:$L$163, 0.98)</f>
        <v>1.6035625674371927</v>
      </c>
      <c r="BC138" s="17">
        <f>MIN(MAX(L138,BA138), BB138)</f>
        <v>0.65341896945211897</v>
      </c>
      <c r="BD138" s="17">
        <f>BC138-$BC$164 + 1</f>
        <v>2.3660316128197483</v>
      </c>
      <c r="BE138" s="1">
        <v>1</v>
      </c>
      <c r="BF138" s="15">
        <v>1</v>
      </c>
      <c r="BG138" s="15">
        <v>1</v>
      </c>
      <c r="BH138" s="16">
        <v>1</v>
      </c>
      <c r="BI138" s="12">
        <f>(AZ138^4)*AV138*BE138</f>
        <v>4.6745396402774766</v>
      </c>
      <c r="BJ138" s="12">
        <f>(BD138^4) *AT138*BF138</f>
        <v>23.980640793880582</v>
      </c>
      <c r="BK138" s="12">
        <f>(BD138^4)*AU138*BG138*BH138</f>
        <v>21.878550701014504</v>
      </c>
      <c r="BL138" s="12">
        <f>MIN(BI138, 0.05*BI$164)</f>
        <v>4.6745396402774766</v>
      </c>
      <c r="BM138" s="12">
        <f>MIN(BJ138, 0.05*BJ$164)</f>
        <v>23.980640793880582</v>
      </c>
      <c r="BN138" s="12">
        <f>MIN(BK138, 0.05*BK$164)</f>
        <v>21.878550701014504</v>
      </c>
      <c r="BO138" s="9">
        <f>BL138/$BL$164</f>
        <v>1.2965267828481073E-2</v>
      </c>
      <c r="BP138" s="9">
        <f>BM138/$BM$164</f>
        <v>9.2294551707772753E-3</v>
      </c>
      <c r="BQ138" s="45">
        <f>BN138/$BN$164</f>
        <v>6.1153450275649715E-3</v>
      </c>
      <c r="BR138" s="16">
        <f>O138</f>
        <v>0</v>
      </c>
      <c r="BS138" s="55">
        <v>2031</v>
      </c>
      <c r="BT138" s="10">
        <f>$D$170*BO138</f>
        <v>1359.0909420597991</v>
      </c>
      <c r="BU138" s="14">
        <f>BT138-BS138</f>
        <v>-671.90905794020091</v>
      </c>
      <c r="BV138" s="94">
        <f>IF(BU138&gt;1, 1, 0)</f>
        <v>0</v>
      </c>
      <c r="BW138" s="81">
        <f>IF(O138&lt;=0,P138, IF(O138=1,Q138, IF(O138=2,R138, IF(O138=3,S138, IF(O138-4,T138, IF(O138=5, U138, V138))))))</f>
        <v>221.89</v>
      </c>
      <c r="BX138" s="41">
        <f>IF(O138&lt;=0,AD138, IF(O138=1,AE138, IF(O138=2,AF138, IF(O138=3,AG138, IF(O138=4,AH138, IF(O138=5, AI138, AJ138))))))</f>
        <v>220.93</v>
      </c>
      <c r="BY138" s="80">
        <f>IF(O138&gt;=0,W138, IF(O138=-1,X138, IF(O138=-2,Y138, IF(O138=-3,Z138, IF(O138=-4,AA138, IF(O138=-5, AB138, AC138))))))</f>
        <v>229.28</v>
      </c>
      <c r="BZ138" s="79">
        <f>IF(O138&gt;=0,AK138, IF(O138=-1,AL138, IF(O138=-2,AM138, IF(O138=-3,AN138, IF(O138=-4,AO138, IF(O138=-5, AP138, AQ138))))))</f>
        <v>230.14</v>
      </c>
      <c r="CA138" s="54">
        <f>IF(C138&gt;0, IF(BU138 &gt;0, BW138, BY138), IF(BU138&gt;0, BX138, BZ138))</f>
        <v>229.28</v>
      </c>
      <c r="CB138" s="1">
        <f>BU138/CA138</f>
        <v>-2.9305175241634722</v>
      </c>
      <c r="CC138" s="42">
        <f>BS138/BT138</f>
        <v>1.4943812346522412</v>
      </c>
      <c r="CD138" s="55">
        <v>0</v>
      </c>
      <c r="CE138" s="55">
        <v>3385</v>
      </c>
      <c r="CF138" s="55">
        <v>0</v>
      </c>
      <c r="CG138" s="6">
        <f>SUM(CD138:CF138)</f>
        <v>3385</v>
      </c>
      <c r="CH138" s="10">
        <f>BP138*$D$169</f>
        <v>1335.1950069433883</v>
      </c>
      <c r="CI138" s="1">
        <f>CH138-CG138</f>
        <v>-2049.8049930566117</v>
      </c>
      <c r="CJ138" s="97">
        <f>IF(CI138&gt;1, 1, 0)</f>
        <v>0</v>
      </c>
      <c r="CK138" s="81">
        <f>IF(O138&lt;=0,Q138, IF(O138=1,R138, IF(O138=2,S138, IF(O138=3,T138, IF(O138=4,U138,V138)))))</f>
        <v>222.16</v>
      </c>
      <c r="CL138" s="41">
        <f>IF(O138&lt;=0,AE138, IF(O138=1,AF138, IF(O138=2,AG138, IF(O138=3,AH138, IF(O138=4,AI138,AJ138)))))</f>
        <v>221.49</v>
      </c>
      <c r="CM138" s="80">
        <f>IF(O138&gt;=0,X138, IF(O138=-1,Y138, IF(O138=-2,Z138, IF(O138=-3,AA138, IF(O138=-4,AB138, AC138)))))</f>
        <v>228.91</v>
      </c>
      <c r="CN138" s="79">
        <f>IF(O138&gt;=0,AL138, IF(O138=-1,AM138, IF(O138=-2,AN138, IF(O138=-3,AO138, IF(O138=-4,AP138, AQ138)))))</f>
        <v>229.92</v>
      </c>
      <c r="CO138" s="54">
        <f>IF(C138&gt;0, IF(CI138 &gt;0, CK138, CM138), IF(CI138&gt;0, CL138, CN138))</f>
        <v>228.91</v>
      </c>
      <c r="CP138" s="1">
        <f>CI138/CO138</f>
        <v>-8.9546327947953852</v>
      </c>
      <c r="CQ138" s="42">
        <f>CG138/CH138</f>
        <v>2.5352101995566572</v>
      </c>
      <c r="CR138" s="11">
        <f>BS138+CG138+CT138</f>
        <v>5642</v>
      </c>
      <c r="CS138" s="47">
        <f>BT138+CH138+CU138</f>
        <v>2739.9851885527773</v>
      </c>
      <c r="CT138" s="55">
        <v>226</v>
      </c>
      <c r="CU138" s="10">
        <f>BQ138*$D$172</f>
        <v>45.699239549589727</v>
      </c>
      <c r="CV138" s="30">
        <f>CU138-CT138</f>
        <v>-180.30076045041028</v>
      </c>
      <c r="CW138" s="97">
        <f>IF(CV138&gt;1, 1, 0)</f>
        <v>0</v>
      </c>
      <c r="CX138" s="81">
        <f>IF(O138&lt;=0,R138, IF(O138=1,S138, IF(O138=2,T138, IF(O138=3,U138, V138))))</f>
        <v>222.51</v>
      </c>
      <c r="CY138" s="41">
        <f>IF(O138&lt;=0,AF138, IF(O138=1,AG138, IF(O138=2,AH138, IF(O138=3,AI138, AJ138))))</f>
        <v>222.14</v>
      </c>
      <c r="CZ138" s="80">
        <f>IF(O138&gt;=0,Y138, IF(O138=-1,Z138, IF(O138=-2,AA138, IF(O138=-3,AB138,  AC138))))</f>
        <v>228.01</v>
      </c>
      <c r="DA138" s="79">
        <f>IF(O138&gt;=0,AM138, IF(O138=-1,AN138, IF(O138=-2,AO138, IF(O138=-3,AP138, AQ138))))</f>
        <v>228.57</v>
      </c>
      <c r="DB138" s="54">
        <f>IF(C138&gt;0, IF(CV138 &gt;0, CX138, CZ138), IF(CV138&gt;0, CY138, DA138))</f>
        <v>228.01</v>
      </c>
      <c r="DC138" s="43">
        <f>CV138/DB138</f>
        <v>-0.79075812661905309</v>
      </c>
      <c r="DD138" s="44">
        <v>0</v>
      </c>
      <c r="DE138" s="10">
        <f>BQ138*$DD$167</f>
        <v>28.298392194355248</v>
      </c>
      <c r="DF138" s="30">
        <f>DE138-DD138</f>
        <v>28.298392194355248</v>
      </c>
      <c r="DG138" s="34">
        <f>DF138*(DF138&lt;&gt;0)</f>
        <v>28.298392194355248</v>
      </c>
      <c r="DH138" s="21">
        <f>DG138/$DG$164</f>
        <v>6.1153450275649749E-3</v>
      </c>
      <c r="DI138" s="89">
        <f>DH138 * $DF$164</f>
        <v>28.298392194355248</v>
      </c>
      <c r="DJ138" s="91">
        <f>DB138</f>
        <v>228.01</v>
      </c>
      <c r="DK138" s="43">
        <f>DI138/DJ138</f>
        <v>0.12411031180367199</v>
      </c>
      <c r="DL138" s="16">
        <f>O138</f>
        <v>0</v>
      </c>
      <c r="DM138" s="53">
        <f>CR138+CT138</f>
        <v>5868</v>
      </c>
      <c r="DN138">
        <f>E138/$E$164</f>
        <v>7.3745047915573913E-3</v>
      </c>
      <c r="DO138">
        <f>MAX(0,K138)</f>
        <v>0.73527607028756603</v>
      </c>
      <c r="DP138">
        <f>DO138/$DO$164</f>
        <v>8.0045209664755639E-3</v>
      </c>
      <c r="DQ138">
        <f>DN138*DP138*BF138</f>
        <v>5.9029378221395643E-5</v>
      </c>
      <c r="DR138">
        <f>DQ138/$DQ$164</f>
        <v>1.5822212516232663E-2</v>
      </c>
      <c r="DS138" s="1">
        <f>$DS$166*DR138</f>
        <v>1255.6070300338583</v>
      </c>
      <c r="DT138" s="55">
        <v>1354</v>
      </c>
      <c r="DU138" s="1">
        <f>DS138-DT138</f>
        <v>-98.392969966141663</v>
      </c>
      <c r="DV138">
        <f>DT138/DS138</f>
        <v>1.0783628696021943</v>
      </c>
    </row>
    <row r="139" spans="1:126" x14ac:dyDescent="0.2">
      <c r="A139" s="19" t="s">
        <v>202</v>
      </c>
      <c r="B139">
        <v>1</v>
      </c>
      <c r="C139">
        <v>1</v>
      </c>
      <c r="D139">
        <v>0.90731122652816598</v>
      </c>
      <c r="E139">
        <v>9.2688773471833796E-2</v>
      </c>
      <c r="F139">
        <v>0.99801350814461598</v>
      </c>
      <c r="G139">
        <v>3.55202674467196E-2</v>
      </c>
      <c r="H139">
        <v>0.730045967404931</v>
      </c>
      <c r="I139">
        <v>0.161032381869679</v>
      </c>
      <c r="J139">
        <v>0.30476170849709</v>
      </c>
      <c r="K139">
        <v>1.0274588536076401</v>
      </c>
      <c r="L139">
        <v>0.76150447449709802</v>
      </c>
      <c r="M139">
        <f>HARMEAN(D139,F139:F139, I139)</f>
        <v>0.36083370445107615</v>
      </c>
      <c r="N139">
        <f>0.6*TAN(3*(1-M139) - 1.5)</f>
        <v>0.26614559039909047</v>
      </c>
      <c r="O139" s="83">
        <v>-1</v>
      </c>
      <c r="P139">
        <v>171.62</v>
      </c>
      <c r="Q139">
        <v>172.39</v>
      </c>
      <c r="R139">
        <v>174.62</v>
      </c>
      <c r="S139">
        <v>175.21</v>
      </c>
      <c r="T139">
        <v>178.52</v>
      </c>
      <c r="U139">
        <v>179.02</v>
      </c>
      <c r="V139">
        <v>184.83</v>
      </c>
      <c r="W139" s="72">
        <v>187.23</v>
      </c>
      <c r="X139" s="68">
        <v>184.29</v>
      </c>
      <c r="Y139" s="68">
        <v>181.53</v>
      </c>
      <c r="Z139" s="68">
        <v>181.04</v>
      </c>
      <c r="AA139" s="68">
        <v>179.45</v>
      </c>
      <c r="AB139" s="68">
        <v>179.22</v>
      </c>
      <c r="AC139" s="68">
        <v>175.88</v>
      </c>
      <c r="AD139" s="76">
        <v>168.74</v>
      </c>
      <c r="AE139">
        <v>170.36</v>
      </c>
      <c r="AF139">
        <v>171.67</v>
      </c>
      <c r="AG139">
        <v>173.68</v>
      </c>
      <c r="AH139">
        <v>175.41</v>
      </c>
      <c r="AI139">
        <v>177.67</v>
      </c>
      <c r="AJ139">
        <v>180.57</v>
      </c>
      <c r="AK139" s="72">
        <v>183.75</v>
      </c>
      <c r="AL139">
        <v>182.56</v>
      </c>
      <c r="AM139">
        <v>181.78</v>
      </c>
      <c r="AN139">
        <v>179.85</v>
      </c>
      <c r="AO139">
        <v>177.91</v>
      </c>
      <c r="AP139">
        <v>176.26</v>
      </c>
      <c r="AQ139">
        <v>174.61</v>
      </c>
      <c r="AR139">
        <v>177.9</v>
      </c>
      <c r="AS139" s="87">
        <f>0.5 * (D139-MAX($D$3:$D$163))/(MIN($D$3:$D$163)-MAX($D$3:$D$163)) + 0.75</f>
        <v>0.79683084376261615</v>
      </c>
      <c r="AT139" s="17">
        <f>AZ139^N139</f>
        <v>1.181958107406619</v>
      </c>
      <c r="AU139" s="17">
        <f>(AT139+AV139)/2</f>
        <v>1.2273012463374269</v>
      </c>
      <c r="AV139" s="17">
        <f>BD139^N139</f>
        <v>1.2726443852682348</v>
      </c>
      <c r="AW139" s="17">
        <f>PERCENTILE($K$2:$K$163, 0.05)</f>
        <v>8.5526163141549191E-2</v>
      </c>
      <c r="AX139" s="17">
        <f>PERCENTILE($K$2:$K$163, 0.95)</f>
        <v>0.95961795254787896</v>
      </c>
      <c r="AY139" s="17">
        <f>MIN(MAX(K139,AW139), AX139)</f>
        <v>0.95961795254787896</v>
      </c>
      <c r="AZ139" s="17">
        <f>AY139-$AY$164+1</f>
        <v>1.8740917894063298</v>
      </c>
      <c r="BA139" s="17">
        <f>PERCENTILE($L$2:$L$163, 0.02)</f>
        <v>-0.71261264336762919</v>
      </c>
      <c r="BB139" s="17">
        <f>PERCENTILE($L$2:$L$163, 0.98)</f>
        <v>1.6035625674371927</v>
      </c>
      <c r="BC139" s="17">
        <f>MIN(MAX(L139,BA139), BB139)</f>
        <v>0.76150447449709802</v>
      </c>
      <c r="BD139" s="17">
        <f>BC139-$BC$164 + 1</f>
        <v>2.4741171178647274</v>
      </c>
      <c r="BE139" s="1">
        <v>0</v>
      </c>
      <c r="BF139" s="49">
        <v>1</v>
      </c>
      <c r="BG139" s="15">
        <v>1</v>
      </c>
      <c r="BH139" s="16">
        <v>1</v>
      </c>
      <c r="BI139" s="12">
        <f>(AZ139^4)*AV139*BE139</f>
        <v>0</v>
      </c>
      <c r="BJ139" s="12">
        <f>(BD139^4) *AT139*BF139</f>
        <v>44.287697316438567</v>
      </c>
      <c r="BK139" s="12">
        <f>(BD139^4)*AU139*BG139*BH139</f>
        <v>45.986694260375089</v>
      </c>
      <c r="BL139" s="12">
        <f>MIN(BI139, 0.05*BI$164)</f>
        <v>0</v>
      </c>
      <c r="BM139" s="12">
        <f>MIN(BJ139, 0.05*BJ$164)</f>
        <v>44.287697316438567</v>
      </c>
      <c r="BN139" s="12">
        <f>MIN(BK139, 0.05*BK$164)</f>
        <v>45.986694260375089</v>
      </c>
      <c r="BO139" s="9">
        <f>BL139/$BL$164</f>
        <v>0</v>
      </c>
      <c r="BP139" s="9">
        <f>BM139/$BM$164</f>
        <v>1.7045053988020562E-2</v>
      </c>
      <c r="BQ139" s="45">
        <f>BN139/$BN$164</f>
        <v>1.2853890823138257E-2</v>
      </c>
      <c r="BR139" s="16">
        <f>O139</f>
        <v>-1</v>
      </c>
      <c r="BS139" s="55">
        <v>0</v>
      </c>
      <c r="BT139" s="10">
        <f>$D$170*BO139</f>
        <v>0</v>
      </c>
      <c r="BU139" s="14">
        <f>BT139-BS139</f>
        <v>0</v>
      </c>
      <c r="BV139" s="94">
        <f>IF(BU139&gt;1, 1, 0)</f>
        <v>0</v>
      </c>
      <c r="BW139" s="81">
        <f>IF(O139&lt;=0,P139, IF(O139=1,Q139, IF(O139=2,R139, IF(O139=3,S139, IF(O139-4,T139, IF(O139=5, U139, V139))))))</f>
        <v>171.62</v>
      </c>
      <c r="BX139" s="41">
        <f>IF(O139&lt;=0,AD139, IF(O139=1,AE139, IF(O139=2,AF139, IF(O139=3,AG139, IF(O139=4,AH139, IF(O139=5, AI139, AJ139))))))</f>
        <v>168.74</v>
      </c>
      <c r="BY139" s="80">
        <f>IF(O139&gt;=0,W139, IF(O139=-1,X139, IF(O139=-2,Y139, IF(O139=-3,Z139, IF(O139=-4,AA139, IF(O139=-5, AB139, AC139))))))</f>
        <v>184.29</v>
      </c>
      <c r="BZ139" s="79">
        <f>IF(O139&gt;=0,AK139, IF(O139=-1,AL139, IF(O139=-2,AM139, IF(O139=-3,AN139, IF(O139=-4,AO139, IF(O139=-5, AP139, AQ139))))))</f>
        <v>182.56</v>
      </c>
      <c r="CA139" s="54">
        <f>IF(C139&gt;0, IF(BU139 &gt;0, BW139, BY139), IF(BU139&gt;0, BX139, BZ139))</f>
        <v>184.29</v>
      </c>
      <c r="CB139" s="1">
        <f>BU139/CA139</f>
        <v>0</v>
      </c>
      <c r="CC139" s="42" t="e">
        <f>BS139/BT139</f>
        <v>#DIV/0!</v>
      </c>
      <c r="CD139" s="55">
        <v>0</v>
      </c>
      <c r="CE139" s="55">
        <v>4092</v>
      </c>
      <c r="CF139" s="55">
        <v>0</v>
      </c>
      <c r="CG139" s="6">
        <f>SUM(CD139:CF139)</f>
        <v>4092</v>
      </c>
      <c r="CH139" s="10">
        <f>BP139*$D$169</f>
        <v>2465.8520526698539</v>
      </c>
      <c r="CI139" s="1">
        <f>CH139-CG139</f>
        <v>-1626.1479473301461</v>
      </c>
      <c r="CJ139" s="97">
        <f>IF(CI139&gt;1, 1, 0)</f>
        <v>0</v>
      </c>
      <c r="CK139" s="81">
        <f>IF(O139&lt;=0,Q139, IF(O139=1,R139, IF(O139=2,S139, IF(O139=3,T139, IF(O139=4,U139,V139)))))</f>
        <v>172.39</v>
      </c>
      <c r="CL139" s="41">
        <f>IF(O139&lt;=0,AE139, IF(O139=1,AF139, IF(O139=2,AG139, IF(O139=3,AH139, IF(O139=4,AI139,AJ139)))))</f>
        <v>170.36</v>
      </c>
      <c r="CM139" s="80">
        <f>IF(O139&gt;=0,X139, IF(O139=-1,Y139, IF(O139=-2,Z139, IF(O139=-3,AA139, IF(O139=-4,AB139, AC139)))))</f>
        <v>181.53</v>
      </c>
      <c r="CN139" s="79">
        <f>IF(O139&gt;=0,AL139, IF(O139=-1,AM139, IF(O139=-2,AN139, IF(O139=-3,AO139, IF(O139=-4,AP139, AQ139)))))</f>
        <v>181.78</v>
      </c>
      <c r="CO139" s="54">
        <f>IF(C139&gt;0, IF(CI139 &gt;0, CK139, CM139), IF(CI139&gt;0, CL139, CN139))</f>
        <v>181.53</v>
      </c>
      <c r="CP139" s="1">
        <f>CI139/CO139</f>
        <v>-8.9580121595887512</v>
      </c>
      <c r="CQ139" s="42">
        <f>CG139/CH139</f>
        <v>1.6594669560850035</v>
      </c>
      <c r="CR139" s="11">
        <f>BS139+CG139+CT139</f>
        <v>4092</v>
      </c>
      <c r="CS139" s="47">
        <f>BT139+CH139+CU139</f>
        <v>2561.9076363242675</v>
      </c>
      <c r="CT139" s="55">
        <v>0</v>
      </c>
      <c r="CU139" s="10">
        <f>BQ139*$D$172</f>
        <v>96.055583654413425</v>
      </c>
      <c r="CV139" s="30">
        <f>CU139-CT139</f>
        <v>96.055583654413425</v>
      </c>
      <c r="CW139" s="97">
        <f>IF(CV139&gt;1, 1, 0)</f>
        <v>1</v>
      </c>
      <c r="CX139" s="81">
        <f>IF(O139&lt;=0,R139, IF(O139=1,S139, IF(O139=2,T139, IF(O139=3,U139, V139))))</f>
        <v>174.62</v>
      </c>
      <c r="CY139" s="41">
        <f>IF(O139&lt;=0,AF139, IF(O139=1,AG139, IF(O139=2,AH139, IF(O139=3,AI139, AJ139))))</f>
        <v>171.67</v>
      </c>
      <c r="CZ139" s="80">
        <f>IF(O139&gt;=0,Y139, IF(O139=-1,Z139, IF(O139=-2,AA139, IF(O139=-3,AB139,  AC139))))</f>
        <v>181.04</v>
      </c>
      <c r="DA139" s="79">
        <f>IF(O139&gt;=0,AM139, IF(O139=-1,AN139, IF(O139=-2,AO139, IF(O139=-3,AP139, AQ139))))</f>
        <v>179.85</v>
      </c>
      <c r="DB139" s="54">
        <f>IF(C139&gt;0, IF(CV139 &gt;0, CX139, CZ139), IF(CV139&gt;0, CY139, DA139))</f>
        <v>174.62</v>
      </c>
      <c r="DC139" s="43">
        <f>CV139/DB139</f>
        <v>0.55008351651823062</v>
      </c>
      <c r="DD139" s="44">
        <v>0</v>
      </c>
      <c r="DE139" s="10">
        <f>BQ139*$DD$167</f>
        <v>59.48060855062289</v>
      </c>
      <c r="DF139" s="30">
        <f>DE139-DD139</f>
        <v>59.48060855062289</v>
      </c>
      <c r="DG139" s="34">
        <f>DF139*(DF139&lt;&gt;0)</f>
        <v>59.48060855062289</v>
      </c>
      <c r="DH139" s="21">
        <f>DG139/$DG$164</f>
        <v>1.2853890823138264E-2</v>
      </c>
      <c r="DI139" s="89">
        <f>DH139 * $DF$164</f>
        <v>59.48060855062289</v>
      </c>
      <c r="DJ139" s="91">
        <f>DB139</f>
        <v>174.62</v>
      </c>
      <c r="DK139" s="43">
        <f>DI139/DJ139</f>
        <v>0.34062884291961337</v>
      </c>
      <c r="DL139" s="16">
        <f>O139</f>
        <v>-1</v>
      </c>
      <c r="DM139" s="53">
        <f>CR139+CT139</f>
        <v>4092</v>
      </c>
      <c r="DN139">
        <f>E139/$E$164</f>
        <v>1.8904807863439981E-3</v>
      </c>
      <c r="DO139">
        <f>MAX(0,K139)</f>
        <v>1.0274588536076401</v>
      </c>
      <c r="DP139">
        <f>DO139/$DO$164</f>
        <v>1.1185344210476995E-2</v>
      </c>
      <c r="DQ139">
        <f>DN139*DP139*BF139</f>
        <v>2.1145678318550836E-5</v>
      </c>
      <c r="DR139">
        <f>DQ139/$DQ$164</f>
        <v>5.6678797276359721E-3</v>
      </c>
      <c r="DS139" s="1">
        <f>$DS$166*DR139</f>
        <v>449.78726104866001</v>
      </c>
      <c r="DT139" s="55">
        <v>1067</v>
      </c>
      <c r="DU139" s="1">
        <f>DS139-DT139</f>
        <v>-617.21273895134004</v>
      </c>
      <c r="DV139">
        <f>DT139/DS139</f>
        <v>2.3722325917197713</v>
      </c>
    </row>
    <row r="140" spans="1:126" x14ac:dyDescent="0.2">
      <c r="A140" s="19" t="s">
        <v>282</v>
      </c>
      <c r="B140">
        <v>0</v>
      </c>
      <c r="C140">
        <v>0</v>
      </c>
      <c r="D140">
        <v>0.15980823012385101</v>
      </c>
      <c r="E140">
        <v>0.84019176987614796</v>
      </c>
      <c r="F140">
        <v>0.70441001191895103</v>
      </c>
      <c r="G140">
        <v>0.39448391140827399</v>
      </c>
      <c r="H140">
        <v>0.84663602173004504</v>
      </c>
      <c r="I140">
        <v>0.57791373871124496</v>
      </c>
      <c r="J140">
        <v>0.40886965775858303</v>
      </c>
      <c r="K140">
        <v>0.87235711445249997</v>
      </c>
      <c r="L140">
        <v>0.99547745606109295</v>
      </c>
      <c r="M140">
        <f>HARMEAN(D140,F140:F140, I140)</f>
        <v>0.31889484493935921</v>
      </c>
      <c r="N140">
        <f>0.6*TAN(3*(1-M140) - 1.5)</f>
        <v>0.36236722722952491</v>
      </c>
      <c r="O140" s="83">
        <v>0</v>
      </c>
      <c r="P140">
        <v>108.23</v>
      </c>
      <c r="Q140">
        <v>108.61</v>
      </c>
      <c r="R140">
        <v>108.81</v>
      </c>
      <c r="S140">
        <v>109.01</v>
      </c>
      <c r="T140">
        <v>109.29</v>
      </c>
      <c r="U140">
        <v>109.54</v>
      </c>
      <c r="V140">
        <v>110.24</v>
      </c>
      <c r="W140" s="72">
        <v>111.19</v>
      </c>
      <c r="X140" s="68">
        <v>110.99</v>
      </c>
      <c r="Y140" s="68">
        <v>110.81</v>
      </c>
      <c r="Z140" s="68">
        <v>110.59</v>
      </c>
      <c r="AA140" s="68">
        <v>110.27</v>
      </c>
      <c r="AB140" s="68">
        <v>109.94</v>
      </c>
      <c r="AC140" s="68">
        <v>109.45</v>
      </c>
      <c r="AD140" s="76">
        <v>108.51</v>
      </c>
      <c r="AE140">
        <v>108.65</v>
      </c>
      <c r="AF140">
        <v>108.88</v>
      </c>
      <c r="AG140">
        <v>109.29</v>
      </c>
      <c r="AH140">
        <v>109.59</v>
      </c>
      <c r="AI140">
        <v>109.86</v>
      </c>
      <c r="AJ140">
        <v>110.01</v>
      </c>
      <c r="AK140" s="72">
        <v>111.52</v>
      </c>
      <c r="AL140">
        <v>111.17</v>
      </c>
      <c r="AM140">
        <v>111.07</v>
      </c>
      <c r="AN140">
        <v>111.03</v>
      </c>
      <c r="AO140">
        <v>110.54</v>
      </c>
      <c r="AP140">
        <v>110.18</v>
      </c>
      <c r="AQ140">
        <v>109.7</v>
      </c>
      <c r="AR140">
        <v>109.78</v>
      </c>
      <c r="AS140" s="87">
        <f>0.5 * (D140-MAX($D$3:$D$163))/(MIN($D$3:$D$163)-MAX($D$3:$D$163)) + 0.75</f>
        <v>1.1745054501413001</v>
      </c>
      <c r="AT140" s="17">
        <f>AZ140^N140</f>
        <v>1.2340898683427899</v>
      </c>
      <c r="AU140" s="17">
        <f>(AT140+AV140)/2</f>
        <v>1.3344309979143834</v>
      </c>
      <c r="AV140" s="17">
        <f>BD140^N140</f>
        <v>1.4347721274859768</v>
      </c>
      <c r="AW140" s="17">
        <f>PERCENTILE($K$2:$K$163, 0.05)</f>
        <v>8.5526163141549191E-2</v>
      </c>
      <c r="AX140" s="17">
        <f>PERCENTILE($K$2:$K$163, 0.95)</f>
        <v>0.95961795254787896</v>
      </c>
      <c r="AY140" s="17">
        <f>MIN(MAX(K140,AW140), AX140)</f>
        <v>0.87235711445249997</v>
      </c>
      <c r="AZ140" s="17">
        <f>AY140-$AY$164+1</f>
        <v>1.7868309513109508</v>
      </c>
      <c r="BA140" s="17">
        <f>PERCENTILE($L$2:$L$163, 0.02)</f>
        <v>-0.71261264336762919</v>
      </c>
      <c r="BB140" s="17">
        <f>PERCENTILE($L$2:$L$163, 0.98)</f>
        <v>1.6035625674371927</v>
      </c>
      <c r="BC140" s="17">
        <f>MIN(MAX(L140,BA140), BB140)</f>
        <v>0.99547745606109295</v>
      </c>
      <c r="BD140" s="17">
        <f>BC140-$BC$164 + 1</f>
        <v>2.708090099428722</v>
      </c>
      <c r="BE140" s="60">
        <v>0</v>
      </c>
      <c r="BF140" s="49">
        <v>1</v>
      </c>
      <c r="BG140" s="49">
        <v>1</v>
      </c>
      <c r="BH140" s="61">
        <v>3</v>
      </c>
      <c r="BI140" s="12">
        <f>(AZ140^4)*AV140*BE140</f>
        <v>0</v>
      </c>
      <c r="BJ140" s="12">
        <f>(BD140^4) *AT140*BF140</f>
        <v>66.37418853201342</v>
      </c>
      <c r="BK140" s="12">
        <f>(BD140^4)*AU140*BG140*BH140</f>
        <v>215.312782911357</v>
      </c>
      <c r="BL140" s="12">
        <f>MIN(BI140, 0.05*BI$164)</f>
        <v>0</v>
      </c>
      <c r="BM140" s="12">
        <f>MIN(BJ140, 0.05*BJ$164)</f>
        <v>66.37418853201342</v>
      </c>
      <c r="BN140" s="12">
        <f>MIN(BK140, 0.05*BK$164)</f>
        <v>185.59649048429804</v>
      </c>
      <c r="BO140" s="9">
        <f>BL140/$BL$164</f>
        <v>0</v>
      </c>
      <c r="BP140" s="9">
        <f>BM140/$BM$164</f>
        <v>2.5545505761016222E-2</v>
      </c>
      <c r="BQ140" s="45">
        <f>BN140/$BN$164</f>
        <v>5.1876680074792729E-2</v>
      </c>
      <c r="BR140" s="16">
        <f>O140</f>
        <v>0</v>
      </c>
      <c r="BS140" s="55">
        <v>0</v>
      </c>
      <c r="BT140" s="10">
        <f>$D$170*BO140</f>
        <v>0</v>
      </c>
      <c r="BU140" s="14">
        <f>BT140-BS140</f>
        <v>0</v>
      </c>
      <c r="BV140" s="94">
        <f>IF(BU140&gt;1, 1, 0)</f>
        <v>0</v>
      </c>
      <c r="BW140" s="81">
        <f>IF(O140&lt;=0,P140, IF(O140=1,Q140, IF(O140=2,R140, IF(O140=3,S140, IF(O140-4,T140, IF(O140=5, U140, V140))))))</f>
        <v>108.23</v>
      </c>
      <c r="BX140" s="41">
        <f>IF(O140&lt;=0,AD140, IF(O140=1,AE140, IF(O140=2,AF140, IF(O140=3,AG140, IF(O140=4,AH140, IF(O140=5, AI140, AJ140))))))</f>
        <v>108.51</v>
      </c>
      <c r="BY140" s="80">
        <f>IF(O140&gt;=0,W140, IF(O140=-1,X140, IF(O140=-2,Y140, IF(O140=-3,Z140, IF(O140=-4,AA140, IF(O140=-5, AB140, AC140))))))</f>
        <v>111.19</v>
      </c>
      <c r="BZ140" s="79">
        <f>IF(O140&gt;=0,AK140, IF(O140=-1,AL140, IF(O140=-2,AM140, IF(O140=-3,AN140, IF(O140=-4,AO140, IF(O140=-5, AP140, AQ140))))))</f>
        <v>111.52</v>
      </c>
      <c r="CA140" s="54">
        <f>IF(C140&gt;0, IF(BU140 &gt;0, BW140, BY140), IF(BU140&gt;0, BX140, BZ140))</f>
        <v>111.52</v>
      </c>
      <c r="CB140" s="1">
        <f>BU140/CA140</f>
        <v>0</v>
      </c>
      <c r="CC140" s="42" t="e">
        <f>BS140/BT140</f>
        <v>#DIV/0!</v>
      </c>
      <c r="CD140" s="55">
        <v>0</v>
      </c>
      <c r="CE140" s="55">
        <v>0</v>
      </c>
      <c r="CF140" s="55">
        <v>0</v>
      </c>
      <c r="CG140" s="6">
        <f>SUM(CD140:CF140)</f>
        <v>0</v>
      </c>
      <c r="CH140" s="10">
        <f>BP140*$D$169</f>
        <v>3695.5845291873206</v>
      </c>
      <c r="CI140" s="1">
        <f>CH140-CG140</f>
        <v>3695.5845291873206</v>
      </c>
      <c r="CJ140" s="97">
        <f>IF(CI140&gt;1, 1, 0)</f>
        <v>1</v>
      </c>
      <c r="CK140" s="81">
        <f>IF(O140&lt;=0,Q140, IF(O140=1,R140, IF(O140=2,S140, IF(O140=3,T140, IF(O140=4,U140,V140)))))</f>
        <v>108.61</v>
      </c>
      <c r="CL140" s="41">
        <f>IF(O140&lt;=0,AE140, IF(O140=1,AF140, IF(O140=2,AG140, IF(O140=3,AH140, IF(O140=4,AI140,AJ140)))))</f>
        <v>108.65</v>
      </c>
      <c r="CM140" s="80">
        <f>IF(O140&gt;=0,X140, IF(O140=-1,Y140, IF(O140=-2,Z140, IF(O140=-3,AA140, IF(O140=-4,AB140, AC140)))))</f>
        <v>110.99</v>
      </c>
      <c r="CN140" s="79">
        <f>IF(O140&gt;=0,AL140, IF(O140=-1,AM140, IF(O140=-2,AN140, IF(O140=-3,AO140, IF(O140=-4,AP140, AQ140)))))</f>
        <v>111.17</v>
      </c>
      <c r="CO140" s="54">
        <f>IF(C140&gt;0, IF(CI140 &gt;0, CK140, CM140), IF(CI140&gt;0, CL140, CN140))</f>
        <v>108.65</v>
      </c>
      <c r="CP140" s="1">
        <f>CI140/CO140</f>
        <v>34.013663407154354</v>
      </c>
      <c r="CQ140" s="42">
        <f>CG140/CH140</f>
        <v>0</v>
      </c>
      <c r="CR140" s="11">
        <f>BS140+CG140+CT140</f>
        <v>0</v>
      </c>
      <c r="CS140" s="47">
        <f>BT140+CH140+CU140</f>
        <v>4083.2527341846376</v>
      </c>
      <c r="CT140" s="55">
        <v>0</v>
      </c>
      <c r="CU140" s="10">
        <f>BQ140*$D$172</f>
        <v>387.6682049973171</v>
      </c>
      <c r="CV140" s="30">
        <f>CU140-CT140</f>
        <v>387.6682049973171</v>
      </c>
      <c r="CW140" s="97">
        <f>IF(CV140&gt;1, 1, 0)</f>
        <v>1</v>
      </c>
      <c r="CX140" s="81">
        <f>IF(O140&lt;=0,R140, IF(O140=1,S140, IF(O140=2,T140, IF(O140=3,U140, V140))))</f>
        <v>108.81</v>
      </c>
      <c r="CY140" s="41">
        <f>IF(O140&lt;=0,AF140, IF(O140=1,AG140, IF(O140=2,AH140, IF(O140=3,AI140, AJ140))))</f>
        <v>108.88</v>
      </c>
      <c r="CZ140" s="80">
        <f>IF(O140&gt;=0,Y140, IF(O140=-1,Z140, IF(O140=-2,AA140, IF(O140=-3,AB140,  AC140))))</f>
        <v>110.81</v>
      </c>
      <c r="DA140" s="79">
        <f>IF(O140&gt;=0,AM140, IF(O140=-1,AN140, IF(O140=-2,AO140, IF(O140=-3,AP140, AQ140))))</f>
        <v>111.07</v>
      </c>
      <c r="DB140" s="54">
        <f>IF(C140&gt;0, IF(CV140 &gt;0, CX140, CZ140), IF(CV140&gt;0, CY140, DA140))</f>
        <v>108.88</v>
      </c>
      <c r="DC140" s="43">
        <f>CV140/DB140</f>
        <v>3.5605088629437649</v>
      </c>
      <c r="DD140" s="44">
        <v>0</v>
      </c>
      <c r="DE140" s="10">
        <f>BQ140*$DD$167</f>
        <v>240.05622444529885</v>
      </c>
      <c r="DF140" s="30">
        <f>DE140-DD140</f>
        <v>240.05622444529885</v>
      </c>
      <c r="DG140" s="34">
        <f>DF140*(DF140&lt;&gt;0)</f>
        <v>240.05622444529885</v>
      </c>
      <c r="DH140" s="21">
        <f>DG140/$DG$164</f>
        <v>5.1876680074792764E-2</v>
      </c>
      <c r="DI140" s="89">
        <f>DH140 * $DF$164</f>
        <v>240.05622444529885</v>
      </c>
      <c r="DJ140" s="91">
        <f>DB140</f>
        <v>108.88</v>
      </c>
      <c r="DK140" s="43">
        <f>DI140/DJ140</f>
        <v>2.2047779614740897</v>
      </c>
      <c r="DL140" s="16">
        <f>O140</f>
        <v>0</v>
      </c>
      <c r="DM140" s="53">
        <f>CR140+CT140</f>
        <v>0</v>
      </c>
      <c r="DN140">
        <f>E140/$E$164</f>
        <v>1.7136556438282005E-2</v>
      </c>
      <c r="DO140">
        <f>MAX(0,K140)</f>
        <v>0.87235711445249997</v>
      </c>
      <c r="DP140">
        <f>DO140/$DO$164</f>
        <v>9.4968421999075663E-3</v>
      </c>
      <c r="DQ140">
        <f>DN140*DP140*BF140</f>
        <v>1.6274317234417425E-4</v>
      </c>
      <c r="DR140">
        <f>DQ140/$DQ$164</f>
        <v>4.3621619200150931E-2</v>
      </c>
      <c r="DS140" s="1">
        <f>$DS$166*DR140</f>
        <v>3461.6910670980419</v>
      </c>
      <c r="DT140" s="55">
        <v>3293</v>
      </c>
      <c r="DU140" s="1">
        <f>DS140-DT140</f>
        <v>168.69106709804191</v>
      </c>
      <c r="DV140">
        <f>DT140/DS140</f>
        <v>0.95126917341024986</v>
      </c>
    </row>
    <row r="141" spans="1:126" x14ac:dyDescent="0.2">
      <c r="A141" s="25" t="s">
        <v>100</v>
      </c>
      <c r="B141">
        <v>1</v>
      </c>
      <c r="C141">
        <v>1</v>
      </c>
      <c r="D141">
        <v>0.820820189274448</v>
      </c>
      <c r="E141">
        <v>0.179179810725552</v>
      </c>
      <c r="F141">
        <v>0.88805503439649702</v>
      </c>
      <c r="G141">
        <v>0.189830508474576</v>
      </c>
      <c r="H141">
        <v>0.286101694915254</v>
      </c>
      <c r="I141">
        <v>0.233046841259865</v>
      </c>
      <c r="J141">
        <v>0.34208452465435002</v>
      </c>
      <c r="K141">
        <v>0.96817578087604395</v>
      </c>
      <c r="L141">
        <v>1.1509209065352899</v>
      </c>
      <c r="M141">
        <f>HARMEAN(D141,F141:F141, I141)</f>
        <v>0.45212502294957863</v>
      </c>
      <c r="N141">
        <f>0.6*TAN(3*(1-M141) - 1.5)</f>
        <v>8.6772431559801702E-2</v>
      </c>
      <c r="O141" s="83">
        <v>0</v>
      </c>
      <c r="P141">
        <v>50.05</v>
      </c>
      <c r="Q141">
        <v>50.27</v>
      </c>
      <c r="R141">
        <v>50.42</v>
      </c>
      <c r="S141">
        <v>50.74</v>
      </c>
      <c r="T141">
        <v>51.1</v>
      </c>
      <c r="U141">
        <v>51.66</v>
      </c>
      <c r="V141">
        <v>51.88</v>
      </c>
      <c r="W141" s="72">
        <v>53.18</v>
      </c>
      <c r="X141" s="68">
        <v>53.04</v>
      </c>
      <c r="Y141" s="68">
        <v>52.72</v>
      </c>
      <c r="Z141" s="68">
        <v>52.4</v>
      </c>
      <c r="AA141" s="68">
        <v>52.2</v>
      </c>
      <c r="AB141" s="68">
        <v>51.95</v>
      </c>
      <c r="AC141" s="68">
        <v>51.48</v>
      </c>
      <c r="AD141" s="76">
        <v>50.25</v>
      </c>
      <c r="AE141">
        <v>50.33</v>
      </c>
      <c r="AF141">
        <v>50.47</v>
      </c>
      <c r="AG141">
        <v>50.75</v>
      </c>
      <c r="AH141">
        <v>51.26</v>
      </c>
      <c r="AI141">
        <v>51.62</v>
      </c>
      <c r="AJ141">
        <v>53</v>
      </c>
      <c r="AK141" s="72">
        <v>53.87</v>
      </c>
      <c r="AL141">
        <v>53.29</v>
      </c>
      <c r="AM141">
        <v>52.92</v>
      </c>
      <c r="AN141">
        <v>52.74</v>
      </c>
      <c r="AO141">
        <v>52.51</v>
      </c>
      <c r="AP141">
        <v>51.89</v>
      </c>
      <c r="AQ141">
        <v>51.49</v>
      </c>
      <c r="AR141">
        <v>51.95</v>
      </c>
      <c r="AS141" s="87">
        <f>0.5 * (D141-MAX($D$3:$D$163))/(MIN($D$3:$D$163)-MAX($D$3:$D$163)) + 0.75</f>
        <v>0.8405302919350135</v>
      </c>
      <c r="AT141" s="17">
        <f>AZ141^N141</f>
        <v>1.0560165536358788</v>
      </c>
      <c r="AU141" s="17">
        <f>(AT141+AV141)/2</f>
        <v>1.07580133672068</v>
      </c>
      <c r="AV141" s="17">
        <f>BD141^N141</f>
        <v>1.095586119805481</v>
      </c>
      <c r="AW141" s="17">
        <f>PERCENTILE($K$2:$K$163, 0.05)</f>
        <v>8.5526163141549191E-2</v>
      </c>
      <c r="AX141" s="17">
        <f>PERCENTILE($K$2:$K$163, 0.95)</f>
        <v>0.95961795254787896</v>
      </c>
      <c r="AY141" s="17">
        <f>MIN(MAX(K141,AW141), AX141)</f>
        <v>0.95961795254787896</v>
      </c>
      <c r="AZ141" s="17">
        <f>AY141-$AY$164+1</f>
        <v>1.8740917894063298</v>
      </c>
      <c r="BA141" s="17">
        <f>PERCENTILE($L$2:$L$163, 0.02)</f>
        <v>-0.71261264336762919</v>
      </c>
      <c r="BB141" s="17">
        <f>PERCENTILE($L$2:$L$163, 0.98)</f>
        <v>1.6035625674371927</v>
      </c>
      <c r="BC141" s="17">
        <f>MIN(MAX(L141,BA141), BB141)</f>
        <v>1.1509209065352899</v>
      </c>
      <c r="BD141" s="17">
        <f>BC141-$BC$164 + 1</f>
        <v>2.8635335499029191</v>
      </c>
      <c r="BE141" s="1">
        <v>1</v>
      </c>
      <c r="BF141" s="15">
        <v>1</v>
      </c>
      <c r="BG141" s="15">
        <v>1</v>
      </c>
      <c r="BH141" s="16">
        <v>1</v>
      </c>
      <c r="BI141" s="12">
        <f>(AZ141^4)*AV141*BE141</f>
        <v>13.514810276708594</v>
      </c>
      <c r="BJ141" s="12">
        <f>(BD141^4) *AT141*BF141</f>
        <v>71.003511791729593</v>
      </c>
      <c r="BK141" s="12">
        <f>(BD141^4)*AU141*BG141*BH141</f>
        <v>72.333783627167961</v>
      </c>
      <c r="BL141" s="12">
        <f>MIN(BI141, 0.05*BI$164)</f>
        <v>13.514810276708594</v>
      </c>
      <c r="BM141" s="12">
        <f>MIN(BJ141, 0.05*BJ$164)</f>
        <v>71.003511791729593</v>
      </c>
      <c r="BN141" s="12">
        <f>MIN(BK141, 0.05*BK$164)</f>
        <v>72.333783627167961</v>
      </c>
      <c r="BO141" s="9">
        <f>BL141/$BL$164</f>
        <v>3.7484575674329772E-2</v>
      </c>
      <c r="BP141" s="9">
        <f>BM141/$BM$164</f>
        <v>2.7327198413177954E-2</v>
      </c>
      <c r="BQ141" s="45">
        <f>BN141/$BN$164</f>
        <v>2.0218251660008294E-2</v>
      </c>
      <c r="BR141" s="16">
        <f>O141</f>
        <v>0</v>
      </c>
      <c r="BS141" s="55">
        <v>3429</v>
      </c>
      <c r="BT141" s="10">
        <f>$D$170*BO141</f>
        <v>3929.3401370409688</v>
      </c>
      <c r="BU141" s="14">
        <f>BT141-BS141</f>
        <v>500.34013704096878</v>
      </c>
      <c r="BV141" s="94">
        <f>IF(BU141&gt;1, 1, 0)</f>
        <v>1</v>
      </c>
      <c r="BW141" s="81">
        <f>IF(O141&lt;=0,P141, IF(O141=1,Q141, IF(O141=2,R141, IF(O141=3,S141, IF(O141-4,T141, IF(O141=5, U141, V141))))))</f>
        <v>50.05</v>
      </c>
      <c r="BX141" s="41">
        <f>IF(O141&lt;=0,AD141, IF(O141=1,AE141, IF(O141=2,AF141, IF(O141=3,AG141, IF(O141=4,AH141, IF(O141=5, AI141, AJ141))))))</f>
        <v>50.25</v>
      </c>
      <c r="BY141" s="80">
        <f>IF(O141&gt;=0,W141, IF(O141=-1,X141, IF(O141=-2,Y141, IF(O141=-3,Z141, IF(O141=-4,AA141, IF(O141=-5, AB141, AC141))))))</f>
        <v>53.18</v>
      </c>
      <c r="BZ141" s="79">
        <f>IF(O141&gt;=0,AK141, IF(O141=-1,AL141, IF(O141=-2,AM141, IF(O141=-3,AN141, IF(O141=-4,AO141, IF(O141=-5, AP141, AQ141))))))</f>
        <v>53.87</v>
      </c>
      <c r="CA141" s="54">
        <f>IF(C141&gt;0, IF(BU141 &gt;0, BW141, BY141), IF(BU141&gt;0, BX141, BZ141))</f>
        <v>50.05</v>
      </c>
      <c r="CB141" s="1">
        <f>BU141/CA141</f>
        <v>9.9968059348844918</v>
      </c>
      <c r="CC141" s="42">
        <f>BS141/BT141</f>
        <v>0.87266560806880022</v>
      </c>
      <c r="CD141" s="55">
        <v>0</v>
      </c>
      <c r="CE141" s="55">
        <v>104</v>
      </c>
      <c r="CF141" s="55">
        <v>0</v>
      </c>
      <c r="CG141" s="6">
        <f>SUM(CD141:CF141)</f>
        <v>104</v>
      </c>
      <c r="CH141" s="10">
        <f>BP141*$D$169</f>
        <v>3953.3361612236595</v>
      </c>
      <c r="CI141" s="1">
        <f>CH141-CG141</f>
        <v>3849.3361612236595</v>
      </c>
      <c r="CJ141" s="97">
        <f>IF(CI141&gt;1, 1, 0)</f>
        <v>1</v>
      </c>
      <c r="CK141" s="81">
        <f>IF(O141&lt;=0,Q141, IF(O141=1,R141, IF(O141=2,S141, IF(O141=3,T141, IF(O141=4,U141,V141)))))</f>
        <v>50.27</v>
      </c>
      <c r="CL141" s="41">
        <f>IF(O141&lt;=0,AE141, IF(O141=1,AF141, IF(O141=2,AG141, IF(O141=3,AH141, IF(O141=4,AI141,AJ141)))))</f>
        <v>50.33</v>
      </c>
      <c r="CM141" s="80">
        <f>IF(O141&gt;=0,X141, IF(O141=-1,Y141, IF(O141=-2,Z141, IF(O141=-3,AA141, IF(O141=-4,AB141, AC141)))))</f>
        <v>53.04</v>
      </c>
      <c r="CN141" s="79">
        <f>IF(O141&gt;=0,AL141, IF(O141=-1,AM141, IF(O141=-2,AN141, IF(O141=-3,AO141, IF(O141=-4,AP141, AQ141)))))</f>
        <v>53.29</v>
      </c>
      <c r="CO141" s="54">
        <f>IF(C141&gt;0, IF(CI141 &gt;0, CK141, CM141), IF(CI141&gt;0, CL141, CN141))</f>
        <v>50.27</v>
      </c>
      <c r="CP141" s="1">
        <f>CI141/CO141</f>
        <v>76.573227794383513</v>
      </c>
      <c r="CQ141" s="42">
        <f>CG141/CH141</f>
        <v>2.6306895178832786E-2</v>
      </c>
      <c r="CR141" s="11">
        <f>BS141+CG141+CT141</f>
        <v>3689</v>
      </c>
      <c r="CS141" s="47">
        <f>BT141+CH141+CU141</f>
        <v>8033.7648667296717</v>
      </c>
      <c r="CT141" s="55">
        <v>156</v>
      </c>
      <c r="CU141" s="10">
        <f>BQ141*$D$172</f>
        <v>151.08856846504278</v>
      </c>
      <c r="CV141" s="30">
        <f>CU141-CT141</f>
        <v>-4.9114315349572166</v>
      </c>
      <c r="CW141" s="97">
        <f>IF(CV141&gt;1, 1, 0)</f>
        <v>0</v>
      </c>
      <c r="CX141" s="81">
        <f>IF(O141&lt;=0,R141, IF(O141=1,S141, IF(O141=2,T141, IF(O141=3,U141, V141))))</f>
        <v>50.42</v>
      </c>
      <c r="CY141" s="41">
        <f>IF(O141&lt;=0,AF141, IF(O141=1,AG141, IF(O141=2,AH141, IF(O141=3,AI141, AJ141))))</f>
        <v>50.47</v>
      </c>
      <c r="CZ141" s="80">
        <f>IF(O141&gt;=0,Y141, IF(O141=-1,Z141, IF(O141=-2,AA141, IF(O141=-3,AB141,  AC141))))</f>
        <v>52.72</v>
      </c>
      <c r="DA141" s="79">
        <f>IF(O141&gt;=0,AM141, IF(O141=-1,AN141, IF(O141=-2,AO141, IF(O141=-3,AP141, AQ141))))</f>
        <v>52.92</v>
      </c>
      <c r="DB141" s="54">
        <f>IF(C141&gt;0, IF(CV141 &gt;0, CX141, CZ141), IF(CV141&gt;0, CY141, DA141))</f>
        <v>52.72</v>
      </c>
      <c r="DC141" s="43">
        <f>CV141/DB141</f>
        <v>-9.3160689206320493E-2</v>
      </c>
      <c r="DD141" s="44">
        <v>0</v>
      </c>
      <c r="DE141" s="10">
        <f>BQ141*$DD$167</f>
        <v>93.558746461588768</v>
      </c>
      <c r="DF141" s="30">
        <f>DE141-DD141</f>
        <v>93.558746461588768</v>
      </c>
      <c r="DG141" s="34">
        <f>DF141*(DF141&lt;&gt;0)</f>
        <v>93.558746461588768</v>
      </c>
      <c r="DH141" s="21">
        <f>DG141/$DG$164</f>
        <v>2.0218251660008305E-2</v>
      </c>
      <c r="DI141" s="89">
        <f>DH141 * $DF$164</f>
        <v>93.558746461588768</v>
      </c>
      <c r="DJ141" s="91">
        <f>DB141</f>
        <v>52.72</v>
      </c>
      <c r="DK141" s="43">
        <f>DI141/DJ141</f>
        <v>1.7746347963123819</v>
      </c>
      <c r="DL141" s="16">
        <f>O141</f>
        <v>0</v>
      </c>
      <c r="DM141" s="53">
        <f>CR141+CT141</f>
        <v>3845</v>
      </c>
      <c r="DN141">
        <f>E141/$E$164</f>
        <v>3.654552507163612E-3</v>
      </c>
      <c r="DO141">
        <f>MAX(0,K141)</f>
        <v>0.96817578087604395</v>
      </c>
      <c r="DP141">
        <f>DO141/$DO$164</f>
        <v>1.0539964035855552E-2</v>
      </c>
      <c r="DQ141">
        <f>DN141*DP141*BF141</f>
        <v>3.8518851992650211E-5</v>
      </c>
      <c r="DR141">
        <f>DQ141/$DQ$164</f>
        <v>1.0324578717790436E-2</v>
      </c>
      <c r="DS141" s="1">
        <f>$DS$166*DR141</f>
        <v>819.33001512245653</v>
      </c>
      <c r="DT141" s="55">
        <v>1299</v>
      </c>
      <c r="DU141" s="1">
        <f>DS141-DT141</f>
        <v>-479.66998487754347</v>
      </c>
      <c r="DV141">
        <f>DT141/DS141</f>
        <v>1.5854417341293816</v>
      </c>
    </row>
    <row r="142" spans="1:126" x14ac:dyDescent="0.2">
      <c r="A142" s="25" t="s">
        <v>169</v>
      </c>
      <c r="B142">
        <v>1</v>
      </c>
      <c r="C142">
        <v>1</v>
      </c>
      <c r="D142">
        <v>0.93168198162205296</v>
      </c>
      <c r="E142">
        <v>6.8318018377946405E-2</v>
      </c>
      <c r="F142">
        <v>0.96901072705601898</v>
      </c>
      <c r="G142">
        <v>0.22900125365649801</v>
      </c>
      <c r="H142">
        <v>0.45006268282490502</v>
      </c>
      <c r="I142">
        <v>0.32103725421033302</v>
      </c>
      <c r="J142">
        <v>0.43042063642116302</v>
      </c>
      <c r="K142">
        <v>0.79204685128831198</v>
      </c>
      <c r="L142">
        <v>-0.48043853789637098</v>
      </c>
      <c r="M142">
        <f>HARMEAN(D142,F142:F142, I142)</f>
        <v>0.57468938883889609</v>
      </c>
      <c r="N142">
        <f>0.6*TAN(3*(1-M142) - 1.5)</f>
        <v>-0.13673695946255518</v>
      </c>
      <c r="O142" s="83">
        <v>0</v>
      </c>
      <c r="P142">
        <v>112.36</v>
      </c>
      <c r="Q142">
        <v>112.66</v>
      </c>
      <c r="R142">
        <v>112.77</v>
      </c>
      <c r="S142">
        <v>113.29</v>
      </c>
      <c r="T142">
        <v>113.79</v>
      </c>
      <c r="U142">
        <v>114.37</v>
      </c>
      <c r="V142">
        <v>114.9</v>
      </c>
      <c r="W142" s="72">
        <v>116.64</v>
      </c>
      <c r="X142" s="68">
        <v>115.86</v>
      </c>
      <c r="Y142" s="68">
        <v>115.55</v>
      </c>
      <c r="Z142" s="68">
        <v>115.14</v>
      </c>
      <c r="AA142" s="68">
        <v>114.67</v>
      </c>
      <c r="AB142" s="68">
        <v>114.35</v>
      </c>
      <c r="AC142" s="68">
        <v>114.04</v>
      </c>
      <c r="AD142" s="76">
        <v>111.64</v>
      </c>
      <c r="AE142">
        <v>112.32</v>
      </c>
      <c r="AF142">
        <v>112.72</v>
      </c>
      <c r="AG142">
        <v>112.94</v>
      </c>
      <c r="AH142">
        <v>113.26</v>
      </c>
      <c r="AI142">
        <v>113.32</v>
      </c>
      <c r="AJ142">
        <v>113.77</v>
      </c>
      <c r="AK142" s="72">
        <v>116.39</v>
      </c>
      <c r="AL142">
        <v>116.22</v>
      </c>
      <c r="AM142">
        <v>115.84</v>
      </c>
      <c r="AN142">
        <v>115.36</v>
      </c>
      <c r="AO142">
        <v>115.01</v>
      </c>
      <c r="AP142">
        <v>114.72</v>
      </c>
      <c r="AQ142">
        <v>113.63</v>
      </c>
      <c r="AR142">
        <v>114.28</v>
      </c>
      <c r="AS142" s="87">
        <f>0.5 * (D142-MAX($D$3:$D$163))/(MIN($D$3:$D$163)-MAX($D$3:$D$163)) + 0.75</f>
        <v>0.78451756156641128</v>
      </c>
      <c r="AT142" s="17">
        <f>AZ142^N142</f>
        <v>0.92952649082212657</v>
      </c>
      <c r="AU142" s="17">
        <f>(AT142+AV142)/2</f>
        <v>0.95069108378526868</v>
      </c>
      <c r="AV142" s="17">
        <f>BD142^N142</f>
        <v>0.97185567674841067</v>
      </c>
      <c r="AW142" s="17">
        <f>PERCENTILE($K$2:$K$163, 0.05)</f>
        <v>8.5526163141549191E-2</v>
      </c>
      <c r="AX142" s="17">
        <f>PERCENTILE($K$2:$K$163, 0.95)</f>
        <v>0.95961795254787896</v>
      </c>
      <c r="AY142" s="17">
        <f>MIN(MAX(K142,AW142), AX142)</f>
        <v>0.79204685128831198</v>
      </c>
      <c r="AZ142" s="17">
        <f>AY142-$AY$164+1</f>
        <v>1.7065206881467629</v>
      </c>
      <c r="BA142" s="17">
        <f>PERCENTILE($L$2:$L$163, 0.02)</f>
        <v>-0.71261264336762919</v>
      </c>
      <c r="BB142" s="17">
        <f>PERCENTILE($L$2:$L$163, 0.98)</f>
        <v>1.6035625674371927</v>
      </c>
      <c r="BC142" s="17">
        <f>MIN(MAX(L142,BA142), BB142)</f>
        <v>-0.48043853789637098</v>
      </c>
      <c r="BD142" s="17">
        <f>BC142-$BC$164 + 1</f>
        <v>1.2321741054712583</v>
      </c>
      <c r="BE142" s="1">
        <v>1</v>
      </c>
      <c r="BF142" s="15">
        <v>1</v>
      </c>
      <c r="BG142" s="15">
        <v>1</v>
      </c>
      <c r="BH142" s="16">
        <v>1</v>
      </c>
      <c r="BI142" s="12">
        <f>(AZ142^4)*AV142*BE142</f>
        <v>8.2422921887766396</v>
      </c>
      <c r="BJ142" s="12">
        <f>(BD142^4) *AT142*BF142</f>
        <v>2.1426443116016847</v>
      </c>
      <c r="BK142" s="12">
        <f>(BD142^4)*AU142*BG142*BH142</f>
        <v>2.1914306508481682</v>
      </c>
      <c r="BL142" s="12">
        <f>MIN(BI142, 0.05*BI$164)</f>
        <v>8.2422921887766396</v>
      </c>
      <c r="BM142" s="12">
        <f>MIN(BJ142, 0.05*BJ$164)</f>
        <v>2.1426443116016847</v>
      </c>
      <c r="BN142" s="12">
        <f>MIN(BK142, 0.05*BK$164)</f>
        <v>2.1914306508481682</v>
      </c>
      <c r="BO142" s="9">
        <f>BL142/$BL$164</f>
        <v>2.2860759341371911E-2</v>
      </c>
      <c r="BP142" s="9">
        <f>BM142/$BM$164</f>
        <v>8.2464183467086561E-4</v>
      </c>
      <c r="BQ142" s="45">
        <f>BN142/$BN$164</f>
        <v>6.1253392498692317E-4</v>
      </c>
      <c r="BR142" s="16">
        <f>O142</f>
        <v>0</v>
      </c>
      <c r="BS142" s="55">
        <v>2286</v>
      </c>
      <c r="BT142" s="10">
        <f>$D$170*BO142</f>
        <v>2396.3909855541679</v>
      </c>
      <c r="BU142" s="14">
        <f>BT142-BS142</f>
        <v>110.39098555416786</v>
      </c>
      <c r="BV142" s="94">
        <f>IF(BU142&gt;1, 1, 0)</f>
        <v>1</v>
      </c>
      <c r="BW142" s="81">
        <f>IF(O142&lt;=0,P142, IF(O142=1,Q142, IF(O142=2,R142, IF(O142=3,S142, IF(O142-4,T142, IF(O142=5, U142, V142))))))</f>
        <v>112.36</v>
      </c>
      <c r="BX142" s="41">
        <f>IF(O142&lt;=0,AD142, IF(O142=1,AE142, IF(O142=2,AF142, IF(O142=3,AG142, IF(O142=4,AH142, IF(O142=5, AI142, AJ142))))))</f>
        <v>111.64</v>
      </c>
      <c r="BY142" s="80">
        <f>IF(O142&gt;=0,W142, IF(O142=-1,X142, IF(O142=-2,Y142, IF(O142=-3,Z142, IF(O142=-4,AA142, IF(O142=-5, AB142, AC142))))))</f>
        <v>116.64</v>
      </c>
      <c r="BZ142" s="79">
        <f>IF(O142&gt;=0,AK142, IF(O142=-1,AL142, IF(O142=-2,AM142, IF(O142=-3,AN142, IF(O142=-4,AO142, IF(O142=-5, AP142, AQ142))))))</f>
        <v>116.39</v>
      </c>
      <c r="CA142" s="54">
        <f>IF(C142&gt;0, IF(BU142 &gt;0, BW142, BY142), IF(BU142&gt;0, BX142, BZ142))</f>
        <v>112.36</v>
      </c>
      <c r="CB142" s="1">
        <f>BU142/CA142</f>
        <v>0.9824758415287278</v>
      </c>
      <c r="CC142" s="42">
        <f>BS142/BT142</f>
        <v>0.95393448472322651</v>
      </c>
      <c r="CD142" s="55">
        <v>0</v>
      </c>
      <c r="CE142" s="55">
        <v>0</v>
      </c>
      <c r="CF142" s="55">
        <v>0</v>
      </c>
      <c r="CG142" s="6">
        <f>SUM(CD142:CF142)</f>
        <v>0</v>
      </c>
      <c r="CH142" s="10">
        <f>BP142*$D$169</f>
        <v>119.29822939661641</v>
      </c>
      <c r="CI142" s="1">
        <f>CH142-CG142</f>
        <v>119.29822939661641</v>
      </c>
      <c r="CJ142" s="97">
        <f>IF(CI142&gt;1, 1, 0)</f>
        <v>1</v>
      </c>
      <c r="CK142" s="81">
        <f>IF(O142&lt;=0,Q142, IF(O142=1,R142, IF(O142=2,S142, IF(O142=3,T142, IF(O142=4,U142,V142)))))</f>
        <v>112.66</v>
      </c>
      <c r="CL142" s="41">
        <f>IF(O142&lt;=0,AE142, IF(O142=1,AF142, IF(O142=2,AG142, IF(O142=3,AH142, IF(O142=4,AI142,AJ142)))))</f>
        <v>112.32</v>
      </c>
      <c r="CM142" s="80">
        <f>IF(O142&gt;=0,X142, IF(O142=-1,Y142, IF(O142=-2,Z142, IF(O142=-3,AA142, IF(O142=-4,AB142, AC142)))))</f>
        <v>115.86</v>
      </c>
      <c r="CN142" s="79">
        <f>IF(O142&gt;=0,AL142, IF(O142=-1,AM142, IF(O142=-2,AN142, IF(O142=-3,AO142, IF(O142=-4,AP142, AQ142)))))</f>
        <v>116.22</v>
      </c>
      <c r="CO142" s="54">
        <f>IF(C142&gt;0, IF(CI142 &gt;0, CK142, CM142), IF(CI142&gt;0, CL142, CN142))</f>
        <v>112.66</v>
      </c>
      <c r="CP142" s="1">
        <f>CI142/CO142</f>
        <v>1.0589226823772093</v>
      </c>
      <c r="CQ142" s="42">
        <f>CG142/CH142</f>
        <v>0</v>
      </c>
      <c r="CR142" s="11">
        <f>BS142+CG142+CT142</f>
        <v>2286</v>
      </c>
      <c r="CS142" s="47">
        <f>BT142+CH142+CU142</f>
        <v>2520.2666074681406</v>
      </c>
      <c r="CT142" s="55">
        <v>0</v>
      </c>
      <c r="CU142" s="10">
        <f>BQ142*$D$172</f>
        <v>4.5773925173562784</v>
      </c>
      <c r="CV142" s="30">
        <f>CU142-CT142</f>
        <v>4.5773925173562784</v>
      </c>
      <c r="CW142" s="97">
        <f>IF(CV142&gt;1, 1, 0)</f>
        <v>1</v>
      </c>
      <c r="CX142" s="81">
        <f>IF(O142&lt;=0,R142, IF(O142=1,S142, IF(O142=2,T142, IF(O142=3,U142, V142))))</f>
        <v>112.77</v>
      </c>
      <c r="CY142" s="41">
        <f>IF(O142&lt;=0,AF142, IF(O142=1,AG142, IF(O142=2,AH142, IF(O142=3,AI142, AJ142))))</f>
        <v>112.72</v>
      </c>
      <c r="CZ142" s="80">
        <f>IF(O142&gt;=0,Y142, IF(O142=-1,Z142, IF(O142=-2,AA142, IF(O142=-3,AB142,  AC142))))</f>
        <v>115.55</v>
      </c>
      <c r="DA142" s="79">
        <f>IF(O142&gt;=0,AM142, IF(O142=-1,AN142, IF(O142=-2,AO142, IF(O142=-3,AP142, AQ142))))</f>
        <v>115.84</v>
      </c>
      <c r="DB142" s="54">
        <f>IF(C142&gt;0, IF(CV142 &gt;0, CX142, CZ142), IF(CV142&gt;0, CY142, DA142))</f>
        <v>112.77</v>
      </c>
      <c r="DC142" s="43">
        <f>CV142/DB142</f>
        <v>4.0590516248614691E-2</v>
      </c>
      <c r="DD142" s="44">
        <v>0</v>
      </c>
      <c r="DE142" s="10">
        <f>BQ142*$DD$167</f>
        <v>2.8344639858414875</v>
      </c>
      <c r="DF142" s="30">
        <f>DE142-DD142</f>
        <v>2.8344639858414875</v>
      </c>
      <c r="DG142" s="34">
        <f>DF142*(DF142&lt;&gt;0)</f>
        <v>2.8344639858414875</v>
      </c>
      <c r="DH142" s="21">
        <f>DG142/$DG$164</f>
        <v>6.1253392498692349E-4</v>
      </c>
      <c r="DI142" s="89">
        <f>DH142 * $DF$164</f>
        <v>2.8344639858414875</v>
      </c>
      <c r="DJ142" s="91">
        <f>DB142</f>
        <v>112.77</v>
      </c>
      <c r="DK142" s="43">
        <f>DI142/DJ142</f>
        <v>2.5134911641761883E-2</v>
      </c>
      <c r="DL142" s="16">
        <f>O142</f>
        <v>0</v>
      </c>
      <c r="DM142" s="53">
        <f>CR142+CT142</f>
        <v>2286</v>
      </c>
      <c r="DN142">
        <f>E142/$E$164</f>
        <v>1.3934147175207906E-3</v>
      </c>
      <c r="DO142">
        <f>MAX(0,K142)</f>
        <v>0.79204685128831198</v>
      </c>
      <c r="DP142">
        <f>DO142/$DO$164</f>
        <v>8.6225512889175002E-3</v>
      </c>
      <c r="DQ142">
        <f>DN142*DP142*BF142</f>
        <v>1.2014789868555508E-5</v>
      </c>
      <c r="DR142">
        <f>DQ142/$DQ$164</f>
        <v>3.2204397939814482E-3</v>
      </c>
      <c r="DS142" s="1">
        <f>$DS$166*DR142</f>
        <v>255.56519614278932</v>
      </c>
      <c r="DT142" s="55">
        <v>571</v>
      </c>
      <c r="DU142" s="1">
        <f>DS142-DT142</f>
        <v>-315.43480385721068</v>
      </c>
      <c r="DV142">
        <f>DT142/DS142</f>
        <v>2.2342635406464777</v>
      </c>
    </row>
    <row r="143" spans="1:126" x14ac:dyDescent="0.2">
      <c r="A143" s="25" t="s">
        <v>101</v>
      </c>
      <c r="B143">
        <v>1</v>
      </c>
      <c r="C143">
        <v>1</v>
      </c>
      <c r="D143">
        <v>0.93381906496660505</v>
      </c>
      <c r="E143">
        <v>6.6180935033394006E-2</v>
      </c>
      <c r="F143">
        <v>0.96146899458157697</v>
      </c>
      <c r="G143">
        <v>0.22706571242680501</v>
      </c>
      <c r="H143">
        <v>0.60702667534157395</v>
      </c>
      <c r="I143">
        <v>0.37126128871525199</v>
      </c>
      <c r="J143">
        <v>0.46969258653976098</v>
      </c>
      <c r="K143">
        <v>0.49485923819792499</v>
      </c>
      <c r="L143">
        <v>0.65908668276780502</v>
      </c>
      <c r="M143">
        <f>HARMEAN(D143,F143:F143, I143)</f>
        <v>0.62441887505955995</v>
      </c>
      <c r="N143">
        <f>0.6*TAN(3*(1-M143) - 1.5)</f>
        <v>-0.23496867485056189</v>
      </c>
      <c r="O143" s="83">
        <v>0</v>
      </c>
      <c r="P143">
        <v>58.14</v>
      </c>
      <c r="Q143">
        <v>58.65</v>
      </c>
      <c r="R143">
        <v>59.22</v>
      </c>
      <c r="S143">
        <v>59.52</v>
      </c>
      <c r="T143">
        <v>59.85</v>
      </c>
      <c r="U143">
        <v>60.32</v>
      </c>
      <c r="V143">
        <v>60.77</v>
      </c>
      <c r="W143" s="72">
        <v>62.75</v>
      </c>
      <c r="X143" s="68">
        <v>62.12</v>
      </c>
      <c r="Y143" s="68">
        <v>61.82</v>
      </c>
      <c r="Z143" s="68">
        <v>61.5</v>
      </c>
      <c r="AA143" s="68">
        <v>61.09</v>
      </c>
      <c r="AB143" s="68">
        <v>60.53</v>
      </c>
      <c r="AC143" s="68">
        <v>59.99</v>
      </c>
      <c r="AD143" s="76">
        <v>57.7</v>
      </c>
      <c r="AE143">
        <v>57.91</v>
      </c>
      <c r="AF143">
        <v>58.51</v>
      </c>
      <c r="AG143">
        <v>58.93</v>
      </c>
      <c r="AH143">
        <v>59.2</v>
      </c>
      <c r="AI143">
        <v>59.51</v>
      </c>
      <c r="AJ143">
        <v>60.72</v>
      </c>
      <c r="AK143" s="72">
        <v>62.36</v>
      </c>
      <c r="AL143">
        <v>61.69</v>
      </c>
      <c r="AM143">
        <v>61.26</v>
      </c>
      <c r="AN143">
        <v>60.97</v>
      </c>
      <c r="AO143">
        <v>60.68</v>
      </c>
      <c r="AP143">
        <v>60.01</v>
      </c>
      <c r="AQ143">
        <v>59.46</v>
      </c>
      <c r="AR143">
        <v>60.39</v>
      </c>
      <c r="AS143" s="87">
        <f>0.5 * (D143-MAX($D$3:$D$163))/(MIN($D$3:$D$163)-MAX($D$3:$D$163)) + 0.75</f>
        <v>0.78343780387335238</v>
      </c>
      <c r="AT143" s="17">
        <f>AZ143^N143</f>
        <v>0.92254266768896209</v>
      </c>
      <c r="AU143" s="17">
        <f>(AT143+AV143)/2</f>
        <v>0.86944289268082353</v>
      </c>
      <c r="AV143" s="17">
        <f>BD143^N143</f>
        <v>0.81634311767268486</v>
      </c>
      <c r="AW143" s="17">
        <f>PERCENTILE($K$2:$K$163, 0.05)</f>
        <v>8.5526163141549191E-2</v>
      </c>
      <c r="AX143" s="17">
        <f>PERCENTILE($K$2:$K$163, 0.95)</f>
        <v>0.95961795254787896</v>
      </c>
      <c r="AY143" s="17">
        <f>MIN(MAX(K143,AW143), AX143)</f>
        <v>0.49485923819792499</v>
      </c>
      <c r="AZ143" s="17">
        <f>AY143-$AY$164+1</f>
        <v>1.4093330750563757</v>
      </c>
      <c r="BA143" s="17">
        <f>PERCENTILE($L$2:$L$163, 0.02)</f>
        <v>-0.71261264336762919</v>
      </c>
      <c r="BB143" s="17">
        <f>PERCENTILE($L$2:$L$163, 0.98)</f>
        <v>1.6035625674371927</v>
      </c>
      <c r="BC143" s="17">
        <f>MIN(MAX(L143,BA143), BB143)</f>
        <v>0.65908668276780502</v>
      </c>
      <c r="BD143" s="17">
        <f>BC143-$BC$164 + 1</f>
        <v>2.3716993261354342</v>
      </c>
      <c r="BE143" s="1">
        <v>1</v>
      </c>
      <c r="BF143" s="15">
        <v>1</v>
      </c>
      <c r="BG143" s="15">
        <v>1</v>
      </c>
      <c r="BH143" s="16">
        <v>1</v>
      </c>
      <c r="BI143" s="12">
        <f>(AZ143^4)*AV143*BE143</f>
        <v>3.2205297326092741</v>
      </c>
      <c r="BJ143" s="12">
        <f>(BD143^4) *AT143*BF143</f>
        <v>29.189387514991626</v>
      </c>
      <c r="BK143" s="12">
        <f>(BD143^4)*AU143*BG143*BH143</f>
        <v>27.509302718963529</v>
      </c>
      <c r="BL143" s="12">
        <f>MIN(BI143, 0.05*BI$164)</f>
        <v>3.2205297326092741</v>
      </c>
      <c r="BM143" s="12">
        <f>MIN(BJ143, 0.05*BJ$164)</f>
        <v>29.189387514991626</v>
      </c>
      <c r="BN143" s="12">
        <f>MIN(BK143, 0.05*BK$164)</f>
        <v>27.509302718963529</v>
      </c>
      <c r="BO143" s="9">
        <f>BL143/$BL$164</f>
        <v>8.9324369341292464E-3</v>
      </c>
      <c r="BP143" s="9">
        <f>BM143/$BM$164</f>
        <v>1.1234151157495658E-2</v>
      </c>
      <c r="BQ143" s="45">
        <f>BN143/$BN$164</f>
        <v>7.6892148795940319E-3</v>
      </c>
      <c r="BR143" s="16">
        <f>O143</f>
        <v>0</v>
      </c>
      <c r="BS143" s="55">
        <v>1147</v>
      </c>
      <c r="BT143" s="10">
        <f>$D$170*BO143</f>
        <v>936.34734648730387</v>
      </c>
      <c r="BU143" s="14">
        <f>BT143-BS143</f>
        <v>-210.65265351269613</v>
      </c>
      <c r="BV143" s="94">
        <f>IF(BU143&gt;1, 1, 0)</f>
        <v>0</v>
      </c>
      <c r="BW143" s="81">
        <f>IF(O143&lt;=0,P143, IF(O143=1,Q143, IF(O143=2,R143, IF(O143=3,S143, IF(O143-4,T143, IF(O143=5, U143, V143))))))</f>
        <v>58.14</v>
      </c>
      <c r="BX143" s="41">
        <f>IF(O143&lt;=0,AD143, IF(O143=1,AE143, IF(O143=2,AF143, IF(O143=3,AG143, IF(O143=4,AH143, IF(O143=5, AI143, AJ143))))))</f>
        <v>57.7</v>
      </c>
      <c r="BY143" s="80">
        <f>IF(O143&gt;=0,W143, IF(O143=-1,X143, IF(O143=-2,Y143, IF(O143=-3,Z143, IF(O143=-4,AA143, IF(O143=-5, AB143, AC143))))))</f>
        <v>62.75</v>
      </c>
      <c r="BZ143" s="79">
        <f>IF(O143&gt;=0,AK143, IF(O143=-1,AL143, IF(O143=-2,AM143, IF(O143=-3,AN143, IF(O143=-4,AO143, IF(O143=-5, AP143, AQ143))))))</f>
        <v>62.36</v>
      </c>
      <c r="CA143" s="54">
        <f>IF(C143&gt;0, IF(BU143 &gt;0, BW143, BY143), IF(BU143&gt;0, BX143, BZ143))</f>
        <v>62.75</v>
      </c>
      <c r="CB143" s="1">
        <f>BU143/CA143</f>
        <v>-3.3570143986087033</v>
      </c>
      <c r="CC143" s="42">
        <f>BS143/BT143</f>
        <v>1.2249727671071606</v>
      </c>
      <c r="CD143" s="55">
        <v>60</v>
      </c>
      <c r="CE143" s="55">
        <v>2114</v>
      </c>
      <c r="CF143" s="55">
        <v>60</v>
      </c>
      <c r="CG143" s="6">
        <f>SUM(CD143:CF143)</f>
        <v>2234</v>
      </c>
      <c r="CH143" s="10">
        <f>BP143*$D$169</f>
        <v>1625.2077999391004</v>
      </c>
      <c r="CI143" s="1">
        <f>CH143-CG143</f>
        <v>-608.79220006089963</v>
      </c>
      <c r="CJ143" s="97">
        <f>IF(CI143&gt;1, 1, 0)</f>
        <v>0</v>
      </c>
      <c r="CK143" s="81">
        <f>IF(O143&lt;=0,Q143, IF(O143=1,R143, IF(O143=2,S143, IF(O143=3,T143, IF(O143=4,U143,V143)))))</f>
        <v>58.65</v>
      </c>
      <c r="CL143" s="41">
        <f>IF(O143&lt;=0,AE143, IF(O143=1,AF143, IF(O143=2,AG143, IF(O143=3,AH143, IF(O143=4,AI143,AJ143)))))</f>
        <v>57.91</v>
      </c>
      <c r="CM143" s="80">
        <f>IF(O143&gt;=0,X143, IF(O143=-1,Y143, IF(O143=-2,Z143, IF(O143=-3,AA143, IF(O143=-4,AB143, AC143)))))</f>
        <v>62.12</v>
      </c>
      <c r="CN143" s="79">
        <f>IF(O143&gt;=0,AL143, IF(O143=-1,AM143, IF(O143=-2,AN143, IF(O143=-3,AO143, IF(O143=-4,AP143, AQ143)))))</f>
        <v>61.69</v>
      </c>
      <c r="CO143" s="54">
        <f>IF(C143&gt;0, IF(CI143 &gt;0, CK143, CM143), IF(CI143&gt;0, CL143, CN143))</f>
        <v>62.12</v>
      </c>
      <c r="CP143" s="1">
        <f>CI143/CO143</f>
        <v>-9.8002607865566596</v>
      </c>
      <c r="CQ143" s="42">
        <f>CG143/CH143</f>
        <v>1.3745934520396175</v>
      </c>
      <c r="CR143" s="11">
        <f>BS143+CG143+CT143</f>
        <v>3502</v>
      </c>
      <c r="CS143" s="47">
        <f>BT143+CH143+CU143</f>
        <v>2619.015726515825</v>
      </c>
      <c r="CT143" s="55">
        <v>121</v>
      </c>
      <c r="CU143" s="10">
        <f>BQ143*$D$172</f>
        <v>57.460580089420652</v>
      </c>
      <c r="CV143" s="30">
        <f>CU143-CT143</f>
        <v>-63.539419910579348</v>
      </c>
      <c r="CW143" s="97">
        <f>IF(CV143&gt;1, 1, 0)</f>
        <v>0</v>
      </c>
      <c r="CX143" s="81">
        <f>IF(O143&lt;=0,R143, IF(O143=1,S143, IF(O143=2,T143, IF(O143=3,U143, V143))))</f>
        <v>59.22</v>
      </c>
      <c r="CY143" s="41">
        <f>IF(O143&lt;=0,AF143, IF(O143=1,AG143, IF(O143=2,AH143, IF(O143=3,AI143, AJ143))))</f>
        <v>58.51</v>
      </c>
      <c r="CZ143" s="80">
        <f>IF(O143&gt;=0,Y143, IF(O143=-1,Z143, IF(O143=-2,AA143, IF(O143=-3,AB143,  AC143))))</f>
        <v>61.82</v>
      </c>
      <c r="DA143" s="79">
        <f>IF(O143&gt;=0,AM143, IF(O143=-1,AN143, IF(O143=-2,AO143, IF(O143=-3,AP143, AQ143))))</f>
        <v>61.26</v>
      </c>
      <c r="DB143" s="54">
        <f>IF(C143&gt;0, IF(CV143 &gt;0, CX143, CZ143), IF(CV143&gt;0, CY143, DA143))</f>
        <v>61.82</v>
      </c>
      <c r="DC143" s="43">
        <f>CV143/DB143</f>
        <v>-1.0278133275732666</v>
      </c>
      <c r="DD143" s="44">
        <v>0</v>
      </c>
      <c r="DE143" s="10">
        <f>BQ143*$DD$167</f>
        <v>35.581380502428601</v>
      </c>
      <c r="DF143" s="30">
        <f>DE143-DD143</f>
        <v>35.581380502428601</v>
      </c>
      <c r="DG143" s="34">
        <f>DF143*(DF143&lt;&gt;0)</f>
        <v>35.581380502428601</v>
      </c>
      <c r="DH143" s="21">
        <f>DG143/$DG$164</f>
        <v>7.6892148795940363E-3</v>
      </c>
      <c r="DI143" s="89">
        <f>DH143 * $DF$164</f>
        <v>35.581380502428601</v>
      </c>
      <c r="DJ143" s="91">
        <f>DB143</f>
        <v>61.82</v>
      </c>
      <c r="DK143" s="43">
        <f>DI143/DJ143</f>
        <v>0.57556422682673247</v>
      </c>
      <c r="DL143" s="16">
        <f>O143</f>
        <v>0</v>
      </c>
      <c r="DM143" s="53">
        <f>CR143+CT143</f>
        <v>3623</v>
      </c>
      <c r="DN143">
        <f>E143/$E$164</f>
        <v>1.349826752653397E-3</v>
      </c>
      <c r="DO143">
        <f>MAX(0,K143)</f>
        <v>0.49485923819792499</v>
      </c>
      <c r="DP143">
        <f>DO143/$DO$164</f>
        <v>5.3872433874534061E-3</v>
      </c>
      <c r="DQ143">
        <f>DN143*DP143*BF143</f>
        <v>7.2718452474397176E-6</v>
      </c>
      <c r="DR143">
        <f>DQ143/$DQ$164</f>
        <v>1.9491426871991776E-3</v>
      </c>
      <c r="DS143" s="1">
        <f>$DS$166*DR143</f>
        <v>154.67857343437447</v>
      </c>
      <c r="DT143" s="55">
        <v>0</v>
      </c>
      <c r="DU143" s="1">
        <f>DS143-DT143</f>
        <v>154.67857343437447</v>
      </c>
      <c r="DV143">
        <f>DT143/DS143</f>
        <v>0</v>
      </c>
    </row>
    <row r="144" spans="1:126" x14ac:dyDescent="0.2">
      <c r="A144" s="25" t="s">
        <v>102</v>
      </c>
      <c r="B144">
        <v>0</v>
      </c>
      <c r="C144">
        <v>0</v>
      </c>
      <c r="D144">
        <v>0.90745557000433397</v>
      </c>
      <c r="E144">
        <v>9.2544429995665298E-2</v>
      </c>
      <c r="F144">
        <v>0.48082722964239499</v>
      </c>
      <c r="G144">
        <v>0.96517979062357695</v>
      </c>
      <c r="H144">
        <v>0.69208010923987195</v>
      </c>
      <c r="I144">
        <v>0.817301495735131</v>
      </c>
      <c r="J144">
        <v>0.71569701936987495</v>
      </c>
      <c r="K144">
        <v>0.30509570759273003</v>
      </c>
      <c r="L144">
        <v>0.69172850217627102</v>
      </c>
      <c r="M144">
        <f>HARMEAN(D144,F144:F144, I144)</f>
        <v>0.68100250820920905</v>
      </c>
      <c r="N144">
        <f>0.6*TAN(3*(1-M144) - 1.5)</f>
        <v>-0.36211511698216953</v>
      </c>
      <c r="O144" s="83">
        <v>0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 s="72">
        <v>-1</v>
      </c>
      <c r="X144" s="68">
        <v>-1</v>
      </c>
      <c r="Y144" s="68">
        <v>-1</v>
      </c>
      <c r="Z144" s="68">
        <v>-1</v>
      </c>
      <c r="AA144" s="68">
        <v>-1</v>
      </c>
      <c r="AB144" s="68">
        <v>-1</v>
      </c>
      <c r="AC144" s="68">
        <v>-1</v>
      </c>
      <c r="AD144" s="76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 s="72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 s="87">
        <f>0.5 * (D144-MAX($D$3:$D$163))/(MIN($D$3:$D$163)-MAX($D$3:$D$163)) + 0.75</f>
        <v>0.79675791446894473</v>
      </c>
      <c r="AT144" s="17">
        <f>AZ144^N144</f>
        <v>0.93064339125311279</v>
      </c>
      <c r="AU144" s="17">
        <f>(AT144+AV144)/2</f>
        <v>0.82924139172132105</v>
      </c>
      <c r="AV144" s="17">
        <f>BD144^N144</f>
        <v>0.7278393921895292</v>
      </c>
      <c r="AW144" s="17">
        <f>PERCENTILE($K$2:$K$163, 0.05)</f>
        <v>8.5526163141549191E-2</v>
      </c>
      <c r="AX144" s="17">
        <f>PERCENTILE($K$2:$K$163, 0.95)</f>
        <v>0.95961795254787896</v>
      </c>
      <c r="AY144" s="17">
        <f>MIN(MAX(K144,AW144), AX144)</f>
        <v>0.30509570759273003</v>
      </c>
      <c r="AZ144" s="17">
        <f>AY144-$AY$164+1</f>
        <v>1.2195695444511809</v>
      </c>
      <c r="BA144" s="17">
        <f>PERCENTILE($L$2:$L$163, 0.02)</f>
        <v>-0.71261264336762919</v>
      </c>
      <c r="BB144" s="17">
        <f>PERCENTILE($L$2:$L$163, 0.98)</f>
        <v>1.6035625674371927</v>
      </c>
      <c r="BC144" s="17">
        <f>MIN(MAX(L144,BA144), BB144)</f>
        <v>0.69172850217627102</v>
      </c>
      <c r="BD144" s="17">
        <f>BC144-$BC$164 + 1</f>
        <v>2.4043411455439001</v>
      </c>
      <c r="BE144" s="16">
        <v>0</v>
      </c>
      <c r="BF144" s="16">
        <v>0</v>
      </c>
      <c r="BG144" s="16">
        <v>0</v>
      </c>
      <c r="BH144" s="16">
        <v>1</v>
      </c>
      <c r="BI144" s="12">
        <f>(AZ144^4)*AV144*BE144</f>
        <v>0</v>
      </c>
      <c r="BJ144" s="12">
        <f>(BD144^4) *AT144*BF144</f>
        <v>0</v>
      </c>
      <c r="BK144" s="12">
        <f>(BD144^4)*AU144*BG144*BH144</f>
        <v>0</v>
      </c>
      <c r="BL144" s="12">
        <f>MIN(BI144, 0.05*BI$164)</f>
        <v>0</v>
      </c>
      <c r="BM144" s="12">
        <f>MIN(BJ144, 0.05*BJ$164)</f>
        <v>0</v>
      </c>
      <c r="BN144" s="12">
        <f>MIN(BK144, 0.05*BK$164)</f>
        <v>0</v>
      </c>
      <c r="BO144" s="9">
        <f>BL144/$BL$164</f>
        <v>0</v>
      </c>
      <c r="BP144" s="9">
        <f>BM144/$BM$164</f>
        <v>0</v>
      </c>
      <c r="BQ144" s="45">
        <f>BN144/$BN$164</f>
        <v>0</v>
      </c>
      <c r="BR144" s="16">
        <f>O144</f>
        <v>0</v>
      </c>
      <c r="BS144" s="55">
        <v>0</v>
      </c>
      <c r="BT144" s="10">
        <f>$D$170*BO144</f>
        <v>0</v>
      </c>
      <c r="BU144" s="14">
        <f>BT144-BS144</f>
        <v>0</v>
      </c>
      <c r="BV144" s="94">
        <f>IF(BU144&gt;1, 1, 0)</f>
        <v>0</v>
      </c>
      <c r="BW144" s="81">
        <f>IF(O144&lt;=0,P144, IF(O144=1,Q144, IF(O144=2,R144, IF(O144=3,S144, IF(O144-4,T144, IF(O144=5, U144, V144))))))</f>
        <v>-1</v>
      </c>
      <c r="BX144" s="41">
        <f>IF(O144&lt;=0,AD144, IF(O144=1,AE144, IF(O144=2,AF144, IF(O144=3,AG144, IF(O144=4,AH144, IF(O144=5, AI144, AJ144))))))</f>
        <v>-1</v>
      </c>
      <c r="BY144" s="80">
        <f>IF(O144&gt;=0,W144, IF(O144=-1,X144, IF(O144=-2,Y144, IF(O144=-3,Z144, IF(O144=-4,AA144, IF(O144=-5, AB144, AC144))))))</f>
        <v>-1</v>
      </c>
      <c r="BZ144" s="79">
        <f>IF(O144&gt;=0,AK144, IF(O144=-1,AL144, IF(O144=-2,AM144, IF(O144=-3,AN144, IF(O144=-4,AO144, IF(O144=-5, AP144, AQ144))))))</f>
        <v>-1</v>
      </c>
      <c r="CA144" s="54">
        <f>IF(C144&gt;0, IF(BU144 &gt;0, BW144, BY144), IF(BU144&gt;0, BX144, BZ144))</f>
        <v>-1</v>
      </c>
      <c r="CB144" s="1">
        <f>BU144/CA144</f>
        <v>0</v>
      </c>
      <c r="CC144" s="42" t="e">
        <f>BS144/BT144</f>
        <v>#DIV/0!</v>
      </c>
      <c r="CD144" s="55">
        <v>0</v>
      </c>
      <c r="CE144" s="55">
        <v>0</v>
      </c>
      <c r="CF144" s="55">
        <v>0</v>
      </c>
      <c r="CG144" s="6">
        <f>SUM(CD144:CF144)</f>
        <v>0</v>
      </c>
      <c r="CH144" s="10">
        <f>BP144*$D$169</f>
        <v>0</v>
      </c>
      <c r="CI144" s="1">
        <f>CH144-CG144</f>
        <v>0</v>
      </c>
      <c r="CJ144" s="97">
        <f>IF(CI144&gt;1, 1, 0)</f>
        <v>0</v>
      </c>
      <c r="CK144" s="81">
        <f>IF(O144&lt;=0,Q144, IF(O144=1,R144, IF(O144=2,S144, IF(O144=3,T144, IF(O144=4,U144,V144)))))</f>
        <v>-1</v>
      </c>
      <c r="CL144" s="41">
        <f>IF(O144&lt;=0,AE144, IF(O144=1,AF144, IF(O144=2,AG144, IF(O144=3,AH144, IF(O144=4,AI144,AJ144)))))</f>
        <v>-1</v>
      </c>
      <c r="CM144" s="80">
        <f>IF(O144&gt;=0,X144, IF(O144=-1,Y144, IF(O144=-2,Z144, IF(O144=-3,AA144, IF(O144=-4,AB144, AC144)))))</f>
        <v>-1</v>
      </c>
      <c r="CN144" s="79">
        <f>IF(O144&gt;=0,AL144, IF(O144=-1,AM144, IF(O144=-2,AN144, IF(O144=-3,AO144, IF(O144=-4,AP144, AQ144)))))</f>
        <v>-1</v>
      </c>
      <c r="CO144" s="54">
        <f>IF(C144&gt;0, IF(CI144 &gt;0, CK144, CM144), IF(CI144&gt;0, CL144, CN144))</f>
        <v>-1</v>
      </c>
      <c r="CP144" s="1">
        <f>CI144/CO144</f>
        <v>0</v>
      </c>
      <c r="CQ144" s="42" t="e">
        <f>CG144/CH144</f>
        <v>#DIV/0!</v>
      </c>
      <c r="CR144" s="11">
        <f>BS144+CG144+CT144</f>
        <v>0</v>
      </c>
      <c r="CS144" s="47">
        <f>BT144+CH144+CU144</f>
        <v>0</v>
      </c>
      <c r="CT144" s="55">
        <v>0</v>
      </c>
      <c r="CU144" s="10">
        <f>BQ144*$D$172</f>
        <v>0</v>
      </c>
      <c r="CV144" s="30">
        <f>CU144-CT144</f>
        <v>0</v>
      </c>
      <c r="CW144" s="97">
        <f>IF(CV144&gt;1, 1, 0)</f>
        <v>0</v>
      </c>
      <c r="CX144" s="81">
        <f>IF(O144&lt;=0,R144, IF(O144=1,S144, IF(O144=2,T144, IF(O144=3,U144, V144))))</f>
        <v>-1</v>
      </c>
      <c r="CY144" s="41">
        <f>IF(O144&lt;=0,AF144, IF(O144=1,AG144, IF(O144=2,AH144, IF(O144=3,AI144, AJ144))))</f>
        <v>-1</v>
      </c>
      <c r="CZ144" s="80">
        <f>IF(O144&gt;=0,Y144, IF(O144=-1,Z144, IF(O144=-2,AA144, IF(O144=-3,AB144,  AC144))))</f>
        <v>-1</v>
      </c>
      <c r="DA144" s="79">
        <f>IF(O144&gt;=0,AM144, IF(O144=-1,AN144, IF(O144=-2,AO144, IF(O144=-3,AP144, AQ144))))</f>
        <v>-1</v>
      </c>
      <c r="DB144" s="54">
        <f>IF(C144&gt;0, IF(CV144 &gt;0, CX144, CZ144), IF(CV144&gt;0, CY144, DA144))</f>
        <v>-1</v>
      </c>
      <c r="DC144" s="43">
        <f>CV144/DB144</f>
        <v>0</v>
      </c>
      <c r="DD144" s="44">
        <v>0</v>
      </c>
      <c r="DE144" s="10">
        <f>BQ144*$DD$167</f>
        <v>0</v>
      </c>
      <c r="DF144" s="30">
        <f>DE144-DD144</f>
        <v>0</v>
      </c>
      <c r="DG144" s="34">
        <f>DF144*(DF144&lt;&gt;0)</f>
        <v>0</v>
      </c>
      <c r="DH144" s="21">
        <f>DG144/$DG$164</f>
        <v>0</v>
      </c>
      <c r="DI144" s="89">
        <f>DH144 * $DF$164</f>
        <v>0</v>
      </c>
      <c r="DJ144" s="91">
        <f>DB144</f>
        <v>-1</v>
      </c>
      <c r="DK144" s="43">
        <f>DI144/DJ144</f>
        <v>0</v>
      </c>
      <c r="DL144" s="16">
        <f>O144</f>
        <v>0</v>
      </c>
      <c r="DM144" s="53">
        <f>CR144+CT144</f>
        <v>0</v>
      </c>
      <c r="DN144">
        <f>E144/$E$164</f>
        <v>1.8875367559279136E-3</v>
      </c>
      <c r="DO144">
        <f>MAX(0,K144)</f>
        <v>0.30509570759273003</v>
      </c>
      <c r="DP144">
        <f>DO144/$DO$164</f>
        <v>3.3213987057304668E-3</v>
      </c>
      <c r="DQ144">
        <f>DN144*DP144*BF144</f>
        <v>0</v>
      </c>
      <c r="DR144">
        <f>DQ144/$DQ$164</f>
        <v>0</v>
      </c>
      <c r="DS144" s="1">
        <f>$DS$166*DR144</f>
        <v>0</v>
      </c>
      <c r="DT144" s="55">
        <v>0</v>
      </c>
      <c r="DU144" s="1">
        <f>DS144-DT144</f>
        <v>0</v>
      </c>
      <c r="DV144" t="e">
        <f>DT144/DS144</f>
        <v>#DIV/0!</v>
      </c>
    </row>
    <row r="145" spans="1:126" x14ac:dyDescent="0.2">
      <c r="A145" s="25" t="s">
        <v>170</v>
      </c>
      <c r="B145">
        <v>1</v>
      </c>
      <c r="C145">
        <v>1</v>
      </c>
      <c r="D145">
        <v>0.545745105872952</v>
      </c>
      <c r="E145">
        <v>0.454254894127047</v>
      </c>
      <c r="F145">
        <v>0.75725069527214905</v>
      </c>
      <c r="G145">
        <v>0.13623067279565301</v>
      </c>
      <c r="H145">
        <v>0.28249059757626399</v>
      </c>
      <c r="I145">
        <v>0.196173097457986</v>
      </c>
      <c r="J145">
        <v>0.33149724093383998</v>
      </c>
      <c r="K145">
        <v>0.76433227541529802</v>
      </c>
      <c r="L145">
        <v>6.0927829244577701E-2</v>
      </c>
      <c r="M145">
        <f>HARMEAN(D145,F145:F145, I145)</f>
        <v>0.36361596577476607</v>
      </c>
      <c r="N145">
        <f>0.6*TAN(3*(1-M145) - 1.5)</f>
        <v>0.26017410417391945</v>
      </c>
      <c r="O145" s="83">
        <v>0</v>
      </c>
      <c r="P145">
        <v>320.05</v>
      </c>
      <c r="Q145">
        <v>321.3</v>
      </c>
      <c r="R145">
        <v>322.45</v>
      </c>
      <c r="S145">
        <v>324.23</v>
      </c>
      <c r="T145">
        <v>325.29000000000002</v>
      </c>
      <c r="U145">
        <v>326.39999999999998</v>
      </c>
      <c r="V145">
        <v>333.36</v>
      </c>
      <c r="W145" s="72">
        <v>336.48</v>
      </c>
      <c r="X145" s="68">
        <v>334.52</v>
      </c>
      <c r="Y145" s="68">
        <v>332.76</v>
      </c>
      <c r="Z145" s="68">
        <v>328.58</v>
      </c>
      <c r="AA145" s="68">
        <v>326.41000000000003</v>
      </c>
      <c r="AB145" s="68">
        <v>324.76</v>
      </c>
      <c r="AC145" s="68">
        <v>322.63</v>
      </c>
      <c r="AD145" s="76">
        <v>320.48</v>
      </c>
      <c r="AE145">
        <v>321.39999999999998</v>
      </c>
      <c r="AF145">
        <v>322.95999999999998</v>
      </c>
      <c r="AG145">
        <v>323.93</v>
      </c>
      <c r="AH145">
        <v>325.20999999999998</v>
      </c>
      <c r="AI145">
        <v>326.66000000000003</v>
      </c>
      <c r="AJ145">
        <v>330.22</v>
      </c>
      <c r="AK145" s="72">
        <v>334.08</v>
      </c>
      <c r="AL145">
        <v>332.72</v>
      </c>
      <c r="AM145">
        <v>331.05</v>
      </c>
      <c r="AN145">
        <v>330.42</v>
      </c>
      <c r="AO145">
        <v>329.6</v>
      </c>
      <c r="AP145">
        <v>328.32</v>
      </c>
      <c r="AQ145">
        <v>326.79000000000002</v>
      </c>
      <c r="AR145">
        <v>327.47000000000003</v>
      </c>
      <c r="AS145" s="87">
        <f>0.5 * (D145-MAX($D$3:$D$163))/(MIN($D$3:$D$163)-MAX($D$3:$D$163)) + 0.75</f>
        <v>0.97951150585385571</v>
      </c>
      <c r="AT145" s="17">
        <f>AZ145^N145</f>
        <v>1.1442984624260575</v>
      </c>
      <c r="AU145" s="17">
        <f>(AT145+AV145)/2</f>
        <v>1.1525286664561074</v>
      </c>
      <c r="AV145" s="17">
        <f>BD145^N145</f>
        <v>1.1607588704861576</v>
      </c>
      <c r="AW145" s="17">
        <f>PERCENTILE($K$2:$K$163, 0.05)</f>
        <v>8.5526163141549191E-2</v>
      </c>
      <c r="AX145" s="17">
        <f>PERCENTILE($K$2:$K$163, 0.95)</f>
        <v>0.95961795254787896</v>
      </c>
      <c r="AY145" s="17">
        <f>MIN(MAX(K145,AW145), AX145)</f>
        <v>0.76433227541529802</v>
      </c>
      <c r="AZ145" s="17">
        <f>AY145-$AY$164+1</f>
        <v>1.6788061122737488</v>
      </c>
      <c r="BA145" s="17">
        <f>PERCENTILE($L$2:$L$163, 0.02)</f>
        <v>-0.71261264336762919</v>
      </c>
      <c r="BB145" s="17">
        <f>PERCENTILE($L$2:$L$163, 0.98)</f>
        <v>1.6035625674371927</v>
      </c>
      <c r="BC145" s="17">
        <f>MIN(MAX(L145,BA145), BB145)</f>
        <v>6.0927829244577701E-2</v>
      </c>
      <c r="BD145" s="17">
        <f>BC145-$BC$164 + 1</f>
        <v>1.7735404726122068</v>
      </c>
      <c r="BE145" s="1">
        <v>1</v>
      </c>
      <c r="BF145" s="15">
        <v>1</v>
      </c>
      <c r="BG145" s="15">
        <v>1</v>
      </c>
      <c r="BH145" s="16">
        <v>1</v>
      </c>
      <c r="BI145" s="12">
        <f>(AZ145^4)*AV145*BE145</f>
        <v>9.2202814509539532</v>
      </c>
      <c r="BJ145" s="12">
        <f>(BD145^4) *AT145*BF145</f>
        <v>11.321493690996673</v>
      </c>
      <c r="BK145" s="12">
        <f>(BD145^4)*AU145*BG145*BH145</f>
        <v>11.402921925029494</v>
      </c>
      <c r="BL145" s="12">
        <f>MIN(BI145, 0.05*BI$164)</f>
        <v>9.2202814509539532</v>
      </c>
      <c r="BM145" s="12">
        <f>MIN(BJ145, 0.05*BJ$164)</f>
        <v>11.321493690996673</v>
      </c>
      <c r="BN145" s="12">
        <f>MIN(BK145, 0.05*BK$164)</f>
        <v>11.402921925029494</v>
      </c>
      <c r="BO145" s="9">
        <f>BL145/$BL$164</f>
        <v>2.5573302969893755E-2</v>
      </c>
      <c r="BP145" s="9">
        <f>BM145/$BM$164</f>
        <v>4.357315527363047E-3</v>
      </c>
      <c r="BQ145" s="45">
        <f>BN145/$BN$164</f>
        <v>3.187267879252496E-3</v>
      </c>
      <c r="BR145" s="16">
        <f>O145</f>
        <v>0</v>
      </c>
      <c r="BS145" s="55">
        <v>2292</v>
      </c>
      <c r="BT145" s="10">
        <f>$D$170*BO145</f>
        <v>2680.7347819366569</v>
      </c>
      <c r="BU145" s="14">
        <f>BT145-BS145</f>
        <v>388.73478193665687</v>
      </c>
      <c r="BV145" s="94">
        <f>IF(BU145&gt;1, 1, 0)</f>
        <v>1</v>
      </c>
      <c r="BW145" s="81">
        <f>IF(O145&lt;=0,P145, IF(O145=1,Q145, IF(O145=2,R145, IF(O145=3,S145, IF(O145-4,T145, IF(O145=5, U145, V145))))))</f>
        <v>320.05</v>
      </c>
      <c r="BX145" s="41">
        <f>IF(O145&lt;=0,AD145, IF(O145=1,AE145, IF(O145=2,AF145, IF(O145=3,AG145, IF(O145=4,AH145, IF(O145=5, AI145, AJ145))))))</f>
        <v>320.48</v>
      </c>
      <c r="BY145" s="80">
        <f>IF(O145&gt;=0,W145, IF(O145=-1,X145, IF(O145=-2,Y145, IF(O145=-3,Z145, IF(O145=-4,AA145, IF(O145=-5, AB145, AC145))))))</f>
        <v>336.48</v>
      </c>
      <c r="BZ145" s="79">
        <f>IF(O145&gt;=0,AK145, IF(O145=-1,AL145, IF(O145=-2,AM145, IF(O145=-3,AN145, IF(O145=-4,AO145, IF(O145=-5, AP145, AQ145))))))</f>
        <v>334.08</v>
      </c>
      <c r="CA145" s="54">
        <f>IF(C145&gt;0, IF(BU145 &gt;0, BW145, BY145), IF(BU145&gt;0, BX145, BZ145))</f>
        <v>320.05</v>
      </c>
      <c r="CB145" s="1">
        <f>BU145/CA145</f>
        <v>1.214606411300287</v>
      </c>
      <c r="CC145" s="42">
        <f>BS145/BT145</f>
        <v>0.85498946611353277</v>
      </c>
      <c r="CD145" s="55">
        <v>0</v>
      </c>
      <c r="CE145" s="55">
        <v>0</v>
      </c>
      <c r="CF145" s="55">
        <v>0</v>
      </c>
      <c r="CG145" s="6">
        <f>SUM(CD145:CF145)</f>
        <v>0</v>
      </c>
      <c r="CH145" s="10">
        <f>BP145*$D$169</f>
        <v>630.35854534868224</v>
      </c>
      <c r="CI145" s="1">
        <f>CH145-CG145</f>
        <v>630.35854534868224</v>
      </c>
      <c r="CJ145" s="97">
        <f>IF(CI145&gt;1, 1, 0)</f>
        <v>1</v>
      </c>
      <c r="CK145" s="81">
        <f>IF(O145&lt;=0,Q145, IF(O145=1,R145, IF(O145=2,S145, IF(O145=3,T145, IF(O145=4,U145,V145)))))</f>
        <v>321.3</v>
      </c>
      <c r="CL145" s="41">
        <f>IF(O145&lt;=0,AE145, IF(O145=1,AF145, IF(O145=2,AG145, IF(O145=3,AH145, IF(O145=4,AI145,AJ145)))))</f>
        <v>321.39999999999998</v>
      </c>
      <c r="CM145" s="80">
        <f>IF(O145&gt;=0,X145, IF(O145=-1,Y145, IF(O145=-2,Z145, IF(O145=-3,AA145, IF(O145=-4,AB145, AC145)))))</f>
        <v>334.52</v>
      </c>
      <c r="CN145" s="79">
        <f>IF(O145&gt;=0,AL145, IF(O145=-1,AM145, IF(O145=-2,AN145, IF(O145=-3,AO145, IF(O145=-4,AP145, AQ145)))))</f>
        <v>332.72</v>
      </c>
      <c r="CO145" s="54">
        <f>IF(C145&gt;0, IF(CI145 &gt;0, CK145, CM145), IF(CI145&gt;0, CL145, CN145))</f>
        <v>321.3</v>
      </c>
      <c r="CP145" s="1">
        <f>CI145/CO145</f>
        <v>1.9619002345119272</v>
      </c>
      <c r="CQ145" s="42">
        <f>CG145/CH145</f>
        <v>0</v>
      </c>
      <c r="CR145" s="11">
        <f>BS145+CG145+CT145</f>
        <v>2292</v>
      </c>
      <c r="CS145" s="47">
        <f>BT145+CH145+CU145</f>
        <v>3334.9113976748472</v>
      </c>
      <c r="CT145" s="55">
        <v>0</v>
      </c>
      <c r="CU145" s="10">
        <f>BQ145*$D$172</f>
        <v>23.818070389508392</v>
      </c>
      <c r="CV145" s="30">
        <f>CU145-CT145</f>
        <v>23.818070389508392</v>
      </c>
      <c r="CW145" s="97">
        <f>IF(CV145&gt;1, 1, 0)</f>
        <v>1</v>
      </c>
      <c r="CX145" s="81">
        <f>IF(O145&lt;=0,R145, IF(O145=1,S145, IF(O145=2,T145, IF(O145=3,U145, V145))))</f>
        <v>322.45</v>
      </c>
      <c r="CY145" s="41">
        <f>IF(O145&lt;=0,AF145, IF(O145=1,AG145, IF(O145=2,AH145, IF(O145=3,AI145, AJ145))))</f>
        <v>322.95999999999998</v>
      </c>
      <c r="CZ145" s="80">
        <f>IF(O145&gt;=0,Y145, IF(O145=-1,Z145, IF(O145=-2,AA145, IF(O145=-3,AB145,  AC145))))</f>
        <v>332.76</v>
      </c>
      <c r="DA145" s="79">
        <f>IF(O145&gt;=0,AM145, IF(O145=-1,AN145, IF(O145=-2,AO145, IF(O145=-3,AP145, AQ145))))</f>
        <v>331.05</v>
      </c>
      <c r="DB145" s="54">
        <f>IF(C145&gt;0, IF(CV145 &gt;0, CX145, CZ145), IF(CV145&gt;0, CY145, DA145))</f>
        <v>322.45</v>
      </c>
      <c r="DC145" s="43">
        <f>CV145/DB145</f>
        <v>7.3865933910709849E-2</v>
      </c>
      <c r="DD145" s="44">
        <v>0</v>
      </c>
      <c r="DE145" s="10">
        <f>BQ145*$DD$167</f>
        <v>14.748890875168168</v>
      </c>
      <c r="DF145" s="30">
        <f>DE145-DD145</f>
        <v>14.748890875168168</v>
      </c>
      <c r="DG145" s="34">
        <f>DF145*(DF145&lt;&gt;0)</f>
        <v>14.748890875168168</v>
      </c>
      <c r="DH145" s="21">
        <f>DG145/$DG$164</f>
        <v>3.1872678792524978E-3</v>
      </c>
      <c r="DI145" s="89">
        <f>DH145 * $DF$164</f>
        <v>14.748890875168168</v>
      </c>
      <c r="DJ145" s="91">
        <f>DB145</f>
        <v>322.45</v>
      </c>
      <c r="DK145" s="43">
        <f>DI145/DJ145</f>
        <v>4.5740086448032777E-2</v>
      </c>
      <c r="DL145" s="16">
        <f>O145</f>
        <v>0</v>
      </c>
      <c r="DM145" s="53">
        <f>CR145+CT145</f>
        <v>2292</v>
      </c>
      <c r="DN145">
        <f>E145/$E$164</f>
        <v>9.2649855779013933E-3</v>
      </c>
      <c r="DO145">
        <f>MAX(0,K145)</f>
        <v>0.76433227541529802</v>
      </c>
      <c r="DP145">
        <f>DO145/$DO$164</f>
        <v>8.3208388945976951E-3</v>
      </c>
      <c r="DQ145">
        <f>DN145*DP145*BF145</f>
        <v>7.7092452354488611E-5</v>
      </c>
      <c r="DR145">
        <f>DQ145/$DQ$164</f>
        <v>2.066383216803297E-2</v>
      </c>
      <c r="DS145" s="1">
        <f>$DS$166*DR145</f>
        <v>1639.8245764303356</v>
      </c>
      <c r="DT145" s="55">
        <v>1965</v>
      </c>
      <c r="DU145" s="1">
        <f>DS145-DT145</f>
        <v>-325.17542356966442</v>
      </c>
      <c r="DV145">
        <f>DT145/DS145</f>
        <v>1.1982989084585651</v>
      </c>
    </row>
    <row r="146" spans="1:126" x14ac:dyDescent="0.2">
      <c r="A146" s="25" t="s">
        <v>280</v>
      </c>
      <c r="B146">
        <v>1</v>
      </c>
      <c r="C146">
        <v>1</v>
      </c>
      <c r="D146">
        <v>0.60687175389532499</v>
      </c>
      <c r="E146">
        <v>0.39312824610467401</v>
      </c>
      <c r="F146">
        <v>0.78982916170043704</v>
      </c>
      <c r="G146">
        <v>0.36732135394901799</v>
      </c>
      <c r="H146">
        <v>0.15587129126619301</v>
      </c>
      <c r="I146">
        <v>0.23927986490651401</v>
      </c>
      <c r="J146">
        <v>0.36116283997617998</v>
      </c>
      <c r="K146">
        <v>0.91190448061230001</v>
      </c>
      <c r="L146">
        <v>1.5077330428144</v>
      </c>
      <c r="M146">
        <f>HARMEAN(D146,F146:F146, I146)</f>
        <v>0.42294637350902559</v>
      </c>
      <c r="N146">
        <f>0.6*TAN(3*(1-M146) - 1.5)</f>
        <v>0.14122093099996633</v>
      </c>
      <c r="O146" s="83">
        <v>0</v>
      </c>
      <c r="P146">
        <v>287.02</v>
      </c>
      <c r="Q146">
        <v>288.27999999999997</v>
      </c>
      <c r="R146">
        <v>289.52</v>
      </c>
      <c r="S146">
        <v>289.79000000000002</v>
      </c>
      <c r="T146">
        <v>290.3</v>
      </c>
      <c r="U146">
        <v>291.23</v>
      </c>
      <c r="V146">
        <v>292.3</v>
      </c>
      <c r="W146" s="72">
        <v>297.26</v>
      </c>
      <c r="X146" s="68">
        <v>296.83999999999997</v>
      </c>
      <c r="Y146" s="68">
        <v>296.47000000000003</v>
      </c>
      <c r="Z146" s="68">
        <v>296.24</v>
      </c>
      <c r="AA146" s="68">
        <v>295.24</v>
      </c>
      <c r="AB146" s="68">
        <v>292.64</v>
      </c>
      <c r="AC146" s="68">
        <v>291.73</v>
      </c>
      <c r="AD146" s="76">
        <v>285.85000000000002</v>
      </c>
      <c r="AE146">
        <v>287.38</v>
      </c>
      <c r="AF146">
        <v>288.54000000000002</v>
      </c>
      <c r="AG146">
        <v>289.99</v>
      </c>
      <c r="AH146">
        <v>290.60000000000002</v>
      </c>
      <c r="AI146">
        <v>293.08</v>
      </c>
      <c r="AJ146">
        <v>295.37</v>
      </c>
      <c r="AK146" s="72">
        <v>297.8</v>
      </c>
      <c r="AL146">
        <v>296.87</v>
      </c>
      <c r="AM146">
        <v>295.66000000000003</v>
      </c>
      <c r="AN146">
        <v>294.99</v>
      </c>
      <c r="AO146">
        <v>294.19</v>
      </c>
      <c r="AP146">
        <v>292.47000000000003</v>
      </c>
      <c r="AQ146">
        <v>290.42</v>
      </c>
      <c r="AR146">
        <v>292.67</v>
      </c>
      <c r="AS146" s="87">
        <f>0.5 * (D146-MAX($D$3:$D$163))/(MIN($D$3:$D$163)-MAX($D$3:$D$163)) + 0.75</f>
        <v>0.94862737182075119</v>
      </c>
      <c r="AT146" s="17">
        <f>AZ146^N146</f>
        <v>1.0887848976554377</v>
      </c>
      <c r="AU146" s="17">
        <f>(AT146+AV146)/2</f>
        <v>1.1341811757495286</v>
      </c>
      <c r="AV146" s="17">
        <f>BD146^N146</f>
        <v>1.1795774538436192</v>
      </c>
      <c r="AW146" s="17">
        <f>PERCENTILE($K$2:$K$163, 0.05)</f>
        <v>8.5526163141549191E-2</v>
      </c>
      <c r="AX146" s="17">
        <f>PERCENTILE($K$2:$K$163, 0.95)</f>
        <v>0.95961795254787896</v>
      </c>
      <c r="AY146" s="17">
        <f>MIN(MAX(K146,AW146), AX146)</f>
        <v>0.91190448061230001</v>
      </c>
      <c r="AZ146" s="17">
        <f>AY146-$AY$164+1</f>
        <v>1.8263783174707509</v>
      </c>
      <c r="BA146" s="17">
        <f>PERCENTILE($L$2:$L$163, 0.02)</f>
        <v>-0.71261264336762919</v>
      </c>
      <c r="BB146" s="17">
        <f>PERCENTILE($L$2:$L$163, 0.98)</f>
        <v>1.6035625674371927</v>
      </c>
      <c r="BC146" s="17">
        <f>MIN(MAX(L146,BA146), BB146)</f>
        <v>1.5077330428144</v>
      </c>
      <c r="BD146" s="17">
        <f>BC146-$BC$164 + 1</f>
        <v>3.2203456861820294</v>
      </c>
      <c r="BE146" s="1">
        <v>0</v>
      </c>
      <c r="BF146" s="50">
        <v>0.5</v>
      </c>
      <c r="BG146" s="15">
        <v>1</v>
      </c>
      <c r="BH146" s="16">
        <v>1</v>
      </c>
      <c r="BI146" s="12">
        <f>(AZ146^4)*AV146*BE146</f>
        <v>0</v>
      </c>
      <c r="BJ146" s="12">
        <f>(BD146^4) *AT146*BF146</f>
        <v>58.549348343752229</v>
      </c>
      <c r="BK146" s="12">
        <f>(BD146^4)*AU146*BG146*BH146</f>
        <v>121.98106143257812</v>
      </c>
      <c r="BL146" s="12">
        <f>MIN(BI146, 0.05*BI$164)</f>
        <v>0</v>
      </c>
      <c r="BM146" s="12">
        <f>MIN(BJ146, 0.05*BJ$164)</f>
        <v>58.549348343752229</v>
      </c>
      <c r="BN146" s="12">
        <f>MIN(BK146, 0.05*BK$164)</f>
        <v>121.98106143257812</v>
      </c>
      <c r="BO146" s="9">
        <f>BL146/$BL$164</f>
        <v>0</v>
      </c>
      <c r="BP146" s="9">
        <f>BM146/$BM$164</f>
        <v>2.2533951050831745E-2</v>
      </c>
      <c r="BQ146" s="45">
        <f>BN146/$BN$164</f>
        <v>3.4095324122827939E-2</v>
      </c>
      <c r="BR146" s="16">
        <f>O146</f>
        <v>0</v>
      </c>
      <c r="BS146" s="55">
        <v>0</v>
      </c>
      <c r="BT146" s="10">
        <f>$D$170*BO146</f>
        <v>0</v>
      </c>
      <c r="BU146" s="14">
        <f>BT146-BS146</f>
        <v>0</v>
      </c>
      <c r="BV146" s="94">
        <f>IF(BU146&gt;1, 1, 0)</f>
        <v>0</v>
      </c>
      <c r="BW146" s="81">
        <f>IF(O146&lt;=0,P146, IF(O146=1,Q146, IF(O146=2,R146, IF(O146=3,S146, IF(O146-4,T146, IF(O146=5, U146, V146))))))</f>
        <v>287.02</v>
      </c>
      <c r="BX146" s="41">
        <f>IF(O146&lt;=0,AD146, IF(O146=1,AE146, IF(O146=2,AF146, IF(O146=3,AG146, IF(O146=4,AH146, IF(O146=5, AI146, AJ146))))))</f>
        <v>285.85000000000002</v>
      </c>
      <c r="BY146" s="80">
        <f>IF(O146&gt;=0,W146, IF(O146=-1,X146, IF(O146=-2,Y146, IF(O146=-3,Z146, IF(O146=-4,AA146, IF(O146=-5, AB146, AC146))))))</f>
        <v>297.26</v>
      </c>
      <c r="BZ146" s="79">
        <f>IF(O146&gt;=0,AK146, IF(O146=-1,AL146, IF(O146=-2,AM146, IF(O146=-3,AN146, IF(O146=-4,AO146, IF(O146=-5, AP146, AQ146))))))</f>
        <v>297.8</v>
      </c>
      <c r="CA146" s="54">
        <f>IF(C146&gt;0, IF(BU146 &gt;0, BW146, BY146), IF(BU146&gt;0, BX146, BZ146))</f>
        <v>297.26</v>
      </c>
      <c r="CB146" s="1">
        <f>BU146/CA146</f>
        <v>0</v>
      </c>
      <c r="CC146" s="42" t="e">
        <f>BS146/BT146</f>
        <v>#DIV/0!</v>
      </c>
      <c r="CD146" s="55">
        <v>0</v>
      </c>
      <c r="CE146" s="55">
        <v>0</v>
      </c>
      <c r="CF146" s="55">
        <v>0</v>
      </c>
      <c r="CG146" s="6">
        <f>SUM(CD146:CF146)</f>
        <v>0</v>
      </c>
      <c r="CH146" s="10">
        <f>BP146*$D$169</f>
        <v>3259.9127871643818</v>
      </c>
      <c r="CI146" s="1">
        <f>CH146-CG146</f>
        <v>3259.9127871643818</v>
      </c>
      <c r="CJ146" s="97">
        <f>IF(CI146&gt;1, 1, 0)</f>
        <v>1</v>
      </c>
      <c r="CK146" s="81">
        <f>IF(O146&lt;=0,Q146, IF(O146=1,R146, IF(O146=2,S146, IF(O146=3,T146, IF(O146=4,U146,V146)))))</f>
        <v>288.27999999999997</v>
      </c>
      <c r="CL146" s="41">
        <f>IF(O146&lt;=0,AE146, IF(O146=1,AF146, IF(O146=2,AG146, IF(O146=3,AH146, IF(O146=4,AI146,AJ146)))))</f>
        <v>287.38</v>
      </c>
      <c r="CM146" s="80">
        <f>IF(O146&gt;=0,X146, IF(O146=-1,Y146, IF(O146=-2,Z146, IF(O146=-3,AA146, IF(O146=-4,AB146, AC146)))))</f>
        <v>296.83999999999997</v>
      </c>
      <c r="CN146" s="79">
        <f>IF(O146&gt;=0,AL146, IF(O146=-1,AM146, IF(O146=-2,AN146, IF(O146=-3,AO146, IF(O146=-4,AP146, AQ146)))))</f>
        <v>296.87</v>
      </c>
      <c r="CO146" s="54">
        <f>IF(C146&gt;0, IF(CI146 &gt;0, CK146, CM146), IF(CI146&gt;0, CL146, CN146))</f>
        <v>288.27999999999997</v>
      </c>
      <c r="CP146" s="1">
        <f>CI146/CO146</f>
        <v>11.308147589719654</v>
      </c>
      <c r="CQ146" s="42">
        <f>CG146/CH146</f>
        <v>0</v>
      </c>
      <c r="CR146" s="11">
        <f>BS146+CG146+CT146</f>
        <v>0</v>
      </c>
      <c r="CS146" s="47">
        <f>BT146+CH146+CU146</f>
        <v>3514.7030528953801</v>
      </c>
      <c r="CT146" s="55">
        <v>0</v>
      </c>
      <c r="CU146" s="10">
        <f>BQ146*$D$172</f>
        <v>254.79026573099844</v>
      </c>
      <c r="CV146" s="30">
        <f>CU146-CT146</f>
        <v>254.79026573099844</v>
      </c>
      <c r="CW146" s="97">
        <f>IF(CV146&gt;1, 1, 0)</f>
        <v>1</v>
      </c>
      <c r="CX146" s="81">
        <f>IF(O146&lt;=0,R146, IF(O146=1,S146, IF(O146=2,T146, IF(O146=3,U146, V146))))</f>
        <v>289.52</v>
      </c>
      <c r="CY146" s="41">
        <f>IF(O146&lt;=0,AF146, IF(O146=1,AG146, IF(O146=2,AH146, IF(O146=3,AI146, AJ146))))</f>
        <v>288.54000000000002</v>
      </c>
      <c r="CZ146" s="80">
        <f>IF(O146&gt;=0,Y146, IF(O146=-1,Z146, IF(O146=-2,AA146, IF(O146=-3,AB146,  AC146))))</f>
        <v>296.47000000000003</v>
      </c>
      <c r="DA146" s="79">
        <f>IF(O146&gt;=0,AM146, IF(O146=-1,AN146, IF(O146=-2,AO146, IF(O146=-3,AP146, AQ146))))</f>
        <v>295.66000000000003</v>
      </c>
      <c r="DB146" s="54">
        <f>IF(C146&gt;0, IF(CV146 &gt;0, CX146, CZ146), IF(CV146&gt;0, CY146, DA146))</f>
        <v>289.52</v>
      </c>
      <c r="DC146" s="43">
        <f>CV146/DB146</f>
        <v>0.88004374734387425</v>
      </c>
      <c r="DD146" s="44">
        <v>0</v>
      </c>
      <c r="DE146" s="10">
        <f>BQ146*$DD$167</f>
        <v>157.77406665893889</v>
      </c>
      <c r="DF146" s="30">
        <f>DE146-DD146</f>
        <v>157.77406665893889</v>
      </c>
      <c r="DG146" s="34">
        <f>DF146*(DF146&lt;&gt;0)</f>
        <v>157.77406665893889</v>
      </c>
      <c r="DH146" s="21">
        <f>DG146/$DG$164</f>
        <v>3.4095324122827959E-2</v>
      </c>
      <c r="DI146" s="89">
        <f>DH146 * $DF$164</f>
        <v>157.77406665893889</v>
      </c>
      <c r="DJ146" s="91">
        <f>DB146</f>
        <v>289.52</v>
      </c>
      <c r="DK146" s="43">
        <f>DI146/DJ146</f>
        <v>0.54495049274295004</v>
      </c>
      <c r="DL146" s="16">
        <f>O146</f>
        <v>0</v>
      </c>
      <c r="DM146" s="53">
        <f>CR146+CT146</f>
        <v>0</v>
      </c>
      <c r="DN146">
        <f>E146/$E$164</f>
        <v>8.0182460938038463E-3</v>
      </c>
      <c r="DO146">
        <f>MAX(0,K146)</f>
        <v>0.91190448061230001</v>
      </c>
      <c r="DP146">
        <f>DO146/$DO$164</f>
        <v>9.9273712683582774E-3</v>
      </c>
      <c r="DQ146">
        <f>DN146*DP146*BF146</f>
        <v>3.980005294712715E-5</v>
      </c>
      <c r="DR146">
        <f>DQ146/$DQ$164</f>
        <v>1.0667991343647753E-2</v>
      </c>
      <c r="DS146" s="1">
        <f>$DS$166*DR146</f>
        <v>846.58229142619462</v>
      </c>
      <c r="DT146" s="55">
        <v>878</v>
      </c>
      <c r="DU146" s="1">
        <f>DS146-DT146</f>
        <v>-31.417708573805385</v>
      </c>
      <c r="DV146">
        <f>DT146/DS146</f>
        <v>1.0371112281605579</v>
      </c>
    </row>
    <row r="147" spans="1:126" x14ac:dyDescent="0.2">
      <c r="A147" s="25" t="s">
        <v>155</v>
      </c>
      <c r="B147">
        <v>1</v>
      </c>
      <c r="C147">
        <v>1</v>
      </c>
      <c r="D147">
        <v>0.83976833976833898</v>
      </c>
      <c r="E147">
        <v>0.16023166023165999</v>
      </c>
      <c r="F147">
        <v>0.82518796992481203</v>
      </c>
      <c r="G147">
        <v>0.72058823529411697</v>
      </c>
      <c r="H147">
        <v>0.66176470588235203</v>
      </c>
      <c r="I147">
        <v>0.69055040481611096</v>
      </c>
      <c r="J147">
        <v>0.66158088246937596</v>
      </c>
      <c r="K147">
        <v>0.51018504557231203</v>
      </c>
      <c r="L147">
        <v>-0.10250570107288701</v>
      </c>
      <c r="M147">
        <f>HARMEAN(D147,F147:F147, I147)</f>
        <v>0.77906498358472409</v>
      </c>
      <c r="N147">
        <f>0.6*TAN(3*(1-M147) - 1.5)</f>
        <v>-0.66561339670031827</v>
      </c>
      <c r="O147" s="83">
        <v>0</v>
      </c>
      <c r="P147">
        <v>18.21</v>
      </c>
      <c r="Q147">
        <v>18.350000000000001</v>
      </c>
      <c r="R147">
        <v>18.489999999999998</v>
      </c>
      <c r="S147">
        <v>18.66</v>
      </c>
      <c r="T147">
        <v>18.87</v>
      </c>
      <c r="U147">
        <v>19.09</v>
      </c>
      <c r="V147">
        <v>19.28</v>
      </c>
      <c r="W147" s="72">
        <v>20.79</v>
      </c>
      <c r="X147" s="68">
        <v>20.54</v>
      </c>
      <c r="Y147" s="68">
        <v>20.27</v>
      </c>
      <c r="Z147" s="68">
        <v>20.25</v>
      </c>
      <c r="AA147" s="68">
        <v>19.87</v>
      </c>
      <c r="AB147" s="68">
        <v>19.420000000000002</v>
      </c>
      <c r="AC147" s="68">
        <v>18.86</v>
      </c>
      <c r="AD147" s="76">
        <v>18.2</v>
      </c>
      <c r="AE147">
        <v>18.37</v>
      </c>
      <c r="AF147">
        <v>18.47</v>
      </c>
      <c r="AG147">
        <v>18.600000000000001</v>
      </c>
      <c r="AH147">
        <v>18.760000000000002</v>
      </c>
      <c r="AI147">
        <v>19.07</v>
      </c>
      <c r="AJ147">
        <v>19.649999999999999</v>
      </c>
      <c r="AK147" s="72">
        <v>20.079999999999998</v>
      </c>
      <c r="AL147">
        <v>19.899999999999999</v>
      </c>
      <c r="AM147">
        <v>19.68</v>
      </c>
      <c r="AN147">
        <v>19.5</v>
      </c>
      <c r="AO147">
        <v>19.399999999999999</v>
      </c>
      <c r="AP147">
        <v>19.29</v>
      </c>
      <c r="AQ147">
        <v>18.84</v>
      </c>
      <c r="AR147">
        <v>19.25</v>
      </c>
      <c r="AS147" s="87">
        <f>0.5 * (D147-MAX($D$3:$D$163))/(MIN($D$3:$D$163)-MAX($D$3:$D$163)) + 0.75</f>
        <v>0.83095677140893165</v>
      </c>
      <c r="AT147" s="17">
        <f>AZ147^N147</f>
        <v>0.79011075287244581</v>
      </c>
      <c r="AU147" s="17">
        <f>(AT147+AV147)/2</f>
        <v>0.75920907882581168</v>
      </c>
      <c r="AV147" s="17">
        <f>BD147^N147</f>
        <v>0.72830740477917744</v>
      </c>
      <c r="AW147" s="17">
        <f>PERCENTILE($K$2:$K$163, 0.05)</f>
        <v>8.5526163141549191E-2</v>
      </c>
      <c r="AX147" s="17">
        <f>PERCENTILE($K$2:$K$163, 0.95)</f>
        <v>0.95961795254787896</v>
      </c>
      <c r="AY147" s="17">
        <f>MIN(MAX(K147,AW147), AX147)</f>
        <v>0.51018504557231203</v>
      </c>
      <c r="AZ147" s="17">
        <f>AY147-$AY$164+1</f>
        <v>1.4246588824307629</v>
      </c>
      <c r="BA147" s="17">
        <f>PERCENTILE($L$2:$L$163, 0.02)</f>
        <v>-0.71261264336762919</v>
      </c>
      <c r="BB147" s="17">
        <f>PERCENTILE($L$2:$L$163, 0.98)</f>
        <v>1.6035625674371927</v>
      </c>
      <c r="BC147" s="17">
        <f>MIN(MAX(L147,BA147), BB147)</f>
        <v>-0.10250570107288701</v>
      </c>
      <c r="BD147" s="17">
        <f>BC147-$BC$164 + 1</f>
        <v>1.6101069422947423</v>
      </c>
      <c r="BE147" s="1">
        <v>1</v>
      </c>
      <c r="BF147" s="15">
        <v>1</v>
      </c>
      <c r="BG147" s="15">
        <v>1</v>
      </c>
      <c r="BH147" s="16">
        <v>1</v>
      </c>
      <c r="BI147" s="12">
        <f>(AZ147^4)*AV147*BE147</f>
        <v>3.0002558148721437</v>
      </c>
      <c r="BJ147" s="12">
        <f>(BD147^4) *AT147*BF147</f>
        <v>5.3101508975406642</v>
      </c>
      <c r="BK147" s="12">
        <f>(BD147^4)*AU147*BG147*BH147</f>
        <v>5.1024679219860527</v>
      </c>
      <c r="BL147" s="12">
        <f>MIN(BI147, 0.05*BI$164)</f>
        <v>3.0002558148721437</v>
      </c>
      <c r="BM147" s="12">
        <f>MIN(BJ147, 0.05*BJ$164)</f>
        <v>5.3101508975406642</v>
      </c>
      <c r="BN147" s="12">
        <f>MIN(BK147, 0.05*BK$164)</f>
        <v>5.1024679219860527</v>
      </c>
      <c r="BO147" s="9">
        <f>BL147/$BL$164</f>
        <v>8.3214868601405312E-3</v>
      </c>
      <c r="BP147" s="9">
        <f>BM147/$BM$164</f>
        <v>2.0437235218260172E-3</v>
      </c>
      <c r="BQ147" s="45">
        <f>BN147/$BN$164</f>
        <v>1.4262074422315499E-3</v>
      </c>
      <c r="BR147" s="16">
        <f>O147</f>
        <v>0</v>
      </c>
      <c r="BS147" s="55">
        <v>1155</v>
      </c>
      <c r="BT147" s="10">
        <f>$D$170*BO147</f>
        <v>872.30418728739835</v>
      </c>
      <c r="BU147" s="14">
        <f>BT147-BS147</f>
        <v>-282.69581271260165</v>
      </c>
      <c r="BV147" s="94">
        <f>IF(BU147&gt;1, 1, 0)</f>
        <v>0</v>
      </c>
      <c r="BW147" s="81">
        <f>IF(O147&lt;=0,P147, IF(O147=1,Q147, IF(O147=2,R147, IF(O147=3,S147, IF(O147-4,T147, IF(O147=5, U147, V147))))))</f>
        <v>18.21</v>
      </c>
      <c r="BX147" s="41">
        <f>IF(O147&lt;=0,AD147, IF(O147=1,AE147, IF(O147=2,AF147, IF(O147=3,AG147, IF(O147=4,AH147, IF(O147=5, AI147, AJ147))))))</f>
        <v>18.2</v>
      </c>
      <c r="BY147" s="80">
        <f>IF(O147&gt;=0,W147, IF(O147=-1,X147, IF(O147=-2,Y147, IF(O147=-3,Z147, IF(O147=-4,AA147, IF(O147=-5, AB147, AC147))))))</f>
        <v>20.79</v>
      </c>
      <c r="BZ147" s="79">
        <f>IF(O147&gt;=0,AK147, IF(O147=-1,AL147, IF(O147=-2,AM147, IF(O147=-3,AN147, IF(O147=-4,AO147, IF(O147=-5, AP147, AQ147))))))</f>
        <v>20.079999999999998</v>
      </c>
      <c r="CA147" s="54">
        <f>IF(C147&gt;0, IF(BU147 &gt;0, BW147, BY147), IF(BU147&gt;0, BX147, BZ147))</f>
        <v>20.79</v>
      </c>
      <c r="CB147" s="1">
        <f>BU147/CA147</f>
        <v>-13.597682189158329</v>
      </c>
      <c r="CC147" s="42">
        <f>BS147/BT147</f>
        <v>1.3240793943586353</v>
      </c>
      <c r="CD147" s="55">
        <v>462</v>
      </c>
      <c r="CE147" s="55">
        <v>1078</v>
      </c>
      <c r="CF147" s="55">
        <v>0</v>
      </c>
      <c r="CG147" s="6">
        <f>SUM(CD147:CF147)</f>
        <v>1540</v>
      </c>
      <c r="CH147" s="10">
        <f>BP147*$D$169</f>
        <v>295.6587784894183</v>
      </c>
      <c r="CI147" s="1">
        <f>CH147-CG147</f>
        <v>-1244.3412215105818</v>
      </c>
      <c r="CJ147" s="97">
        <f>IF(CI147&gt;1, 1, 0)</f>
        <v>0</v>
      </c>
      <c r="CK147" s="81">
        <f>IF(O147&lt;=0,Q147, IF(O147=1,R147, IF(O147=2,S147, IF(O147=3,T147, IF(O147=4,U147,V147)))))</f>
        <v>18.350000000000001</v>
      </c>
      <c r="CL147" s="41">
        <f>IF(O147&lt;=0,AE147, IF(O147=1,AF147, IF(O147=2,AG147, IF(O147=3,AH147, IF(O147=4,AI147,AJ147)))))</f>
        <v>18.37</v>
      </c>
      <c r="CM147" s="80">
        <f>IF(O147&gt;=0,X147, IF(O147=-1,Y147, IF(O147=-2,Z147, IF(O147=-3,AA147, IF(O147=-4,AB147, AC147)))))</f>
        <v>20.54</v>
      </c>
      <c r="CN147" s="79">
        <f>IF(O147&gt;=0,AL147, IF(O147=-1,AM147, IF(O147=-2,AN147, IF(O147=-3,AO147, IF(O147=-4,AP147, AQ147)))))</f>
        <v>19.899999999999999</v>
      </c>
      <c r="CO147" s="54">
        <f>IF(C147&gt;0, IF(CI147 &gt;0, CK147, CM147), IF(CI147&gt;0, CL147, CN147))</f>
        <v>20.54</v>
      </c>
      <c r="CP147" s="1">
        <f>CI147/CO147</f>
        <v>-60.581364241021511</v>
      </c>
      <c r="CQ147" s="42">
        <f>CG147/CH147</f>
        <v>5.2087071720588769</v>
      </c>
      <c r="CR147" s="11">
        <f>BS147+CG147+CT147</f>
        <v>2695</v>
      </c>
      <c r="CS147" s="47">
        <f>BT147+CH147+CU147</f>
        <v>1178.62084284772</v>
      </c>
      <c r="CT147" s="55">
        <v>0</v>
      </c>
      <c r="CU147" s="10">
        <f>BQ147*$D$172</f>
        <v>10.657877070903304</v>
      </c>
      <c r="CV147" s="30">
        <f>CU147-CT147</f>
        <v>10.657877070903304</v>
      </c>
      <c r="CW147" s="97">
        <f>IF(CV147&gt;1, 1, 0)</f>
        <v>1</v>
      </c>
      <c r="CX147" s="81">
        <f>IF(O147&lt;=0,R147, IF(O147=1,S147, IF(O147=2,T147, IF(O147=3,U147, V147))))</f>
        <v>18.489999999999998</v>
      </c>
      <c r="CY147" s="41">
        <f>IF(O147&lt;=0,AF147, IF(O147=1,AG147, IF(O147=2,AH147, IF(O147=3,AI147, AJ147))))</f>
        <v>18.47</v>
      </c>
      <c r="CZ147" s="80">
        <f>IF(O147&gt;=0,Y147, IF(O147=-1,Z147, IF(O147=-2,AA147, IF(O147=-3,AB147,  AC147))))</f>
        <v>20.27</v>
      </c>
      <c r="DA147" s="79">
        <f>IF(O147&gt;=0,AM147, IF(O147=-1,AN147, IF(O147=-2,AO147, IF(O147=-3,AP147, AQ147))))</f>
        <v>19.68</v>
      </c>
      <c r="DB147" s="54">
        <f>IF(C147&gt;0, IF(CV147 &gt;0, CX147, CZ147), IF(CV147&gt;0, CY147, DA147))</f>
        <v>18.489999999999998</v>
      </c>
      <c r="DC147" s="43">
        <f>CV147/DB147</f>
        <v>0.57641303790715548</v>
      </c>
      <c r="DD147" s="44">
        <v>0</v>
      </c>
      <c r="DE147" s="10">
        <f>BQ147*$DD$167</f>
        <v>6.5996893664799625</v>
      </c>
      <c r="DF147" s="30">
        <f>DE147-DD147</f>
        <v>6.5996893664799625</v>
      </c>
      <c r="DG147" s="34">
        <f>DF147*(DF147&lt;&gt;0)</f>
        <v>6.5996893664799625</v>
      </c>
      <c r="DH147" s="21">
        <f>DG147/$DG$164</f>
        <v>1.4262074422315507E-3</v>
      </c>
      <c r="DI147" s="89">
        <f>DH147 * $DF$164</f>
        <v>6.5996893664799625</v>
      </c>
      <c r="DJ147" s="91">
        <f>DB147</f>
        <v>18.489999999999998</v>
      </c>
      <c r="DK147" s="43">
        <f>DI147/DJ147</f>
        <v>0.35693290245970594</v>
      </c>
      <c r="DL147" s="16">
        <f>O147</f>
        <v>0</v>
      </c>
      <c r="DM147" s="53">
        <f>CR147+CT147</f>
        <v>2695</v>
      </c>
      <c r="DN147">
        <f>E147/$E$164</f>
        <v>3.26808591467663E-3</v>
      </c>
      <c r="DO147">
        <f>MAX(0,K147)</f>
        <v>0.51018504557231203</v>
      </c>
      <c r="DP147">
        <f>DO147/$DO$164</f>
        <v>5.5540864976996954E-3</v>
      </c>
      <c r="DQ147">
        <f>DN147*DP147*BF147</f>
        <v>1.8151231852028031E-5</v>
      </c>
      <c r="DR147">
        <f>DQ147/$DQ$164</f>
        <v>4.8652494138944494E-3</v>
      </c>
      <c r="DS147" s="1">
        <f>$DS$166*DR147</f>
        <v>386.09273896976583</v>
      </c>
      <c r="DT147" s="55">
        <v>0</v>
      </c>
      <c r="DU147" s="1">
        <f>DS147-DT147</f>
        <v>386.09273896976583</v>
      </c>
      <c r="DV147">
        <f>DT147/DS147</f>
        <v>0</v>
      </c>
    </row>
    <row r="148" spans="1:126" x14ac:dyDescent="0.2">
      <c r="A148" s="25" t="s">
        <v>153</v>
      </c>
      <c r="B148">
        <v>1</v>
      </c>
      <c r="C148">
        <v>1</v>
      </c>
      <c r="D148">
        <v>0.63409384416702497</v>
      </c>
      <c r="E148">
        <v>0.36590615583297398</v>
      </c>
      <c r="F148">
        <v>0.73983739837398299</v>
      </c>
      <c r="G148">
        <v>0.13194758246723901</v>
      </c>
      <c r="H148">
        <v>0.289200180750112</v>
      </c>
      <c r="I148">
        <v>0.19534396509507501</v>
      </c>
      <c r="J148">
        <v>0.225487688617029</v>
      </c>
      <c r="K148">
        <v>0.60518531157252697</v>
      </c>
      <c r="L148">
        <v>-0.432258363279582</v>
      </c>
      <c r="M148">
        <f>HARMEAN(D148,F148:F148, I148)</f>
        <v>0.37276910375038991</v>
      </c>
      <c r="N148">
        <f>0.6*TAN(3*(1-M148) - 1.5)</f>
        <v>0.24082606527483599</v>
      </c>
      <c r="O148" s="83">
        <v>0</v>
      </c>
      <c r="P148">
        <v>167.85</v>
      </c>
      <c r="Q148">
        <v>168.81</v>
      </c>
      <c r="R148">
        <v>169.58</v>
      </c>
      <c r="S148">
        <v>170.22</v>
      </c>
      <c r="T148">
        <v>170.51</v>
      </c>
      <c r="U148">
        <v>170.8</v>
      </c>
      <c r="V148">
        <v>172.75</v>
      </c>
      <c r="W148" s="72">
        <v>174.97</v>
      </c>
      <c r="X148" s="68">
        <v>174.13</v>
      </c>
      <c r="Y148" s="68">
        <v>173.99</v>
      </c>
      <c r="Z148" s="68">
        <v>173.47</v>
      </c>
      <c r="AA148" s="68">
        <v>171.69</v>
      </c>
      <c r="AB148" s="68">
        <v>171.11</v>
      </c>
      <c r="AC148" s="68">
        <v>168.83</v>
      </c>
      <c r="AD148" s="76">
        <v>166.98</v>
      </c>
      <c r="AE148">
        <v>167.56</v>
      </c>
      <c r="AF148">
        <v>167.94</v>
      </c>
      <c r="AG148">
        <v>169.1</v>
      </c>
      <c r="AH148">
        <v>169.97</v>
      </c>
      <c r="AI148">
        <v>170.85</v>
      </c>
      <c r="AJ148">
        <v>172.51</v>
      </c>
      <c r="AK148" s="72">
        <v>175.29</v>
      </c>
      <c r="AL148">
        <v>174.24</v>
      </c>
      <c r="AM148">
        <v>172.9</v>
      </c>
      <c r="AN148">
        <v>172.51</v>
      </c>
      <c r="AO148">
        <v>171.83</v>
      </c>
      <c r="AP148">
        <v>170.77</v>
      </c>
      <c r="AQ148">
        <v>169.91</v>
      </c>
      <c r="AR148">
        <v>171.45</v>
      </c>
      <c r="AS148" s="87">
        <f>0.5 * (D148-MAX($D$3:$D$163))/(MIN($D$3:$D$163)-MAX($D$3:$D$163)) + 0.75</f>
        <v>0.93487345741823513</v>
      </c>
      <c r="AT148" s="17">
        <f>AZ148^N148</f>
        <v>1.106035889583711</v>
      </c>
      <c r="AU148" s="17">
        <f>(AT148+AV148)/2</f>
        <v>1.0836798401820602</v>
      </c>
      <c r="AV148" s="17">
        <f>BD148^N148</f>
        <v>1.0613237907804094</v>
      </c>
      <c r="AW148" s="17">
        <f>PERCENTILE($K$2:$K$163, 0.05)</f>
        <v>8.5526163141549191E-2</v>
      </c>
      <c r="AX148" s="17">
        <f>PERCENTILE($K$2:$K$163, 0.95)</f>
        <v>0.95961795254787896</v>
      </c>
      <c r="AY148" s="17">
        <f>MIN(MAX(K148,AW148), AX148)</f>
        <v>0.60518531157252697</v>
      </c>
      <c r="AZ148" s="17">
        <f>AY148-$AY$164+1</f>
        <v>1.5196591484309778</v>
      </c>
      <c r="BA148" s="17">
        <f>PERCENTILE($L$2:$L$163, 0.02)</f>
        <v>-0.71261264336762919</v>
      </c>
      <c r="BB148" s="17">
        <f>PERCENTILE($L$2:$L$163, 0.98)</f>
        <v>1.6035625674371927</v>
      </c>
      <c r="BC148" s="17">
        <f>MIN(MAX(L148,BA148), BB148)</f>
        <v>-0.432258363279582</v>
      </c>
      <c r="BD148" s="17">
        <f>BC148-$BC$164 + 1</f>
        <v>1.2803542800880472</v>
      </c>
      <c r="BE148" s="1">
        <v>1</v>
      </c>
      <c r="BF148" s="15">
        <v>1</v>
      </c>
      <c r="BG148" s="15">
        <v>1</v>
      </c>
      <c r="BH148" s="16">
        <v>1</v>
      </c>
      <c r="BI148" s="12">
        <f>(AZ148^4)*AV148*BE148</f>
        <v>5.6602114445297715</v>
      </c>
      <c r="BJ148" s="12">
        <f>(BD148^4) *AT148*BF148</f>
        <v>2.9722808952896278</v>
      </c>
      <c r="BK148" s="12">
        <f>(BD148^4)*AU148*BG148*BH148</f>
        <v>2.9122028642271025</v>
      </c>
      <c r="BL148" s="12">
        <f>MIN(BI148, 0.05*BI$164)</f>
        <v>5.6602114445297715</v>
      </c>
      <c r="BM148" s="12">
        <f>MIN(BJ148, 0.05*BJ$164)</f>
        <v>2.9722808952896278</v>
      </c>
      <c r="BN148" s="12">
        <f>MIN(BK148, 0.05*BK$164)</f>
        <v>2.9122028642271025</v>
      </c>
      <c r="BO148" s="9">
        <f>BL148/$BL$164</f>
        <v>1.5699119697657776E-2</v>
      </c>
      <c r="BP148" s="9">
        <f>BM148/$BM$164</f>
        <v>1.1439449643494783E-3</v>
      </c>
      <c r="BQ148" s="45">
        <f>BN148/$BN$164</f>
        <v>8.1399931596867032E-4</v>
      </c>
      <c r="BR148" s="16">
        <f>O148</f>
        <v>0</v>
      </c>
      <c r="BS148" s="55">
        <v>1543</v>
      </c>
      <c r="BT148" s="10">
        <f>$D$170*BO148</f>
        <v>1645.668385849219</v>
      </c>
      <c r="BU148" s="14">
        <f>BT148-BS148</f>
        <v>102.66838584921902</v>
      </c>
      <c r="BV148" s="94">
        <f>IF(BU148&gt;1, 1, 0)</f>
        <v>1</v>
      </c>
      <c r="BW148" s="81">
        <f>IF(O148&lt;=0,P148, IF(O148=1,Q148, IF(O148=2,R148, IF(O148=3,S148, IF(O148-4,T148, IF(O148=5, U148, V148))))))</f>
        <v>167.85</v>
      </c>
      <c r="BX148" s="41">
        <f>IF(O148&lt;=0,AD148, IF(O148=1,AE148, IF(O148=2,AF148, IF(O148=3,AG148, IF(O148=4,AH148, IF(O148=5, AI148, AJ148))))))</f>
        <v>166.98</v>
      </c>
      <c r="BY148" s="80">
        <f>IF(O148&gt;=0,W148, IF(O148=-1,X148, IF(O148=-2,Y148, IF(O148=-3,Z148, IF(O148=-4,AA148, IF(O148=-5, AB148, AC148))))))</f>
        <v>174.97</v>
      </c>
      <c r="BZ148" s="79">
        <f>IF(O148&gt;=0,AK148, IF(O148=-1,AL148, IF(O148=-2,AM148, IF(O148=-3,AN148, IF(O148=-4,AO148, IF(O148=-5, AP148, AQ148))))))</f>
        <v>175.29</v>
      </c>
      <c r="CA148" s="54">
        <f>IF(C148&gt;0, IF(BU148 &gt;0, BW148, BY148), IF(BU148&gt;0, BX148, BZ148))</f>
        <v>167.85</v>
      </c>
      <c r="CB148" s="1">
        <f>BU148/CA148</f>
        <v>0.61166747601560334</v>
      </c>
      <c r="CC148" s="42">
        <f>BS148/BT148</f>
        <v>0.93761295609003348</v>
      </c>
      <c r="CD148" s="55">
        <v>0</v>
      </c>
      <c r="CE148" s="55">
        <v>1714</v>
      </c>
      <c r="CF148" s="55">
        <v>0</v>
      </c>
      <c r="CG148" s="6">
        <f>SUM(CD148:CF148)</f>
        <v>1714</v>
      </c>
      <c r="CH148" s="10">
        <f>BP148*$D$169</f>
        <v>165.49076585295597</v>
      </c>
      <c r="CI148" s="1">
        <f>CH148-CG148</f>
        <v>-1548.509234147044</v>
      </c>
      <c r="CJ148" s="97">
        <f>IF(CI148&gt;1, 1, 0)</f>
        <v>0</v>
      </c>
      <c r="CK148" s="81">
        <f>IF(O148&lt;=0,Q148, IF(O148=1,R148, IF(O148=2,S148, IF(O148=3,T148, IF(O148=4,U148,V148)))))</f>
        <v>168.81</v>
      </c>
      <c r="CL148" s="41">
        <f>IF(O148&lt;=0,AE148, IF(O148=1,AF148, IF(O148=2,AG148, IF(O148=3,AH148, IF(O148=4,AI148,AJ148)))))</f>
        <v>167.56</v>
      </c>
      <c r="CM148" s="80">
        <f>IF(O148&gt;=0,X148, IF(O148=-1,Y148, IF(O148=-2,Z148, IF(O148=-3,AA148, IF(O148=-4,AB148, AC148)))))</f>
        <v>174.13</v>
      </c>
      <c r="CN148" s="79">
        <f>IF(O148&gt;=0,AL148, IF(O148=-1,AM148, IF(O148=-2,AN148, IF(O148=-3,AO148, IF(O148=-4,AP148, AQ148)))))</f>
        <v>174.24</v>
      </c>
      <c r="CO148" s="54">
        <f>IF(C148&gt;0, IF(CI148 &gt;0, CK148, CM148), IF(CI148&gt;0, CL148, CN148))</f>
        <v>174.13</v>
      </c>
      <c r="CP148" s="1">
        <f>CI148/CO148</f>
        <v>-8.8928342855742493</v>
      </c>
      <c r="CQ148" s="42">
        <f>CG148/CH148</f>
        <v>10.35707334585028</v>
      </c>
      <c r="CR148" s="11">
        <f>BS148+CG148+CT148</f>
        <v>3257</v>
      </c>
      <c r="CS148" s="47">
        <f>BT148+CH148+CU148</f>
        <v>1817.2420709104908</v>
      </c>
      <c r="CT148" s="55">
        <v>0</v>
      </c>
      <c r="CU148" s="10">
        <f>BQ148*$D$172</f>
        <v>6.0829192083159569</v>
      </c>
      <c r="CV148" s="30">
        <f>CU148-CT148</f>
        <v>6.0829192083159569</v>
      </c>
      <c r="CW148" s="97">
        <f>IF(CV148&gt;1, 1, 0)</f>
        <v>1</v>
      </c>
      <c r="CX148" s="81">
        <f>IF(O148&lt;=0,R148, IF(O148=1,S148, IF(O148=2,T148, IF(O148=3,U148, V148))))</f>
        <v>169.58</v>
      </c>
      <c r="CY148" s="41">
        <f>IF(O148&lt;=0,AF148, IF(O148=1,AG148, IF(O148=2,AH148, IF(O148=3,AI148, AJ148))))</f>
        <v>167.94</v>
      </c>
      <c r="CZ148" s="80">
        <f>IF(O148&gt;=0,Y148, IF(O148=-1,Z148, IF(O148=-2,AA148, IF(O148=-3,AB148,  AC148))))</f>
        <v>173.99</v>
      </c>
      <c r="DA148" s="79">
        <f>IF(O148&gt;=0,AM148, IF(O148=-1,AN148, IF(O148=-2,AO148, IF(O148=-3,AP148, AQ148))))</f>
        <v>172.9</v>
      </c>
      <c r="DB148" s="54">
        <f>IF(C148&gt;0, IF(CV148 &gt;0, CX148, CZ148), IF(CV148&gt;0, CY148, DA148))</f>
        <v>169.58</v>
      </c>
      <c r="DC148" s="43">
        <f>CV148/DB148</f>
        <v>3.5870498928623401E-2</v>
      </c>
      <c r="DD148" s="44">
        <v>0</v>
      </c>
      <c r="DE148" s="10">
        <f>BQ148*$DD$167</f>
        <v>3.7667329946860635</v>
      </c>
      <c r="DF148" s="30">
        <f>DE148-DD148</f>
        <v>3.7667329946860635</v>
      </c>
      <c r="DG148" s="34">
        <f>DF148*(DF148&lt;&gt;0)</f>
        <v>3.7667329946860635</v>
      </c>
      <c r="DH148" s="21">
        <f>DG148/$DG$164</f>
        <v>8.1399931596867075E-4</v>
      </c>
      <c r="DI148" s="89">
        <f>DH148 * $DF$164</f>
        <v>3.766732994686063</v>
      </c>
      <c r="DJ148" s="91">
        <f>DB148</f>
        <v>169.58</v>
      </c>
      <c r="DK148" s="43">
        <f>DI148/DJ148</f>
        <v>2.221212993682075E-2</v>
      </c>
      <c r="DL148" s="16">
        <f>O148</f>
        <v>0</v>
      </c>
      <c r="DM148" s="53">
        <f>CR148+CT148</f>
        <v>3257</v>
      </c>
      <c r="DN148">
        <f>E148/$E$164</f>
        <v>7.4630241753866258E-3</v>
      </c>
      <c r="DO148">
        <f>MAX(0,K148)</f>
        <v>0.60518531157252697</v>
      </c>
      <c r="DP148">
        <f>DO148/$DO$164</f>
        <v>6.5882988864179514E-3</v>
      </c>
      <c r="DQ148">
        <f>DN148*DP148*BF148</f>
        <v>4.916863386400996E-5</v>
      </c>
      <c r="DR148">
        <f>DQ148/$DQ$164</f>
        <v>1.3179142277450305E-2</v>
      </c>
      <c r="DS148" s="1">
        <f>$DS$166*DR148</f>
        <v>1045.860285115368</v>
      </c>
      <c r="DT148" s="55">
        <v>1029</v>
      </c>
      <c r="DU148" s="1">
        <f>DS148-DT148</f>
        <v>16.860285115368015</v>
      </c>
      <c r="DV148">
        <f>DT148/DS148</f>
        <v>0.98387902728947374</v>
      </c>
    </row>
    <row r="149" spans="1:126" x14ac:dyDescent="0.2">
      <c r="A149" s="25" t="s">
        <v>185</v>
      </c>
      <c r="B149">
        <v>0</v>
      </c>
      <c r="C149">
        <v>0</v>
      </c>
      <c r="D149">
        <v>0.31330251669234699</v>
      </c>
      <c r="E149">
        <v>0.68669748330765201</v>
      </c>
      <c r="F149">
        <v>0.90464048954614995</v>
      </c>
      <c r="G149">
        <v>0.29667936853565502</v>
      </c>
      <c r="H149">
        <v>0.13826891671203001</v>
      </c>
      <c r="I149">
        <v>0.202537736973222</v>
      </c>
      <c r="J149">
        <v>0.32423194040204101</v>
      </c>
      <c r="K149">
        <v>0.25968828511389402</v>
      </c>
      <c r="L149">
        <v>1.31936655499308</v>
      </c>
      <c r="M149">
        <f>HARMEAN(D149,F149:F149, I149)</f>
        <v>0.32486636716512313</v>
      </c>
      <c r="N149">
        <f>0.6*TAN(3*(1-M149) - 1.5)</f>
        <v>0.34785336298902131</v>
      </c>
      <c r="O149" s="83">
        <v>0</v>
      </c>
      <c r="P149">
        <v>19.25</v>
      </c>
      <c r="Q149">
        <v>19.34</v>
      </c>
      <c r="R149">
        <v>19.559999999999999</v>
      </c>
      <c r="S149">
        <v>19.579999999999998</v>
      </c>
      <c r="T149">
        <v>19.64</v>
      </c>
      <c r="U149">
        <v>19.72</v>
      </c>
      <c r="V149">
        <v>19.8</v>
      </c>
      <c r="W149" s="72">
        <v>20.14</v>
      </c>
      <c r="X149" s="68">
        <v>20.11</v>
      </c>
      <c r="Y149" s="68">
        <v>20.100000000000001</v>
      </c>
      <c r="Z149" s="68">
        <v>20</v>
      </c>
      <c r="AA149" s="68">
        <v>19.940000000000001</v>
      </c>
      <c r="AB149" s="68">
        <v>19.87</v>
      </c>
      <c r="AC149" s="68">
        <v>19.600000000000001</v>
      </c>
      <c r="AD149" s="76">
        <v>19.53</v>
      </c>
      <c r="AE149">
        <v>19.559999999999999</v>
      </c>
      <c r="AF149">
        <v>19.649999999999999</v>
      </c>
      <c r="AG149">
        <v>19.690000000000001</v>
      </c>
      <c r="AH149">
        <v>19.79</v>
      </c>
      <c r="AI149">
        <v>19.829999999999998</v>
      </c>
      <c r="AJ149">
        <v>20</v>
      </c>
      <c r="AK149" s="72">
        <v>20.239999999999998</v>
      </c>
      <c r="AL149">
        <v>20.18</v>
      </c>
      <c r="AM149">
        <v>20.11</v>
      </c>
      <c r="AN149">
        <v>20.04</v>
      </c>
      <c r="AO149">
        <v>19.97</v>
      </c>
      <c r="AP149">
        <v>19.920000000000002</v>
      </c>
      <c r="AQ149">
        <v>19.82</v>
      </c>
      <c r="AR149">
        <v>19.87</v>
      </c>
      <c r="AS149" s="87">
        <f>0.5 * (D149-MAX($D$3:$D$163))/(MIN($D$3:$D$163)-MAX($D$3:$D$163)) + 0.75</f>
        <v>1.0969527252157965</v>
      </c>
      <c r="AT149" s="17">
        <f>AZ149^N149</f>
        <v>1.0574385579836869</v>
      </c>
      <c r="AU149" s="17">
        <f>(AT149+AV149)/2</f>
        <v>1.2641471576149534</v>
      </c>
      <c r="AV149" s="17">
        <f>BD149^N149</f>
        <v>1.4708557572462202</v>
      </c>
      <c r="AW149" s="17">
        <f>PERCENTILE($K$2:$K$163, 0.05)</f>
        <v>8.5526163141549191E-2</v>
      </c>
      <c r="AX149" s="17">
        <f>PERCENTILE($K$2:$K$163, 0.95)</f>
        <v>0.95961795254787896</v>
      </c>
      <c r="AY149" s="17">
        <f>MIN(MAX(K149,AW149), AX149)</f>
        <v>0.25968828511389402</v>
      </c>
      <c r="AZ149" s="17">
        <f>AY149-$AY$164+1</f>
        <v>1.1741621219723448</v>
      </c>
      <c r="BA149" s="17">
        <f>PERCENTILE($L$2:$L$163, 0.02)</f>
        <v>-0.71261264336762919</v>
      </c>
      <c r="BB149" s="17">
        <f>PERCENTILE($L$2:$L$163, 0.98)</f>
        <v>1.6035625674371927</v>
      </c>
      <c r="BC149" s="17">
        <f>MIN(MAX(L149,BA149), BB149)</f>
        <v>1.31936655499308</v>
      </c>
      <c r="BD149" s="17">
        <f>BC149-$BC$164 + 1</f>
        <v>3.0319791983607089</v>
      </c>
      <c r="BE149" s="1">
        <v>0</v>
      </c>
      <c r="BF149" s="49">
        <v>0</v>
      </c>
      <c r="BG149" s="49">
        <v>0</v>
      </c>
      <c r="BH149" s="16">
        <v>1</v>
      </c>
      <c r="BI149" s="12">
        <f>(AZ149^4)*AV149*BE149</f>
        <v>0</v>
      </c>
      <c r="BJ149" s="12">
        <f>(BD149^4) *AT149*BF149</f>
        <v>0</v>
      </c>
      <c r="BK149" s="12">
        <f>(BD149^4)*AU149*BG149*BH149</f>
        <v>0</v>
      </c>
      <c r="BL149" s="12">
        <f>MIN(BI149, 0.05*BI$164)</f>
        <v>0</v>
      </c>
      <c r="BM149" s="12">
        <f>MIN(BJ149, 0.05*BJ$164)</f>
        <v>0</v>
      </c>
      <c r="BN149" s="12">
        <f>MIN(BK149, 0.05*BK$164)</f>
        <v>0</v>
      </c>
      <c r="BO149" s="9">
        <f>BL149/$BL$164</f>
        <v>0</v>
      </c>
      <c r="BP149" s="9">
        <f>BM149/$BM$164</f>
        <v>0</v>
      </c>
      <c r="BQ149" s="45">
        <f>BN149/$BN$164</f>
        <v>0</v>
      </c>
      <c r="BR149" s="16">
        <f>O149</f>
        <v>0</v>
      </c>
      <c r="BS149" s="55">
        <v>0</v>
      </c>
      <c r="BT149" s="10">
        <f>$D$170*BO149</f>
        <v>0</v>
      </c>
      <c r="BU149" s="14">
        <f>BT149-BS149</f>
        <v>0</v>
      </c>
      <c r="BV149" s="94">
        <f>IF(BU149&gt;1, 1, 0)</f>
        <v>0</v>
      </c>
      <c r="BW149" s="81">
        <f>IF(O149&lt;=0,P149, IF(O149=1,Q149, IF(O149=2,R149, IF(O149=3,S149, IF(O149-4,T149, IF(O149=5, U149, V149))))))</f>
        <v>19.25</v>
      </c>
      <c r="BX149" s="41">
        <f>IF(O149&lt;=0,AD149, IF(O149=1,AE149, IF(O149=2,AF149, IF(O149=3,AG149, IF(O149=4,AH149, IF(O149=5, AI149, AJ149))))))</f>
        <v>19.53</v>
      </c>
      <c r="BY149" s="80">
        <f>IF(O149&gt;=0,W149, IF(O149=-1,X149, IF(O149=-2,Y149, IF(O149=-3,Z149, IF(O149=-4,AA149, IF(O149=-5, AB149, AC149))))))</f>
        <v>20.14</v>
      </c>
      <c r="BZ149" s="79">
        <f>IF(O149&gt;=0,AK149, IF(O149=-1,AL149, IF(O149=-2,AM149, IF(O149=-3,AN149, IF(O149=-4,AO149, IF(O149=-5, AP149, AQ149))))))</f>
        <v>20.239999999999998</v>
      </c>
      <c r="CA149" s="54">
        <f>IF(C149&gt;0, IF(BU149 &gt;0, BW149, BY149), IF(BU149&gt;0, BX149, BZ149))</f>
        <v>20.239999999999998</v>
      </c>
      <c r="CB149" s="1">
        <f>BU149/CA149</f>
        <v>0</v>
      </c>
      <c r="CC149" s="42" t="e">
        <f>BS149/BT149</f>
        <v>#DIV/0!</v>
      </c>
      <c r="CD149" s="55">
        <v>0</v>
      </c>
      <c r="CE149" s="55">
        <v>994</v>
      </c>
      <c r="CF149" s="55">
        <v>0</v>
      </c>
      <c r="CG149" s="6">
        <f>SUM(CD149:CF149)</f>
        <v>994</v>
      </c>
      <c r="CH149" s="10">
        <f>BP149*$D$169</f>
        <v>0</v>
      </c>
      <c r="CI149" s="1">
        <f>CH149-CG149</f>
        <v>-994</v>
      </c>
      <c r="CJ149" s="97">
        <f>IF(CI149&gt;1, 1, 0)</f>
        <v>0</v>
      </c>
      <c r="CK149" s="81">
        <f>IF(O149&lt;=0,Q149, IF(O149=1,R149, IF(O149=2,S149, IF(O149=3,T149, IF(O149=4,U149,V149)))))</f>
        <v>19.34</v>
      </c>
      <c r="CL149" s="41">
        <f>IF(O149&lt;=0,AE149, IF(O149=1,AF149, IF(O149=2,AG149, IF(O149=3,AH149, IF(O149=4,AI149,AJ149)))))</f>
        <v>19.559999999999999</v>
      </c>
      <c r="CM149" s="80">
        <f>IF(O149&gt;=0,X149, IF(O149=-1,Y149, IF(O149=-2,Z149, IF(O149=-3,AA149, IF(O149=-4,AB149, AC149)))))</f>
        <v>20.11</v>
      </c>
      <c r="CN149" s="79">
        <f>IF(O149&gt;=0,AL149, IF(O149=-1,AM149, IF(O149=-2,AN149, IF(O149=-3,AO149, IF(O149=-4,AP149, AQ149)))))</f>
        <v>20.18</v>
      </c>
      <c r="CO149" s="54">
        <f>IF(C149&gt;0, IF(CI149 &gt;0, CK149, CM149), IF(CI149&gt;0, CL149, CN149))</f>
        <v>20.18</v>
      </c>
      <c r="CP149" s="1">
        <f>CI149/CO149</f>
        <v>-49.256689791873143</v>
      </c>
      <c r="CQ149" s="42" t="e">
        <f>CG149/CH149</f>
        <v>#DIV/0!</v>
      </c>
      <c r="CR149" s="11">
        <f>BS149+CG149+CT149</f>
        <v>1054</v>
      </c>
      <c r="CS149" s="47">
        <f>BT149+CH149+CU149</f>
        <v>0</v>
      </c>
      <c r="CT149" s="55">
        <v>60</v>
      </c>
      <c r="CU149" s="10">
        <f>BQ149*$D$172</f>
        <v>0</v>
      </c>
      <c r="CV149" s="30">
        <f>CU149-CT149</f>
        <v>-60</v>
      </c>
      <c r="CW149" s="97">
        <f>IF(CV149&gt;1, 1, 0)</f>
        <v>0</v>
      </c>
      <c r="CX149" s="81">
        <f>IF(O149&lt;=0,R149, IF(O149=1,S149, IF(O149=2,T149, IF(O149=3,U149, V149))))</f>
        <v>19.559999999999999</v>
      </c>
      <c r="CY149" s="41">
        <f>IF(O149&lt;=0,AF149, IF(O149=1,AG149, IF(O149=2,AH149, IF(O149=3,AI149, AJ149))))</f>
        <v>19.649999999999999</v>
      </c>
      <c r="CZ149" s="80">
        <f>IF(O149&gt;=0,Y149, IF(O149=-1,Z149, IF(O149=-2,AA149, IF(O149=-3,AB149,  AC149))))</f>
        <v>20.100000000000001</v>
      </c>
      <c r="DA149" s="79">
        <f>IF(O149&gt;=0,AM149, IF(O149=-1,AN149, IF(O149=-2,AO149, IF(O149=-3,AP149, AQ149))))</f>
        <v>20.11</v>
      </c>
      <c r="DB149" s="54">
        <f>IF(C149&gt;0, IF(CV149 &gt;0, CX149, CZ149), IF(CV149&gt;0, CY149, DA149))</f>
        <v>20.11</v>
      </c>
      <c r="DC149" s="43">
        <f>CV149/DB149</f>
        <v>-2.9835902536051715</v>
      </c>
      <c r="DD149" s="44">
        <v>0</v>
      </c>
      <c r="DE149" s="10">
        <f>BQ149*$DD$167</f>
        <v>0</v>
      </c>
      <c r="DF149" s="30">
        <f>DE149-DD149</f>
        <v>0</v>
      </c>
      <c r="DG149" s="34">
        <f>DF149*(DF149&lt;&gt;0)</f>
        <v>0</v>
      </c>
      <c r="DH149" s="21">
        <f>DG149/$DG$164</f>
        <v>0</v>
      </c>
      <c r="DI149" s="89">
        <f>DH149 * $DF$164</f>
        <v>0</v>
      </c>
      <c r="DJ149" s="91">
        <f>DB149</f>
        <v>20.11</v>
      </c>
      <c r="DK149" s="43">
        <f>DI149/DJ149</f>
        <v>0</v>
      </c>
      <c r="DL149" s="16">
        <f>O149</f>
        <v>0</v>
      </c>
      <c r="DM149" s="53">
        <f>CR149+CT149</f>
        <v>1114</v>
      </c>
      <c r="DN149">
        <f>E149/$E$164</f>
        <v>1.4005886037734517E-2</v>
      </c>
      <c r="DO149">
        <f>MAX(0,K149)</f>
        <v>0.25968828511389402</v>
      </c>
      <c r="DP149">
        <f>DO149/$DO$164</f>
        <v>2.8270746280771495E-3</v>
      </c>
      <c r="DQ149">
        <f>DN149*DP149*BF149</f>
        <v>0</v>
      </c>
      <c r="DR149">
        <f>DQ149/$DQ$164</f>
        <v>0</v>
      </c>
      <c r="DS149" s="1">
        <f>$DS$166*DR149</f>
        <v>0</v>
      </c>
      <c r="DT149" s="55">
        <v>0</v>
      </c>
      <c r="DU149" s="1">
        <f>DS149-DT149</f>
        <v>0</v>
      </c>
      <c r="DV149" t="e">
        <f>DT149/DS149</f>
        <v>#DIV/0!</v>
      </c>
    </row>
    <row r="150" spans="1:126" x14ac:dyDescent="0.2">
      <c r="A150" s="25" t="s">
        <v>273</v>
      </c>
      <c r="B150">
        <v>1</v>
      </c>
      <c r="C150">
        <v>1</v>
      </c>
      <c r="D150">
        <v>0.96224530563323996</v>
      </c>
      <c r="E150">
        <v>3.7754694366759899E-2</v>
      </c>
      <c r="F150">
        <v>0.77393722685736899</v>
      </c>
      <c r="G150">
        <v>0.98015043877977404</v>
      </c>
      <c r="H150">
        <v>0.32198077726702801</v>
      </c>
      <c r="I150">
        <v>0.56177361999023301</v>
      </c>
      <c r="J150">
        <v>0.56685464289172804</v>
      </c>
      <c r="K150">
        <v>0.38029717962444298</v>
      </c>
      <c r="L150">
        <v>2.0953987278375199</v>
      </c>
      <c r="M150">
        <f>HARMEAN(D150,F150:F150, I150)</f>
        <v>0.72967721968607457</v>
      </c>
      <c r="N150">
        <f>0.6*TAN(3*(1-M150) - 1.5)</f>
        <v>-0.49422566980418214</v>
      </c>
      <c r="O150" s="83">
        <v>0</v>
      </c>
      <c r="P150">
        <v>33.840000000000003</v>
      </c>
      <c r="Q150">
        <v>33.85</v>
      </c>
      <c r="R150">
        <v>33.869999999999997</v>
      </c>
      <c r="S150">
        <v>33.9</v>
      </c>
      <c r="T150">
        <v>33.92</v>
      </c>
      <c r="U150">
        <v>33.96</v>
      </c>
      <c r="V150">
        <v>33.99</v>
      </c>
      <c r="W150" s="72">
        <v>34.15</v>
      </c>
      <c r="X150" s="68">
        <v>34.1</v>
      </c>
      <c r="Y150" s="68">
        <v>34.07</v>
      </c>
      <c r="Z150" s="68">
        <v>34.049999999999997</v>
      </c>
      <c r="AA150" s="68">
        <v>34.03</v>
      </c>
      <c r="AB150" s="68">
        <v>34.01</v>
      </c>
      <c r="AC150" s="68">
        <v>33.979999999999997</v>
      </c>
      <c r="AD150" s="76">
        <v>33.840000000000003</v>
      </c>
      <c r="AE150">
        <v>33.880000000000003</v>
      </c>
      <c r="AF150">
        <v>33.89</v>
      </c>
      <c r="AG150">
        <v>33.92</v>
      </c>
      <c r="AH150">
        <v>33.96</v>
      </c>
      <c r="AI150">
        <v>33.97</v>
      </c>
      <c r="AJ150">
        <v>34.549999999999997</v>
      </c>
      <c r="AK150" s="72">
        <v>34.299999999999997</v>
      </c>
      <c r="AL150">
        <v>34.22</v>
      </c>
      <c r="AM150">
        <v>34.18</v>
      </c>
      <c r="AN150">
        <v>34.15</v>
      </c>
      <c r="AO150">
        <v>34.15</v>
      </c>
      <c r="AP150">
        <v>34.090000000000003</v>
      </c>
      <c r="AQ150">
        <v>33.97</v>
      </c>
      <c r="AR150">
        <v>33.97</v>
      </c>
      <c r="AS150" s="87">
        <f>0.5 * (D150-MAX($D$3:$D$163))/(MIN($D$3:$D$163)-MAX($D$3:$D$163)) + 0.75</f>
        <v>0.7690754945498588</v>
      </c>
      <c r="AT150" s="17">
        <f>AZ150^N150</f>
        <v>0.88013918069458852</v>
      </c>
      <c r="AU150" s="17">
        <f>(AT150+AV150)/2</f>
        <v>0.71654569549747893</v>
      </c>
      <c r="AV150" s="17">
        <f>BD150^N150</f>
        <v>0.55295221030036945</v>
      </c>
      <c r="AW150" s="17">
        <f>PERCENTILE($K$2:$K$163, 0.05)</f>
        <v>8.5526163141549191E-2</v>
      </c>
      <c r="AX150" s="17">
        <f>PERCENTILE($K$2:$K$163, 0.95)</f>
        <v>0.95961795254787896</v>
      </c>
      <c r="AY150" s="17">
        <f>MIN(MAX(K150,AW150), AX150)</f>
        <v>0.38029717962444298</v>
      </c>
      <c r="AZ150" s="17">
        <f>AY150-$AY$164+1</f>
        <v>1.2947710164828938</v>
      </c>
      <c r="BA150" s="17">
        <f>PERCENTILE($L$2:$L$163, 0.02)</f>
        <v>-0.71261264336762919</v>
      </c>
      <c r="BB150" s="17">
        <f>PERCENTILE($L$2:$L$163, 0.98)</f>
        <v>1.6035625674371927</v>
      </c>
      <c r="BC150" s="17">
        <f>MIN(MAX(L150,BA150), BB150)</f>
        <v>1.6035625674371927</v>
      </c>
      <c r="BD150" s="17">
        <f>BC150-$BC$164 + 1</f>
        <v>3.3161752108048219</v>
      </c>
      <c r="BE150" s="1">
        <v>0</v>
      </c>
      <c r="BF150" s="56">
        <v>0.08</v>
      </c>
      <c r="BG150" s="57">
        <v>0.13</v>
      </c>
      <c r="BH150" s="16">
        <v>1</v>
      </c>
      <c r="BI150" s="12">
        <f>(AZ150^4)*AV150*BE150</f>
        <v>0</v>
      </c>
      <c r="BJ150" s="12">
        <f>(BD150^4) *AT150*BF150</f>
        <v>8.5151286877103054</v>
      </c>
      <c r="BK150" s="12">
        <f>(BD150^4)*AU150*BG150*BH150</f>
        <v>11.265153603123846</v>
      </c>
      <c r="BL150" s="12">
        <f>MIN(BI150, 0.05*BI$164)</f>
        <v>0</v>
      </c>
      <c r="BM150" s="12">
        <f>MIN(BJ150, 0.05*BJ$164)</f>
        <v>8.5151286877103054</v>
      </c>
      <c r="BN150" s="12">
        <f>MIN(BK150, 0.05*BK$164)</f>
        <v>11.265153603123846</v>
      </c>
      <c r="BO150" s="9">
        <f>BL150/$BL$164</f>
        <v>0</v>
      </c>
      <c r="BP150" s="9">
        <f>BM150/$BM$164</f>
        <v>3.2772267918994274E-3</v>
      </c>
      <c r="BQ150" s="45">
        <f>BN150/$BN$164</f>
        <v>3.1487598064905004E-3</v>
      </c>
      <c r="BR150" s="16">
        <f>O150</f>
        <v>0</v>
      </c>
      <c r="BS150" s="55">
        <v>0</v>
      </c>
      <c r="BT150" s="10">
        <f>$D$170*BO150</f>
        <v>0</v>
      </c>
      <c r="BU150" s="14">
        <f>BT150-BS150</f>
        <v>0</v>
      </c>
      <c r="BV150" s="94">
        <f>IF(BU150&gt;1, 1, 0)</f>
        <v>0</v>
      </c>
      <c r="BW150" s="81">
        <f>IF(O150&lt;=0,P150, IF(O150=1,Q150, IF(O150=2,R150, IF(O150=3,S150, IF(O150-4,T150, IF(O150=5, U150, V150))))))</f>
        <v>33.840000000000003</v>
      </c>
      <c r="BX150" s="41">
        <f>IF(O150&lt;=0,AD150, IF(O150=1,AE150, IF(O150=2,AF150, IF(O150=3,AG150, IF(O150=4,AH150, IF(O150=5, AI150, AJ150))))))</f>
        <v>33.840000000000003</v>
      </c>
      <c r="BY150" s="80">
        <f>IF(O150&gt;=0,W150, IF(O150=-1,X150, IF(O150=-2,Y150, IF(O150=-3,Z150, IF(O150=-4,AA150, IF(O150=-5, AB150, AC150))))))</f>
        <v>34.15</v>
      </c>
      <c r="BZ150" s="79">
        <f>IF(O150&gt;=0,AK150, IF(O150=-1,AL150, IF(O150=-2,AM150, IF(O150=-3,AN150, IF(O150=-4,AO150, IF(O150=-5, AP150, AQ150))))))</f>
        <v>34.299999999999997</v>
      </c>
      <c r="CA150" s="54">
        <f>IF(C150&gt;0, IF(BU150 &gt;0, BW150, BY150), IF(BU150&gt;0, BX150, BZ150))</f>
        <v>34.15</v>
      </c>
      <c r="CB150" s="1">
        <f>BU150/CA150</f>
        <v>0</v>
      </c>
      <c r="CC150" s="42" t="e">
        <f>BS150/BT150</f>
        <v>#DIV/0!</v>
      </c>
      <c r="CD150" s="55">
        <v>476</v>
      </c>
      <c r="CE150" s="55">
        <v>0</v>
      </c>
      <c r="CF150" s="55">
        <v>0</v>
      </c>
      <c r="CG150" s="6">
        <f>SUM(CD150:CF150)</f>
        <v>476</v>
      </c>
      <c r="CH150" s="10">
        <f>BP150*$D$169</f>
        <v>474.1056506802127</v>
      </c>
      <c r="CI150" s="1">
        <f>CH150-CG150</f>
        <v>-1.8943493197872954</v>
      </c>
      <c r="CJ150" s="97">
        <f>IF(CI150&gt;1, 1, 0)</f>
        <v>0</v>
      </c>
      <c r="CK150" s="81">
        <f>IF(O150&lt;=0,Q150, IF(O150=1,R150, IF(O150=2,S150, IF(O150=3,T150, IF(O150=4,U150,V150)))))</f>
        <v>33.85</v>
      </c>
      <c r="CL150" s="41">
        <f>IF(O150&lt;=0,AE150, IF(O150=1,AF150, IF(O150=2,AG150, IF(O150=3,AH150, IF(O150=4,AI150,AJ150)))))</f>
        <v>33.880000000000003</v>
      </c>
      <c r="CM150" s="80">
        <f>IF(O150&gt;=0,X150, IF(O150=-1,Y150, IF(O150=-2,Z150, IF(O150=-3,AA150, IF(O150=-4,AB150, AC150)))))</f>
        <v>34.1</v>
      </c>
      <c r="CN150" s="79">
        <f>IF(O150&gt;=0,AL150, IF(O150=-1,AM150, IF(O150=-2,AN150, IF(O150=-3,AO150, IF(O150=-4,AP150, AQ150)))))</f>
        <v>34.22</v>
      </c>
      <c r="CO150" s="54">
        <f>IF(C150&gt;0, IF(CI150 &gt;0, CK150, CM150), IF(CI150&gt;0, CL150, CN150))</f>
        <v>34.1</v>
      </c>
      <c r="CP150" s="1">
        <f>CI150/CO150</f>
        <v>-5.5552765976167019E-2</v>
      </c>
      <c r="CQ150" s="42">
        <f>CG150/CH150</f>
        <v>1.0039956269600867</v>
      </c>
      <c r="CR150" s="11">
        <f>BS150+CG150+CT150</f>
        <v>476</v>
      </c>
      <c r="CS150" s="47">
        <f>BT150+CH150+CU150</f>
        <v>497.63595486293946</v>
      </c>
      <c r="CT150" s="55">
        <v>0</v>
      </c>
      <c r="CU150" s="10">
        <f>BQ150*$D$172</f>
        <v>23.530304182726731</v>
      </c>
      <c r="CV150" s="30">
        <f>CU150-CT150</f>
        <v>23.530304182726731</v>
      </c>
      <c r="CW150" s="97">
        <f>IF(CV150&gt;1, 1, 0)</f>
        <v>1</v>
      </c>
      <c r="CX150" s="81">
        <f>IF(O150&lt;=0,R150, IF(O150=1,S150, IF(O150=2,T150, IF(O150=3,U150, V150))))</f>
        <v>33.869999999999997</v>
      </c>
      <c r="CY150" s="41">
        <f>IF(O150&lt;=0,AF150, IF(O150=1,AG150, IF(O150=2,AH150, IF(O150=3,AI150, AJ150))))</f>
        <v>33.89</v>
      </c>
      <c r="CZ150" s="80">
        <f>IF(O150&gt;=0,Y150, IF(O150=-1,Z150, IF(O150=-2,AA150, IF(O150=-3,AB150,  AC150))))</f>
        <v>34.07</v>
      </c>
      <c r="DA150" s="79">
        <f>IF(O150&gt;=0,AM150, IF(O150=-1,AN150, IF(O150=-2,AO150, IF(O150=-3,AP150, AQ150))))</f>
        <v>34.18</v>
      </c>
      <c r="DB150" s="54">
        <f>IF(C150&gt;0, IF(CV150 &gt;0, CX150, CZ150), IF(CV150&gt;0, CY150, DA150))</f>
        <v>33.869999999999997</v>
      </c>
      <c r="DC150" s="43">
        <f>CV150/DB150</f>
        <v>0.69472406798720798</v>
      </c>
      <c r="DD150" s="44">
        <v>0</v>
      </c>
      <c r="DE150" s="10">
        <f>BQ150*$DD$167</f>
        <v>14.570697078946401</v>
      </c>
      <c r="DF150" s="30">
        <f>DE150-DD150</f>
        <v>14.570697078946401</v>
      </c>
      <c r="DG150" s="34">
        <f>DF150*(DF150&lt;&gt;0)</f>
        <v>14.570697078946401</v>
      </c>
      <c r="DH150" s="21">
        <f>DG150/$DG$164</f>
        <v>3.1487598064905025E-3</v>
      </c>
      <c r="DI150" s="89">
        <f>DH150 * $DF$164</f>
        <v>14.570697078946401</v>
      </c>
      <c r="DJ150" s="91">
        <f>DB150</f>
        <v>33.869999999999997</v>
      </c>
      <c r="DK150" s="43">
        <f>DI150/DJ150</f>
        <v>0.430194776467269</v>
      </c>
      <c r="DL150" s="16">
        <f>O150</f>
        <v>0</v>
      </c>
      <c r="DM150" s="53">
        <f>CR150+CT150</f>
        <v>476</v>
      </c>
      <c r="DN150">
        <f>E150/$E$164</f>
        <v>7.7004497547201675E-4</v>
      </c>
      <c r="DO150">
        <f>MAX(0,K150)</f>
        <v>0.38029717962444298</v>
      </c>
      <c r="DP150">
        <f>DO150/$DO$164</f>
        <v>4.1400731926510724E-3</v>
      </c>
      <c r="DQ150">
        <f>DN150*DP150*BF150</f>
        <v>2.5504340480698793E-7</v>
      </c>
      <c r="DR150">
        <f>DQ150/$DQ$164</f>
        <v>6.8361739074816733E-5</v>
      </c>
      <c r="DS150" s="1">
        <f>$DS$166*DR150</f>
        <v>5.4249985632298907</v>
      </c>
      <c r="DT150" s="55">
        <v>0</v>
      </c>
      <c r="DU150" s="1">
        <f>DS150-DT150</f>
        <v>5.4249985632298907</v>
      </c>
      <c r="DV150">
        <f>DT150/DS150</f>
        <v>0</v>
      </c>
    </row>
    <row r="151" spans="1:126" x14ac:dyDescent="0.2">
      <c r="A151" s="25" t="s">
        <v>104</v>
      </c>
      <c r="B151">
        <v>1</v>
      </c>
      <c r="C151">
        <v>1</v>
      </c>
      <c r="D151">
        <v>0.83569979716024301</v>
      </c>
      <c r="E151">
        <v>0.16430020283975599</v>
      </c>
      <c r="F151">
        <v>0.87179487179487103</v>
      </c>
      <c r="G151">
        <v>0.34986945169712702</v>
      </c>
      <c r="H151">
        <v>0.62663185378590003</v>
      </c>
      <c r="I151">
        <v>0.46823001089211203</v>
      </c>
      <c r="J151">
        <v>0.54672419929354099</v>
      </c>
      <c r="K151">
        <v>-0.44201780815326802</v>
      </c>
      <c r="L151">
        <v>0.35507465049139098</v>
      </c>
      <c r="M151">
        <f>HARMEAN(D151,F151:F151, I151)</f>
        <v>0.66973804740830589</v>
      </c>
      <c r="N151">
        <f>0.6*TAN(3*(1-M151) - 1.5)</f>
        <v>-0.33499645805891659</v>
      </c>
      <c r="O151" s="83">
        <v>0</v>
      </c>
      <c r="P151">
        <v>2.12</v>
      </c>
      <c r="Q151">
        <v>2.14</v>
      </c>
      <c r="R151">
        <v>2.16</v>
      </c>
      <c r="S151">
        <v>2.16</v>
      </c>
      <c r="T151">
        <v>2.2000000000000002</v>
      </c>
      <c r="U151">
        <v>2.2200000000000002</v>
      </c>
      <c r="V151">
        <v>2.2400000000000002</v>
      </c>
      <c r="W151" s="72">
        <v>2.4</v>
      </c>
      <c r="X151" s="68">
        <v>2.38</v>
      </c>
      <c r="Y151" s="68">
        <v>2.36</v>
      </c>
      <c r="Z151" s="68">
        <v>2.3199999999999998</v>
      </c>
      <c r="AA151" s="68">
        <v>2.2799999999999998</v>
      </c>
      <c r="AB151" s="68">
        <v>2.2599999999999998</v>
      </c>
      <c r="AC151" s="68">
        <v>2.23</v>
      </c>
      <c r="AD151" s="76">
        <v>2.11</v>
      </c>
      <c r="AE151">
        <v>2.13</v>
      </c>
      <c r="AF151">
        <v>2.14</v>
      </c>
      <c r="AG151">
        <v>2.16</v>
      </c>
      <c r="AH151">
        <v>2.2000000000000002</v>
      </c>
      <c r="AI151">
        <v>2.2200000000000002</v>
      </c>
      <c r="AJ151">
        <v>2.25</v>
      </c>
      <c r="AK151" s="72">
        <v>2.35</v>
      </c>
      <c r="AL151">
        <v>2.3199999999999998</v>
      </c>
      <c r="AM151">
        <v>2.31</v>
      </c>
      <c r="AN151">
        <v>2.29</v>
      </c>
      <c r="AO151">
        <v>2.27</v>
      </c>
      <c r="AP151">
        <v>2.25</v>
      </c>
      <c r="AQ151">
        <v>2.23</v>
      </c>
      <c r="AR151">
        <v>2.2400000000000002</v>
      </c>
      <c r="AS151" s="87">
        <f>0.5 * (D151-MAX($D$3:$D$163))/(MIN($D$3:$D$163)-MAX($D$3:$D$163)) + 0.75</f>
        <v>0.83301239558092688</v>
      </c>
      <c r="AT151" s="17">
        <f>AZ151^N151</f>
        <v>1</v>
      </c>
      <c r="AU151" s="17">
        <f>(AT151+AV151)/2</f>
        <v>0.8919978580927026</v>
      </c>
      <c r="AV151" s="17">
        <f>BD151^N151</f>
        <v>0.78399571618540531</v>
      </c>
      <c r="AW151" s="17">
        <f>PERCENTILE($K$2:$K$163, 0.05)</f>
        <v>8.5526163141549191E-2</v>
      </c>
      <c r="AX151" s="17">
        <f>PERCENTILE($K$2:$K$163, 0.95)</f>
        <v>0.95961795254787896</v>
      </c>
      <c r="AY151" s="17">
        <f>MIN(MAX(K151,AW151), AX151)</f>
        <v>8.5526163141549191E-2</v>
      </c>
      <c r="AZ151" s="17">
        <f>AY151-$AY$164+1</f>
        <v>1</v>
      </c>
      <c r="BA151" s="17">
        <f>PERCENTILE($L$2:$L$163, 0.02)</f>
        <v>-0.71261264336762919</v>
      </c>
      <c r="BB151" s="17">
        <f>PERCENTILE($L$2:$L$163, 0.98)</f>
        <v>1.6035625674371927</v>
      </c>
      <c r="BC151" s="17">
        <f>MIN(MAX(L151,BA151), BB151)</f>
        <v>0.35507465049139098</v>
      </c>
      <c r="BD151" s="17">
        <f>BC151-$BC$164 + 1</f>
        <v>2.0676872938590201</v>
      </c>
      <c r="BE151" s="1">
        <v>1</v>
      </c>
      <c r="BF151" s="15">
        <v>1</v>
      </c>
      <c r="BG151" s="15">
        <v>1</v>
      </c>
      <c r="BH151" s="16">
        <v>1</v>
      </c>
      <c r="BI151" s="12">
        <f>(AZ151^4)*AV151*BE151</f>
        <v>0.78399571618540531</v>
      </c>
      <c r="BJ151" s="12">
        <f>(BD151^4) *AT151*BF151</f>
        <v>18.278452980733</v>
      </c>
      <c r="BK151" s="12">
        <f>(BD151^4)*AU151*BG151*BH151</f>
        <v>16.304340908062013</v>
      </c>
      <c r="BL151" s="12">
        <f>MIN(BI151, 0.05*BI$164)</f>
        <v>0.78399571618540531</v>
      </c>
      <c r="BM151" s="12">
        <f>MIN(BJ151, 0.05*BJ$164)</f>
        <v>18.278452980733</v>
      </c>
      <c r="BN151" s="12">
        <f>MIN(BK151, 0.05*BK$164)</f>
        <v>16.304340908062013</v>
      </c>
      <c r="BO151" s="9">
        <f>BL151/$BL$164</f>
        <v>2.1744845950482186E-3</v>
      </c>
      <c r="BP151" s="9">
        <f>BM151/$BM$164</f>
        <v>7.0348479770350704E-3</v>
      </c>
      <c r="BQ151" s="45">
        <f>BN151/$BN$164</f>
        <v>4.5572794771647192E-3</v>
      </c>
      <c r="BR151" s="16">
        <f>O151</f>
        <v>0</v>
      </c>
      <c r="BS151" s="55">
        <v>181</v>
      </c>
      <c r="BT151" s="10">
        <f>$D$170*BO151</f>
        <v>227.94147840791891</v>
      </c>
      <c r="BU151" s="14">
        <f>BT151-BS151</f>
        <v>46.941478407918908</v>
      </c>
      <c r="BV151" s="94">
        <f>IF(BU151&gt;1, 1, 0)</f>
        <v>1</v>
      </c>
      <c r="BW151" s="81">
        <f>IF(O151&lt;=0,P151, IF(O151=1,Q151, IF(O151=2,R151, IF(O151=3,S151, IF(O151-4,T151, IF(O151=5, U151, V151))))))</f>
        <v>2.12</v>
      </c>
      <c r="BX151" s="41">
        <f>IF(O151&lt;=0,AD151, IF(O151=1,AE151, IF(O151=2,AF151, IF(O151=3,AG151, IF(O151=4,AH151, IF(O151=5, AI151, AJ151))))))</f>
        <v>2.11</v>
      </c>
      <c r="BY151" s="80">
        <f>IF(O151&gt;=0,W151, IF(O151=-1,X151, IF(O151=-2,Y151, IF(O151=-3,Z151, IF(O151=-4,AA151, IF(O151=-5, AB151, AC151))))))</f>
        <v>2.4</v>
      </c>
      <c r="BZ151" s="79">
        <f>IF(O151&gt;=0,AK151, IF(O151=-1,AL151, IF(O151=-2,AM151, IF(O151=-3,AN151, IF(O151=-4,AO151, IF(O151=-5, AP151, AQ151))))))</f>
        <v>2.35</v>
      </c>
      <c r="CA151" s="54">
        <f>IF(C151&gt;0, IF(BU151 &gt;0, BW151, BY151), IF(BU151&gt;0, BX151, BZ151))</f>
        <v>2.12</v>
      </c>
      <c r="CB151" s="1">
        <f>BU151/CA151</f>
        <v>22.142206796188162</v>
      </c>
      <c r="CC151" s="42">
        <f>BS151/BT151</f>
        <v>0.79406346429010388</v>
      </c>
      <c r="CD151" s="55">
        <v>29</v>
      </c>
      <c r="CE151" s="55">
        <v>170</v>
      </c>
      <c r="CF151" s="55">
        <v>4</v>
      </c>
      <c r="CG151" s="6">
        <f>SUM(CD151:CF151)</f>
        <v>203</v>
      </c>
      <c r="CH151" s="10">
        <f>BP151*$D$169</f>
        <v>1017.7083825362989</v>
      </c>
      <c r="CI151" s="1">
        <f>CH151-CG151</f>
        <v>814.70838253629893</v>
      </c>
      <c r="CJ151" s="97">
        <f>IF(CI151&gt;1, 1, 0)</f>
        <v>1</v>
      </c>
      <c r="CK151" s="81">
        <f>IF(O151&lt;=0,Q151, IF(O151=1,R151, IF(O151=2,S151, IF(O151=3,T151, IF(O151=4,U151,V151)))))</f>
        <v>2.14</v>
      </c>
      <c r="CL151" s="41">
        <f>IF(O151&lt;=0,AE151, IF(O151=1,AF151, IF(O151=2,AG151, IF(O151=3,AH151, IF(O151=4,AI151,AJ151)))))</f>
        <v>2.13</v>
      </c>
      <c r="CM151" s="80">
        <f>IF(O151&gt;=0,X151, IF(O151=-1,Y151, IF(O151=-2,Z151, IF(O151=-3,AA151, IF(O151=-4,AB151, AC151)))))</f>
        <v>2.38</v>
      </c>
      <c r="CN151" s="79">
        <f>IF(O151&gt;=0,AL151, IF(O151=-1,AM151, IF(O151=-2,AN151, IF(O151=-3,AO151, IF(O151=-4,AP151, AQ151)))))</f>
        <v>2.3199999999999998</v>
      </c>
      <c r="CO151" s="54">
        <f>IF(C151&gt;0, IF(CI151 &gt;0, CK151, CM151), IF(CI151&gt;0, CL151, CN151))</f>
        <v>2.14</v>
      </c>
      <c r="CP151" s="1">
        <f>CI151/CO151</f>
        <v>380.70485165247612</v>
      </c>
      <c r="CQ151" s="42">
        <f>CG151/CH151</f>
        <v>0.19946774880058485</v>
      </c>
      <c r="CR151" s="11">
        <f>BS151+CG151+CT151</f>
        <v>384</v>
      </c>
      <c r="CS151" s="47">
        <f>BT151+CH151+CU151</f>
        <v>1279.7058636035326</v>
      </c>
      <c r="CT151" s="55">
        <v>0</v>
      </c>
      <c r="CU151" s="10">
        <f>BQ151*$D$172</f>
        <v>34.056002659314686</v>
      </c>
      <c r="CV151" s="30">
        <f>CU151-CT151</f>
        <v>34.056002659314686</v>
      </c>
      <c r="CW151" s="97">
        <f>IF(CV151&gt;1, 1, 0)</f>
        <v>1</v>
      </c>
      <c r="CX151" s="81">
        <f>IF(O151&lt;=0,R151, IF(O151=1,S151, IF(O151=2,T151, IF(O151=3,U151, V151))))</f>
        <v>2.16</v>
      </c>
      <c r="CY151" s="41">
        <f>IF(O151&lt;=0,AF151, IF(O151=1,AG151, IF(O151=2,AH151, IF(O151=3,AI151, AJ151))))</f>
        <v>2.14</v>
      </c>
      <c r="CZ151" s="80">
        <f>IF(O151&gt;=0,Y151, IF(O151=-1,Z151, IF(O151=-2,AA151, IF(O151=-3,AB151,  AC151))))</f>
        <v>2.36</v>
      </c>
      <c r="DA151" s="79">
        <f>IF(O151&gt;=0,AM151, IF(O151=-1,AN151, IF(O151=-2,AO151, IF(O151=-3,AP151, AQ151))))</f>
        <v>2.31</v>
      </c>
      <c r="DB151" s="54">
        <f>IF(C151&gt;0, IF(CV151 &gt;0, CX151, CZ151), IF(CV151&gt;0, CY151, DA151))</f>
        <v>2.16</v>
      </c>
      <c r="DC151" s="43">
        <f>CV151/DB151</f>
        <v>15.766667897830873</v>
      </c>
      <c r="DD151" s="44">
        <v>0</v>
      </c>
      <c r="DE151" s="10">
        <f>BQ151*$DD$167</f>
        <v>21.088537343811108</v>
      </c>
      <c r="DF151" s="30">
        <f>DE151-DD151</f>
        <v>21.088537343811108</v>
      </c>
      <c r="DG151" s="34">
        <f>DF151*(DF151&lt;&gt;0)</f>
        <v>21.088537343811108</v>
      </c>
      <c r="DH151" s="21">
        <f>DG151/$DG$164</f>
        <v>4.5572794771647227E-3</v>
      </c>
      <c r="DI151" s="89">
        <f>DH151 * $DF$164</f>
        <v>21.088537343811112</v>
      </c>
      <c r="DJ151" s="91">
        <f>DB151</f>
        <v>2.16</v>
      </c>
      <c r="DK151" s="43">
        <f>DI151/DJ151</f>
        <v>9.7632117332458837</v>
      </c>
      <c r="DL151" s="16">
        <f>O151</f>
        <v>0</v>
      </c>
      <c r="DM151" s="53">
        <f>CR151+CT151</f>
        <v>384</v>
      </c>
      <c r="DN151">
        <f>E151/$E$164</f>
        <v>3.3510679344070419E-3</v>
      </c>
      <c r="DO151">
        <f>MAX(0,K151)</f>
        <v>0</v>
      </c>
      <c r="DP151">
        <f>DO151/$DO$164</f>
        <v>0</v>
      </c>
      <c r="DQ151">
        <f>DN151*DP151*BF151</f>
        <v>0</v>
      </c>
      <c r="DR151">
        <f>DQ151/$DQ$164</f>
        <v>0</v>
      </c>
      <c r="DS151" s="1">
        <f>$DS$166*DR151</f>
        <v>0</v>
      </c>
      <c r="DT151" s="55">
        <v>0</v>
      </c>
      <c r="DU151" s="1">
        <f>DS151-DT151</f>
        <v>0</v>
      </c>
      <c r="DV151" t="e">
        <f>DT151/DS151</f>
        <v>#DIV/0!</v>
      </c>
    </row>
    <row r="152" spans="1:126" x14ac:dyDescent="0.2">
      <c r="A152" s="25" t="s">
        <v>292</v>
      </c>
      <c r="B152">
        <v>1</v>
      </c>
      <c r="C152">
        <v>0</v>
      </c>
      <c r="D152">
        <v>0.42628845385537301</v>
      </c>
      <c r="E152">
        <v>0.57371154614462605</v>
      </c>
      <c r="F152">
        <v>0.93603496225665395</v>
      </c>
      <c r="G152">
        <v>0.35478478896782201</v>
      </c>
      <c r="H152">
        <v>0.88508148767237704</v>
      </c>
      <c r="I152">
        <v>0.56036902914344799</v>
      </c>
      <c r="J152">
        <v>0.53162243629947004</v>
      </c>
      <c r="K152">
        <v>0.44250262967877102</v>
      </c>
      <c r="L152">
        <v>1.37203365257173</v>
      </c>
      <c r="M152">
        <f>HARMEAN(D152,F152:F152, I152)</f>
        <v>0.57706691075554806</v>
      </c>
      <c r="N152">
        <f>0.6*TAN(3*(1-M152) - 1.5)</f>
        <v>-0.14124616757671246</v>
      </c>
      <c r="O152" s="83">
        <v>0</v>
      </c>
      <c r="P152">
        <v>10.119999999999999</v>
      </c>
      <c r="Q152">
        <v>10.26</v>
      </c>
      <c r="R152">
        <v>10.34</v>
      </c>
      <c r="S152">
        <v>10.4</v>
      </c>
      <c r="T152">
        <v>10.46</v>
      </c>
      <c r="U152">
        <v>10.55</v>
      </c>
      <c r="V152">
        <v>10.62</v>
      </c>
      <c r="W152" s="72">
        <v>11.15</v>
      </c>
      <c r="X152" s="68">
        <v>10.97</v>
      </c>
      <c r="Y152" s="68">
        <v>10.81</v>
      </c>
      <c r="Z152" s="68">
        <v>10.79</v>
      </c>
      <c r="AA152" s="68">
        <v>10.71</v>
      </c>
      <c r="AB152" s="68">
        <v>10.54</v>
      </c>
      <c r="AC152" s="68">
        <v>10.46</v>
      </c>
      <c r="AD152" s="76">
        <v>9.9600000000000009</v>
      </c>
      <c r="AE152">
        <v>10.07</v>
      </c>
      <c r="AF152">
        <v>10.1</v>
      </c>
      <c r="AG152">
        <v>10.26</v>
      </c>
      <c r="AH152">
        <v>10.44</v>
      </c>
      <c r="AI152">
        <v>10.55</v>
      </c>
      <c r="AJ152">
        <v>10.61</v>
      </c>
      <c r="AK152" s="72">
        <v>10.88</v>
      </c>
      <c r="AL152">
        <v>10.79</v>
      </c>
      <c r="AM152">
        <v>10.74</v>
      </c>
      <c r="AN152">
        <v>10.7</v>
      </c>
      <c r="AO152">
        <v>10.68</v>
      </c>
      <c r="AP152">
        <v>10.59</v>
      </c>
      <c r="AQ152">
        <v>10.43</v>
      </c>
      <c r="AR152">
        <v>10.52</v>
      </c>
      <c r="AS152" s="87">
        <f>0.5 * (D152-MAX($D$3:$D$163))/(MIN($D$3:$D$163)-MAX($D$3:$D$163)) + 0.75</f>
        <v>1.0398667743237791</v>
      </c>
      <c r="AT152" s="17">
        <f>AZ152^N152</f>
        <v>0.95779963773822696</v>
      </c>
      <c r="AU152" s="17">
        <f>(AT152+AV152)/2</f>
        <v>0.9053532572141787</v>
      </c>
      <c r="AV152" s="17">
        <f>BD152^N152</f>
        <v>0.85290687669013054</v>
      </c>
      <c r="AW152" s="17">
        <f>PERCENTILE($K$2:$K$163, 0.05)</f>
        <v>8.5526163141549191E-2</v>
      </c>
      <c r="AX152" s="17">
        <f>PERCENTILE($K$2:$K$163, 0.95)</f>
        <v>0.95961795254787896</v>
      </c>
      <c r="AY152" s="17">
        <f>MIN(MAX(K152,AW152), AX152)</f>
        <v>0.44250262967877102</v>
      </c>
      <c r="AZ152" s="17">
        <f>AY152-$AY$164+1</f>
        <v>1.3569764665372217</v>
      </c>
      <c r="BA152" s="17">
        <f>PERCENTILE($L$2:$L$163, 0.02)</f>
        <v>-0.71261264336762919</v>
      </c>
      <c r="BB152" s="17">
        <f>PERCENTILE($L$2:$L$163, 0.98)</f>
        <v>1.6035625674371927</v>
      </c>
      <c r="BC152" s="17">
        <f>MIN(MAX(L152,BA152), BB152)</f>
        <v>1.37203365257173</v>
      </c>
      <c r="BD152" s="17">
        <f>BC152-$BC$164 + 1</f>
        <v>3.0846462959393595</v>
      </c>
      <c r="BE152" s="1">
        <v>0</v>
      </c>
      <c r="BF152" s="50">
        <v>0.5</v>
      </c>
      <c r="BG152" s="15">
        <v>1</v>
      </c>
      <c r="BH152" s="16">
        <v>1</v>
      </c>
      <c r="BI152" s="12">
        <f>(AZ152^4)*AV152*BE152</f>
        <v>0</v>
      </c>
      <c r="BJ152" s="12">
        <f>(BD152^4) *AT152*BF152</f>
        <v>43.357692647077783</v>
      </c>
      <c r="BK152" s="12">
        <f>(BD152^4)*AU152*BG152*BH152</f>
        <v>81.967097745032788</v>
      </c>
      <c r="BL152" s="12">
        <f>MIN(BI152, 0.05*BI$164)</f>
        <v>0</v>
      </c>
      <c r="BM152" s="12">
        <f>MIN(BJ152, 0.05*BJ$164)</f>
        <v>43.357692647077783</v>
      </c>
      <c r="BN152" s="12">
        <f>MIN(BK152, 0.05*BK$164)</f>
        <v>81.967097745032788</v>
      </c>
      <c r="BO152" s="9">
        <f>BL152/$BL$164</f>
        <v>0</v>
      </c>
      <c r="BP152" s="9">
        <f>BM152/$BM$164</f>
        <v>1.6687122084604988E-2</v>
      </c>
      <c r="BQ152" s="45">
        <f>BN152/$BN$164</f>
        <v>2.291089069239742E-2</v>
      </c>
      <c r="BR152" s="16">
        <f>O152</f>
        <v>0</v>
      </c>
      <c r="BS152" s="55">
        <v>0</v>
      </c>
      <c r="BT152" s="10">
        <f>$D$170*BO152</f>
        <v>0</v>
      </c>
      <c r="BU152" s="14">
        <f>BT152-BS152</f>
        <v>0</v>
      </c>
      <c r="BV152" s="94">
        <f>IF(BU152&gt;1, 1, 0)</f>
        <v>0</v>
      </c>
      <c r="BW152" s="81">
        <f>IF(O152&lt;=0,P152, IF(O152=1,Q152, IF(O152=2,R152, IF(O152=3,S152, IF(O152-4,T152, IF(O152=5, U152, V152))))))</f>
        <v>10.119999999999999</v>
      </c>
      <c r="BX152" s="41">
        <f>IF(O152&lt;=0,AD152, IF(O152=1,AE152, IF(O152=2,AF152, IF(O152=3,AG152, IF(O152=4,AH152, IF(O152=5, AI152, AJ152))))))</f>
        <v>9.9600000000000009</v>
      </c>
      <c r="BY152" s="80">
        <f>IF(O152&gt;=0,W152, IF(O152=-1,X152, IF(O152=-2,Y152, IF(O152=-3,Z152, IF(O152=-4,AA152, IF(O152=-5, AB152, AC152))))))</f>
        <v>11.15</v>
      </c>
      <c r="BZ152" s="79">
        <f>IF(O152&gt;=0,AK152, IF(O152=-1,AL152, IF(O152=-2,AM152, IF(O152=-3,AN152, IF(O152=-4,AO152, IF(O152=-5, AP152, AQ152))))))</f>
        <v>10.88</v>
      </c>
      <c r="CA152" s="54">
        <f>IF(C152&gt;0, IF(BU152 &gt;0, BW152, BY152), IF(BU152&gt;0, BX152, BZ152))</f>
        <v>10.88</v>
      </c>
      <c r="CB152" s="1">
        <f>BU152/CA152</f>
        <v>0</v>
      </c>
      <c r="CC152" s="42" t="e">
        <f>BS152/BT152</f>
        <v>#DIV/0!</v>
      </c>
      <c r="CD152" s="55">
        <v>0</v>
      </c>
      <c r="CE152" s="55">
        <v>0</v>
      </c>
      <c r="CF152" s="55">
        <v>0</v>
      </c>
      <c r="CG152" s="6">
        <f>SUM(CD152:CF152)</f>
        <v>0</v>
      </c>
      <c r="CH152" s="10">
        <f>BP152*$D$169</f>
        <v>2414.0712182193661</v>
      </c>
      <c r="CI152" s="1">
        <f>CH152-CG152</f>
        <v>2414.0712182193661</v>
      </c>
      <c r="CJ152" s="97">
        <f>IF(CI152&gt;1, 1, 0)</f>
        <v>1</v>
      </c>
      <c r="CK152" s="81">
        <f>IF(O152&lt;=0,Q152, IF(O152=1,R152, IF(O152=2,S152, IF(O152=3,T152, IF(O152=4,U152,V152)))))</f>
        <v>10.26</v>
      </c>
      <c r="CL152" s="41">
        <f>IF(O152&lt;=0,AE152, IF(O152=1,AF152, IF(O152=2,AG152, IF(O152=3,AH152, IF(O152=4,AI152,AJ152)))))</f>
        <v>10.07</v>
      </c>
      <c r="CM152" s="80">
        <f>IF(O152&gt;=0,X152, IF(O152=-1,Y152, IF(O152=-2,Z152, IF(O152=-3,AA152, IF(O152=-4,AB152, AC152)))))</f>
        <v>10.97</v>
      </c>
      <c r="CN152" s="79">
        <f>IF(O152&gt;=0,AL152, IF(O152=-1,AM152, IF(O152=-2,AN152, IF(O152=-3,AO152, IF(O152=-4,AP152, AQ152)))))</f>
        <v>10.79</v>
      </c>
      <c r="CO152" s="54">
        <f>IF(C152&gt;0, IF(CI152 &gt;0, CK152, CM152), IF(CI152&gt;0, CL152, CN152))</f>
        <v>10.07</v>
      </c>
      <c r="CP152" s="1">
        <f>CI152/CO152</f>
        <v>239.7290186910989</v>
      </c>
      <c r="CQ152" s="42">
        <f>CG152/CH152</f>
        <v>0</v>
      </c>
      <c r="CR152" s="11">
        <f>BS152+CG152+CT152</f>
        <v>0</v>
      </c>
      <c r="CS152" s="47">
        <f>BT152+CH152+CU152</f>
        <v>2585.2815550567689</v>
      </c>
      <c r="CT152" s="55">
        <v>0</v>
      </c>
      <c r="CU152" s="10">
        <f>BQ152*$D$172</f>
        <v>171.21033683740285</v>
      </c>
      <c r="CV152" s="30">
        <f>CU152-CT152</f>
        <v>171.21033683740285</v>
      </c>
      <c r="CW152" s="97">
        <f>IF(CV152&gt;1, 1, 0)</f>
        <v>1</v>
      </c>
      <c r="CX152" s="81">
        <f>IF(O152&lt;=0,R152, IF(O152=1,S152, IF(O152=2,T152, IF(O152=3,U152, V152))))</f>
        <v>10.34</v>
      </c>
      <c r="CY152" s="41">
        <f>IF(O152&lt;=0,AF152, IF(O152=1,AG152, IF(O152=2,AH152, IF(O152=3,AI152, AJ152))))</f>
        <v>10.1</v>
      </c>
      <c r="CZ152" s="80">
        <f>IF(O152&gt;=0,Y152, IF(O152=-1,Z152, IF(O152=-2,AA152, IF(O152=-3,AB152,  AC152))))</f>
        <v>10.81</v>
      </c>
      <c r="DA152" s="79">
        <f>IF(O152&gt;=0,AM152, IF(O152=-1,AN152, IF(O152=-2,AO152, IF(O152=-3,AP152, AQ152))))</f>
        <v>10.74</v>
      </c>
      <c r="DB152" s="54">
        <f>IF(C152&gt;0, IF(CV152 &gt;0, CX152, CZ152), IF(CV152&gt;0, CY152, DA152))</f>
        <v>10.1</v>
      </c>
      <c r="DC152" s="43">
        <f>CV152/DB152</f>
        <v>16.951518498752758</v>
      </c>
      <c r="DD152" s="44">
        <v>0</v>
      </c>
      <c r="DE152" s="10">
        <f>BQ152*$DD$167</f>
        <v>106.01877202562751</v>
      </c>
      <c r="DF152" s="30">
        <f>DE152-DD152</f>
        <v>106.01877202562751</v>
      </c>
      <c r="DG152" s="34">
        <f>DF152*(DF152&lt;&gt;0)</f>
        <v>106.01877202562751</v>
      </c>
      <c r="DH152" s="21">
        <f>DG152/$DG$164</f>
        <v>2.2910890692397434E-2</v>
      </c>
      <c r="DI152" s="89">
        <f>DH152 * $DF$164</f>
        <v>106.01877202562751</v>
      </c>
      <c r="DJ152" s="91">
        <f>DB152</f>
        <v>10.1</v>
      </c>
      <c r="DK152" s="43">
        <f>DI152/DJ152</f>
        <v>10.496908121349259</v>
      </c>
      <c r="DL152" s="16">
        <f>O152</f>
        <v>0</v>
      </c>
      <c r="DM152" s="53">
        <f>CR152+CT152</f>
        <v>0</v>
      </c>
      <c r="DN152">
        <f>E152/$E$164</f>
        <v>1.1701424177543015E-2</v>
      </c>
      <c r="DO152">
        <f>MAX(0,K152)</f>
        <v>0.44250262967877102</v>
      </c>
      <c r="DP152">
        <f>DO152/$DO$164</f>
        <v>4.8172675816839953E-3</v>
      </c>
      <c r="DQ152">
        <f>DN152*DP152*BF152</f>
        <v>2.8184445675005638E-5</v>
      </c>
      <c r="DR152">
        <f>DQ152/$DQ$164</f>
        <v>7.5545483038904748E-3</v>
      </c>
      <c r="DS152" s="1">
        <f>$DS$166*DR152</f>
        <v>599.50806180637687</v>
      </c>
      <c r="DT152" s="55">
        <v>0</v>
      </c>
      <c r="DU152" s="1">
        <f>DS152-DT152</f>
        <v>599.50806180637687</v>
      </c>
      <c r="DV152">
        <f>DT152/DS152</f>
        <v>0</v>
      </c>
    </row>
    <row r="153" spans="1:126" x14ac:dyDescent="0.2">
      <c r="A153" s="25" t="s">
        <v>196</v>
      </c>
      <c r="B153">
        <v>1</v>
      </c>
      <c r="C153">
        <v>1</v>
      </c>
      <c r="D153">
        <v>0.91290451458250099</v>
      </c>
      <c r="E153">
        <v>8.7095485417498994E-2</v>
      </c>
      <c r="F153">
        <v>0.86452125546285197</v>
      </c>
      <c r="G153">
        <v>0.93188466360217304</v>
      </c>
      <c r="H153">
        <v>0.41036356038445398</v>
      </c>
      <c r="I153">
        <v>0.61839429850497296</v>
      </c>
      <c r="J153">
        <v>0.62651338875106999</v>
      </c>
      <c r="K153">
        <v>0.65717583771407195</v>
      </c>
      <c r="L153">
        <v>-3.5188202218676301E-2</v>
      </c>
      <c r="M153">
        <f>HARMEAN(D153,F153:F153, I153)</f>
        <v>0.77535295456724562</v>
      </c>
      <c r="N153">
        <f>0.6*TAN(3*(1-M153) - 1.5)</f>
        <v>-0.65089011665546159</v>
      </c>
      <c r="O153" s="83">
        <v>0</v>
      </c>
      <c r="P153">
        <v>317.52999999999997</v>
      </c>
      <c r="Q153">
        <v>318.63</v>
      </c>
      <c r="R153">
        <v>319.11</v>
      </c>
      <c r="S153">
        <v>320.01</v>
      </c>
      <c r="T153">
        <v>320.60000000000002</v>
      </c>
      <c r="U153">
        <v>320.77</v>
      </c>
      <c r="V153">
        <v>322.62</v>
      </c>
      <c r="W153" s="72">
        <v>326.93</v>
      </c>
      <c r="X153" s="68">
        <v>324.74</v>
      </c>
      <c r="Y153" s="68">
        <v>324.08999999999997</v>
      </c>
      <c r="Z153" s="68">
        <v>323.57</v>
      </c>
      <c r="AA153" s="68">
        <v>323.20999999999998</v>
      </c>
      <c r="AB153" s="68">
        <v>322.27999999999997</v>
      </c>
      <c r="AC153" s="68">
        <v>321.14999999999998</v>
      </c>
      <c r="AD153" s="76">
        <v>315.77999999999997</v>
      </c>
      <c r="AE153">
        <v>316.49</v>
      </c>
      <c r="AF153">
        <v>317.57</v>
      </c>
      <c r="AG153">
        <v>318.52999999999997</v>
      </c>
      <c r="AH153">
        <v>319.33999999999997</v>
      </c>
      <c r="AI153">
        <v>320.62</v>
      </c>
      <c r="AJ153">
        <v>321.68</v>
      </c>
      <c r="AK153" s="72">
        <v>326.26</v>
      </c>
      <c r="AL153">
        <v>325.68</v>
      </c>
      <c r="AM153">
        <v>325.19</v>
      </c>
      <c r="AN153">
        <v>324.68</v>
      </c>
      <c r="AO153">
        <v>322.81</v>
      </c>
      <c r="AP153">
        <v>321.77</v>
      </c>
      <c r="AQ153">
        <v>320.52999999999997</v>
      </c>
      <c r="AR153">
        <v>321.45</v>
      </c>
      <c r="AS153" s="87">
        <f>0.5 * (D153-MAX($D$3:$D$163))/(MIN($D$3:$D$163)-MAX($D$3:$D$163)) + 0.75</f>
        <v>0.79400484457004439</v>
      </c>
      <c r="AT153" s="17">
        <f>AZ153^N153</f>
        <v>0.7450646953186153</v>
      </c>
      <c r="AU153" s="17">
        <f>(AT153+AV153)/2</f>
        <v>0.72960132322332572</v>
      </c>
      <c r="AV153" s="17">
        <f>BD153^N153</f>
        <v>0.71413795112803613</v>
      </c>
      <c r="AW153" s="17">
        <f>PERCENTILE($K$2:$K$163, 0.05)</f>
        <v>8.5526163141549191E-2</v>
      </c>
      <c r="AX153" s="17">
        <f>PERCENTILE($K$2:$K$163, 0.95)</f>
        <v>0.95961795254787896</v>
      </c>
      <c r="AY153" s="17">
        <f>MIN(MAX(K153,AW153), AX153)</f>
        <v>0.65717583771407195</v>
      </c>
      <c r="AZ153" s="17">
        <f>AY153-$AY$164+1</f>
        <v>1.5716496745725228</v>
      </c>
      <c r="BA153" s="17">
        <f>PERCENTILE($L$2:$L$163, 0.02)</f>
        <v>-0.71261264336762919</v>
      </c>
      <c r="BB153" s="17">
        <f>PERCENTILE($L$2:$L$163, 0.98)</f>
        <v>1.6035625674371927</v>
      </c>
      <c r="BC153" s="17">
        <f>MIN(MAX(L153,BA153), BB153)</f>
        <v>-3.5188202218676301E-2</v>
      </c>
      <c r="BD153" s="17">
        <f>BC153-$BC$164 + 1</f>
        <v>1.6774244411489529</v>
      </c>
      <c r="BE153" s="1">
        <v>1</v>
      </c>
      <c r="BF153" s="15">
        <v>1</v>
      </c>
      <c r="BG153" s="15">
        <v>1</v>
      </c>
      <c r="BH153" s="16">
        <v>1</v>
      </c>
      <c r="BI153" s="12">
        <f>(AZ153^4)*AV153*BE153</f>
        <v>4.3571759819435849</v>
      </c>
      <c r="BJ153" s="12">
        <f>(BD153^4) *AT153*BF153</f>
        <v>5.8988296111460015</v>
      </c>
      <c r="BK153" s="12">
        <f>(BD153^4)*AU153*BG153*BH153</f>
        <v>5.7764029309167686</v>
      </c>
      <c r="BL153" s="12">
        <f>MIN(BI153, 0.05*BI$164)</f>
        <v>4.3571759819435849</v>
      </c>
      <c r="BM153" s="12">
        <f>MIN(BJ153, 0.05*BJ$164)</f>
        <v>5.8988296111460015</v>
      </c>
      <c r="BN153" s="12">
        <f>MIN(BK153, 0.05*BK$164)</f>
        <v>5.7764029309167686</v>
      </c>
      <c r="BO153" s="9">
        <f>BL153/$BL$164</f>
        <v>1.2085030383520349E-2</v>
      </c>
      <c r="BP153" s="9">
        <f>BM153/$BM$164</f>
        <v>2.2702889353156241E-3</v>
      </c>
      <c r="BQ153" s="45">
        <f>BN153/$BN$164</f>
        <v>1.6145812135150062E-3</v>
      </c>
      <c r="BR153" s="16">
        <f>O153</f>
        <v>0</v>
      </c>
      <c r="BS153" s="55">
        <v>1607</v>
      </c>
      <c r="BT153" s="10">
        <f>$D$170*BO153</f>
        <v>1266.81959416832</v>
      </c>
      <c r="BU153" s="14">
        <f>BT153-BS153</f>
        <v>-340.18040583167999</v>
      </c>
      <c r="BV153" s="94">
        <f>IF(BU153&gt;1, 1, 0)</f>
        <v>0</v>
      </c>
      <c r="BW153" s="81">
        <f>IF(O153&lt;=0,P153, IF(O153=1,Q153, IF(O153=2,R153, IF(O153=3,S153, IF(O153-4,T153, IF(O153=5, U153, V153))))))</f>
        <v>317.52999999999997</v>
      </c>
      <c r="BX153" s="41">
        <f>IF(O153&lt;=0,AD153, IF(O153=1,AE153, IF(O153=2,AF153, IF(O153=3,AG153, IF(O153=4,AH153, IF(O153=5, AI153, AJ153))))))</f>
        <v>315.77999999999997</v>
      </c>
      <c r="BY153" s="80">
        <f>IF(O153&gt;=0,W153, IF(O153=-1,X153, IF(O153=-2,Y153, IF(O153=-3,Z153, IF(O153=-4,AA153, IF(O153=-5, AB153, AC153))))))</f>
        <v>326.93</v>
      </c>
      <c r="BZ153" s="79">
        <f>IF(O153&gt;=0,AK153, IF(O153=-1,AL153, IF(O153=-2,AM153, IF(O153=-3,AN153, IF(O153=-4,AO153, IF(O153=-5, AP153, AQ153))))))</f>
        <v>326.26</v>
      </c>
      <c r="CA153" s="54">
        <f>IF(C153&gt;0, IF(BU153 &gt;0, BW153, BY153), IF(BU153&gt;0, BX153, BZ153))</f>
        <v>326.93</v>
      </c>
      <c r="CB153" s="1">
        <f>BU153/CA153</f>
        <v>-1.0405297948541889</v>
      </c>
      <c r="CC153" s="42">
        <f>BS153/BT153</f>
        <v>1.2685310579325322</v>
      </c>
      <c r="CD153" s="55">
        <v>0</v>
      </c>
      <c r="CE153" s="55">
        <v>1607</v>
      </c>
      <c r="CF153" s="55">
        <v>0</v>
      </c>
      <c r="CG153" s="6">
        <f>SUM(CD153:CF153)</f>
        <v>1607</v>
      </c>
      <c r="CH153" s="10">
        <f>BP153*$D$169</f>
        <v>328.43525372440348</v>
      </c>
      <c r="CI153" s="1">
        <f>CH153-CG153</f>
        <v>-1278.5647462755965</v>
      </c>
      <c r="CJ153" s="97">
        <f>IF(CI153&gt;1, 1, 0)</f>
        <v>0</v>
      </c>
      <c r="CK153" s="81">
        <f>IF(O153&lt;=0,Q153, IF(O153=1,R153, IF(O153=2,S153, IF(O153=3,T153, IF(O153=4,U153,V153)))))</f>
        <v>318.63</v>
      </c>
      <c r="CL153" s="41">
        <f>IF(O153&lt;=0,AE153, IF(O153=1,AF153, IF(O153=2,AG153, IF(O153=3,AH153, IF(O153=4,AI153,AJ153)))))</f>
        <v>316.49</v>
      </c>
      <c r="CM153" s="80">
        <f>IF(O153&gt;=0,X153, IF(O153=-1,Y153, IF(O153=-2,Z153, IF(O153=-3,AA153, IF(O153=-4,AB153, AC153)))))</f>
        <v>324.74</v>
      </c>
      <c r="CN153" s="79">
        <f>IF(O153&gt;=0,AL153, IF(O153=-1,AM153, IF(O153=-2,AN153, IF(O153=-3,AO153, IF(O153=-4,AP153, AQ153)))))</f>
        <v>325.68</v>
      </c>
      <c r="CO153" s="54">
        <f>IF(C153&gt;0, IF(CI153 &gt;0, CK153, CM153), IF(CI153&gt;0, CL153, CN153))</f>
        <v>324.74</v>
      </c>
      <c r="CP153" s="1">
        <f>CI153/CO153</f>
        <v>-3.9371951292590888</v>
      </c>
      <c r="CQ153" s="42">
        <f>CG153/CH153</f>
        <v>4.8928974029945804</v>
      </c>
      <c r="CR153" s="11">
        <f>BS153+CG153+CT153</f>
        <v>3214</v>
      </c>
      <c r="CS153" s="47">
        <f>BT153+CH153+CU153</f>
        <v>1607.3204195515755</v>
      </c>
      <c r="CT153" s="55">
        <v>0</v>
      </c>
      <c r="CU153" s="10">
        <f>BQ153*$D$172</f>
        <v>12.065571658852019</v>
      </c>
      <c r="CV153" s="30">
        <f>CU153-CT153</f>
        <v>12.065571658852019</v>
      </c>
      <c r="CW153" s="97">
        <f>IF(CV153&gt;1, 1, 0)</f>
        <v>1</v>
      </c>
      <c r="CX153" s="81">
        <f>IF(O153&lt;=0,R153, IF(O153=1,S153, IF(O153=2,T153, IF(O153=3,U153, V153))))</f>
        <v>319.11</v>
      </c>
      <c r="CY153" s="41">
        <f>IF(O153&lt;=0,AF153, IF(O153=1,AG153, IF(O153=2,AH153, IF(O153=3,AI153, AJ153))))</f>
        <v>317.57</v>
      </c>
      <c r="CZ153" s="80">
        <f>IF(O153&gt;=0,Y153, IF(O153=-1,Z153, IF(O153=-2,AA153, IF(O153=-3,AB153,  AC153))))</f>
        <v>324.08999999999997</v>
      </c>
      <c r="DA153" s="79">
        <f>IF(O153&gt;=0,AM153, IF(O153=-1,AN153, IF(O153=-2,AO153, IF(O153=-3,AP153, AQ153))))</f>
        <v>325.19</v>
      </c>
      <c r="DB153" s="54">
        <f>IF(C153&gt;0, IF(CV153 &gt;0, CX153, CZ153), IF(CV153&gt;0, CY153, DA153))</f>
        <v>319.11</v>
      </c>
      <c r="DC153" s="43">
        <f>CV153/DB153</f>
        <v>3.7810070693027539E-2</v>
      </c>
      <c r="DD153" s="44">
        <v>0</v>
      </c>
      <c r="DE153" s="10">
        <f>BQ153*$DD$167</f>
        <v>7.4713776906678797</v>
      </c>
      <c r="DF153" s="30">
        <f>DE153-DD153</f>
        <v>7.4713776906678797</v>
      </c>
      <c r="DG153" s="34">
        <f>DF153*(DF153&lt;&gt;0)</f>
        <v>7.4713776906678797</v>
      </c>
      <c r="DH153" s="21">
        <f>DG153/$DG$164</f>
        <v>1.6145812135150072E-3</v>
      </c>
      <c r="DI153" s="89">
        <f>DH153 * $DF$164</f>
        <v>7.4713776906678797</v>
      </c>
      <c r="DJ153" s="91">
        <f>DB153</f>
        <v>319.11</v>
      </c>
      <c r="DK153" s="43">
        <f>DI153/DJ153</f>
        <v>2.3413173171219579E-2</v>
      </c>
      <c r="DL153" s="16">
        <f>O153</f>
        <v>0</v>
      </c>
      <c r="DM153" s="53">
        <f>CR153+CT153</f>
        <v>3214</v>
      </c>
      <c r="DN153">
        <f>E153/$E$164</f>
        <v>1.7764000492370327E-3</v>
      </c>
      <c r="DO153">
        <f>MAX(0,K153)</f>
        <v>0.65717583771407195</v>
      </c>
      <c r="DP153">
        <f>DO153/$DO$164</f>
        <v>7.1542893672387588E-3</v>
      </c>
      <c r="DQ153">
        <f>DN153*DP153*BF153</f>
        <v>1.270887998421891E-5</v>
      </c>
      <c r="DR153">
        <f>DQ153/$DQ$164</f>
        <v>3.40648344963802E-3</v>
      </c>
      <c r="DS153" s="1">
        <f>$DS$166*DR153</f>
        <v>270.32910616459776</v>
      </c>
      <c r="DT153" s="55">
        <v>321</v>
      </c>
      <c r="DU153" s="1">
        <f>DS153-DT153</f>
        <v>-50.670893835402239</v>
      </c>
      <c r="DV153">
        <f>DT153/DS153</f>
        <v>1.1874415025237786</v>
      </c>
    </row>
    <row r="154" spans="1:126" x14ac:dyDescent="0.2">
      <c r="A154" s="25" t="s">
        <v>189</v>
      </c>
      <c r="B154">
        <v>1</v>
      </c>
      <c r="C154">
        <v>1</v>
      </c>
      <c r="D154">
        <v>0.76747902516979605</v>
      </c>
      <c r="E154">
        <v>0.23252097483020301</v>
      </c>
      <c r="F154">
        <v>0.85441527446300702</v>
      </c>
      <c r="G154">
        <v>6.8115336397826895E-2</v>
      </c>
      <c r="H154">
        <v>0.68825741746761304</v>
      </c>
      <c r="I154">
        <v>0.21651994254365101</v>
      </c>
      <c r="J154">
        <v>0.43011387577611099</v>
      </c>
      <c r="K154">
        <v>0.66135570055319404</v>
      </c>
      <c r="L154">
        <v>0.31172226325809299</v>
      </c>
      <c r="M154">
        <f>HARMEAN(D154,F154:F154, I154)</f>
        <v>0.42301956964774595</v>
      </c>
      <c r="N154">
        <f>0.6*TAN(3*(1-M154) - 1.5)</f>
        <v>0.14108188625288143</v>
      </c>
      <c r="O154" s="83">
        <v>0</v>
      </c>
      <c r="P154">
        <v>0.59</v>
      </c>
      <c r="Q154">
        <v>0.59</v>
      </c>
      <c r="R154">
        <v>0.6</v>
      </c>
      <c r="S154">
        <v>0.61</v>
      </c>
      <c r="T154">
        <v>0.63</v>
      </c>
      <c r="U154">
        <v>0.64</v>
      </c>
      <c r="V154">
        <v>0.65</v>
      </c>
      <c r="W154" s="72">
        <v>0.72</v>
      </c>
      <c r="X154" s="68">
        <v>0.7</v>
      </c>
      <c r="Y154" s="68">
        <v>0.68</v>
      </c>
      <c r="Z154" s="68">
        <v>0.67</v>
      </c>
      <c r="AA154" s="68">
        <v>0.66</v>
      </c>
      <c r="AB154" s="68">
        <v>0.65</v>
      </c>
      <c r="AC154" s="68">
        <v>0.64</v>
      </c>
      <c r="AD154" s="76">
        <v>0.56999999999999995</v>
      </c>
      <c r="AE154">
        <v>0.57999999999999996</v>
      </c>
      <c r="AF154">
        <v>0.6</v>
      </c>
      <c r="AG154">
        <v>0.6</v>
      </c>
      <c r="AH154">
        <v>0.61</v>
      </c>
      <c r="AI154">
        <v>0.63</v>
      </c>
      <c r="AJ154">
        <v>0.64</v>
      </c>
      <c r="AK154" s="72">
        <v>0.72</v>
      </c>
      <c r="AL154">
        <v>0.69</v>
      </c>
      <c r="AM154">
        <v>0.68</v>
      </c>
      <c r="AN154">
        <v>0.68</v>
      </c>
      <c r="AO154">
        <v>0.66</v>
      </c>
      <c r="AP154">
        <v>0.65</v>
      </c>
      <c r="AQ154">
        <v>0.64</v>
      </c>
      <c r="AR154">
        <v>0.64</v>
      </c>
      <c r="AS154" s="87">
        <f>0.5 * (D154-MAX($D$3:$D$163))/(MIN($D$3:$D$163)-MAX($D$3:$D$163)) + 0.75</f>
        <v>0.86748082357690759</v>
      </c>
      <c r="AT154" s="17">
        <f>AZ154^N154</f>
        <v>1.0662645626711602</v>
      </c>
      <c r="AU154" s="17">
        <f>(AT154+AV154)/2</f>
        <v>1.0854397269649407</v>
      </c>
      <c r="AV154" s="17">
        <f>BD154^N154</f>
        <v>1.1046148912587215</v>
      </c>
      <c r="AW154" s="17">
        <f>PERCENTILE($K$2:$K$163, 0.05)</f>
        <v>8.5526163141549191E-2</v>
      </c>
      <c r="AX154" s="17">
        <f>PERCENTILE($K$2:$K$163, 0.95)</f>
        <v>0.95961795254787896</v>
      </c>
      <c r="AY154" s="17">
        <f>MIN(MAX(K154,AW154), AX154)</f>
        <v>0.66135570055319404</v>
      </c>
      <c r="AZ154" s="17">
        <f>AY154-$AY$164+1</f>
        <v>1.5758295374116449</v>
      </c>
      <c r="BA154" s="17">
        <f>PERCENTILE($L$2:$L$163, 0.02)</f>
        <v>-0.71261264336762919</v>
      </c>
      <c r="BB154" s="17">
        <f>PERCENTILE($L$2:$L$163, 0.98)</f>
        <v>1.6035625674371927</v>
      </c>
      <c r="BC154" s="17">
        <f>MIN(MAX(L154,BA154), BB154)</f>
        <v>0.31172226325809299</v>
      </c>
      <c r="BD154" s="17">
        <f>BC154-$BC$164 + 1</f>
        <v>2.0243349066257221</v>
      </c>
      <c r="BE154" s="1">
        <v>0</v>
      </c>
      <c r="BF154" s="49">
        <v>0</v>
      </c>
      <c r="BG154" s="49">
        <v>0</v>
      </c>
      <c r="BH154" s="16">
        <v>1</v>
      </c>
      <c r="BI154" s="12">
        <f>(AZ154^4)*AV154*BE154</f>
        <v>0</v>
      </c>
      <c r="BJ154" s="12">
        <f>(BD154^4) *AT154*BF154</f>
        <v>0</v>
      </c>
      <c r="BK154" s="12">
        <f>(BD154^4)*AU154*BG154*BH154</f>
        <v>0</v>
      </c>
      <c r="BL154" s="12">
        <f>MIN(BI154, 0.05*BI$164)</f>
        <v>0</v>
      </c>
      <c r="BM154" s="12">
        <f>MIN(BJ154, 0.05*BJ$164)</f>
        <v>0</v>
      </c>
      <c r="BN154" s="12">
        <f>MIN(BK154, 0.05*BK$164)</f>
        <v>0</v>
      </c>
      <c r="BO154" s="9">
        <f>BL154/$BL$164</f>
        <v>0</v>
      </c>
      <c r="BP154" s="9">
        <f>BM154/$BM$164</f>
        <v>0</v>
      </c>
      <c r="BQ154" s="45">
        <f>BN154/$BN$164</f>
        <v>0</v>
      </c>
      <c r="BR154" s="16">
        <f>O154</f>
        <v>0</v>
      </c>
      <c r="BS154" s="55">
        <v>0</v>
      </c>
      <c r="BT154" s="10">
        <f>$D$170*BO154</f>
        <v>0</v>
      </c>
      <c r="BU154" s="14">
        <f>BT154-BS154</f>
        <v>0</v>
      </c>
      <c r="BV154" s="94">
        <f>IF(BU154&gt;1, 1, 0)</f>
        <v>0</v>
      </c>
      <c r="BW154" s="81">
        <f>IF(O154&lt;=0,P154, IF(O154=1,Q154, IF(O154=2,R154, IF(O154=3,S154, IF(O154-4,T154, IF(O154=5, U154, V154))))))</f>
        <v>0.59</v>
      </c>
      <c r="BX154" s="41">
        <f>IF(O154&lt;=0,AD154, IF(O154=1,AE154, IF(O154=2,AF154, IF(O154=3,AG154, IF(O154=4,AH154, IF(O154=5, AI154, AJ154))))))</f>
        <v>0.56999999999999995</v>
      </c>
      <c r="BY154" s="80">
        <f>IF(O154&gt;=0,W154, IF(O154=-1,X154, IF(O154=-2,Y154, IF(O154=-3,Z154, IF(O154=-4,AA154, IF(O154=-5, AB154, AC154))))))</f>
        <v>0.72</v>
      </c>
      <c r="BZ154" s="79">
        <f>IF(O154&gt;=0,AK154, IF(O154=-1,AL154, IF(O154=-2,AM154, IF(O154=-3,AN154, IF(O154=-4,AO154, IF(O154=-5, AP154, AQ154))))))</f>
        <v>0.72</v>
      </c>
      <c r="CA154" s="54">
        <f>IF(C154&gt;0, IF(BU154 &gt;0, BW154, BY154), IF(BU154&gt;0, BX154, BZ154))</f>
        <v>0.72</v>
      </c>
      <c r="CB154" s="1">
        <f>BU154/CA154</f>
        <v>0</v>
      </c>
      <c r="CC154" s="42" t="e">
        <f>BS154/BT154</f>
        <v>#DIV/0!</v>
      </c>
      <c r="CD154" s="55">
        <v>0</v>
      </c>
      <c r="CE154" s="55">
        <v>684</v>
      </c>
      <c r="CF154" s="55">
        <v>0</v>
      </c>
      <c r="CG154" s="6">
        <f>SUM(CD154:CF154)</f>
        <v>684</v>
      </c>
      <c r="CH154" s="10">
        <f>BP154*$D$169</f>
        <v>0</v>
      </c>
      <c r="CI154" s="1">
        <f>CH154-CG154</f>
        <v>-684</v>
      </c>
      <c r="CJ154" s="97">
        <f>IF(CI154&gt;1, 1, 0)</f>
        <v>0</v>
      </c>
      <c r="CK154" s="81">
        <f>IF(O154&lt;=0,Q154, IF(O154=1,R154, IF(O154=2,S154, IF(O154=3,T154, IF(O154=4,U154,V154)))))</f>
        <v>0.59</v>
      </c>
      <c r="CL154" s="41">
        <f>IF(O154&lt;=0,AE154, IF(O154=1,AF154, IF(O154=2,AG154, IF(O154=3,AH154, IF(O154=4,AI154,AJ154)))))</f>
        <v>0.57999999999999996</v>
      </c>
      <c r="CM154" s="80">
        <f>IF(O154&gt;=0,X154, IF(O154=-1,Y154, IF(O154=-2,Z154, IF(O154=-3,AA154, IF(O154=-4,AB154, AC154)))))</f>
        <v>0.7</v>
      </c>
      <c r="CN154" s="79">
        <f>IF(O154&gt;=0,AL154, IF(O154=-1,AM154, IF(O154=-2,AN154, IF(O154=-3,AO154, IF(O154=-4,AP154, AQ154)))))</f>
        <v>0.69</v>
      </c>
      <c r="CO154" s="54">
        <f>IF(C154&gt;0, IF(CI154 &gt;0, CK154, CM154), IF(CI154&gt;0, CL154, CN154))</f>
        <v>0.7</v>
      </c>
      <c r="CP154" s="1">
        <f>CI154/CO154</f>
        <v>-977.14285714285722</v>
      </c>
      <c r="CQ154" s="42" t="e">
        <f>CG154/CH154</f>
        <v>#DIV/0!</v>
      </c>
      <c r="CR154" s="11">
        <f>BS154+CG154+CT154</f>
        <v>747</v>
      </c>
      <c r="CS154" s="47">
        <f>BT154+CH154+CU154</f>
        <v>0</v>
      </c>
      <c r="CT154" s="55">
        <v>63</v>
      </c>
      <c r="CU154" s="10">
        <f>BQ154*$D$172</f>
        <v>0</v>
      </c>
      <c r="CV154" s="30">
        <f>CU154-CT154</f>
        <v>-63</v>
      </c>
      <c r="CW154" s="97">
        <f>IF(CV154&gt;1, 1, 0)</f>
        <v>0</v>
      </c>
      <c r="CX154" s="81">
        <f>IF(O154&lt;=0,R154, IF(O154=1,S154, IF(O154=2,T154, IF(O154=3,U154, V154))))</f>
        <v>0.6</v>
      </c>
      <c r="CY154" s="41">
        <f>IF(O154&lt;=0,AF154, IF(O154=1,AG154, IF(O154=2,AH154, IF(O154=3,AI154, AJ154))))</f>
        <v>0.6</v>
      </c>
      <c r="CZ154" s="80">
        <f>IF(O154&gt;=0,Y154, IF(O154=-1,Z154, IF(O154=-2,AA154, IF(O154=-3,AB154,  AC154))))</f>
        <v>0.68</v>
      </c>
      <c r="DA154" s="79">
        <f>IF(O154&gt;=0,AM154, IF(O154=-1,AN154, IF(O154=-2,AO154, IF(O154=-3,AP154, AQ154))))</f>
        <v>0.68</v>
      </c>
      <c r="DB154" s="54">
        <f>IF(C154&gt;0, IF(CV154 &gt;0, CX154, CZ154), IF(CV154&gt;0, CY154, DA154))</f>
        <v>0.68</v>
      </c>
      <c r="DC154" s="43">
        <f>CV154/DB154</f>
        <v>-92.647058823529406</v>
      </c>
      <c r="DD154" s="44">
        <v>0</v>
      </c>
      <c r="DE154" s="10">
        <f>BQ154*$DD$167</f>
        <v>0</v>
      </c>
      <c r="DF154" s="30">
        <f>DE154-DD154</f>
        <v>0</v>
      </c>
      <c r="DG154" s="34">
        <f>DF154*(DF154&lt;&gt;0)</f>
        <v>0</v>
      </c>
      <c r="DH154" s="21">
        <f>DG154/$DG$164</f>
        <v>0</v>
      </c>
      <c r="DI154" s="89">
        <f>DH154 * $DF$164</f>
        <v>0</v>
      </c>
      <c r="DJ154" s="91">
        <f>DB154</f>
        <v>0.68</v>
      </c>
      <c r="DK154" s="43">
        <f>DI154/DJ154</f>
        <v>0</v>
      </c>
      <c r="DL154" s="16">
        <f>O154</f>
        <v>0</v>
      </c>
      <c r="DM154" s="53">
        <f>CR154+CT154</f>
        <v>810</v>
      </c>
      <c r="DN154">
        <f>E154/$E$164</f>
        <v>4.7424992140181182E-3</v>
      </c>
      <c r="DO154">
        <f>MAX(0,K154)</f>
        <v>0.66135570055319404</v>
      </c>
      <c r="DP154">
        <f>DO154/$DO$164</f>
        <v>7.1997930917373125E-3</v>
      </c>
      <c r="DQ154">
        <f>DN154*DP154*BF154</f>
        <v>0</v>
      </c>
      <c r="DR154">
        <f>DQ154/$DQ$164</f>
        <v>0</v>
      </c>
      <c r="DS154" s="1">
        <f>$DS$166*DR154</f>
        <v>0</v>
      </c>
      <c r="DT154" s="55">
        <v>0</v>
      </c>
      <c r="DU154" s="1">
        <f>DS154-DT154</f>
        <v>0</v>
      </c>
      <c r="DV154" t="e">
        <f>DT154/DS154</f>
        <v>#DIV/0!</v>
      </c>
    </row>
    <row r="155" spans="1:126" x14ac:dyDescent="0.2">
      <c r="A155" s="25" t="s">
        <v>293</v>
      </c>
      <c r="B155">
        <v>1</v>
      </c>
      <c r="C155">
        <v>1</v>
      </c>
      <c r="D155">
        <v>0.862165401518178</v>
      </c>
      <c r="E155">
        <v>0.137834598481821</v>
      </c>
      <c r="F155">
        <v>0.98212157330154903</v>
      </c>
      <c r="G155">
        <v>0.29502716255745898</v>
      </c>
      <c r="H155">
        <v>0.47806101128290801</v>
      </c>
      <c r="I155">
        <v>0.37555423534843202</v>
      </c>
      <c r="J155">
        <v>0.458067350309254</v>
      </c>
      <c r="K155">
        <v>0.59979545004783097</v>
      </c>
      <c r="L155">
        <v>1.46122631136409</v>
      </c>
      <c r="M155">
        <f>HARMEAN(D155,F155:F155, I155)</f>
        <v>0.61973158591806488</v>
      </c>
      <c r="N155">
        <f>0.6*TAN(3*(1-M155) - 1.5)</f>
        <v>-0.22529028105321688</v>
      </c>
      <c r="O155" s="83">
        <v>0</v>
      </c>
      <c r="P155">
        <v>92.59</v>
      </c>
      <c r="Q155">
        <v>92.7</v>
      </c>
      <c r="R155">
        <v>93.42</v>
      </c>
      <c r="S155">
        <v>93.71</v>
      </c>
      <c r="T155">
        <v>94.31</v>
      </c>
      <c r="U155">
        <v>94.47</v>
      </c>
      <c r="V155">
        <v>94.58</v>
      </c>
      <c r="W155" s="72">
        <v>96.79</v>
      </c>
      <c r="X155" s="68">
        <v>96.55</v>
      </c>
      <c r="Y155" s="68">
        <v>96.31</v>
      </c>
      <c r="Z155" s="68">
        <v>95.37</v>
      </c>
      <c r="AA155" s="68">
        <v>94.72</v>
      </c>
      <c r="AB155" s="68">
        <v>94.44</v>
      </c>
      <c r="AC155" s="68">
        <v>93.71</v>
      </c>
      <c r="AD155" s="76">
        <v>91.89</v>
      </c>
      <c r="AE155">
        <v>92.74</v>
      </c>
      <c r="AF155">
        <v>93.54</v>
      </c>
      <c r="AG155">
        <v>93.71</v>
      </c>
      <c r="AH155">
        <v>94.14</v>
      </c>
      <c r="AI155">
        <v>94.38</v>
      </c>
      <c r="AJ155">
        <v>95.71</v>
      </c>
      <c r="AK155" s="72">
        <v>96.7</v>
      </c>
      <c r="AL155">
        <v>96.19</v>
      </c>
      <c r="AM155">
        <v>95.68</v>
      </c>
      <c r="AN155">
        <v>95.13</v>
      </c>
      <c r="AO155">
        <v>94.49</v>
      </c>
      <c r="AP155">
        <v>94.17</v>
      </c>
      <c r="AQ155">
        <v>93.16</v>
      </c>
      <c r="AR155">
        <v>94.52</v>
      </c>
      <c r="AS155" s="87">
        <f>0.5 * (D155-MAX($D$3:$D$163))/(MIN($D$3:$D$163)-MAX($D$3:$D$163)) + 0.75</f>
        <v>0.81964069438837317</v>
      </c>
      <c r="AT155" s="17">
        <f>AZ155^N155</f>
        <v>0.91075589262974055</v>
      </c>
      <c r="AU155" s="17">
        <f>(AT155+AV155)/2</f>
        <v>0.84082772828116759</v>
      </c>
      <c r="AV155" s="17">
        <f>BD155^N155</f>
        <v>0.77089956393259473</v>
      </c>
      <c r="AW155" s="17">
        <f>PERCENTILE($K$2:$K$163, 0.05)</f>
        <v>8.5526163141549191E-2</v>
      </c>
      <c r="AX155" s="17">
        <f>PERCENTILE($K$2:$K$163, 0.95)</f>
        <v>0.95961795254787896</v>
      </c>
      <c r="AY155" s="17">
        <f>MIN(MAX(K155,AW155), AX155)</f>
        <v>0.59979545004783097</v>
      </c>
      <c r="AZ155" s="17">
        <f>AY155-$AY$164+1</f>
        <v>1.5142692869062819</v>
      </c>
      <c r="BA155" s="17">
        <f>PERCENTILE($L$2:$L$163, 0.02)</f>
        <v>-0.71261264336762919</v>
      </c>
      <c r="BB155" s="17">
        <f>PERCENTILE($L$2:$L$163, 0.98)</f>
        <v>1.6035625674371927</v>
      </c>
      <c r="BC155" s="17">
        <f>MIN(MAX(L155,BA155), BB155)</f>
        <v>1.46122631136409</v>
      </c>
      <c r="BD155" s="17">
        <f>BC155-$BC$164 + 1</f>
        <v>3.1738389547317194</v>
      </c>
      <c r="BE155" s="1">
        <v>0</v>
      </c>
      <c r="BF155" s="50">
        <v>0.5</v>
      </c>
      <c r="BG155" s="15">
        <v>1</v>
      </c>
      <c r="BH155" s="16">
        <v>1</v>
      </c>
      <c r="BI155" s="12">
        <f>(AZ155^4)*AV155*BE155</f>
        <v>0</v>
      </c>
      <c r="BJ155" s="12">
        <f>(BD155^4) *AT155*BF155</f>
        <v>46.207400723477598</v>
      </c>
      <c r="BK155" s="12">
        <f>(BD155^4)*AU155*BG155*BH155</f>
        <v>85.31915981990656</v>
      </c>
      <c r="BL155" s="12">
        <f>MIN(BI155, 0.05*BI$164)</f>
        <v>0</v>
      </c>
      <c r="BM155" s="12">
        <f>MIN(BJ155, 0.05*BJ$164)</f>
        <v>46.207400723477598</v>
      </c>
      <c r="BN155" s="12">
        <f>MIN(BK155, 0.05*BK$164)</f>
        <v>85.31915981990656</v>
      </c>
      <c r="BO155" s="9">
        <f>BL155/$BL$164</f>
        <v>0</v>
      </c>
      <c r="BP155" s="9">
        <f>BM155/$BM$164</f>
        <v>1.7783892315517483E-2</v>
      </c>
      <c r="BQ155" s="45">
        <f>BN155/$BN$164</f>
        <v>2.384783649021564E-2</v>
      </c>
      <c r="BR155" s="16">
        <f>O155</f>
        <v>0</v>
      </c>
      <c r="BS155" s="55">
        <v>0</v>
      </c>
      <c r="BT155" s="10">
        <f>$D$170*BO155</f>
        <v>0</v>
      </c>
      <c r="BU155" s="14">
        <f>BT155-BS155</f>
        <v>0</v>
      </c>
      <c r="BV155" s="94">
        <f>IF(BU155&gt;1, 1, 0)</f>
        <v>0</v>
      </c>
      <c r="BW155" s="81">
        <f>IF(O155&lt;=0,P155, IF(O155=1,Q155, IF(O155=2,R155, IF(O155=3,S155, IF(O155-4,T155, IF(O155=5, U155, V155))))))</f>
        <v>92.59</v>
      </c>
      <c r="BX155" s="41">
        <f>IF(O155&lt;=0,AD155, IF(O155=1,AE155, IF(O155=2,AF155, IF(O155=3,AG155, IF(O155=4,AH155, IF(O155=5, AI155, AJ155))))))</f>
        <v>91.89</v>
      </c>
      <c r="BY155" s="80">
        <f>IF(O155&gt;=0,W155, IF(O155=-1,X155, IF(O155=-2,Y155, IF(O155=-3,Z155, IF(O155=-4,AA155, IF(O155=-5, AB155, AC155))))))</f>
        <v>96.79</v>
      </c>
      <c r="BZ155" s="79">
        <f>IF(O155&gt;=0,AK155, IF(O155=-1,AL155, IF(O155=-2,AM155, IF(O155=-3,AN155, IF(O155=-4,AO155, IF(O155=-5, AP155, AQ155))))))</f>
        <v>96.7</v>
      </c>
      <c r="CA155" s="54">
        <f>IF(C155&gt;0, IF(BU155 &gt;0, BW155, BY155), IF(BU155&gt;0, BX155, BZ155))</f>
        <v>96.79</v>
      </c>
      <c r="CB155" s="1">
        <f>BU155/CA155</f>
        <v>0</v>
      </c>
      <c r="CC155" s="42" t="e">
        <f>BS155/BT155</f>
        <v>#DIV/0!</v>
      </c>
      <c r="CD155" s="55">
        <v>0</v>
      </c>
      <c r="CE155" s="55">
        <v>0</v>
      </c>
      <c r="CF155" s="55">
        <v>0</v>
      </c>
      <c r="CG155" s="6">
        <f>SUM(CD155:CF155)</f>
        <v>0</v>
      </c>
      <c r="CH155" s="10">
        <f>BP155*$D$169</f>
        <v>2572.7373701191195</v>
      </c>
      <c r="CI155" s="1">
        <f>CH155-CG155</f>
        <v>2572.7373701191195</v>
      </c>
      <c r="CJ155" s="97">
        <f>IF(CI155&gt;1, 1, 0)</f>
        <v>1</v>
      </c>
      <c r="CK155" s="81">
        <f>IF(O155&lt;=0,Q155, IF(O155=1,R155, IF(O155=2,S155, IF(O155=3,T155, IF(O155=4,U155,V155)))))</f>
        <v>92.7</v>
      </c>
      <c r="CL155" s="41">
        <f>IF(O155&lt;=0,AE155, IF(O155=1,AF155, IF(O155=2,AG155, IF(O155=3,AH155, IF(O155=4,AI155,AJ155)))))</f>
        <v>92.74</v>
      </c>
      <c r="CM155" s="80">
        <f>IF(O155&gt;=0,X155, IF(O155=-1,Y155, IF(O155=-2,Z155, IF(O155=-3,AA155, IF(O155=-4,AB155, AC155)))))</f>
        <v>96.55</v>
      </c>
      <c r="CN155" s="79">
        <f>IF(O155&gt;=0,AL155, IF(O155=-1,AM155, IF(O155=-2,AN155, IF(O155=-3,AO155, IF(O155=-4,AP155, AQ155)))))</f>
        <v>96.19</v>
      </c>
      <c r="CO155" s="54">
        <f>IF(C155&gt;0, IF(CI155 &gt;0, CK155, CM155), IF(CI155&gt;0, CL155, CN155))</f>
        <v>92.7</v>
      </c>
      <c r="CP155" s="1">
        <f>CI155/CO155</f>
        <v>27.75336968844789</v>
      </c>
      <c r="CQ155" s="42">
        <f>CG155/CH155</f>
        <v>0</v>
      </c>
      <c r="CR155" s="11">
        <f>BS155+CG155+CT155</f>
        <v>0</v>
      </c>
      <c r="CS155" s="47">
        <f>BT155+CH155+CU155</f>
        <v>2750.9493904701221</v>
      </c>
      <c r="CT155" s="55">
        <v>0</v>
      </c>
      <c r="CU155" s="10">
        <f>BQ155*$D$172</f>
        <v>178.21202035100265</v>
      </c>
      <c r="CV155" s="30">
        <f>CU155-CT155</f>
        <v>178.21202035100265</v>
      </c>
      <c r="CW155" s="97">
        <f>IF(CV155&gt;1, 1, 0)</f>
        <v>1</v>
      </c>
      <c r="CX155" s="81">
        <f>IF(O155&lt;=0,R155, IF(O155=1,S155, IF(O155=2,T155, IF(O155=3,U155, V155))))</f>
        <v>93.42</v>
      </c>
      <c r="CY155" s="41">
        <f>IF(O155&lt;=0,AF155, IF(O155=1,AG155, IF(O155=2,AH155, IF(O155=3,AI155, AJ155))))</f>
        <v>93.54</v>
      </c>
      <c r="CZ155" s="80">
        <f>IF(O155&gt;=0,Y155, IF(O155=-1,Z155, IF(O155=-2,AA155, IF(O155=-3,AB155,  AC155))))</f>
        <v>96.31</v>
      </c>
      <c r="DA155" s="79">
        <f>IF(O155&gt;=0,AM155, IF(O155=-1,AN155, IF(O155=-2,AO155, IF(O155=-3,AP155, AQ155))))</f>
        <v>95.68</v>
      </c>
      <c r="DB155" s="54">
        <f>IF(C155&gt;0, IF(CV155 &gt;0, CX155, CZ155), IF(CV155&gt;0, CY155, DA155))</f>
        <v>93.42</v>
      </c>
      <c r="DC155" s="43">
        <f>CV155/DB155</f>
        <v>1.9076431208627986</v>
      </c>
      <c r="DD155" s="44">
        <v>0</v>
      </c>
      <c r="DE155" s="10">
        <f>BQ155*$DD$167</f>
        <v>110.35443248828345</v>
      </c>
      <c r="DF155" s="30">
        <f>DE155-DD155</f>
        <v>110.35443248828345</v>
      </c>
      <c r="DG155" s="34">
        <f>DF155*(DF155&lt;&gt;0)</f>
        <v>110.35443248828345</v>
      </c>
      <c r="DH155" s="21">
        <f>DG155/$DG$164</f>
        <v>2.3847836490215654E-2</v>
      </c>
      <c r="DI155" s="89">
        <f>DH155 * $DF$164</f>
        <v>110.35443248828345</v>
      </c>
      <c r="DJ155" s="91">
        <f>DB155</f>
        <v>93.42</v>
      </c>
      <c r="DK155" s="43">
        <f>DI155/DJ155</f>
        <v>1.1812720240664039</v>
      </c>
      <c r="DL155" s="16">
        <f>O155</f>
        <v>0</v>
      </c>
      <c r="DM155" s="53">
        <f>CR155+CT155</f>
        <v>0</v>
      </c>
      <c r="DN155">
        <f>E155/$E$164</f>
        <v>2.8112753072787738E-3</v>
      </c>
      <c r="DO155">
        <f>MAX(0,K155)</f>
        <v>0.59979545004783097</v>
      </c>
      <c r="DP155">
        <f>DO155/$DO$164</f>
        <v>6.5296226132135812E-3</v>
      </c>
      <c r="DQ155">
        <f>DN155*DP155*BF155</f>
        <v>9.1782834091882202E-6</v>
      </c>
      <c r="DR155">
        <f>DQ155/$DQ$164</f>
        <v>2.4601436608348366E-3</v>
      </c>
      <c r="DS155" s="1">
        <f>$DS$166*DR155</f>
        <v>195.2301975636054</v>
      </c>
      <c r="DT155" s="55">
        <v>0</v>
      </c>
      <c r="DU155" s="1">
        <f>DS155-DT155</f>
        <v>195.2301975636054</v>
      </c>
      <c r="DV155">
        <f>DT155/DS155</f>
        <v>0</v>
      </c>
    </row>
    <row r="156" spans="1:126" x14ac:dyDescent="0.2">
      <c r="A156" s="25" t="s">
        <v>190</v>
      </c>
      <c r="B156">
        <v>1</v>
      </c>
      <c r="C156">
        <v>1</v>
      </c>
      <c r="D156">
        <v>0.87415101877746704</v>
      </c>
      <c r="E156">
        <v>0.12584898122253199</v>
      </c>
      <c r="F156">
        <v>0.89789431863329305</v>
      </c>
      <c r="G156">
        <v>0.32323443376514799</v>
      </c>
      <c r="H156">
        <v>0.58169661512745496</v>
      </c>
      <c r="I156">
        <v>0.43361777640431898</v>
      </c>
      <c r="J156">
        <v>0.47625317286172097</v>
      </c>
      <c r="K156">
        <v>0.53744863837321899</v>
      </c>
      <c r="L156">
        <v>-4.9721741483234501E-2</v>
      </c>
      <c r="M156">
        <f>HARMEAN(D156,F156:F156, I156)</f>
        <v>0.65733795672106121</v>
      </c>
      <c r="N156">
        <f>0.6*TAN(3*(1-M156) - 1.5)</f>
        <v>-0.30630120163785896</v>
      </c>
      <c r="O156" s="83">
        <v>0</v>
      </c>
      <c r="P156">
        <v>2.1</v>
      </c>
      <c r="Q156">
        <v>2.13</v>
      </c>
      <c r="R156">
        <v>2.14</v>
      </c>
      <c r="S156">
        <v>2.15</v>
      </c>
      <c r="T156">
        <v>2.17</v>
      </c>
      <c r="U156">
        <v>2.19</v>
      </c>
      <c r="V156">
        <v>2.21</v>
      </c>
      <c r="W156" s="72">
        <v>2.35</v>
      </c>
      <c r="X156" s="68">
        <v>2.33</v>
      </c>
      <c r="Y156" s="68">
        <v>2.31</v>
      </c>
      <c r="Z156" s="68">
        <v>2.2799999999999998</v>
      </c>
      <c r="AA156" s="68">
        <v>2.2599999999999998</v>
      </c>
      <c r="AB156" s="68">
        <v>2.2200000000000002</v>
      </c>
      <c r="AC156" s="68">
        <v>2.2000000000000002</v>
      </c>
      <c r="AD156" s="76">
        <v>2.13</v>
      </c>
      <c r="AE156">
        <v>2.15</v>
      </c>
      <c r="AF156">
        <v>2.15</v>
      </c>
      <c r="AG156">
        <v>2.17</v>
      </c>
      <c r="AH156">
        <v>2.1800000000000002</v>
      </c>
      <c r="AI156">
        <v>2.21</v>
      </c>
      <c r="AJ156">
        <v>2.2400000000000002</v>
      </c>
      <c r="AK156" s="72">
        <v>2.33</v>
      </c>
      <c r="AL156">
        <v>2.3199999999999998</v>
      </c>
      <c r="AM156">
        <v>2.31</v>
      </c>
      <c r="AN156">
        <v>2.29</v>
      </c>
      <c r="AO156">
        <v>2.2599999999999998</v>
      </c>
      <c r="AP156">
        <v>2.2400000000000002</v>
      </c>
      <c r="AQ156">
        <v>2.2200000000000002</v>
      </c>
      <c r="AR156">
        <v>2.23</v>
      </c>
      <c r="AS156" s="87">
        <f>0.5 * (D156-MAX($D$3:$D$163))/(MIN($D$3:$D$163)-MAX($D$3:$D$163)) + 0.75</f>
        <v>0.81358498183286232</v>
      </c>
      <c r="AT156" s="17">
        <f>AZ156^N156</f>
        <v>0.89206506810852593</v>
      </c>
      <c r="AU156" s="17">
        <f>(AT156+AV156)/2</f>
        <v>0.87390975865209697</v>
      </c>
      <c r="AV156" s="17">
        <f>BD156^N156</f>
        <v>0.85575444919566801</v>
      </c>
      <c r="AW156" s="17">
        <f>PERCENTILE($K$2:$K$163, 0.05)</f>
        <v>8.5526163141549191E-2</v>
      </c>
      <c r="AX156" s="17">
        <f>PERCENTILE($K$2:$K$163, 0.95)</f>
        <v>0.95961795254787896</v>
      </c>
      <c r="AY156" s="17">
        <f>MIN(MAX(K156,AW156), AX156)</f>
        <v>0.53744863837321899</v>
      </c>
      <c r="AZ156" s="17">
        <f>AY156-$AY$164+1</f>
        <v>1.4519224752316697</v>
      </c>
      <c r="BA156" s="17">
        <f>PERCENTILE($L$2:$L$163, 0.02)</f>
        <v>-0.71261264336762919</v>
      </c>
      <c r="BB156" s="17">
        <f>PERCENTILE($L$2:$L$163, 0.98)</f>
        <v>1.6035625674371927</v>
      </c>
      <c r="BC156" s="17">
        <f>MIN(MAX(L156,BA156), BB156)</f>
        <v>-4.9721741483234501E-2</v>
      </c>
      <c r="BD156" s="17">
        <f>BC156-$BC$164 + 1</f>
        <v>1.6628909018843947</v>
      </c>
      <c r="BE156" s="1">
        <v>0</v>
      </c>
      <c r="BF156" s="49">
        <v>0</v>
      </c>
      <c r="BG156" s="49">
        <v>0</v>
      </c>
      <c r="BH156" s="16">
        <v>1</v>
      </c>
      <c r="BI156" s="12">
        <f>(AZ156^4)*AV156*BE156</f>
        <v>0</v>
      </c>
      <c r="BJ156" s="12">
        <f>(BD156^4) *AT156*BF156</f>
        <v>0</v>
      </c>
      <c r="BK156" s="12">
        <f>(BD156^4)*AU156*BG156*BH156</f>
        <v>0</v>
      </c>
      <c r="BL156" s="12">
        <f>MIN(BI156, 0.05*BI$164)</f>
        <v>0</v>
      </c>
      <c r="BM156" s="12">
        <f>MIN(BJ156, 0.05*BJ$164)</f>
        <v>0</v>
      </c>
      <c r="BN156" s="12">
        <f>MIN(BK156, 0.05*BK$164)</f>
        <v>0</v>
      </c>
      <c r="BO156" s="9">
        <f>BL156/$BL$164</f>
        <v>0</v>
      </c>
      <c r="BP156" s="9">
        <f>BM156/$BM$164</f>
        <v>0</v>
      </c>
      <c r="BQ156" s="45">
        <f>BN156/$BN$164</f>
        <v>0</v>
      </c>
      <c r="BR156" s="16">
        <f>O156</f>
        <v>0</v>
      </c>
      <c r="BS156" s="55">
        <v>0</v>
      </c>
      <c r="BT156" s="10">
        <f>$D$170*BO156</f>
        <v>0</v>
      </c>
      <c r="BU156" s="14">
        <f>BT156-BS156</f>
        <v>0</v>
      </c>
      <c r="BV156" s="94">
        <f>IF(BU156&gt;1, 1, 0)</f>
        <v>0</v>
      </c>
      <c r="BW156" s="81">
        <f>IF(O156&lt;=0,P156, IF(O156=1,Q156, IF(O156=2,R156, IF(O156=3,S156, IF(O156-4,T156, IF(O156=5, U156, V156))))))</f>
        <v>2.1</v>
      </c>
      <c r="BX156" s="41">
        <f>IF(O156&lt;=0,AD156, IF(O156=1,AE156, IF(O156=2,AF156, IF(O156=3,AG156, IF(O156=4,AH156, IF(O156=5, AI156, AJ156))))))</f>
        <v>2.13</v>
      </c>
      <c r="BY156" s="80">
        <f>IF(O156&gt;=0,W156, IF(O156=-1,X156, IF(O156=-2,Y156, IF(O156=-3,Z156, IF(O156=-4,AA156, IF(O156=-5, AB156, AC156))))))</f>
        <v>2.35</v>
      </c>
      <c r="BZ156" s="79">
        <f>IF(O156&gt;=0,AK156, IF(O156=-1,AL156, IF(O156=-2,AM156, IF(O156=-3,AN156, IF(O156=-4,AO156, IF(O156=-5, AP156, AQ156))))))</f>
        <v>2.33</v>
      </c>
      <c r="CA156" s="54">
        <f>IF(C156&gt;0, IF(BU156 &gt;0, BW156, BY156), IF(BU156&gt;0, BX156, BZ156))</f>
        <v>2.35</v>
      </c>
      <c r="CB156" s="1">
        <f>BU156/CA156</f>
        <v>0</v>
      </c>
      <c r="CC156" s="42" t="e">
        <f>BS156/BT156</f>
        <v>#DIV/0!</v>
      </c>
      <c r="CD156" s="55">
        <v>0</v>
      </c>
      <c r="CE156" s="55">
        <v>1327</v>
      </c>
      <c r="CF156" s="55">
        <v>0</v>
      </c>
      <c r="CG156" s="6">
        <f>SUM(CD156:CF156)</f>
        <v>1327</v>
      </c>
      <c r="CH156" s="10">
        <f>BP156*$D$169</f>
        <v>0</v>
      </c>
      <c r="CI156" s="1">
        <f>CH156-CG156</f>
        <v>-1327</v>
      </c>
      <c r="CJ156" s="97">
        <f>IF(CI156&gt;1, 1, 0)</f>
        <v>0</v>
      </c>
      <c r="CK156" s="81">
        <f>IF(O156&lt;=0,Q156, IF(O156=1,R156, IF(O156=2,S156, IF(O156=3,T156, IF(O156=4,U156,V156)))))</f>
        <v>2.13</v>
      </c>
      <c r="CL156" s="41">
        <f>IF(O156&lt;=0,AE156, IF(O156=1,AF156, IF(O156=2,AG156, IF(O156=3,AH156, IF(O156=4,AI156,AJ156)))))</f>
        <v>2.15</v>
      </c>
      <c r="CM156" s="80">
        <f>IF(O156&gt;=0,X156, IF(O156=-1,Y156, IF(O156=-2,Z156, IF(O156=-3,AA156, IF(O156=-4,AB156, AC156)))))</f>
        <v>2.33</v>
      </c>
      <c r="CN156" s="79">
        <f>IF(O156&gt;=0,AL156, IF(O156=-1,AM156, IF(O156=-2,AN156, IF(O156=-3,AO156, IF(O156=-4,AP156, AQ156)))))</f>
        <v>2.3199999999999998</v>
      </c>
      <c r="CO156" s="54">
        <f>IF(C156&gt;0, IF(CI156 &gt;0, CK156, CM156), IF(CI156&gt;0, CL156, CN156))</f>
        <v>2.33</v>
      </c>
      <c r="CP156" s="1">
        <f>CI156/CO156</f>
        <v>-569.52789699570815</v>
      </c>
      <c r="CQ156" s="42" t="e">
        <f>CG156/CH156</f>
        <v>#DIV/0!</v>
      </c>
      <c r="CR156" s="11">
        <f>BS156+CG156+CT156</f>
        <v>1418</v>
      </c>
      <c r="CS156" s="47">
        <f>BT156+CH156+CU156</f>
        <v>0</v>
      </c>
      <c r="CT156" s="55">
        <v>91</v>
      </c>
      <c r="CU156" s="10">
        <f>BQ156*$D$172</f>
        <v>0</v>
      </c>
      <c r="CV156" s="30">
        <f>CU156-CT156</f>
        <v>-91</v>
      </c>
      <c r="CW156" s="97">
        <f>IF(CV156&gt;1, 1, 0)</f>
        <v>0</v>
      </c>
      <c r="CX156" s="81">
        <f>IF(O156&lt;=0,R156, IF(O156=1,S156, IF(O156=2,T156, IF(O156=3,U156, V156))))</f>
        <v>2.14</v>
      </c>
      <c r="CY156" s="41">
        <f>IF(O156&lt;=0,AF156, IF(O156=1,AG156, IF(O156=2,AH156, IF(O156=3,AI156, AJ156))))</f>
        <v>2.15</v>
      </c>
      <c r="CZ156" s="80">
        <f>IF(O156&gt;=0,Y156, IF(O156=-1,Z156, IF(O156=-2,AA156, IF(O156=-3,AB156,  AC156))))</f>
        <v>2.31</v>
      </c>
      <c r="DA156" s="79">
        <f>IF(O156&gt;=0,AM156, IF(O156=-1,AN156, IF(O156=-2,AO156, IF(O156=-3,AP156, AQ156))))</f>
        <v>2.31</v>
      </c>
      <c r="DB156" s="54">
        <f>IF(C156&gt;0, IF(CV156 &gt;0, CX156, CZ156), IF(CV156&gt;0, CY156, DA156))</f>
        <v>2.31</v>
      </c>
      <c r="DC156" s="43">
        <f>CV156/DB156</f>
        <v>-39.393939393939391</v>
      </c>
      <c r="DD156" s="44">
        <v>0</v>
      </c>
      <c r="DE156" s="10">
        <f>BQ156*$DD$167</f>
        <v>0</v>
      </c>
      <c r="DF156" s="30">
        <f>DE156-DD156</f>
        <v>0</v>
      </c>
      <c r="DG156" s="34">
        <f>DF156*(DF156&lt;&gt;0)</f>
        <v>0</v>
      </c>
      <c r="DH156" s="21">
        <f>DG156/$DG$164</f>
        <v>0</v>
      </c>
      <c r="DI156" s="89">
        <f>DH156 * $DF$164</f>
        <v>0</v>
      </c>
      <c r="DJ156" s="91">
        <f>DB156</f>
        <v>2.31</v>
      </c>
      <c r="DK156" s="43">
        <f>DI156/DJ156</f>
        <v>0</v>
      </c>
      <c r="DL156" s="16">
        <f>O156</f>
        <v>0</v>
      </c>
      <c r="DM156" s="53">
        <f>CR156+CT156</f>
        <v>1509</v>
      </c>
      <c r="DN156">
        <f>E156/$E$164</f>
        <v>2.566816584906702E-3</v>
      </c>
      <c r="DO156">
        <f>MAX(0,K156)</f>
        <v>0.53744863837321899</v>
      </c>
      <c r="DP156">
        <f>DO156/$DO$164</f>
        <v>5.850889302816094E-3</v>
      </c>
      <c r="DQ156">
        <f>DN156*DP156*BF156</f>
        <v>0</v>
      </c>
      <c r="DR156">
        <f>DQ156/$DQ$164</f>
        <v>0</v>
      </c>
      <c r="DS156" s="1">
        <f>$DS$166*DR156</f>
        <v>0</v>
      </c>
      <c r="DT156" s="55">
        <v>0</v>
      </c>
      <c r="DU156" s="1">
        <f>DS156-DT156</f>
        <v>0</v>
      </c>
      <c r="DV156" t="e">
        <f>DT156/DS156</f>
        <v>#DIV/0!</v>
      </c>
    </row>
    <row r="157" spans="1:126" x14ac:dyDescent="0.2">
      <c r="A157" s="25" t="s">
        <v>269</v>
      </c>
      <c r="B157">
        <v>0</v>
      </c>
      <c r="C157">
        <v>0</v>
      </c>
      <c r="D157">
        <v>0.49420695165800999</v>
      </c>
      <c r="E157">
        <v>0.50579304834198902</v>
      </c>
      <c r="F157">
        <v>0.45689312673818</v>
      </c>
      <c r="G157">
        <v>0.85290430422064301</v>
      </c>
      <c r="H157">
        <v>0.69180944421228496</v>
      </c>
      <c r="I157">
        <v>0.76814533303870902</v>
      </c>
      <c r="J157">
        <v>0.69608886707720197</v>
      </c>
      <c r="K157">
        <v>0.38510485936141198</v>
      </c>
      <c r="L157">
        <v>0.85835923913469403</v>
      </c>
      <c r="M157">
        <f>HARMEAN(D157,F157:F157, I157)</f>
        <v>0.54407196490031418</v>
      </c>
      <c r="N157">
        <f>0.6*TAN(3*(1-M157) - 1.5)</f>
        <v>-7.9795046472525083E-2</v>
      </c>
      <c r="O157" s="83">
        <v>0</v>
      </c>
      <c r="P157">
        <v>1.74</v>
      </c>
      <c r="Q157">
        <v>1.74</v>
      </c>
      <c r="R157">
        <v>1.76</v>
      </c>
      <c r="S157">
        <v>1.77</v>
      </c>
      <c r="T157">
        <v>1.79</v>
      </c>
      <c r="U157">
        <v>1.8</v>
      </c>
      <c r="V157">
        <v>1.82</v>
      </c>
      <c r="W157" s="72">
        <v>1.86</v>
      </c>
      <c r="X157" s="68">
        <v>1.85</v>
      </c>
      <c r="Y157" s="68">
        <v>1.84</v>
      </c>
      <c r="Z157" s="68">
        <v>1.82</v>
      </c>
      <c r="AA157" s="68">
        <v>1.81</v>
      </c>
      <c r="AB157" s="68">
        <v>1.8</v>
      </c>
      <c r="AC157" s="68">
        <v>1.79</v>
      </c>
      <c r="AD157" s="76">
        <v>1.76</v>
      </c>
      <c r="AE157">
        <v>1.77</v>
      </c>
      <c r="AF157">
        <v>1.78</v>
      </c>
      <c r="AG157">
        <v>1.78</v>
      </c>
      <c r="AH157">
        <v>1.81</v>
      </c>
      <c r="AI157">
        <v>1.82</v>
      </c>
      <c r="AJ157">
        <v>1.83</v>
      </c>
      <c r="AK157" s="72">
        <v>1.88</v>
      </c>
      <c r="AL157">
        <v>1.86</v>
      </c>
      <c r="AM157">
        <v>1.85</v>
      </c>
      <c r="AN157">
        <v>1.84</v>
      </c>
      <c r="AO157">
        <v>1.83</v>
      </c>
      <c r="AP157">
        <v>1.82</v>
      </c>
      <c r="AQ157">
        <v>1.81</v>
      </c>
      <c r="AR157">
        <v>1.8</v>
      </c>
      <c r="AS157" s="87">
        <f>0.5 * (D157-MAX($D$3:$D$163))/(MIN($D$3:$D$163)-MAX($D$3:$D$163)) + 0.75</f>
        <v>1.0055510698425516</v>
      </c>
      <c r="AT157" s="17">
        <f>AZ157^N157</f>
        <v>0.97930758346992164</v>
      </c>
      <c r="AU157" s="17">
        <f>(AT157+AV157)/2</f>
        <v>0.95336358611644623</v>
      </c>
      <c r="AV157" s="17">
        <f>BD157^N157</f>
        <v>0.9274195887629707</v>
      </c>
      <c r="AW157" s="17">
        <f>PERCENTILE($K$2:$K$163, 0.05)</f>
        <v>8.5526163141549191E-2</v>
      </c>
      <c r="AX157" s="17">
        <f>PERCENTILE($K$2:$K$163, 0.95)</f>
        <v>0.95961795254787896</v>
      </c>
      <c r="AY157" s="17">
        <f>MIN(MAX(K157,AW157), AX157)</f>
        <v>0.38510485936141198</v>
      </c>
      <c r="AZ157" s="17">
        <f>AY157-$AY$164+1</f>
        <v>1.2995786962198628</v>
      </c>
      <c r="BA157" s="17">
        <f>PERCENTILE($L$2:$L$163, 0.02)</f>
        <v>-0.71261264336762919</v>
      </c>
      <c r="BB157" s="17">
        <f>PERCENTILE($L$2:$L$163, 0.98)</f>
        <v>1.6035625674371927</v>
      </c>
      <c r="BC157" s="17">
        <f>MIN(MAX(L157,BA157), BB157)</f>
        <v>0.85835923913469403</v>
      </c>
      <c r="BD157" s="17">
        <f>BC157-$BC$164 + 1</f>
        <v>2.5709718825023233</v>
      </c>
      <c r="BE157" s="1">
        <v>0</v>
      </c>
      <c r="BF157" s="58">
        <v>0.31</v>
      </c>
      <c r="BG157" s="59">
        <v>0.56000000000000005</v>
      </c>
      <c r="BH157" s="16">
        <v>1</v>
      </c>
      <c r="BI157" s="12">
        <f>(AZ157^4)*AV157*BE157</f>
        <v>0</v>
      </c>
      <c r="BJ157" s="12">
        <f>(BD157^4) *AT157*BF157</f>
        <v>13.263865806930708</v>
      </c>
      <c r="BK157" s="12">
        <f>(BD157^4)*AU157*BG157*BH157</f>
        <v>23.325764947463195</v>
      </c>
      <c r="BL157" s="12">
        <f>MIN(BI157, 0.05*BI$164)</f>
        <v>0</v>
      </c>
      <c r="BM157" s="12">
        <f>MIN(BJ157, 0.05*BJ$164)</f>
        <v>13.263865806930708</v>
      </c>
      <c r="BN157" s="12">
        <f>MIN(BK157, 0.05*BK$164)</f>
        <v>23.325764947463195</v>
      </c>
      <c r="BO157" s="9">
        <f>BL157/$BL$164</f>
        <v>0</v>
      </c>
      <c r="BP157" s="9">
        <f>BM157/$BM$164</f>
        <v>5.1048783853812367E-3</v>
      </c>
      <c r="BQ157" s="45">
        <f>BN157/$BN$164</f>
        <v>6.5198605993130945E-3</v>
      </c>
      <c r="BR157" s="16">
        <f>O157</f>
        <v>0</v>
      </c>
      <c r="BS157" s="55">
        <v>0</v>
      </c>
      <c r="BT157" s="10">
        <f>$D$170*BO157</f>
        <v>0</v>
      </c>
      <c r="BU157" s="14">
        <f>BT157-BS157</f>
        <v>0</v>
      </c>
      <c r="BV157" s="94">
        <f>IF(BU157&gt;1, 1, 0)</f>
        <v>0</v>
      </c>
      <c r="BW157" s="81">
        <f>IF(O157&lt;=0,P157, IF(O157=1,Q157, IF(O157=2,R157, IF(O157=3,S157, IF(O157-4,T157, IF(O157=5, U157, V157))))))</f>
        <v>1.74</v>
      </c>
      <c r="BX157" s="41">
        <f>IF(O157&lt;=0,AD157, IF(O157=1,AE157, IF(O157=2,AF157, IF(O157=3,AG157, IF(O157=4,AH157, IF(O157=5, AI157, AJ157))))))</f>
        <v>1.76</v>
      </c>
      <c r="BY157" s="80">
        <f>IF(O157&gt;=0,W157, IF(O157=-1,X157, IF(O157=-2,Y157, IF(O157=-3,Z157, IF(O157=-4,AA157, IF(O157=-5, AB157, AC157))))))</f>
        <v>1.86</v>
      </c>
      <c r="BZ157" s="79">
        <f>IF(O157&gt;=0,AK157, IF(O157=-1,AL157, IF(O157=-2,AM157, IF(O157=-3,AN157, IF(O157=-4,AO157, IF(O157=-5, AP157, AQ157))))))</f>
        <v>1.88</v>
      </c>
      <c r="CA157" s="54">
        <f>IF(C157&gt;0, IF(BU157 &gt;0, BW157, BY157), IF(BU157&gt;0, BX157, BZ157))</f>
        <v>1.88</v>
      </c>
      <c r="CB157" s="1">
        <f>BU157/CA157</f>
        <v>0</v>
      </c>
      <c r="CC157" s="42" t="e">
        <f>BS157/BT157</f>
        <v>#DIV/0!</v>
      </c>
      <c r="CD157" s="55">
        <v>0</v>
      </c>
      <c r="CE157" s="55">
        <v>0</v>
      </c>
      <c r="CF157" s="55">
        <v>0</v>
      </c>
      <c r="CG157" s="6">
        <f>SUM(CD157:CF157)</f>
        <v>0</v>
      </c>
      <c r="CH157" s="10">
        <f>BP157*$D$169</f>
        <v>738.50601201199947</v>
      </c>
      <c r="CI157" s="1">
        <f>CH157-CG157</f>
        <v>738.50601201199947</v>
      </c>
      <c r="CJ157" s="97">
        <f>IF(CI157&gt;1, 1, 0)</f>
        <v>1</v>
      </c>
      <c r="CK157" s="81">
        <f>IF(O157&lt;=0,Q157, IF(O157=1,R157, IF(O157=2,S157, IF(O157=3,T157, IF(O157=4,U157,V157)))))</f>
        <v>1.74</v>
      </c>
      <c r="CL157" s="41">
        <f>IF(O157&lt;=0,AE157, IF(O157=1,AF157, IF(O157=2,AG157, IF(O157=3,AH157, IF(O157=4,AI157,AJ157)))))</f>
        <v>1.77</v>
      </c>
      <c r="CM157" s="80">
        <f>IF(O157&gt;=0,X157, IF(O157=-1,Y157, IF(O157=-2,Z157, IF(O157=-3,AA157, IF(O157=-4,AB157, AC157)))))</f>
        <v>1.85</v>
      </c>
      <c r="CN157" s="79">
        <f>IF(O157&gt;=0,AL157, IF(O157=-1,AM157, IF(O157=-2,AN157, IF(O157=-3,AO157, IF(O157=-4,AP157, AQ157)))))</f>
        <v>1.86</v>
      </c>
      <c r="CO157" s="54">
        <f>IF(C157&gt;0, IF(CI157 &gt;0, CK157, CM157), IF(CI157&gt;0, CL157, CN157))</f>
        <v>1.77</v>
      </c>
      <c r="CP157" s="1">
        <f>CI157/CO157</f>
        <v>417.23503503502792</v>
      </c>
      <c r="CQ157" s="42">
        <f>CG157/CH157</f>
        <v>0</v>
      </c>
      <c r="CR157" s="11">
        <f>BS157+CG157+CT157</f>
        <v>99</v>
      </c>
      <c r="CS157" s="47">
        <f>BT157+CH157+CU157</f>
        <v>787.22814788739436</v>
      </c>
      <c r="CT157" s="55">
        <v>99</v>
      </c>
      <c r="CU157" s="10">
        <f>BQ157*$D$172</f>
        <v>48.722135875394841</v>
      </c>
      <c r="CV157" s="30">
        <f>CU157-CT157</f>
        <v>-50.277864124605159</v>
      </c>
      <c r="CW157" s="97">
        <f>IF(CV157&gt;1, 1, 0)</f>
        <v>0</v>
      </c>
      <c r="CX157" s="81">
        <f>IF(O157&lt;=0,R157, IF(O157=1,S157, IF(O157=2,T157, IF(O157=3,U157, V157))))</f>
        <v>1.76</v>
      </c>
      <c r="CY157" s="41">
        <f>IF(O157&lt;=0,AF157, IF(O157=1,AG157, IF(O157=2,AH157, IF(O157=3,AI157, AJ157))))</f>
        <v>1.78</v>
      </c>
      <c r="CZ157" s="80">
        <f>IF(O157&gt;=0,Y157, IF(O157=-1,Z157, IF(O157=-2,AA157, IF(O157=-3,AB157,  AC157))))</f>
        <v>1.84</v>
      </c>
      <c r="DA157" s="79">
        <f>IF(O157&gt;=0,AM157, IF(O157=-1,AN157, IF(O157=-2,AO157, IF(O157=-3,AP157, AQ157))))</f>
        <v>1.85</v>
      </c>
      <c r="DB157" s="54">
        <f>IF(C157&gt;0, IF(CV157 &gt;0, CX157, CZ157), IF(CV157&gt;0, CY157, DA157))</f>
        <v>1.85</v>
      </c>
      <c r="DC157" s="43">
        <f>CV157/DB157</f>
        <v>-27.177223851137924</v>
      </c>
      <c r="DD157" s="44">
        <v>0</v>
      </c>
      <c r="DE157" s="10">
        <f>BQ157*$DD$167</f>
        <v>30.170263731685385</v>
      </c>
      <c r="DF157" s="30">
        <f>DE157-DD157</f>
        <v>30.170263731685385</v>
      </c>
      <c r="DG157" s="34">
        <f>DF157*(DF157&lt;&gt;0)</f>
        <v>30.170263731685385</v>
      </c>
      <c r="DH157" s="21">
        <f>DG157/$DG$164</f>
        <v>6.5198605993130989E-3</v>
      </c>
      <c r="DI157" s="89">
        <f>DH157 * $DF$164</f>
        <v>30.170263731685385</v>
      </c>
      <c r="DJ157" s="91">
        <f>DB157</f>
        <v>1.85</v>
      </c>
      <c r="DK157" s="43">
        <f>DI157/DJ157</f>
        <v>16.308250665775883</v>
      </c>
      <c r="DL157" s="16">
        <f>O157</f>
        <v>0</v>
      </c>
      <c r="DM157" s="53">
        <f>CR157+CT157</f>
        <v>198</v>
      </c>
      <c r="DN157">
        <f>E157/$E$164</f>
        <v>1.0316158084101287E-2</v>
      </c>
      <c r="DO157">
        <f>MAX(0,K157)</f>
        <v>0.38510485936141198</v>
      </c>
      <c r="DP157">
        <f>DO157/$DO$164</f>
        <v>4.1924115928925181E-3</v>
      </c>
      <c r="DQ157">
        <f>DN157*DP157*BF157</f>
        <v>1.3407370031228413E-5</v>
      </c>
      <c r="DR157">
        <f>DQ157/$DQ$164</f>
        <v>3.5937064612511075E-3</v>
      </c>
      <c r="DS157" s="1">
        <f>$DS$166*DR157</f>
        <v>285.18660661368642</v>
      </c>
      <c r="DT157" s="55">
        <v>0</v>
      </c>
      <c r="DU157" s="1">
        <f>DS157-DT157</f>
        <v>285.18660661368642</v>
      </c>
      <c r="DV157">
        <f>DT157/DS157</f>
        <v>0</v>
      </c>
    </row>
    <row r="158" spans="1:126" x14ac:dyDescent="0.2">
      <c r="A158" s="25" t="s">
        <v>103</v>
      </c>
      <c r="B158">
        <v>1</v>
      </c>
      <c r="C158">
        <v>1</v>
      </c>
      <c r="D158">
        <v>0.78487394957983103</v>
      </c>
      <c r="E158">
        <v>0.215126050420168</v>
      </c>
      <c r="F158">
        <v>0.81444991789819299</v>
      </c>
      <c r="G158">
        <v>0.29278350515463902</v>
      </c>
      <c r="H158">
        <v>0.74020618556701001</v>
      </c>
      <c r="I158">
        <v>0.46553212729891602</v>
      </c>
      <c r="J158">
        <v>0.52792265592712195</v>
      </c>
      <c r="K158">
        <v>0.17511554179515601</v>
      </c>
      <c r="L158">
        <v>-0.10834960658676</v>
      </c>
      <c r="M158">
        <f>HARMEAN(D158,F158:F158, I158)</f>
        <v>0.6451624037380882</v>
      </c>
      <c r="N158">
        <f>0.6*TAN(3*(1-M158) - 1.5)</f>
        <v>-0.27916752005555895</v>
      </c>
      <c r="O158" s="83">
        <v>0</v>
      </c>
      <c r="P158">
        <v>9.85</v>
      </c>
      <c r="Q158">
        <v>10</v>
      </c>
      <c r="R158">
        <v>10.199999999999999</v>
      </c>
      <c r="S158">
        <v>10.36</v>
      </c>
      <c r="T158">
        <v>10.48</v>
      </c>
      <c r="U158">
        <v>10.78</v>
      </c>
      <c r="V158">
        <v>10.9</v>
      </c>
      <c r="W158" s="72">
        <v>11.67</v>
      </c>
      <c r="X158" s="68">
        <v>11.44</v>
      </c>
      <c r="Y158" s="68">
        <v>11.08</v>
      </c>
      <c r="Z158" s="68">
        <v>10.77</v>
      </c>
      <c r="AA158" s="68">
        <v>10.58</v>
      </c>
      <c r="AB158" s="68">
        <v>10.37</v>
      </c>
      <c r="AC158" s="68">
        <v>10.039999999999999</v>
      </c>
      <c r="AD158" s="76">
        <v>10.23</v>
      </c>
      <c r="AE158">
        <v>10.35</v>
      </c>
      <c r="AF158">
        <v>10.4</v>
      </c>
      <c r="AG158">
        <v>10.47</v>
      </c>
      <c r="AH158">
        <v>10.8</v>
      </c>
      <c r="AI158">
        <v>10.9</v>
      </c>
      <c r="AJ158">
        <v>11.15</v>
      </c>
      <c r="AK158" s="72">
        <v>11.55</v>
      </c>
      <c r="AL158">
        <v>11.4</v>
      </c>
      <c r="AM158">
        <v>11.23</v>
      </c>
      <c r="AN158">
        <v>10.97</v>
      </c>
      <c r="AO158">
        <v>10.87</v>
      </c>
      <c r="AP158">
        <v>10.64</v>
      </c>
      <c r="AQ158">
        <v>10.41</v>
      </c>
      <c r="AR158">
        <v>10.69</v>
      </c>
      <c r="AS158" s="87">
        <f>0.5 * (D158-MAX($D$3:$D$163))/(MIN($D$3:$D$163)-MAX($D$3:$D$163)) + 0.75</f>
        <v>0.85869206786469177</v>
      </c>
      <c r="AT158" s="17">
        <f>AZ158^N158</f>
        <v>0.97633176533985255</v>
      </c>
      <c r="AU158" s="17">
        <f>(AT158+AV158)/2</f>
        <v>0.92635716233097498</v>
      </c>
      <c r="AV158" s="17">
        <f>BD158^N158</f>
        <v>0.87638255932209752</v>
      </c>
      <c r="AW158" s="17">
        <f>PERCENTILE($K$2:$K$163, 0.05)</f>
        <v>8.5526163141549191E-2</v>
      </c>
      <c r="AX158" s="17">
        <f>PERCENTILE($K$2:$K$163, 0.95)</f>
        <v>0.95961795254787896</v>
      </c>
      <c r="AY158" s="17">
        <f>MIN(MAX(K158,AW158), AX158)</f>
        <v>0.17511554179515601</v>
      </c>
      <c r="AZ158" s="17">
        <f>AY158-$AY$164+1</f>
        <v>1.0895893786536068</v>
      </c>
      <c r="BA158" s="17">
        <f>PERCENTILE($L$2:$L$163, 0.02)</f>
        <v>-0.71261264336762919</v>
      </c>
      <c r="BB158" s="17">
        <f>PERCENTILE($L$2:$L$163, 0.98)</f>
        <v>1.6035625674371927</v>
      </c>
      <c r="BC158" s="17">
        <f>MIN(MAX(L158,BA158), BB158)</f>
        <v>-0.10834960658676</v>
      </c>
      <c r="BD158" s="17">
        <f>BC158-$BC$164 + 1</f>
        <v>1.6042630367808692</v>
      </c>
      <c r="BE158" s="1">
        <v>1</v>
      </c>
      <c r="BF158" s="15">
        <v>1</v>
      </c>
      <c r="BG158" s="15">
        <v>1</v>
      </c>
      <c r="BH158" s="16">
        <v>1</v>
      </c>
      <c r="BI158" s="12">
        <f>(AZ158^4)*AV158*BE158</f>
        <v>1.235222433443653</v>
      </c>
      <c r="BJ158" s="12">
        <f>(BD158^4) *AT158*BF158</f>
        <v>6.4669533522781544</v>
      </c>
      <c r="BK158" s="12">
        <f>(BD158^4)*AU158*BG158*BH158</f>
        <v>6.13593531319537</v>
      </c>
      <c r="BL158" s="12">
        <f>MIN(BI158, 0.05*BI$164)</f>
        <v>1.235222433443653</v>
      </c>
      <c r="BM158" s="12">
        <f>MIN(BJ158, 0.05*BJ$164)</f>
        <v>6.4669533522781544</v>
      </c>
      <c r="BN158" s="12">
        <f>MIN(BK158, 0.05*BK$164)</f>
        <v>6.13593531319537</v>
      </c>
      <c r="BO158" s="9">
        <f>BL158/$BL$164</f>
        <v>3.4260036088590027E-3</v>
      </c>
      <c r="BP158" s="9">
        <f>BM158/$BM$164</f>
        <v>2.488943334307811E-3</v>
      </c>
      <c r="BQ158" s="45">
        <f>BN158/$BN$164</f>
        <v>1.7150752817127722E-3</v>
      </c>
      <c r="BR158" s="16">
        <f>O158</f>
        <v>0</v>
      </c>
      <c r="BS158" s="55">
        <v>310</v>
      </c>
      <c r="BT158" s="10">
        <f>$D$170*BO158</f>
        <v>359.13260982052151</v>
      </c>
      <c r="BU158" s="14">
        <f>BT158-BS158</f>
        <v>49.132609820521509</v>
      </c>
      <c r="BV158" s="94">
        <f>IF(BU158&gt;1, 1, 0)</f>
        <v>1</v>
      </c>
      <c r="BW158" s="81">
        <f>IF(O158&lt;=0,P158, IF(O158=1,Q158, IF(O158=2,R158, IF(O158=3,S158, IF(O158-4,T158, IF(O158=5, U158, V158))))))</f>
        <v>9.85</v>
      </c>
      <c r="BX158" s="41">
        <f>IF(O158&lt;=0,AD158, IF(O158=1,AE158, IF(O158=2,AF158, IF(O158=3,AG158, IF(O158=4,AH158, IF(O158=5, AI158, AJ158))))))</f>
        <v>10.23</v>
      </c>
      <c r="BY158" s="80">
        <f>IF(O158&gt;=0,W158, IF(O158=-1,X158, IF(O158=-2,Y158, IF(O158=-3,Z158, IF(O158=-4,AA158, IF(O158=-5, AB158, AC158))))))</f>
        <v>11.67</v>
      </c>
      <c r="BZ158" s="79">
        <f>IF(O158&gt;=0,AK158, IF(O158=-1,AL158, IF(O158=-2,AM158, IF(O158=-3,AN158, IF(O158=-4,AO158, IF(O158=-5, AP158, AQ158))))))</f>
        <v>11.55</v>
      </c>
      <c r="CA158" s="54">
        <f>IF(C158&gt;0, IF(BU158 &gt;0, BW158, BY158), IF(BU158&gt;0, BX158, BZ158))</f>
        <v>9.85</v>
      </c>
      <c r="CB158" s="1">
        <f>BU158/CA158</f>
        <v>4.9880822152813717</v>
      </c>
      <c r="CC158" s="42">
        <f>BS158/BT158</f>
        <v>0.8631908980777997</v>
      </c>
      <c r="CD158" s="55">
        <v>0</v>
      </c>
      <c r="CE158" s="55">
        <v>21</v>
      </c>
      <c r="CF158" s="55">
        <v>0</v>
      </c>
      <c r="CG158" s="6">
        <f>SUM(CD158:CF158)</f>
        <v>21</v>
      </c>
      <c r="CH158" s="10">
        <f>BP158*$D$169</f>
        <v>360.06726844017447</v>
      </c>
      <c r="CI158" s="1">
        <f>CH158-CG158</f>
        <v>339.06726844017447</v>
      </c>
      <c r="CJ158" s="97">
        <f>IF(CI158&gt;1, 1, 0)</f>
        <v>1</v>
      </c>
      <c r="CK158" s="81">
        <f>IF(O158&lt;=0,Q158, IF(O158=1,R158, IF(O158=2,S158, IF(O158=3,T158, IF(O158=4,U158,V158)))))</f>
        <v>10</v>
      </c>
      <c r="CL158" s="41">
        <f>IF(O158&lt;=0,AE158, IF(O158=1,AF158, IF(O158=2,AG158, IF(O158=3,AH158, IF(O158=4,AI158,AJ158)))))</f>
        <v>10.35</v>
      </c>
      <c r="CM158" s="80">
        <f>IF(O158&gt;=0,X158, IF(O158=-1,Y158, IF(O158=-2,Z158, IF(O158=-3,AA158, IF(O158=-4,AB158, AC158)))))</f>
        <v>11.44</v>
      </c>
      <c r="CN158" s="79">
        <f>IF(O158&gt;=0,AL158, IF(O158=-1,AM158, IF(O158=-2,AN158, IF(O158=-3,AO158, IF(O158=-4,AP158, AQ158)))))</f>
        <v>11.4</v>
      </c>
      <c r="CO158" s="54">
        <f>IF(C158&gt;0, IF(CI158 &gt;0, CK158, CM158), IF(CI158&gt;0, CL158, CN158))</f>
        <v>10</v>
      </c>
      <c r="CP158" s="1">
        <f>CI158/CO158</f>
        <v>33.906726844017449</v>
      </c>
      <c r="CQ158" s="42">
        <f>CG158/CH158</f>
        <v>5.832243539095576E-2</v>
      </c>
      <c r="CR158" s="11">
        <f>BS158+CG158+CT158</f>
        <v>352</v>
      </c>
      <c r="CS158" s="47">
        <f>BT158+CH158+CU158</f>
        <v>732.01643003190168</v>
      </c>
      <c r="CT158" s="55">
        <v>21</v>
      </c>
      <c r="CU158" s="10">
        <f>BQ158*$D$172</f>
        <v>12.816551771205742</v>
      </c>
      <c r="CV158" s="30">
        <f>CU158-CT158</f>
        <v>-8.1834482287942585</v>
      </c>
      <c r="CW158" s="97">
        <f>IF(CV158&gt;1, 1, 0)</f>
        <v>0</v>
      </c>
      <c r="CX158" s="81">
        <f>IF(O158&lt;=0,R158, IF(O158=1,S158, IF(O158=2,T158, IF(O158=3,U158, V158))))</f>
        <v>10.199999999999999</v>
      </c>
      <c r="CY158" s="41">
        <f>IF(O158&lt;=0,AF158, IF(O158=1,AG158, IF(O158=2,AH158, IF(O158=3,AI158, AJ158))))</f>
        <v>10.4</v>
      </c>
      <c r="CZ158" s="80">
        <f>IF(O158&gt;=0,Y158, IF(O158=-1,Z158, IF(O158=-2,AA158, IF(O158=-3,AB158,  AC158))))</f>
        <v>11.08</v>
      </c>
      <c r="DA158" s="79">
        <f>IF(O158&gt;=0,AM158, IF(O158=-1,AN158, IF(O158=-2,AO158, IF(O158=-3,AP158, AQ158))))</f>
        <v>11.23</v>
      </c>
      <c r="DB158" s="54">
        <f>IF(C158&gt;0, IF(CV158 &gt;0, CX158, CZ158), IF(CV158&gt;0, CY158, DA158))</f>
        <v>11.08</v>
      </c>
      <c r="DC158" s="43">
        <f>CV158/DB158</f>
        <v>-0.73857835999948185</v>
      </c>
      <c r="DD158" s="44">
        <v>0</v>
      </c>
      <c r="DE158" s="10">
        <f>BQ158*$DD$167</f>
        <v>7.9364079616089498</v>
      </c>
      <c r="DF158" s="30">
        <f>DE158-DD158</f>
        <v>7.9364079616089498</v>
      </c>
      <c r="DG158" s="34">
        <f>DF158*(DF158&lt;&gt;0)</f>
        <v>7.9364079616089498</v>
      </c>
      <c r="DH158" s="21">
        <f>DG158/$DG$164</f>
        <v>1.7150752817127733E-3</v>
      </c>
      <c r="DI158" s="89">
        <f>DH158 * $DF$164</f>
        <v>7.9364079616089498</v>
      </c>
      <c r="DJ158" s="91">
        <f>DB158</f>
        <v>11.08</v>
      </c>
      <c r="DK158" s="43">
        <f>DI158/DJ158</f>
        <v>0.71628230700441786</v>
      </c>
      <c r="DL158" s="16">
        <f>O158</f>
        <v>0</v>
      </c>
      <c r="DM158" s="53">
        <f>CR158+CT158</f>
        <v>373</v>
      </c>
      <c r="DN158">
        <f>E158/$E$164</f>
        <v>4.3877122301654251E-3</v>
      </c>
      <c r="DO158">
        <f>MAX(0,K158)</f>
        <v>0.17511554179515601</v>
      </c>
      <c r="DP158">
        <f>DO158/$DO$164</f>
        <v>1.9063805861475186E-3</v>
      </c>
      <c r="DQ158">
        <f>DN158*DP158*BF158</f>
        <v>8.364649413189399E-6</v>
      </c>
      <c r="DR158">
        <f>DQ158/$DQ$164</f>
        <v>2.2420575080916785E-3</v>
      </c>
      <c r="DS158" s="1">
        <f>$DS$166*DR158</f>
        <v>177.92348358435547</v>
      </c>
      <c r="DT158" s="55">
        <v>0</v>
      </c>
      <c r="DU158" s="1">
        <f>DS158-DT158</f>
        <v>177.92348358435547</v>
      </c>
      <c r="DV158">
        <f>DT158/DS158</f>
        <v>0</v>
      </c>
    </row>
    <row r="159" spans="1:126" x14ac:dyDescent="0.2">
      <c r="A159" s="25" t="s">
        <v>257</v>
      </c>
      <c r="B159">
        <v>0</v>
      </c>
      <c r="C159">
        <v>0</v>
      </c>
      <c r="D159">
        <v>0.29045145825009899</v>
      </c>
      <c r="E159">
        <v>0.70954854174990001</v>
      </c>
      <c r="F159">
        <v>0.83154549066348804</v>
      </c>
      <c r="G159">
        <v>0.73338905139991595</v>
      </c>
      <c r="H159">
        <v>0.71374843292937695</v>
      </c>
      <c r="I159">
        <v>0.72350209824454004</v>
      </c>
      <c r="J159">
        <v>0.68049669154780901</v>
      </c>
      <c r="K159">
        <v>0.51077592366660396</v>
      </c>
      <c r="L159">
        <v>1.3700061143076101</v>
      </c>
      <c r="M159">
        <f>HARMEAN(D159,F159:F159, I159)</f>
        <v>0.4977054021860195</v>
      </c>
      <c r="N159">
        <f>0.6*TAN(3*(1-M159) - 1.5)</f>
        <v>4.1303413063316224E-3</v>
      </c>
      <c r="O159" s="83">
        <v>0</v>
      </c>
      <c r="P159">
        <v>44.16</v>
      </c>
      <c r="Q159">
        <v>44.27</v>
      </c>
      <c r="R159">
        <v>44.46</v>
      </c>
      <c r="S159">
        <v>44.48</v>
      </c>
      <c r="T159">
        <v>44.59</v>
      </c>
      <c r="U159">
        <v>44.76</v>
      </c>
      <c r="V159">
        <v>44.96</v>
      </c>
      <c r="W159" s="72">
        <v>45.44</v>
      </c>
      <c r="X159" s="68">
        <v>45.28</v>
      </c>
      <c r="Y159" s="68">
        <v>45.18</v>
      </c>
      <c r="Z159" s="68">
        <v>45.1</v>
      </c>
      <c r="AA159" s="68">
        <v>45</v>
      </c>
      <c r="AB159" s="68">
        <v>44.94</v>
      </c>
      <c r="AC159" s="68">
        <v>44.65</v>
      </c>
      <c r="AD159" s="76">
        <v>44.27</v>
      </c>
      <c r="AE159">
        <v>44.29</v>
      </c>
      <c r="AF159">
        <v>44.34</v>
      </c>
      <c r="AG159">
        <v>44.37</v>
      </c>
      <c r="AH159">
        <v>44.51</v>
      </c>
      <c r="AI159">
        <v>44.69</v>
      </c>
      <c r="AJ159">
        <v>45.1</v>
      </c>
      <c r="AK159" s="72">
        <v>45.42</v>
      </c>
      <c r="AL159">
        <v>45.39</v>
      </c>
      <c r="AM159">
        <v>45.23</v>
      </c>
      <c r="AN159">
        <v>45.17</v>
      </c>
      <c r="AO159">
        <v>45.05</v>
      </c>
      <c r="AP159">
        <v>44.87</v>
      </c>
      <c r="AQ159">
        <v>44.79</v>
      </c>
      <c r="AR159">
        <v>44.82</v>
      </c>
      <c r="AS159" s="87">
        <f>0.5 * (D159-MAX($D$3:$D$163))/(MIN($D$3:$D$163)-MAX($D$3:$D$163)) + 0.75</f>
        <v>1.1084981832862337</v>
      </c>
      <c r="AT159" s="17">
        <f>AZ159^N159</f>
        <v>1.0014646458830989</v>
      </c>
      <c r="AU159" s="17">
        <f>(AT159+AV159)/2</f>
        <v>1.0030626633612103</v>
      </c>
      <c r="AV159" s="17">
        <f>BD159^N159</f>
        <v>1.0046606808393215</v>
      </c>
      <c r="AW159" s="17">
        <f>PERCENTILE($K$2:$K$163, 0.05)</f>
        <v>8.5526163141549191E-2</v>
      </c>
      <c r="AX159" s="17">
        <f>PERCENTILE($K$2:$K$163, 0.95)</f>
        <v>0.95961795254787896</v>
      </c>
      <c r="AY159" s="17">
        <f>MIN(MAX(K159,AW159), AX159)</f>
        <v>0.51077592366660396</v>
      </c>
      <c r="AZ159" s="17">
        <f>AY159-$AY$164+1</f>
        <v>1.4252497605250547</v>
      </c>
      <c r="BA159" s="17">
        <f>PERCENTILE($L$2:$L$163, 0.02)</f>
        <v>-0.71261264336762919</v>
      </c>
      <c r="BB159" s="17">
        <f>PERCENTILE($L$2:$L$163, 0.98)</f>
        <v>1.6035625674371927</v>
      </c>
      <c r="BC159" s="17">
        <f>MIN(MAX(L159,BA159), BB159)</f>
        <v>1.3700061143076101</v>
      </c>
      <c r="BD159" s="17">
        <f>BC159-$BC$164 + 1</f>
        <v>3.0826187576752391</v>
      </c>
      <c r="BE159" s="1">
        <v>0</v>
      </c>
      <c r="BF159" s="49">
        <v>0</v>
      </c>
      <c r="BG159" s="49">
        <v>0</v>
      </c>
      <c r="BH159" s="16">
        <v>1</v>
      </c>
      <c r="BI159" s="12">
        <f>(AZ159^4)*AV159*BE159</f>
        <v>0</v>
      </c>
      <c r="BJ159" s="12">
        <f>(BD159^4) *AT159*BF159</f>
        <v>0</v>
      </c>
      <c r="BK159" s="12">
        <f>(BD159^4)*AU159*BG159*BH159</f>
        <v>0</v>
      </c>
      <c r="BL159" s="12">
        <f>MIN(BI159, 0.05*BI$164)</f>
        <v>0</v>
      </c>
      <c r="BM159" s="12">
        <f>MIN(BJ159, 0.05*BJ$164)</f>
        <v>0</v>
      </c>
      <c r="BN159" s="12">
        <f>MIN(BK159, 0.05*BK$164)</f>
        <v>0</v>
      </c>
      <c r="BO159" s="9">
        <f>BL159/$BL$164</f>
        <v>0</v>
      </c>
      <c r="BP159" s="9">
        <f>BM159/$BM$164</f>
        <v>0</v>
      </c>
      <c r="BQ159" s="45">
        <f>BN159/$BN$164</f>
        <v>0</v>
      </c>
      <c r="BR159" s="16">
        <f>O159</f>
        <v>0</v>
      </c>
      <c r="BS159" s="55">
        <v>0</v>
      </c>
      <c r="BT159" s="10">
        <f>$D$170*BO159</f>
        <v>0</v>
      </c>
      <c r="BU159" s="14">
        <f>BT159-BS159</f>
        <v>0</v>
      </c>
      <c r="BV159" s="94">
        <f>IF(BU159&gt;1, 1, 0)</f>
        <v>0</v>
      </c>
      <c r="BW159" s="81">
        <f>IF(O159&lt;=0,P159, IF(O159=1,Q159, IF(O159=2,R159, IF(O159=3,S159, IF(O159-4,T159, IF(O159=5, U159, V159))))))</f>
        <v>44.16</v>
      </c>
      <c r="BX159" s="41">
        <f>IF(O159&lt;=0,AD159, IF(O159=1,AE159, IF(O159=2,AF159, IF(O159=3,AG159, IF(O159=4,AH159, IF(O159=5, AI159, AJ159))))))</f>
        <v>44.27</v>
      </c>
      <c r="BY159" s="80">
        <f>IF(O159&gt;=0,W159, IF(O159=-1,X159, IF(O159=-2,Y159, IF(O159=-3,Z159, IF(O159=-4,AA159, IF(O159=-5, AB159, AC159))))))</f>
        <v>45.44</v>
      </c>
      <c r="BZ159" s="79">
        <f>IF(O159&gt;=0,AK159, IF(O159=-1,AL159, IF(O159=-2,AM159, IF(O159=-3,AN159, IF(O159=-4,AO159, IF(O159=-5, AP159, AQ159))))))</f>
        <v>45.42</v>
      </c>
      <c r="CA159" s="54">
        <f>IF(C159&gt;0, IF(BU159 &gt;0, BW159, BY159), IF(BU159&gt;0, BX159, BZ159))</f>
        <v>45.42</v>
      </c>
      <c r="CB159" s="1">
        <f>BU159/CA159</f>
        <v>0</v>
      </c>
      <c r="CC159" s="42" t="e">
        <f>BS159/BT159</f>
        <v>#DIV/0!</v>
      </c>
      <c r="CD159" s="55">
        <v>0</v>
      </c>
      <c r="CE159" s="55">
        <v>0</v>
      </c>
      <c r="CF159" s="55">
        <v>0</v>
      </c>
      <c r="CG159" s="6">
        <f>SUM(CD159:CF159)</f>
        <v>0</v>
      </c>
      <c r="CH159" s="10">
        <f>BP159*$D$169</f>
        <v>0</v>
      </c>
      <c r="CI159" s="1">
        <f>CH159-CG159</f>
        <v>0</v>
      </c>
      <c r="CJ159" s="97">
        <f>IF(CI159&gt;1, 1, 0)</f>
        <v>0</v>
      </c>
      <c r="CK159" s="81">
        <f>IF(O159&lt;=0,Q159, IF(O159=1,R159, IF(O159=2,S159, IF(O159=3,T159, IF(O159=4,U159,V159)))))</f>
        <v>44.27</v>
      </c>
      <c r="CL159" s="41">
        <f>IF(O159&lt;=0,AE159, IF(O159=1,AF159, IF(O159=2,AG159, IF(O159=3,AH159, IF(O159=4,AI159,AJ159)))))</f>
        <v>44.29</v>
      </c>
      <c r="CM159" s="80">
        <f>IF(O159&gt;=0,X159, IF(O159=-1,Y159, IF(O159=-2,Z159, IF(O159=-3,AA159, IF(O159=-4,AB159, AC159)))))</f>
        <v>45.28</v>
      </c>
      <c r="CN159" s="79">
        <f>IF(O159&gt;=0,AL159, IF(O159=-1,AM159, IF(O159=-2,AN159, IF(O159=-3,AO159, IF(O159=-4,AP159, AQ159)))))</f>
        <v>45.39</v>
      </c>
      <c r="CO159" s="54">
        <f>IF(C159&gt;0, IF(CI159 &gt;0, CK159, CM159), IF(CI159&gt;0, CL159, CN159))</f>
        <v>45.39</v>
      </c>
      <c r="CP159" s="1">
        <f>CI159/CO159</f>
        <v>0</v>
      </c>
      <c r="CQ159" s="42" t="e">
        <f>CG159/CH159</f>
        <v>#DIV/0!</v>
      </c>
      <c r="CR159" s="11">
        <f>BS159+CG159+CT159</f>
        <v>45</v>
      </c>
      <c r="CS159" s="47">
        <f>BT159+CH159+CU159</f>
        <v>0</v>
      </c>
      <c r="CT159" s="55">
        <v>45</v>
      </c>
      <c r="CU159" s="10">
        <f>BQ159*$D$172</f>
        <v>0</v>
      </c>
      <c r="CV159" s="30">
        <f>CU159-CT159</f>
        <v>-45</v>
      </c>
      <c r="CW159" s="97">
        <f>IF(CV159&gt;1, 1, 0)</f>
        <v>0</v>
      </c>
      <c r="CX159" s="81">
        <f>IF(O159&lt;=0,R159, IF(O159=1,S159, IF(O159=2,T159, IF(O159=3,U159, V159))))</f>
        <v>44.46</v>
      </c>
      <c r="CY159" s="41">
        <f>IF(O159&lt;=0,AF159, IF(O159=1,AG159, IF(O159=2,AH159, IF(O159=3,AI159, AJ159))))</f>
        <v>44.34</v>
      </c>
      <c r="CZ159" s="80">
        <f>IF(O159&gt;=0,Y159, IF(O159=-1,Z159, IF(O159=-2,AA159, IF(O159=-3,AB159,  AC159))))</f>
        <v>45.18</v>
      </c>
      <c r="DA159" s="79">
        <f>IF(O159&gt;=0,AM159, IF(O159=-1,AN159, IF(O159=-2,AO159, IF(O159=-3,AP159, AQ159))))</f>
        <v>45.23</v>
      </c>
      <c r="DB159" s="54">
        <f>IF(C159&gt;0, IF(CV159 &gt;0, CX159, CZ159), IF(CV159&gt;0, CY159, DA159))</f>
        <v>45.23</v>
      </c>
      <c r="DC159" s="43">
        <f>CV159/DB159</f>
        <v>-0.99491487950475355</v>
      </c>
      <c r="DD159" s="44">
        <v>0</v>
      </c>
      <c r="DE159" s="10">
        <f>BQ159*$DD$167</f>
        <v>0</v>
      </c>
      <c r="DF159" s="30">
        <f>DE159-DD159</f>
        <v>0</v>
      </c>
      <c r="DG159" s="34">
        <f>DF159*(DF159&lt;&gt;0)</f>
        <v>0</v>
      </c>
      <c r="DH159" s="21">
        <f>DG159/$DG$164</f>
        <v>0</v>
      </c>
      <c r="DI159" s="89">
        <f>DH159 * $DF$164</f>
        <v>0</v>
      </c>
      <c r="DJ159" s="91">
        <f>DB159</f>
        <v>45.23</v>
      </c>
      <c r="DK159" s="43">
        <f>DI159/DJ159</f>
        <v>0</v>
      </c>
      <c r="DL159" s="16">
        <f>O159</f>
        <v>0</v>
      </c>
      <c r="DM159" s="53">
        <f>CR159+CT159</f>
        <v>90</v>
      </c>
      <c r="DN159">
        <f>E159/$E$164</f>
        <v>1.4471956364426466E-2</v>
      </c>
      <c r="DO159">
        <f>MAX(0,K159)</f>
        <v>0.51077592366660396</v>
      </c>
      <c r="DP159">
        <f>DO159/$DO$164</f>
        <v>5.5605190422710711E-3</v>
      </c>
      <c r="DQ159">
        <f>DN159*DP159*BF159</f>
        <v>0</v>
      </c>
      <c r="DR159">
        <f>DQ159/$DQ$164</f>
        <v>0</v>
      </c>
      <c r="DS159" s="1">
        <f>$DS$166*DR159</f>
        <v>0</v>
      </c>
      <c r="DT159" s="55">
        <v>0</v>
      </c>
      <c r="DU159" s="1">
        <f>DS159-DT159</f>
        <v>0</v>
      </c>
      <c r="DV159" t="e">
        <f>DT159/DS159</f>
        <v>#DIV/0!</v>
      </c>
    </row>
    <row r="160" spans="1:126" x14ac:dyDescent="0.2">
      <c r="A160" s="25" t="s">
        <v>281</v>
      </c>
      <c r="B160">
        <v>1</v>
      </c>
      <c r="C160">
        <v>1</v>
      </c>
      <c r="D160">
        <v>0.90251697962444999</v>
      </c>
      <c r="E160">
        <v>9.7483020375549304E-2</v>
      </c>
      <c r="F160">
        <v>0.96305125148986803</v>
      </c>
      <c r="G160">
        <v>0.33932302549101501</v>
      </c>
      <c r="H160">
        <v>0.67363142498955197</v>
      </c>
      <c r="I160">
        <v>0.47809899936444</v>
      </c>
      <c r="J160">
        <v>0.53099622586033601</v>
      </c>
      <c r="K160">
        <v>0.72101770564669598</v>
      </c>
      <c r="L160">
        <v>1.00517787972629</v>
      </c>
      <c r="M160">
        <f>HARMEAN(D160,F160:F160, I160)</f>
        <v>0.70788178712282424</v>
      </c>
      <c r="N160">
        <f>0.6*TAN(3*(1-M160) - 1.5)</f>
        <v>-0.43165600136711735</v>
      </c>
      <c r="O160" s="83">
        <v>0</v>
      </c>
      <c r="P160">
        <v>308.39</v>
      </c>
      <c r="Q160">
        <v>309.98</v>
      </c>
      <c r="R160">
        <v>311.14999999999998</v>
      </c>
      <c r="S160">
        <v>313.39</v>
      </c>
      <c r="T160">
        <v>315.2</v>
      </c>
      <c r="U160">
        <v>317.32</v>
      </c>
      <c r="V160">
        <v>319.79000000000002</v>
      </c>
      <c r="W160" s="72">
        <v>324.55</v>
      </c>
      <c r="X160" s="68">
        <v>323.3</v>
      </c>
      <c r="Y160" s="68">
        <v>321.8</v>
      </c>
      <c r="Z160" s="68">
        <v>319.27999999999997</v>
      </c>
      <c r="AA160" s="68">
        <v>316.5</v>
      </c>
      <c r="AB160" s="68">
        <v>315.81</v>
      </c>
      <c r="AC160" s="68">
        <v>314.83</v>
      </c>
      <c r="AD160" s="76">
        <v>310.42</v>
      </c>
      <c r="AE160">
        <v>312.88</v>
      </c>
      <c r="AF160">
        <v>313.63</v>
      </c>
      <c r="AG160">
        <v>314.20999999999998</v>
      </c>
      <c r="AH160">
        <v>315.75</v>
      </c>
      <c r="AI160">
        <v>316.35000000000002</v>
      </c>
      <c r="AJ160">
        <v>319.81</v>
      </c>
      <c r="AK160" s="72">
        <v>325.55</v>
      </c>
      <c r="AL160">
        <v>324.72000000000003</v>
      </c>
      <c r="AM160">
        <v>323.95999999999998</v>
      </c>
      <c r="AN160">
        <v>322.14999999999998</v>
      </c>
      <c r="AO160">
        <v>320.02999999999997</v>
      </c>
      <c r="AP160">
        <v>318.01</v>
      </c>
      <c r="AQ160">
        <v>313.74</v>
      </c>
      <c r="AR160">
        <v>317.10000000000002</v>
      </c>
      <c r="AS160" s="87">
        <f>0.5 * (D160-MAX($D$3:$D$163))/(MIN($D$3:$D$163)-MAX($D$3:$D$163)) + 0.75</f>
        <v>0.79925312878482069</v>
      </c>
      <c r="AT160" s="17">
        <f>AZ160^N160</f>
        <v>0.80868135104744687</v>
      </c>
      <c r="AU160" s="17">
        <f>(AT160+AV160)/2</f>
        <v>0.72908238364328404</v>
      </c>
      <c r="AV160" s="17">
        <f>BD160^N160</f>
        <v>0.64948341623912109</v>
      </c>
      <c r="AW160" s="17">
        <f>PERCENTILE($K$2:$K$163, 0.05)</f>
        <v>8.5526163141549191E-2</v>
      </c>
      <c r="AX160" s="17">
        <f>PERCENTILE($K$2:$K$163, 0.95)</f>
        <v>0.95961795254787896</v>
      </c>
      <c r="AY160" s="17">
        <f>MIN(MAX(K160,AW160), AX160)</f>
        <v>0.72101770564669598</v>
      </c>
      <c r="AZ160" s="17">
        <f>AY160-$AY$164+1</f>
        <v>1.6354915425051468</v>
      </c>
      <c r="BA160" s="17">
        <f>PERCENTILE($L$2:$L$163, 0.02)</f>
        <v>-0.71261264336762919</v>
      </c>
      <c r="BB160" s="17">
        <f>PERCENTILE($L$2:$L$163, 0.98)</f>
        <v>1.6035625674371927</v>
      </c>
      <c r="BC160" s="17">
        <f>MIN(MAX(L160,BA160), BB160)</f>
        <v>1.00517787972629</v>
      </c>
      <c r="BD160" s="17">
        <f>BC160-$BC$164 + 1</f>
        <v>2.7177905230939192</v>
      </c>
      <c r="BE160" s="1">
        <v>0</v>
      </c>
      <c r="BF160" s="49">
        <v>1</v>
      </c>
      <c r="BG160" s="15">
        <v>1</v>
      </c>
      <c r="BH160" s="16">
        <v>3</v>
      </c>
      <c r="BI160" s="12">
        <f>(AZ160^4)*AV160*BE160</f>
        <v>0</v>
      </c>
      <c r="BJ160" s="12">
        <f>(BD160^4) *AT160*BF160</f>
        <v>44.120593689086739</v>
      </c>
      <c r="BK160" s="12">
        <f>(BD160^4)*AU160*BG160*BH160</f>
        <v>119.33333533510233</v>
      </c>
      <c r="BL160" s="12">
        <f>MIN(BI160, 0.05*BI$164)</f>
        <v>0</v>
      </c>
      <c r="BM160" s="12">
        <f>MIN(BJ160, 0.05*BJ$164)</f>
        <v>44.120593689086739</v>
      </c>
      <c r="BN160" s="12">
        <f>MIN(BK160, 0.05*BK$164)</f>
        <v>119.33333533510233</v>
      </c>
      <c r="BO160" s="9">
        <f>BL160/$BL$164</f>
        <v>0</v>
      </c>
      <c r="BP160" s="9">
        <f>BM160/$BM$164</f>
        <v>1.6980740634145904E-2</v>
      </c>
      <c r="BQ160" s="45">
        <f>BN160/$BN$164</f>
        <v>3.3355249570092518E-2</v>
      </c>
      <c r="BR160" s="16">
        <f>O160</f>
        <v>0</v>
      </c>
      <c r="BS160" s="55">
        <v>0</v>
      </c>
      <c r="BT160" s="10">
        <f>$D$170*BO160</f>
        <v>0</v>
      </c>
      <c r="BU160" s="14">
        <f>BT160-BS160</f>
        <v>0</v>
      </c>
      <c r="BV160" s="94">
        <f>IF(BU160&gt;1, 1, 0)</f>
        <v>0</v>
      </c>
      <c r="BW160" s="81">
        <f>IF(O160&lt;=0,P160, IF(O160=1,Q160, IF(O160=2,R160, IF(O160=3,S160, IF(O160-4,T160, IF(O160=5, U160, V160))))))</f>
        <v>308.39</v>
      </c>
      <c r="BX160" s="41">
        <f>IF(O160&lt;=0,AD160, IF(O160=1,AE160, IF(O160=2,AF160, IF(O160=3,AG160, IF(O160=4,AH160, IF(O160=5, AI160, AJ160))))))</f>
        <v>310.42</v>
      </c>
      <c r="BY160" s="80">
        <f>IF(O160&gt;=0,W160, IF(O160=-1,X160, IF(O160=-2,Y160, IF(O160=-3,Z160, IF(O160=-4,AA160, IF(O160=-5, AB160, AC160))))))</f>
        <v>324.55</v>
      </c>
      <c r="BZ160" s="79">
        <f>IF(O160&gt;=0,AK160, IF(O160=-1,AL160, IF(O160=-2,AM160, IF(O160=-3,AN160, IF(O160=-4,AO160, IF(O160=-5, AP160, AQ160))))))</f>
        <v>325.55</v>
      </c>
      <c r="CA160" s="54">
        <f>IF(C160&gt;0, IF(BU160 &gt;0, BW160, BY160), IF(BU160&gt;0, BX160, BZ160))</f>
        <v>324.55</v>
      </c>
      <c r="CB160" s="1">
        <f>BU160/CA160</f>
        <v>0</v>
      </c>
      <c r="CC160" s="42" t="e">
        <f>BS160/BT160</f>
        <v>#DIV/0!</v>
      </c>
      <c r="CD160" s="55">
        <v>0</v>
      </c>
      <c r="CE160" s="55">
        <v>0</v>
      </c>
      <c r="CF160" s="55">
        <v>0</v>
      </c>
      <c r="CG160" s="6">
        <f>SUM(CD160:CF160)</f>
        <v>0</v>
      </c>
      <c r="CH160" s="10">
        <f>BP160*$D$169</f>
        <v>2456.5480507126081</v>
      </c>
      <c r="CI160" s="1">
        <f>CH160-CG160</f>
        <v>2456.5480507126081</v>
      </c>
      <c r="CJ160" s="97">
        <f>IF(CI160&gt;1, 1, 0)</f>
        <v>1</v>
      </c>
      <c r="CK160" s="81">
        <f>IF(O160&lt;=0,Q160, IF(O160=1,R160, IF(O160=2,S160, IF(O160=3,T160, IF(O160=4,U160,V160)))))</f>
        <v>309.98</v>
      </c>
      <c r="CL160" s="41">
        <f>IF(O160&lt;=0,AE160, IF(O160=1,AF160, IF(O160=2,AG160, IF(O160=3,AH160, IF(O160=4,AI160,AJ160)))))</f>
        <v>312.88</v>
      </c>
      <c r="CM160" s="80">
        <f>IF(O160&gt;=0,X160, IF(O160=-1,Y160, IF(O160=-2,Z160, IF(O160=-3,AA160, IF(O160=-4,AB160, AC160)))))</f>
        <v>323.3</v>
      </c>
      <c r="CN160" s="79">
        <f>IF(O160&gt;=0,AL160, IF(O160=-1,AM160, IF(O160=-2,AN160, IF(O160=-3,AO160, IF(O160=-4,AP160, AQ160)))))</f>
        <v>324.72000000000003</v>
      </c>
      <c r="CO160" s="54">
        <f>IF(C160&gt;0, IF(CI160 &gt;0, CK160, CM160), IF(CI160&gt;0, CL160, CN160))</f>
        <v>309.98</v>
      </c>
      <c r="CP160" s="1">
        <f>CI160/CO160</f>
        <v>7.9248598319653141</v>
      </c>
      <c r="CQ160" s="42">
        <f>CG160/CH160</f>
        <v>0</v>
      </c>
      <c r="CR160" s="11">
        <f>BS160+CG160+CT160</f>
        <v>0</v>
      </c>
      <c r="CS160" s="47">
        <f>BT160+CH160+CU160</f>
        <v>2705.807828119961</v>
      </c>
      <c r="CT160" s="55">
        <v>0</v>
      </c>
      <c r="CU160" s="10">
        <f>BQ160*$D$172</f>
        <v>249.25977740735297</v>
      </c>
      <c r="CV160" s="30">
        <f>CU160-CT160</f>
        <v>249.25977740735297</v>
      </c>
      <c r="CW160" s="97">
        <f>IF(CV160&gt;1, 1, 0)</f>
        <v>1</v>
      </c>
      <c r="CX160" s="81">
        <f>IF(O160&lt;=0,R160, IF(O160=1,S160, IF(O160=2,T160, IF(O160=3,U160, V160))))</f>
        <v>311.14999999999998</v>
      </c>
      <c r="CY160" s="41">
        <f>IF(O160&lt;=0,AF160, IF(O160=1,AG160, IF(O160=2,AH160, IF(O160=3,AI160, AJ160))))</f>
        <v>313.63</v>
      </c>
      <c r="CZ160" s="80">
        <f>IF(O160&gt;=0,Y160, IF(O160=-1,Z160, IF(O160=-2,AA160, IF(O160=-3,AB160,  AC160))))</f>
        <v>321.8</v>
      </c>
      <c r="DA160" s="79">
        <f>IF(O160&gt;=0,AM160, IF(O160=-1,AN160, IF(O160=-2,AO160, IF(O160=-3,AP160, AQ160))))</f>
        <v>323.95999999999998</v>
      </c>
      <c r="DB160" s="54">
        <f>IF(C160&gt;0, IF(CV160 &gt;0, CX160, CZ160), IF(CV160&gt;0, CY160, DA160))</f>
        <v>311.14999999999998</v>
      </c>
      <c r="DC160" s="43">
        <f>CV160/DB160</f>
        <v>0.801092005165846</v>
      </c>
      <c r="DD160" s="44">
        <v>0</v>
      </c>
      <c r="DE160" s="10">
        <f>BQ160*$DD$167</f>
        <v>154.34941607062891</v>
      </c>
      <c r="DF160" s="30">
        <f>DE160-DD160</f>
        <v>154.34941607062891</v>
      </c>
      <c r="DG160" s="34">
        <f>DF160*(DF160&lt;&gt;0)</f>
        <v>154.34941607062891</v>
      </c>
      <c r="DH160" s="21">
        <f>DG160/$DG$164</f>
        <v>3.3355249570092539E-2</v>
      </c>
      <c r="DI160" s="89">
        <f>DH160 * $DF$164</f>
        <v>154.34941607062891</v>
      </c>
      <c r="DJ160" s="91">
        <f>DB160</f>
        <v>311.14999999999998</v>
      </c>
      <c r="DK160" s="43">
        <f>DI160/DJ160</f>
        <v>0.4960611154447338</v>
      </c>
      <c r="DL160" s="16">
        <f>O160</f>
        <v>0</v>
      </c>
      <c r="DM160" s="53">
        <f>CR160+CT160</f>
        <v>0</v>
      </c>
      <c r="DN160">
        <f>E160/$E$164</f>
        <v>1.988264275292825E-3</v>
      </c>
      <c r="DO160">
        <f>MAX(0,K160)</f>
        <v>0.72101770564669598</v>
      </c>
      <c r="DP160">
        <f>DO160/$DO$164</f>
        <v>7.849298481578346E-3</v>
      </c>
      <c r="DQ160">
        <f>DN160*DP160*BF160</f>
        <v>1.560647975703244E-5</v>
      </c>
      <c r="DR160">
        <f>DQ160/$DQ$164</f>
        <v>4.1831550117285348E-3</v>
      </c>
      <c r="DS160" s="1">
        <f>$DS$166*DR160</f>
        <v>331.96361349963297</v>
      </c>
      <c r="DT160" s="55">
        <v>0</v>
      </c>
      <c r="DU160" s="1">
        <f>DS160-DT160</f>
        <v>331.96361349963297</v>
      </c>
      <c r="DV160">
        <f>DT160/DS160</f>
        <v>0</v>
      </c>
    </row>
    <row r="161" spans="1:126" x14ac:dyDescent="0.2">
      <c r="A161" s="25" t="s">
        <v>236</v>
      </c>
      <c r="B161">
        <v>1</v>
      </c>
      <c r="C161">
        <v>1</v>
      </c>
      <c r="D161">
        <v>0.54055133839392699</v>
      </c>
      <c r="E161">
        <v>0.45944866160607201</v>
      </c>
      <c r="F161">
        <v>0.66494230003979304</v>
      </c>
      <c r="G161">
        <v>1.21186794818219E-2</v>
      </c>
      <c r="H161">
        <v>0.74425407438361801</v>
      </c>
      <c r="I161">
        <v>9.4970398443384299E-2</v>
      </c>
      <c r="J161">
        <v>0.25129630951655302</v>
      </c>
      <c r="K161">
        <v>0.55649230318682497</v>
      </c>
      <c r="L161">
        <v>1.8627577388868499E-2</v>
      </c>
      <c r="M161">
        <f>HARMEAN(D161,F161:F161, I161)</f>
        <v>0.21608462349837698</v>
      </c>
      <c r="N161">
        <f>0.6*TAN(3*(1-M161) - 1.5)</f>
        <v>0.68540968069278974</v>
      </c>
      <c r="O161" s="83">
        <v>0</v>
      </c>
      <c r="P161">
        <v>0.31</v>
      </c>
      <c r="Q161">
        <v>0.31</v>
      </c>
      <c r="R161">
        <v>0.32</v>
      </c>
      <c r="S161">
        <v>0.32</v>
      </c>
      <c r="T161">
        <v>0.32</v>
      </c>
      <c r="U161">
        <v>0.33</v>
      </c>
      <c r="V161">
        <v>0.35</v>
      </c>
      <c r="W161" s="72">
        <v>0.38</v>
      </c>
      <c r="X161" s="68">
        <v>0.38</v>
      </c>
      <c r="Y161" s="68">
        <v>0.37</v>
      </c>
      <c r="Z161" s="68">
        <v>0.37</v>
      </c>
      <c r="AA161" s="68">
        <v>0.36</v>
      </c>
      <c r="AB161" s="68">
        <v>0.36</v>
      </c>
      <c r="AC161" s="68">
        <v>0.35</v>
      </c>
      <c r="AD161" s="76">
        <v>0.3</v>
      </c>
      <c r="AE161">
        <v>0.3</v>
      </c>
      <c r="AF161">
        <v>0.31</v>
      </c>
      <c r="AG161">
        <v>0.31</v>
      </c>
      <c r="AH161">
        <v>0.33</v>
      </c>
      <c r="AI161">
        <v>0.34</v>
      </c>
      <c r="AJ161">
        <v>0.34</v>
      </c>
      <c r="AK161" s="72">
        <v>0.38</v>
      </c>
      <c r="AL161">
        <v>0.37</v>
      </c>
      <c r="AM161">
        <v>0.37</v>
      </c>
      <c r="AN161">
        <v>0.36</v>
      </c>
      <c r="AO161">
        <v>0.35</v>
      </c>
      <c r="AP161">
        <v>0.34</v>
      </c>
      <c r="AQ161">
        <v>0.34</v>
      </c>
      <c r="AR161">
        <v>0.34</v>
      </c>
      <c r="AS161" s="87">
        <f>0.5 * (D161-MAX($D$3:$D$163))/(MIN($D$3:$D$163)-MAX($D$3:$D$163)) + 0.75</f>
        <v>0.98213564796124353</v>
      </c>
      <c r="AT161" s="17">
        <f>AZ161^N161</f>
        <v>1.3027962402450006</v>
      </c>
      <c r="AU161" s="17">
        <f>(AT161+AV161)/2</f>
        <v>1.37975198318199</v>
      </c>
      <c r="AV161" s="17">
        <f>BD161^N161</f>
        <v>1.4567077261189794</v>
      </c>
      <c r="AW161" s="17">
        <f>PERCENTILE($K$2:$K$163, 0.05)</f>
        <v>8.5526163141549191E-2</v>
      </c>
      <c r="AX161" s="17">
        <f>PERCENTILE($K$2:$K$163, 0.95)</f>
        <v>0.95961795254787896</v>
      </c>
      <c r="AY161" s="17">
        <f>MIN(MAX(K161,AW161), AX161)</f>
        <v>0.55649230318682497</v>
      </c>
      <c r="AZ161" s="17">
        <f>AY161-$AY$164+1</f>
        <v>1.4709661400452758</v>
      </c>
      <c r="BA161" s="17">
        <f>PERCENTILE($L$2:$L$163, 0.02)</f>
        <v>-0.71261264336762919</v>
      </c>
      <c r="BB161" s="17">
        <f>PERCENTILE($L$2:$L$163, 0.98)</f>
        <v>1.6035625674371927</v>
      </c>
      <c r="BC161" s="17">
        <f>MIN(MAX(L161,BA161), BB161)</f>
        <v>1.8627577388868499E-2</v>
      </c>
      <c r="BD161" s="17">
        <f>BC161-$BC$164 + 1</f>
        <v>1.7312402207564976</v>
      </c>
      <c r="BE161" s="1">
        <v>0</v>
      </c>
      <c r="BF161" s="49">
        <v>0</v>
      </c>
      <c r="BG161" s="49">
        <v>0</v>
      </c>
      <c r="BH161" s="16">
        <v>1</v>
      </c>
      <c r="BI161" s="12">
        <f>(AZ161^4)*AV161*BE161</f>
        <v>0</v>
      </c>
      <c r="BJ161" s="12">
        <f>(BD161^4) *AT161*BF161</f>
        <v>0</v>
      </c>
      <c r="BK161" s="12">
        <f>(BD161^4)*AU161*BG161*BH161</f>
        <v>0</v>
      </c>
      <c r="BL161" s="12">
        <f>MIN(BI161, 0.05*BI$164)</f>
        <v>0</v>
      </c>
      <c r="BM161" s="12">
        <f>MIN(BJ161, 0.05*BJ$164)</f>
        <v>0</v>
      </c>
      <c r="BN161" s="12">
        <f>MIN(BK161, 0.05*BK$164)</f>
        <v>0</v>
      </c>
      <c r="BO161" s="9">
        <f>BL161/$BL$164</f>
        <v>0</v>
      </c>
      <c r="BP161" s="9">
        <f>BM161/$BM$164</f>
        <v>0</v>
      </c>
      <c r="BQ161" s="45">
        <f>BN161/$BN$164</f>
        <v>0</v>
      </c>
      <c r="BR161" s="16">
        <f>O161</f>
        <v>0</v>
      </c>
      <c r="BS161" s="55">
        <v>0</v>
      </c>
      <c r="BT161" s="10">
        <f>$D$170*BO161</f>
        <v>0</v>
      </c>
      <c r="BU161" s="14">
        <f>BT161-BS161</f>
        <v>0</v>
      </c>
      <c r="BV161" s="94">
        <f>IF(BU161&gt;1, 1, 0)</f>
        <v>0</v>
      </c>
      <c r="BW161" s="81">
        <f>IF(O161&lt;=0,P161, IF(O161=1,Q161, IF(O161=2,R161, IF(O161=3,S161, IF(O161-4,T161, IF(O161=5, U161, V161))))))</f>
        <v>0.31</v>
      </c>
      <c r="BX161" s="41">
        <f>IF(O161&lt;=0,AD161, IF(O161=1,AE161, IF(O161=2,AF161, IF(O161=3,AG161, IF(O161=4,AH161, IF(O161=5, AI161, AJ161))))))</f>
        <v>0.3</v>
      </c>
      <c r="BY161" s="80">
        <f>IF(O161&gt;=0,W161, IF(O161=-1,X161, IF(O161=-2,Y161, IF(O161=-3,Z161, IF(O161=-4,AA161, IF(O161=-5, AB161, AC161))))))</f>
        <v>0.38</v>
      </c>
      <c r="BZ161" s="79">
        <f>IF(O161&gt;=0,AK161, IF(O161=-1,AL161, IF(O161=-2,AM161, IF(O161=-3,AN161, IF(O161=-4,AO161, IF(O161=-5, AP161, AQ161))))))</f>
        <v>0.38</v>
      </c>
      <c r="CA161" s="54">
        <f>IF(C161&gt;0, IF(BU161 &gt;0, BW161, BY161), IF(BU161&gt;0, BX161, BZ161))</f>
        <v>0.38</v>
      </c>
      <c r="CB161" s="1">
        <f>BU161/CA161</f>
        <v>0</v>
      </c>
      <c r="CC161" s="42" t="e">
        <f>BS161/BT161</f>
        <v>#DIV/0!</v>
      </c>
      <c r="CD161" s="55">
        <v>2466</v>
      </c>
      <c r="CE161" s="55">
        <v>1279</v>
      </c>
      <c r="CF161" s="55">
        <v>0</v>
      </c>
      <c r="CG161" s="6">
        <f>SUM(CD161:CF161)</f>
        <v>3745</v>
      </c>
      <c r="CH161" s="10">
        <f>BP161*$D$169</f>
        <v>0</v>
      </c>
      <c r="CI161" s="1">
        <f>CH161-CG161</f>
        <v>-3745</v>
      </c>
      <c r="CJ161" s="97">
        <f>IF(CI161&gt;1, 1, 0)</f>
        <v>0</v>
      </c>
      <c r="CK161" s="81">
        <f>IF(O161&lt;=0,Q161, IF(O161=1,R161, IF(O161=2,S161, IF(O161=3,T161, IF(O161=4,U161,V161)))))</f>
        <v>0.31</v>
      </c>
      <c r="CL161" s="41">
        <f>IF(O161&lt;=0,AE161, IF(O161=1,AF161, IF(O161=2,AG161, IF(O161=3,AH161, IF(O161=4,AI161,AJ161)))))</f>
        <v>0.3</v>
      </c>
      <c r="CM161" s="80">
        <f>IF(O161&gt;=0,X161, IF(O161=-1,Y161, IF(O161=-2,Z161, IF(O161=-3,AA161, IF(O161=-4,AB161, AC161)))))</f>
        <v>0.38</v>
      </c>
      <c r="CN161" s="79">
        <f>IF(O161&gt;=0,AL161, IF(O161=-1,AM161, IF(O161=-2,AN161, IF(O161=-3,AO161, IF(O161=-4,AP161, AQ161)))))</f>
        <v>0.37</v>
      </c>
      <c r="CO161" s="54">
        <f>IF(C161&gt;0, IF(CI161 &gt;0, CK161, CM161), IF(CI161&gt;0, CL161, CN161))</f>
        <v>0.38</v>
      </c>
      <c r="CP161" s="1">
        <f>CI161/CO161</f>
        <v>-9855.2631578947367</v>
      </c>
      <c r="CQ161" s="42" t="e">
        <f>CG161/CH161</f>
        <v>#DIV/0!</v>
      </c>
      <c r="CR161" s="11">
        <f>BS161+CG161+CT161</f>
        <v>3745</v>
      </c>
      <c r="CS161" s="47">
        <f>BT161+CH161+CU161</f>
        <v>0</v>
      </c>
      <c r="CT161" s="55">
        <v>0</v>
      </c>
      <c r="CU161" s="10">
        <f>BQ161*$D$172</f>
        <v>0</v>
      </c>
      <c r="CV161" s="30">
        <f>CU161-CT161</f>
        <v>0</v>
      </c>
      <c r="CW161" s="97">
        <f>IF(CV161&gt;1, 1, 0)</f>
        <v>0</v>
      </c>
      <c r="CX161" s="81">
        <f>IF(O161&lt;=0,R161, IF(O161=1,S161, IF(O161=2,T161, IF(O161=3,U161, V161))))</f>
        <v>0.32</v>
      </c>
      <c r="CY161" s="41">
        <f>IF(O161&lt;=0,AF161, IF(O161=1,AG161, IF(O161=2,AH161, IF(O161=3,AI161, AJ161))))</f>
        <v>0.31</v>
      </c>
      <c r="CZ161" s="80">
        <f>IF(O161&gt;=0,Y161, IF(O161=-1,Z161, IF(O161=-2,AA161, IF(O161=-3,AB161,  AC161))))</f>
        <v>0.37</v>
      </c>
      <c r="DA161" s="79">
        <f>IF(O161&gt;=0,AM161, IF(O161=-1,AN161, IF(O161=-2,AO161, IF(O161=-3,AP161, AQ161))))</f>
        <v>0.37</v>
      </c>
      <c r="DB161" s="54">
        <f>IF(C161&gt;0, IF(CV161 &gt;0, CX161, CZ161), IF(CV161&gt;0, CY161, DA161))</f>
        <v>0.37</v>
      </c>
      <c r="DC161" s="43">
        <f>CV161/DB161</f>
        <v>0</v>
      </c>
      <c r="DD161" s="44">
        <v>0</v>
      </c>
      <c r="DE161" s="10">
        <f>BQ161*$DD$167</f>
        <v>0</v>
      </c>
      <c r="DF161" s="30">
        <f>DE161-DD161</f>
        <v>0</v>
      </c>
      <c r="DG161" s="34">
        <f>DF161*(DF161&lt;&gt;0)</f>
        <v>0</v>
      </c>
      <c r="DH161" s="21">
        <f>DG161/$DG$164</f>
        <v>0</v>
      </c>
      <c r="DI161" s="89">
        <f>DH161 * $DF$164</f>
        <v>0</v>
      </c>
      <c r="DJ161" s="91">
        <f>DB161</f>
        <v>0.37</v>
      </c>
      <c r="DK161" s="43">
        <f>DI161/DJ161</f>
        <v>0</v>
      </c>
      <c r="DL161" s="16">
        <f>O161</f>
        <v>0</v>
      </c>
      <c r="DM161" s="53">
        <f>CR161+CT161</f>
        <v>3745</v>
      </c>
      <c r="DN161">
        <f>E161/$E$164</f>
        <v>9.3709176909292872E-3</v>
      </c>
      <c r="DO161">
        <f>MAX(0,K161)</f>
        <v>0.55649230318682497</v>
      </c>
      <c r="DP161">
        <f>DO161/$DO$164</f>
        <v>6.0582065547149962E-3</v>
      </c>
      <c r="DQ161">
        <f>DN161*DP161*BF161</f>
        <v>0</v>
      </c>
      <c r="DR161">
        <f>DQ161/$DQ$164</f>
        <v>0</v>
      </c>
      <c r="DS161" s="1">
        <f>$DS$166*DR161</f>
        <v>0</v>
      </c>
      <c r="DT161" s="55">
        <v>0</v>
      </c>
      <c r="DU161" s="1">
        <f>DS161-DT161</f>
        <v>0</v>
      </c>
      <c r="DV161" t="e">
        <f>DT161/DS161</f>
        <v>#DIV/0!</v>
      </c>
    </row>
    <row r="162" spans="1:126" x14ac:dyDescent="0.2">
      <c r="A162" s="25" t="s">
        <v>154</v>
      </c>
      <c r="B162">
        <v>1</v>
      </c>
      <c r="C162">
        <v>1</v>
      </c>
      <c r="D162">
        <v>0.77825159914712105</v>
      </c>
      <c r="E162">
        <v>0.221748400852878</v>
      </c>
      <c r="F162">
        <v>0.78886554621848703</v>
      </c>
      <c r="G162">
        <v>0.41062801932367099</v>
      </c>
      <c r="H162">
        <v>0.446859903381642</v>
      </c>
      <c r="I162">
        <v>0.42836105920213002</v>
      </c>
      <c r="J162">
        <v>0.48569851237390499</v>
      </c>
      <c r="K162">
        <v>0.39726606348460602</v>
      </c>
      <c r="L162">
        <v>-0.704885557483377</v>
      </c>
      <c r="M162">
        <f>HARMEAN(D162,F162:F162, I162)</f>
        <v>0.61386677287407188</v>
      </c>
      <c r="N162">
        <f>0.6*TAN(3*(1-M162) - 1.5)</f>
        <v>-0.21332307934705527</v>
      </c>
      <c r="O162" s="83">
        <v>0</v>
      </c>
      <c r="P162">
        <v>71.81</v>
      </c>
      <c r="Q162">
        <v>72.09</v>
      </c>
      <c r="R162">
        <v>72.31</v>
      </c>
      <c r="S162">
        <v>72.8</v>
      </c>
      <c r="T162">
        <v>73.11</v>
      </c>
      <c r="U162">
        <v>73.56</v>
      </c>
      <c r="V162">
        <v>75.099999999999994</v>
      </c>
      <c r="W162" s="72">
        <v>76.5</v>
      </c>
      <c r="X162" s="68">
        <v>75.52</v>
      </c>
      <c r="Y162" s="68">
        <v>75.06</v>
      </c>
      <c r="Z162" s="68">
        <v>74.89</v>
      </c>
      <c r="AA162" s="68">
        <v>74.58</v>
      </c>
      <c r="AB162" s="68">
        <v>74.08</v>
      </c>
      <c r="AC162" s="68">
        <v>73.790000000000006</v>
      </c>
      <c r="AD162" s="76">
        <v>72.06</v>
      </c>
      <c r="AE162">
        <v>72.37</v>
      </c>
      <c r="AF162">
        <v>72.66</v>
      </c>
      <c r="AG162">
        <v>72.930000000000007</v>
      </c>
      <c r="AH162">
        <v>73.239999999999995</v>
      </c>
      <c r="AI162">
        <v>73.47</v>
      </c>
      <c r="AJ162">
        <v>74.62</v>
      </c>
      <c r="AK162" s="72">
        <v>75.84</v>
      </c>
      <c r="AL162">
        <v>75.55</v>
      </c>
      <c r="AM162">
        <v>75.23</v>
      </c>
      <c r="AN162">
        <v>74.97</v>
      </c>
      <c r="AO162">
        <v>74.5</v>
      </c>
      <c r="AP162">
        <v>73.97</v>
      </c>
      <c r="AQ162">
        <v>73.08</v>
      </c>
      <c r="AR162">
        <v>74.150000000000006</v>
      </c>
      <c r="AS162" s="87">
        <f>0.5 * (D162-MAX($D$3:$D$163))/(MIN($D$3:$D$163)-MAX($D$3:$D$163)) + 0.75</f>
        <v>0.86203799905828749</v>
      </c>
      <c r="AT162" s="17">
        <f>AZ162^N162</f>
        <v>0.9437573773779443</v>
      </c>
      <c r="AU162" s="17">
        <f>(AT162+AV162)/2</f>
        <v>0.97105834746509534</v>
      </c>
      <c r="AV162" s="17">
        <f>BD162^N162</f>
        <v>0.99835931755224638</v>
      </c>
      <c r="AW162" s="17">
        <f>PERCENTILE($K$2:$K$163, 0.05)</f>
        <v>8.5526163141549191E-2</v>
      </c>
      <c r="AX162" s="17">
        <f>PERCENTILE($K$2:$K$163, 0.95)</f>
        <v>0.95961795254787896</v>
      </c>
      <c r="AY162" s="17">
        <f>MIN(MAX(K162,AW162), AX162)</f>
        <v>0.39726606348460602</v>
      </c>
      <c r="AZ162" s="17">
        <f>AY162-$AY$164+1</f>
        <v>1.3117399003430568</v>
      </c>
      <c r="BA162" s="17">
        <f>PERCENTILE($L$2:$L$163, 0.02)</f>
        <v>-0.71261264336762919</v>
      </c>
      <c r="BB162" s="17">
        <f>PERCENTILE($L$2:$L$163, 0.98)</f>
        <v>1.6035625674371927</v>
      </c>
      <c r="BC162" s="17">
        <f>MIN(MAX(L162,BA162), BB162)</f>
        <v>-0.704885557483377</v>
      </c>
      <c r="BD162" s="17">
        <f>BC162-$BC$164 + 1</f>
        <v>1.0077270858842522</v>
      </c>
      <c r="BE162" s="1">
        <v>1</v>
      </c>
      <c r="BF162" s="15">
        <v>1</v>
      </c>
      <c r="BG162" s="15">
        <v>1</v>
      </c>
      <c r="BH162" s="16">
        <v>1</v>
      </c>
      <c r="BI162" s="12">
        <f>(AZ162^4)*AV162*BE162</f>
        <v>2.9558186957164763</v>
      </c>
      <c r="BJ162" s="12">
        <f>(BD162^4) *AT162*BF162</f>
        <v>0.97326719803386919</v>
      </c>
      <c r="BK162" s="12">
        <f>(BD162^4)*AU162*BG162*BH162</f>
        <v>1.0014218268582298</v>
      </c>
      <c r="BL162" s="12">
        <f>MIN(BI162, 0.05*BI$164)</f>
        <v>2.9558186957164763</v>
      </c>
      <c r="BM162" s="12">
        <f>MIN(BJ162, 0.05*BJ$164)</f>
        <v>0.97326719803386919</v>
      </c>
      <c r="BN162" s="12">
        <f>MIN(BK162, 0.05*BK$164)</f>
        <v>1.0014218268582298</v>
      </c>
      <c r="BO162" s="9">
        <f>BL162/$BL$164</f>
        <v>8.1982364021884503E-3</v>
      </c>
      <c r="BP162" s="9">
        <f>BM162/$BM$164</f>
        <v>3.7458239963853807E-4</v>
      </c>
      <c r="BQ162" s="45">
        <f>BN162/$BN$164</f>
        <v>2.7991067932523221E-4</v>
      </c>
      <c r="BR162" s="16">
        <f>O162</f>
        <v>0</v>
      </c>
      <c r="BS162" s="55">
        <v>742</v>
      </c>
      <c r="BT162" s="10">
        <f>$D$170*BO162</f>
        <v>859.3843939423333</v>
      </c>
      <c r="BU162" s="14">
        <f>BT162-BS162</f>
        <v>117.3843939423333</v>
      </c>
      <c r="BV162" s="94">
        <f>IF(BU162&gt;1, 1, 0)</f>
        <v>1</v>
      </c>
      <c r="BW162" s="81">
        <f>IF(O162&lt;=0,P162, IF(O162=1,Q162, IF(O162=2,R162, IF(O162=3,S162, IF(O162-4,T162, IF(O162=5, U162, V162))))))</f>
        <v>71.81</v>
      </c>
      <c r="BX162" s="41">
        <f>IF(O162&lt;=0,AD162, IF(O162=1,AE162, IF(O162=2,AF162, IF(O162=3,AG162, IF(O162=4,AH162, IF(O162=5, AI162, AJ162))))))</f>
        <v>72.06</v>
      </c>
      <c r="BY162" s="80">
        <f>IF(O162&gt;=0,W162, IF(O162=-1,X162, IF(O162=-2,Y162, IF(O162=-3,Z162, IF(O162=-4,AA162, IF(O162=-5, AB162, AC162))))))</f>
        <v>76.5</v>
      </c>
      <c r="BZ162" s="79">
        <f>IF(O162&gt;=0,AK162, IF(O162=-1,AL162, IF(O162=-2,AM162, IF(O162=-3,AN162, IF(O162=-4,AO162, IF(O162=-5, AP162, AQ162))))))</f>
        <v>75.84</v>
      </c>
      <c r="CA162" s="54">
        <f>IF(C162&gt;0, IF(BU162 &gt;0, BW162, BY162), IF(BU162&gt;0, BX162, BZ162))</f>
        <v>71.81</v>
      </c>
      <c r="CB162" s="1">
        <f>BU162/CA162</f>
        <v>1.6346524709975394</v>
      </c>
      <c r="CC162" s="42">
        <f>BS162/BT162</f>
        <v>0.86340874378245913</v>
      </c>
      <c r="CD162" s="55">
        <v>0</v>
      </c>
      <c r="CE162" s="55">
        <v>1854</v>
      </c>
      <c r="CF162" s="55">
        <v>0</v>
      </c>
      <c r="CG162" s="6">
        <f>SUM(CD162:CF162)</f>
        <v>1854</v>
      </c>
      <c r="CH162" s="10">
        <f>BP162*$D$169</f>
        <v>54.189607125436488</v>
      </c>
      <c r="CI162" s="1">
        <f>CH162-CG162</f>
        <v>-1799.8103928745636</v>
      </c>
      <c r="CJ162" s="97">
        <f>IF(CI162&gt;1, 1, 0)</f>
        <v>0</v>
      </c>
      <c r="CK162" s="81">
        <f>IF(O162&lt;=0,Q162, IF(O162=1,R162, IF(O162=2,S162, IF(O162=3,T162, IF(O162=4,U162,V162)))))</f>
        <v>72.09</v>
      </c>
      <c r="CL162" s="41">
        <f>IF(O162&lt;=0,AE162, IF(O162=1,AF162, IF(O162=2,AG162, IF(O162=3,AH162, IF(O162=4,AI162,AJ162)))))</f>
        <v>72.37</v>
      </c>
      <c r="CM162" s="80">
        <f>IF(O162&gt;=0,X162, IF(O162=-1,Y162, IF(O162=-2,Z162, IF(O162=-3,AA162, IF(O162=-4,AB162, AC162)))))</f>
        <v>75.52</v>
      </c>
      <c r="CN162" s="79">
        <f>IF(O162&gt;=0,AL162, IF(O162=-1,AM162, IF(O162=-2,AN162, IF(O162=-3,AO162, IF(O162=-4,AP162, AQ162)))))</f>
        <v>75.55</v>
      </c>
      <c r="CO162" s="54">
        <f>IF(C162&gt;0, IF(CI162 &gt;0, CK162, CM162), IF(CI162&gt;0, CL162, CN162))</f>
        <v>75.52</v>
      </c>
      <c r="CP162" s="1">
        <f>CI162/CO162</f>
        <v>-23.832235075139881</v>
      </c>
      <c r="CQ162" s="42">
        <f>CG162/CH162</f>
        <v>34.213202463498511</v>
      </c>
      <c r="CR162" s="11">
        <f>BS162+CG162+CT162</f>
        <v>2744</v>
      </c>
      <c r="CS162" s="47">
        <f>BT162+CH162+CU162</f>
        <v>915.66573998508579</v>
      </c>
      <c r="CT162" s="55">
        <v>148</v>
      </c>
      <c r="CU162" s="10">
        <f>BQ162*$D$172</f>
        <v>2.0917389173159413</v>
      </c>
      <c r="CV162" s="30">
        <f>CU162-CT162</f>
        <v>-145.90826108268405</v>
      </c>
      <c r="CW162" s="97">
        <f>IF(CV162&gt;1, 1, 0)</f>
        <v>0</v>
      </c>
      <c r="CX162" s="81">
        <f>IF(O162&lt;=0,R162, IF(O162=1,S162, IF(O162=2,T162, IF(O162=3,U162, V162))))</f>
        <v>72.31</v>
      </c>
      <c r="CY162" s="41">
        <f>IF(O162&lt;=0,AF162, IF(O162=1,AG162, IF(O162=2,AH162, IF(O162=3,AI162, AJ162))))</f>
        <v>72.66</v>
      </c>
      <c r="CZ162" s="80">
        <f>IF(O162&gt;=0,Y162, IF(O162=-1,Z162, IF(O162=-2,AA162, IF(O162=-3,AB162,  AC162))))</f>
        <v>75.06</v>
      </c>
      <c r="DA162" s="79">
        <f>IF(O162&gt;=0,AM162, IF(O162=-1,AN162, IF(O162=-2,AO162, IF(O162=-3,AP162, AQ162))))</f>
        <v>75.23</v>
      </c>
      <c r="DB162" s="54">
        <f>IF(C162&gt;0, IF(CV162 &gt;0, CX162, CZ162), IF(CV162&gt;0, CY162, DA162))</f>
        <v>75.06</v>
      </c>
      <c r="DC162" s="43">
        <f>CV162/DB162</f>
        <v>-1.9438883704061289</v>
      </c>
      <c r="DD162" s="44">
        <v>0</v>
      </c>
      <c r="DE162" s="10">
        <f>BQ162*$DD$167</f>
        <v>1.2952698739367525</v>
      </c>
      <c r="DF162" s="30">
        <f>DE162-DD162</f>
        <v>1.2952698739367525</v>
      </c>
      <c r="DG162" s="34">
        <f>DF162*(DF162&lt;&gt;0)</f>
        <v>1.2952698739367525</v>
      </c>
      <c r="DH162" s="21">
        <f>DG162/$DG$164</f>
        <v>2.7991067932523237E-4</v>
      </c>
      <c r="DI162" s="89">
        <f>DH162 * $DF$164</f>
        <v>1.2952698739367525</v>
      </c>
      <c r="DJ162" s="91">
        <f>DB162</f>
        <v>75.06</v>
      </c>
      <c r="DK162" s="43">
        <f>DI162/DJ162</f>
        <v>1.7256459817968993E-2</v>
      </c>
      <c r="DL162" s="16">
        <f>O162</f>
        <v>0</v>
      </c>
      <c r="DM162" s="53">
        <f>CR162+CT162</f>
        <v>2892</v>
      </c>
      <c r="DN162">
        <f>E162/$E$164</f>
        <v>4.5227817297880469E-3</v>
      </c>
      <c r="DO162">
        <f>MAX(0,K162)</f>
        <v>0.39726606348460602</v>
      </c>
      <c r="DP162">
        <f>DO162/$DO$164</f>
        <v>4.3248035165731353E-3</v>
      </c>
      <c r="DQ162">
        <f>DN162*DP162*BF162</f>
        <v>1.9560142329680074E-5</v>
      </c>
      <c r="DR162">
        <f>DQ162/$DQ$164</f>
        <v>5.2428932526987276E-3</v>
      </c>
      <c r="DS162" s="1">
        <f>$DS$166*DR162</f>
        <v>416.06150966887964</v>
      </c>
      <c r="DT162" s="55">
        <v>742</v>
      </c>
      <c r="DU162" s="1">
        <f>DS162-DT162</f>
        <v>-325.93849033112036</v>
      </c>
      <c r="DV162">
        <f>DT162/DS162</f>
        <v>1.7833901544762378</v>
      </c>
    </row>
    <row r="163" spans="1:126" x14ac:dyDescent="0.2">
      <c r="A163" s="25" t="s">
        <v>186</v>
      </c>
      <c r="B163">
        <v>0</v>
      </c>
      <c r="C163">
        <v>0</v>
      </c>
      <c r="D163">
        <v>0.60287654814222902</v>
      </c>
      <c r="E163">
        <v>0.39712345185776998</v>
      </c>
      <c r="F163">
        <v>0.53497615262321097</v>
      </c>
      <c r="G163">
        <v>0.75971583786042596</v>
      </c>
      <c r="H163">
        <v>0.65649811951525205</v>
      </c>
      <c r="I163">
        <v>0.70622377397063296</v>
      </c>
      <c r="J163">
        <v>0.61466484972695001</v>
      </c>
      <c r="K163">
        <v>0.88589046720444298</v>
      </c>
      <c r="L163">
        <v>0.38770521256270601</v>
      </c>
      <c r="M163">
        <f>HARMEAN(D163,F163:F163, I163)</f>
        <v>0.60680368137505558</v>
      </c>
      <c r="N163">
        <f>0.6*TAN(3*(1-M163) - 1.5)</f>
        <v>-0.19910739117138199</v>
      </c>
      <c r="O163" s="83">
        <v>0</v>
      </c>
      <c r="P163">
        <v>14.91</v>
      </c>
      <c r="Q163">
        <v>14.93</v>
      </c>
      <c r="R163">
        <v>15.05</v>
      </c>
      <c r="S163">
        <v>15.14</v>
      </c>
      <c r="T163">
        <v>15.19</v>
      </c>
      <c r="U163">
        <v>15.28</v>
      </c>
      <c r="V163">
        <v>15.38</v>
      </c>
      <c r="W163" s="73">
        <v>15.78</v>
      </c>
      <c r="X163" s="68">
        <v>15.68</v>
      </c>
      <c r="Y163" s="68">
        <v>15.65</v>
      </c>
      <c r="Z163" s="68">
        <v>15.58</v>
      </c>
      <c r="AA163" s="68">
        <v>15.5</v>
      </c>
      <c r="AB163" s="68">
        <v>15.42</v>
      </c>
      <c r="AC163" s="74">
        <v>15.29</v>
      </c>
      <c r="AD163" s="76">
        <v>15.15</v>
      </c>
      <c r="AE163">
        <v>15.2</v>
      </c>
      <c r="AF163">
        <v>15.25</v>
      </c>
      <c r="AG163">
        <v>15.27</v>
      </c>
      <c r="AH163">
        <v>15.29</v>
      </c>
      <c r="AI163">
        <v>15.34</v>
      </c>
      <c r="AJ163">
        <v>15.39</v>
      </c>
      <c r="AK163" s="73">
        <v>15.99</v>
      </c>
      <c r="AL163">
        <v>15.9</v>
      </c>
      <c r="AM163">
        <v>15.85</v>
      </c>
      <c r="AN163">
        <v>15.75</v>
      </c>
      <c r="AO163">
        <v>15.67</v>
      </c>
      <c r="AP163">
        <v>15.53</v>
      </c>
      <c r="AQ163">
        <v>15.5</v>
      </c>
      <c r="AR163">
        <v>15.35</v>
      </c>
      <c r="AS163" s="87">
        <f>0.5 * (D163-MAX($D$3:$D$163))/(MIN($D$3:$D$163)-MAX($D$3:$D$163)) + 0.75</f>
        <v>0.95064594267258795</v>
      </c>
      <c r="AT163" s="17">
        <f>AZ163^N163</f>
        <v>0.88952028880713596</v>
      </c>
      <c r="AU163" s="17">
        <f>(AT163+AV163)/2</f>
        <v>0.87608121437137776</v>
      </c>
      <c r="AV163" s="17">
        <f>BD163^N163</f>
        <v>0.86264213993561956</v>
      </c>
      <c r="AW163" s="17">
        <f>PERCENTILE($K$2:$K$163, 0.05)</f>
        <v>8.5526163141549191E-2</v>
      </c>
      <c r="AX163" s="17">
        <f>PERCENTILE($K$2:$K$163, 0.95)</f>
        <v>0.95961795254787896</v>
      </c>
      <c r="AY163" s="17">
        <f>MIN(MAX(K163,AW163), AX163)</f>
        <v>0.88589046720444298</v>
      </c>
      <c r="AZ163" s="17">
        <f>AY163-$AY$164+1</f>
        <v>1.8003643040628938</v>
      </c>
      <c r="BA163" s="17">
        <f>PERCENTILE($L$2:$L$163, 0.02)</f>
        <v>-0.71261264336762919</v>
      </c>
      <c r="BB163" s="17">
        <f>PERCENTILE($L$2:$L$163, 0.98)</f>
        <v>1.6035625674371927</v>
      </c>
      <c r="BC163" s="17">
        <f>MIN(MAX(L163,BA163), BB163)</f>
        <v>0.38770521256270601</v>
      </c>
      <c r="BD163" s="17">
        <f>BC163-$BC$164 + 1</f>
        <v>2.100317855930335</v>
      </c>
      <c r="BE163" s="1">
        <v>0</v>
      </c>
      <c r="BF163" s="56">
        <v>0.08</v>
      </c>
      <c r="BG163" s="57">
        <v>0.13</v>
      </c>
      <c r="BH163" s="16">
        <v>1</v>
      </c>
      <c r="BI163" s="12">
        <f>(AZ163^4)*AV163*BE163</f>
        <v>0</v>
      </c>
      <c r="BJ163" s="12">
        <f>(BD163^4) *AT163*BF163</f>
        <v>1.3847964561240123</v>
      </c>
      <c r="BK163" s="12">
        <f>(BD163^4)*AU163*BG163*BH163</f>
        <v>2.2162962850105261</v>
      </c>
      <c r="BL163" s="12">
        <f>MIN(BI163, 0.05*BI$164)</f>
        <v>0</v>
      </c>
      <c r="BM163" s="12">
        <f>MIN(BJ163, 0.05*BJ$164)</f>
        <v>1.3847964561240123</v>
      </c>
      <c r="BN163" s="12">
        <f>MIN(BK163, 0.05*BK$164)</f>
        <v>2.2162962850105261</v>
      </c>
      <c r="BO163" s="9">
        <f>BL163/$BL$164</f>
        <v>0</v>
      </c>
      <c r="BP163" s="9">
        <f>BM163/$BM$164</f>
        <v>5.3296811049808419E-4</v>
      </c>
      <c r="BQ163" s="45">
        <f>BN163/$BN$164</f>
        <v>6.1948419945025742E-4</v>
      </c>
      <c r="BR163" s="16">
        <f>O163</f>
        <v>0</v>
      </c>
      <c r="BS163" s="55">
        <v>0</v>
      </c>
      <c r="BT163" s="10">
        <f>$D$170*BO163</f>
        <v>0</v>
      </c>
      <c r="BU163" s="14">
        <f>BT163-BS163</f>
        <v>0</v>
      </c>
      <c r="BV163" s="94">
        <f>IF(BU163&gt;1, 1, 0)</f>
        <v>0</v>
      </c>
      <c r="BW163" s="81">
        <f>IF(O163&lt;=0,P163, IF(O163=1,Q163, IF(O163=2,R163, IF(O163=3,S163, IF(O163-4,T163, IF(O163=5, U163, V163))))))</f>
        <v>14.91</v>
      </c>
      <c r="BX163" s="41">
        <f>IF(O163&lt;=0,AD163, IF(O163=1,AE163, IF(O163=2,AF163, IF(O163=3,AG163, IF(O163=4,AH163, IF(O163=5, AI163, AJ163))))))</f>
        <v>15.15</v>
      </c>
      <c r="BY163" s="80">
        <f>IF(O163&gt;=0,W163, IF(O163=-1,X163, IF(O163=-2,Y163, IF(O163=-3,Z163, IF(O163=-4,AA163, IF(O163=-5, AB163, AC163))))))</f>
        <v>15.78</v>
      </c>
      <c r="BZ163" s="79">
        <f>IF(O163&gt;=0,AK163, IF(O163=-1,AL163, IF(O163=-2,AM163, IF(O163=-3,AN163, IF(O163=-4,AO163, IF(O163=-5, AP163, AQ163))))))</f>
        <v>15.99</v>
      </c>
      <c r="CA163" s="54">
        <f>IF(C163&gt;0, IF(BU163 &gt;0, BW163, BY163), IF(BU163&gt;0, BX163, BZ163))</f>
        <v>15.99</v>
      </c>
      <c r="CB163" s="1">
        <f>BU163/CA163</f>
        <v>0</v>
      </c>
      <c r="CC163" s="42" t="e">
        <f>BS163/BT163</f>
        <v>#DIV/0!</v>
      </c>
      <c r="CD163" s="55">
        <v>0</v>
      </c>
      <c r="CE163" s="55">
        <v>1504</v>
      </c>
      <c r="CF163" s="55">
        <v>0</v>
      </c>
      <c r="CG163" s="6">
        <f>SUM(CD163:CF163)</f>
        <v>1504</v>
      </c>
      <c r="CH163" s="10">
        <f>BP163*$D$169</f>
        <v>77.102748410355403</v>
      </c>
      <c r="CI163" s="1">
        <f>CH163-CG163</f>
        <v>-1426.8972515896446</v>
      </c>
      <c r="CJ163" s="97">
        <f>IF(CI163&gt;1, 1, 0)</f>
        <v>0</v>
      </c>
      <c r="CK163" s="81">
        <f>IF(O163&lt;=0,Q163, IF(O163=1,R163, IF(O163=2,S163, IF(O163=3,T163, IF(O163=4,U163,V163)))))</f>
        <v>14.93</v>
      </c>
      <c r="CL163" s="41">
        <f>IF(O163&lt;=0,AE163, IF(O163=1,AF163, IF(O163=2,AG163, IF(O163=3,AH163, IF(O163=4,AI163,AJ163)))))</f>
        <v>15.2</v>
      </c>
      <c r="CM163" s="80">
        <f>IF(O163&gt;=0,X163, IF(O163=-1,Y163, IF(O163=-2,Z163, IF(O163=-3,AA163, IF(O163=-4,AB163, AC163)))))</f>
        <v>15.68</v>
      </c>
      <c r="CN163" s="79">
        <f>IF(O163&gt;=0,AL163, IF(O163=-1,AM163, IF(O163=-2,AN163, IF(O163=-3,AO163, IF(O163=-4,AP163, AQ163)))))</f>
        <v>15.9</v>
      </c>
      <c r="CO163" s="54">
        <f>IF(C163&gt;0, IF(CI163 &gt;0, CK163, CM163), IF(CI163&gt;0, CL163, CN163))</f>
        <v>15.9</v>
      </c>
      <c r="CP163" s="1">
        <f>CI163/CO163</f>
        <v>-89.741965508782684</v>
      </c>
      <c r="CQ163" s="42">
        <f>CG163/CH163</f>
        <v>19.506438239988899</v>
      </c>
      <c r="CR163" s="11">
        <f>BS163+CG163+CT163</f>
        <v>1642</v>
      </c>
      <c r="CS163" s="47">
        <f>BT163+CH163+CU163</f>
        <v>81.732079494743246</v>
      </c>
      <c r="CT163" s="55">
        <v>138</v>
      </c>
      <c r="CU163" s="10">
        <f>BQ163*$D$172</f>
        <v>4.6293310843878395</v>
      </c>
      <c r="CV163" s="30">
        <f>CU163-CT163</f>
        <v>-133.37066891561216</v>
      </c>
      <c r="CW163" s="97">
        <f>IF(CV163&gt;1, 1, 0)</f>
        <v>0</v>
      </c>
      <c r="CX163" s="81">
        <f>IF(O163&lt;=0,R163, IF(O163=1,S163, IF(O163=2,T163, IF(O163=3,U163, V163))))</f>
        <v>15.05</v>
      </c>
      <c r="CY163" s="41">
        <f>IF(O163&lt;=0,AF163, IF(O163=1,AG163, IF(O163=2,AH163, IF(O163=3,AI163, AJ163))))</f>
        <v>15.25</v>
      </c>
      <c r="CZ163" s="80">
        <f>IF(O163&gt;=0,Y163, IF(O163=-1,Z163, IF(O163=-2,AA163, IF(O163=-3,AB163,  AC163))))</f>
        <v>15.65</v>
      </c>
      <c r="DA163" s="79">
        <f>IF(O163&gt;=0,AM163, IF(O163=-1,AN163, IF(O163=-2,AO163, IF(O163=-3,AP163, AQ163))))</f>
        <v>15.85</v>
      </c>
      <c r="DB163" s="54">
        <f>IF(C163&gt;0, IF(CV163 &gt;0, CX163, CZ163), IF(CV163&gt;0, CY163, DA163))</f>
        <v>15.85</v>
      </c>
      <c r="DC163" s="43">
        <f>CV163/DB163</f>
        <v>-8.4145532438872017</v>
      </c>
      <c r="DD163" s="44">
        <v>0</v>
      </c>
      <c r="DE163" s="10">
        <f>BQ163*$DD$167</f>
        <v>2.8666259639040992</v>
      </c>
      <c r="DF163" s="30">
        <f>DE163-DD163</f>
        <v>2.8666259639040992</v>
      </c>
      <c r="DG163" s="34">
        <f>DF163*(DF163&lt;&gt;0)</f>
        <v>2.8666259639040992</v>
      </c>
      <c r="DH163" s="21">
        <f>DG163/$DG$164</f>
        <v>6.1948419945025786E-4</v>
      </c>
      <c r="DI163" s="89">
        <f>DH163 * $DF$164</f>
        <v>2.8666259639040992</v>
      </c>
      <c r="DJ163" s="91">
        <f>DB163</f>
        <v>15.85</v>
      </c>
      <c r="DK163" s="43">
        <f>DI163/DJ163</f>
        <v>0.18085968226524285</v>
      </c>
      <c r="DL163" s="16">
        <f>O163</f>
        <v>0</v>
      </c>
      <c r="DM163" s="53">
        <f>CR163+CT163</f>
        <v>1780</v>
      </c>
      <c r="DN163">
        <f>E163/$E$164</f>
        <v>8.0997323345945293E-3</v>
      </c>
      <c r="DO163">
        <f>MAX(0,K163)</f>
        <v>0.88589046720444298</v>
      </c>
      <c r="DP163">
        <f>DO163/$DO$164</f>
        <v>9.6441719039835755E-3</v>
      </c>
      <c r="DQ163">
        <f>DN163*DP163*BF163</f>
        <v>6.2492168808867085E-6</v>
      </c>
      <c r="DR163">
        <f>DQ163/$DQ$164</f>
        <v>1.6750377613427008E-3</v>
      </c>
      <c r="DS163" s="1">
        <f>$DS$166*DR163</f>
        <v>132.92636453696488</v>
      </c>
      <c r="DT163" s="55">
        <v>0</v>
      </c>
      <c r="DU163" s="1">
        <f>DS163-DT163</f>
        <v>132.92636453696488</v>
      </c>
      <c r="DV163">
        <f>DT163/DS163</f>
        <v>0</v>
      </c>
    </row>
    <row r="164" spans="1:126" ht="17" thickBot="1" x14ac:dyDescent="0.25">
      <c r="A164" s="3" t="s">
        <v>11</v>
      </c>
      <c r="B164" s="3">
        <f>AVERAGE(B2:B163)</f>
        <v>0.77160493827160492</v>
      </c>
      <c r="C164" s="3">
        <f>AVERAGE(C2:C163)</f>
        <v>0.75308641975308643</v>
      </c>
      <c r="D164" s="5">
        <f>SUM(D2:D163)</f>
        <v>112.97079317527218</v>
      </c>
      <c r="E164" s="5">
        <f>SUM(E2:E163)</f>
        <v>49.02920682472773</v>
      </c>
      <c r="F164" s="3"/>
      <c r="G164" s="3"/>
      <c r="H164" s="3"/>
      <c r="I164" s="3"/>
      <c r="J164" s="3"/>
      <c r="K164" s="3">
        <f>MIN(K2:K163)</f>
        <v>-0.97697451893804299</v>
      </c>
      <c r="L164" s="3"/>
      <c r="M164" s="3"/>
      <c r="N164" s="3"/>
      <c r="O164" s="84"/>
      <c r="P164" s="67"/>
      <c r="Q164" s="67"/>
      <c r="R164" s="67"/>
      <c r="S164" s="67"/>
      <c r="T164" s="67"/>
      <c r="U164" s="67"/>
      <c r="V164" s="67"/>
      <c r="W164" s="69"/>
      <c r="X164" s="67"/>
      <c r="Y164" s="67"/>
      <c r="Z164" s="67"/>
      <c r="AA164" s="67"/>
      <c r="AB164" s="67"/>
      <c r="AC164" s="67"/>
      <c r="AD164" s="7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88">
        <f>SUM(AS2:AS163)</f>
        <v>146.27192262460508</v>
      </c>
      <c r="AT164" s="3"/>
      <c r="AU164" s="3"/>
      <c r="AV164" s="3"/>
      <c r="AW164" s="3"/>
      <c r="AX164" s="3"/>
      <c r="AY164" s="18">
        <f>MIN(AY2:AY163)</f>
        <v>8.5526163141549191E-2</v>
      </c>
      <c r="AZ164" s="3"/>
      <c r="BA164" s="3"/>
      <c r="BB164" s="3"/>
      <c r="BC164" s="18">
        <f>MIN(BC2:BC163)</f>
        <v>-0.71261264336762919</v>
      </c>
      <c r="BD164" s="3"/>
      <c r="BE164" s="3"/>
      <c r="BF164" s="3"/>
      <c r="BG164" s="3"/>
      <c r="BH164" s="3"/>
      <c r="BI164" s="13">
        <f>SUM(BI2:BI163)</f>
        <v>380.96129930323946</v>
      </c>
      <c r="BJ164" s="13">
        <f>SUM(BJ2:BJ163)</f>
        <v>2598.2726336663063</v>
      </c>
      <c r="BK164" s="13">
        <f>SUM(BK2:BK163)</f>
        <v>3711.9298096859607</v>
      </c>
      <c r="BL164" s="13">
        <f>SUM(BL2:BL163)</f>
        <v>360.54323768066081</v>
      </c>
      <c r="BM164" s="13">
        <f>SUM(BM2:BM163)</f>
        <v>2598.2726336663063</v>
      </c>
      <c r="BN164" s="13">
        <f>SUM(BN2:BN163)</f>
        <v>3577.6478027644794</v>
      </c>
      <c r="BO164" s="3">
        <f>SUM(BO2:BO163)</f>
        <v>0.99999999999999933</v>
      </c>
      <c r="BP164" s="3">
        <f>SUM(BP2:BP163)</f>
        <v>0.99999999999999967</v>
      </c>
      <c r="BQ164" s="3">
        <f>SUM(BQ2:BQ163)</f>
        <v>0.99999999999999967</v>
      </c>
      <c r="BS164" s="1">
        <f>SUM(BS2:BS163)</f>
        <v>114743</v>
      </c>
      <c r="BT164" s="1">
        <f>SUM(BT2:BT163)</f>
        <v>104825.52</v>
      </c>
      <c r="BU164" s="35">
        <f>SUM(BU2:BU163)</f>
        <v>-9917.4800000000378</v>
      </c>
      <c r="BV164" s="95"/>
      <c r="BW164" s="1"/>
      <c r="BX164" s="1"/>
      <c r="BY164" s="1"/>
      <c r="BZ164" s="1"/>
      <c r="CA164" s="1"/>
      <c r="CB164" s="1"/>
      <c r="CC164" s="1"/>
      <c r="CD164">
        <v>1524</v>
      </c>
      <c r="CE164">
        <v>0</v>
      </c>
      <c r="CF164">
        <v>0</v>
      </c>
      <c r="CG164" s="1">
        <f>SUM(CG2:CG163)</f>
        <v>149638</v>
      </c>
      <c r="CH164" s="1">
        <f>SUM(CH2:CH163)</f>
        <v>144666.72000000003</v>
      </c>
      <c r="CI164" s="35">
        <f>SUM(CI2:CI163)</f>
        <v>-4971.2800000000379</v>
      </c>
      <c r="CJ164" s="97"/>
      <c r="CK164" s="1"/>
      <c r="CL164" s="1"/>
      <c r="CM164" s="1"/>
      <c r="CN164" s="1"/>
      <c r="CO164" s="1"/>
      <c r="CP164" s="1"/>
      <c r="CQ164" s="1"/>
      <c r="CR164" s="5">
        <f>SUM(CR2:CR163)</f>
        <v>271609</v>
      </c>
      <c r="CS164" s="5">
        <f>SUM(CS2:CS163)</f>
        <v>256965.11999999979</v>
      </c>
      <c r="CT164" s="1">
        <f>SUM(CT2:CT163)</f>
        <v>7228</v>
      </c>
      <c r="CU164" s="1">
        <f>SUM(CU2:CU163)</f>
        <v>7472.8799999999956</v>
      </c>
      <c r="CV164" s="35">
        <f>SUM(CV2:CV163)</f>
        <v>244.87999999999982</v>
      </c>
      <c r="CW164" s="95"/>
      <c r="CX164" s="1"/>
      <c r="CY164" s="1"/>
      <c r="CZ164" s="1"/>
      <c r="DA164" s="1"/>
      <c r="DB164" s="1"/>
      <c r="DC164" s="1"/>
      <c r="DD164" s="1">
        <f>SUM(DD2:DD163)</f>
        <v>0</v>
      </c>
      <c r="DE164" s="1">
        <f>SUM(DE2:DE163)</f>
        <v>4627.4399999999969</v>
      </c>
      <c r="DF164" s="35">
        <f>SUM(DF2:DF163)</f>
        <v>4627.4399999999969</v>
      </c>
      <c r="DG164" s="1">
        <f>SUM(DG2:DG163)</f>
        <v>4627.4399999999969</v>
      </c>
      <c r="DH164" s="1">
        <f>SUM(DH2:DH163)</f>
        <v>1.0000000000000007</v>
      </c>
      <c r="DI164" s="90">
        <f>SUM(DI2:DI163)</f>
        <v>4627.4399999999969</v>
      </c>
      <c r="DJ164" s="1"/>
      <c r="DK164" s="1"/>
      <c r="DN164">
        <f>SUM(DN2:DN163)</f>
        <v>1.0000000000000009</v>
      </c>
      <c r="DO164">
        <f>SUM(DO2:DO163)</f>
        <v>91.85759814572792</v>
      </c>
      <c r="DP164">
        <f>SUM(DP2:DP163)</f>
        <v>0.99999999999999967</v>
      </c>
      <c r="DQ164">
        <f>SUM(DQ2:DQ163)</f>
        <v>3.7307916424984783E-3</v>
      </c>
      <c r="DR164">
        <f>SUM(DR2:DR163)</f>
        <v>1.0000000000000002</v>
      </c>
    </row>
    <row r="165" spans="1:126" x14ac:dyDescent="0.2">
      <c r="A165" s="7" t="s">
        <v>18</v>
      </c>
      <c r="D165" s="1"/>
      <c r="E165" s="1">
        <f>MEDIAN(E2:E163)</f>
        <v>0.23132241310427451</v>
      </c>
      <c r="H165" s="15"/>
      <c r="K165">
        <f>PERCENTILE(K2:K163, 0.99)</f>
        <v>1.106604576167328</v>
      </c>
      <c r="BE165" t="s">
        <v>113</v>
      </c>
      <c r="BF165" t="s">
        <v>112</v>
      </c>
      <c r="BG165" t="s">
        <v>115</v>
      </c>
      <c r="BS165" s="2" t="s">
        <v>80</v>
      </c>
      <c r="DD165" s="44">
        <v>6427</v>
      </c>
      <c r="DN165" t="s">
        <v>259</v>
      </c>
      <c r="DS165" t="s">
        <v>260</v>
      </c>
    </row>
    <row r="166" spans="1:126" x14ac:dyDescent="0.2">
      <c r="A166" s="8" t="s">
        <v>17</v>
      </c>
      <c r="H166" s="15"/>
      <c r="O166" s="85" t="s">
        <v>62</v>
      </c>
      <c r="BE166" t="s">
        <v>114</v>
      </c>
      <c r="BG166" t="s">
        <v>116</v>
      </c>
      <c r="BJ166" s="12"/>
      <c r="BK166" s="12"/>
      <c r="BL166" s="12"/>
      <c r="BM166" s="12"/>
      <c r="BN166" s="12"/>
      <c r="BO166" s="12"/>
      <c r="BS166" s="2" t="s">
        <v>81</v>
      </c>
      <c r="BU166" s="1" t="e">
        <f>SUM(BU138:CB139BU163)</f>
        <v>#NAME?</v>
      </c>
      <c r="BV166" s="1"/>
      <c r="CC166" t="s">
        <v>242</v>
      </c>
      <c r="CD166" s="44">
        <v>0</v>
      </c>
      <c r="CE166" s="44">
        <v>5891</v>
      </c>
      <c r="CF166" s="44">
        <v>0</v>
      </c>
      <c r="CI166" s="1">
        <f>SUM(CI153:CI163)</f>
        <v>-4154.4136894559033</v>
      </c>
      <c r="CJ166" s="1"/>
      <c r="CL166" s="1">
        <f>CI166+SUM(CI157:CI158)</f>
        <v>-3076.8404090037293</v>
      </c>
      <c r="CV166" s="1">
        <f>SUM(CV141:CV163)</f>
        <v>303.06944421650218</v>
      </c>
      <c r="CW166" s="1"/>
      <c r="DD166" s="48">
        <f>DD164+DD165</f>
        <v>6427</v>
      </c>
      <c r="DN166">
        <v>105376</v>
      </c>
      <c r="DS166">
        <f>$C$164*DN166</f>
        <v>79357.234567901236</v>
      </c>
    </row>
    <row r="167" spans="1:126" x14ac:dyDescent="0.2">
      <c r="A167" t="s">
        <v>23</v>
      </c>
      <c r="C167" s="2" t="s">
        <v>24</v>
      </c>
      <c r="G167" t="s">
        <v>34</v>
      </c>
      <c r="H167">
        <v>0.99</v>
      </c>
      <c r="J167">
        <v>0.01</v>
      </c>
      <c r="O167" s="86">
        <v>0.72</v>
      </c>
      <c r="BG167" t="s">
        <v>117</v>
      </c>
      <c r="BS167" s="2" t="s">
        <v>82</v>
      </c>
      <c r="BU167" s="1"/>
      <c r="BV167" s="1"/>
      <c r="CC167" t="s">
        <v>243</v>
      </c>
      <c r="CF167">
        <f>SUM(CD166:CF166)</f>
        <v>5891</v>
      </c>
      <c r="CG167" t="s">
        <v>48</v>
      </c>
      <c r="DD167">
        <f>DD166*$O$167</f>
        <v>4627.4399999999996</v>
      </c>
    </row>
    <row r="168" spans="1:126" x14ac:dyDescent="0.2">
      <c r="A168" s="4" t="s">
        <v>7</v>
      </c>
      <c r="C168" t="s">
        <v>9</v>
      </c>
      <c r="D168" t="s">
        <v>12</v>
      </c>
      <c r="F168" t="s">
        <v>20</v>
      </c>
      <c r="G168" t="s">
        <v>36</v>
      </c>
      <c r="H168">
        <v>0.99</v>
      </c>
      <c r="I168" t="s">
        <v>37</v>
      </c>
      <c r="J168">
        <v>0.01</v>
      </c>
      <c r="BS168" s="2" t="s">
        <v>83</v>
      </c>
      <c r="BU168" s="1"/>
      <c r="BV168" s="1"/>
      <c r="CG168" t="s">
        <v>49</v>
      </c>
      <c r="DD168" t="s">
        <v>212</v>
      </c>
    </row>
    <row r="169" spans="1:126" x14ac:dyDescent="0.2">
      <c r="A169" s="4" t="s">
        <v>1</v>
      </c>
      <c r="C169">
        <v>200926</v>
      </c>
      <c r="D169" s="1">
        <f>C169*$O$167</f>
        <v>144666.72</v>
      </c>
      <c r="F169">
        <f>D169/C169</f>
        <v>0.72</v>
      </c>
      <c r="G169" t="s">
        <v>38</v>
      </c>
      <c r="H169">
        <v>0.99</v>
      </c>
      <c r="I169" t="s">
        <v>39</v>
      </c>
      <c r="J169">
        <v>0.01</v>
      </c>
      <c r="BS169" s="2" t="s">
        <v>84</v>
      </c>
      <c r="CG169" t="s">
        <v>54</v>
      </c>
      <c r="CH169" t="s">
        <v>66</v>
      </c>
    </row>
    <row r="170" spans="1:126" x14ac:dyDescent="0.2">
      <c r="A170" s="4" t="s">
        <v>8</v>
      </c>
      <c r="C170">
        <v>145591</v>
      </c>
      <c r="D170" s="1">
        <f>C170*$O$167</f>
        <v>104825.51999999999</v>
      </c>
      <c r="F170">
        <f>D170/C170</f>
        <v>0.72</v>
      </c>
      <c r="G170" t="s">
        <v>40</v>
      </c>
      <c r="H170">
        <v>0.98</v>
      </c>
      <c r="I170" t="s">
        <v>35</v>
      </c>
      <c r="J170">
        <v>0.02</v>
      </c>
      <c r="BE170" s="1"/>
      <c r="CG170" s="28" t="s">
        <v>55</v>
      </c>
      <c r="CH170" t="s">
        <v>67</v>
      </c>
    </row>
    <row r="171" spans="1:126" x14ac:dyDescent="0.2">
      <c r="A171" s="4" t="s">
        <v>51</v>
      </c>
      <c r="C171">
        <v>20555</v>
      </c>
      <c r="D171" s="1">
        <f>C171*$O$167</f>
        <v>14799.599999999999</v>
      </c>
      <c r="F171">
        <f>D171/C171</f>
        <v>0.72</v>
      </c>
      <c r="G171" t="s">
        <v>41</v>
      </c>
      <c r="H171">
        <v>0.99</v>
      </c>
      <c r="I171" t="s">
        <v>35</v>
      </c>
      <c r="J171">
        <v>0.01</v>
      </c>
      <c r="BE171" s="1"/>
      <c r="CG171" t="s">
        <v>52</v>
      </c>
      <c r="CH171" t="s">
        <v>63</v>
      </c>
    </row>
    <row r="172" spans="1:126" x14ac:dyDescent="0.2">
      <c r="A172" s="4" t="s">
        <v>72</v>
      </c>
      <c r="C172">
        <v>10379</v>
      </c>
      <c r="D172" s="1">
        <f>C172*$O$167</f>
        <v>7472.88</v>
      </c>
      <c r="F172">
        <f>D172/C172</f>
        <v>0.72</v>
      </c>
      <c r="G172" t="s">
        <v>42</v>
      </c>
      <c r="H172">
        <v>0.99</v>
      </c>
      <c r="I172" t="s">
        <v>35</v>
      </c>
      <c r="J172">
        <v>0.01</v>
      </c>
      <c r="BE172" s="1"/>
      <c r="CG172">
        <v>0</v>
      </c>
      <c r="CH172" s="29"/>
    </row>
    <row r="173" spans="1:126" x14ac:dyDescent="0.2">
      <c r="A173" s="4" t="s">
        <v>9</v>
      </c>
      <c r="C173">
        <f>SUM(C169:C171)</f>
        <v>367072</v>
      </c>
      <c r="D173">
        <f>SUM(D169:D171)</f>
        <v>264291.83999999997</v>
      </c>
      <c r="F173">
        <f>D173/C173</f>
        <v>0.71999999999999986</v>
      </c>
      <c r="H173" s="15"/>
      <c r="BE173" s="1"/>
      <c r="CG173" s="29" t="s">
        <v>53</v>
      </c>
      <c r="CH173" t="s">
        <v>64</v>
      </c>
    </row>
    <row r="174" spans="1:126" x14ac:dyDescent="0.2">
      <c r="A174" s="4" t="s">
        <v>251</v>
      </c>
      <c r="C174">
        <f>0.05*162</f>
        <v>8.1</v>
      </c>
      <c r="H174" s="15"/>
      <c r="BE174" s="1"/>
      <c r="CG174" s="29" t="s">
        <v>57</v>
      </c>
      <c r="CH174" t="s">
        <v>68</v>
      </c>
    </row>
    <row r="175" spans="1:126" x14ac:dyDescent="0.2">
      <c r="H175" s="15"/>
      <c r="BE175" s="1"/>
      <c r="CG175" s="29" t="s">
        <v>56</v>
      </c>
      <c r="CH175" t="s">
        <v>65</v>
      </c>
    </row>
    <row r="176" spans="1:126" x14ac:dyDescent="0.2">
      <c r="BE176" s="1"/>
    </row>
    <row r="177" spans="57:57" x14ac:dyDescent="0.2">
      <c r="BE177" s="1"/>
    </row>
    <row r="178" spans="57:57" x14ac:dyDescent="0.2">
      <c r="BE178" s="1"/>
    </row>
    <row r="179" spans="57:57" x14ac:dyDescent="0.2">
      <c r="BE179" s="1"/>
    </row>
    <row r="180" spans="57:57" x14ac:dyDescent="0.2">
      <c r="BE180" s="1"/>
    </row>
    <row r="181" spans="57:57" x14ac:dyDescent="0.2">
      <c r="BE181" s="1"/>
    </row>
    <row r="182" spans="57:57" x14ac:dyDescent="0.2">
      <c r="BE182" s="1"/>
    </row>
    <row r="183" spans="57:57" x14ac:dyDescent="0.2">
      <c r="BE183" s="1"/>
    </row>
    <row r="184" spans="57:57" x14ac:dyDescent="0.2">
      <c r="BE184" s="1"/>
    </row>
    <row r="185" spans="57:57" x14ac:dyDescent="0.2">
      <c r="BE185" s="1"/>
    </row>
    <row r="186" spans="57:57" x14ac:dyDescent="0.2">
      <c r="BE186" s="1"/>
    </row>
    <row r="187" spans="57:57" x14ac:dyDescent="0.2">
      <c r="BE187" s="1"/>
    </row>
    <row r="188" spans="57:57" x14ac:dyDescent="0.2">
      <c r="BE188" s="1"/>
    </row>
    <row r="189" spans="57:57" x14ac:dyDescent="0.2">
      <c r="BE189" s="1"/>
    </row>
    <row r="190" spans="57:57" x14ac:dyDescent="0.2">
      <c r="BE190" s="1"/>
    </row>
    <row r="191" spans="57:57" x14ac:dyDescent="0.2">
      <c r="BE191" s="1"/>
    </row>
    <row r="192" spans="57:57" x14ac:dyDescent="0.2">
      <c r="BE192" s="1"/>
    </row>
    <row r="193" spans="57:57" x14ac:dyDescent="0.2">
      <c r="BE193" s="1"/>
    </row>
    <row r="194" spans="57:57" x14ac:dyDescent="0.2">
      <c r="BE194" s="1"/>
    </row>
    <row r="195" spans="57:57" x14ac:dyDescent="0.2">
      <c r="BE195" s="1"/>
    </row>
    <row r="196" spans="57:57" x14ac:dyDescent="0.2">
      <c r="BE196" s="1"/>
    </row>
    <row r="197" spans="57:57" x14ac:dyDescent="0.2">
      <c r="BE197" s="1"/>
    </row>
    <row r="198" spans="57:57" x14ac:dyDescent="0.2">
      <c r="BE198" s="1"/>
    </row>
    <row r="199" spans="57:57" x14ac:dyDescent="0.2">
      <c r="BE199" s="1"/>
    </row>
    <row r="200" spans="57:57" x14ac:dyDescent="0.2">
      <c r="BE200" s="1"/>
    </row>
    <row r="201" spans="57:57" x14ac:dyDescent="0.2">
      <c r="BE201" s="1"/>
    </row>
    <row r="202" spans="57:57" x14ac:dyDescent="0.2">
      <c r="BE202" s="1"/>
    </row>
    <row r="203" spans="57:57" x14ac:dyDescent="0.2">
      <c r="BE203" s="1"/>
    </row>
    <row r="204" spans="57:57" x14ac:dyDescent="0.2">
      <c r="BE204" s="1"/>
    </row>
    <row r="205" spans="57:57" x14ac:dyDescent="0.2">
      <c r="BE205" s="1"/>
    </row>
    <row r="206" spans="57:57" x14ac:dyDescent="0.2">
      <c r="BE206" s="1"/>
    </row>
    <row r="207" spans="57:57" x14ac:dyDescent="0.2">
      <c r="BE207" s="1"/>
    </row>
    <row r="208" spans="57:57" x14ac:dyDescent="0.2">
      <c r="BE208" s="1"/>
    </row>
    <row r="209" spans="57:57" x14ac:dyDescent="0.2">
      <c r="BE209" s="1"/>
    </row>
    <row r="210" spans="57:57" x14ac:dyDescent="0.2">
      <c r="BE210" s="1"/>
    </row>
    <row r="211" spans="57:57" x14ac:dyDescent="0.2">
      <c r="BE211" s="1"/>
    </row>
    <row r="212" spans="57:57" x14ac:dyDescent="0.2">
      <c r="BE212" s="1"/>
    </row>
    <row r="213" spans="57:57" x14ac:dyDescent="0.2">
      <c r="BE213" s="1"/>
    </row>
    <row r="214" spans="57:57" x14ac:dyDescent="0.2">
      <c r="BE214" s="1"/>
    </row>
    <row r="215" spans="57:57" x14ac:dyDescent="0.2">
      <c r="BE215" s="1"/>
    </row>
    <row r="216" spans="57:57" x14ac:dyDescent="0.2">
      <c r="BE216" s="1"/>
    </row>
    <row r="217" spans="57:57" x14ac:dyDescent="0.2">
      <c r="BE217" s="1"/>
    </row>
    <row r="218" spans="57:57" x14ac:dyDescent="0.2">
      <c r="BE218" s="1"/>
    </row>
    <row r="219" spans="57:57" x14ac:dyDescent="0.2">
      <c r="BE219" s="1"/>
    </row>
    <row r="220" spans="57:57" x14ac:dyDescent="0.2">
      <c r="BE220" s="1"/>
    </row>
    <row r="221" spans="57:57" x14ac:dyDescent="0.2">
      <c r="BE221" s="1"/>
    </row>
    <row r="222" spans="57:57" x14ac:dyDescent="0.2">
      <c r="BE222" s="1"/>
    </row>
    <row r="223" spans="57:57" x14ac:dyDescent="0.2">
      <c r="BE223" s="1"/>
    </row>
    <row r="224" spans="57:57" x14ac:dyDescent="0.2">
      <c r="BE224" s="1"/>
    </row>
    <row r="225" spans="57:57" x14ac:dyDescent="0.2">
      <c r="BE225" s="1"/>
    </row>
    <row r="226" spans="57:57" x14ac:dyDescent="0.2">
      <c r="BE226" s="1"/>
    </row>
    <row r="227" spans="57:57" x14ac:dyDescent="0.2">
      <c r="BE227" s="1"/>
    </row>
    <row r="228" spans="57:57" x14ac:dyDescent="0.2">
      <c r="BE228" s="1"/>
    </row>
    <row r="229" spans="57:57" x14ac:dyDescent="0.2">
      <c r="BE229" s="1"/>
    </row>
    <row r="230" spans="57:57" x14ac:dyDescent="0.2">
      <c r="BE230" s="1"/>
    </row>
    <row r="231" spans="57:57" x14ac:dyDescent="0.2">
      <c r="BE231" s="1"/>
    </row>
    <row r="232" spans="57:57" x14ac:dyDescent="0.2">
      <c r="BE232" s="1"/>
    </row>
    <row r="233" spans="57:57" x14ac:dyDescent="0.2">
      <c r="BE233" s="1"/>
    </row>
    <row r="234" spans="57:57" x14ac:dyDescent="0.2">
      <c r="BE234" s="1"/>
    </row>
    <row r="235" spans="57:57" x14ac:dyDescent="0.2">
      <c r="BE235" s="1"/>
    </row>
    <row r="236" spans="57:57" x14ac:dyDescent="0.2">
      <c r="BE236" s="1"/>
    </row>
    <row r="237" spans="57:57" x14ac:dyDescent="0.2">
      <c r="BE237" s="1"/>
    </row>
    <row r="238" spans="57:57" x14ac:dyDescent="0.2">
      <c r="BE238" s="1"/>
    </row>
    <row r="239" spans="57:57" x14ac:dyDescent="0.2">
      <c r="BE239" s="1"/>
    </row>
    <row r="240" spans="57:57" x14ac:dyDescent="0.2">
      <c r="BE240" s="1"/>
    </row>
    <row r="241" spans="57:57" x14ac:dyDescent="0.2">
      <c r="BE241" s="1"/>
    </row>
    <row r="242" spans="57:57" x14ac:dyDescent="0.2">
      <c r="BE242" s="1"/>
    </row>
    <row r="243" spans="57:57" x14ac:dyDescent="0.2">
      <c r="BE243" s="1"/>
    </row>
    <row r="244" spans="57:57" x14ac:dyDescent="0.2">
      <c r="BE244" s="1"/>
    </row>
    <row r="245" spans="57:57" x14ac:dyDescent="0.2">
      <c r="BE245" s="1"/>
    </row>
    <row r="246" spans="57:57" x14ac:dyDescent="0.2">
      <c r="BE246" s="1"/>
    </row>
    <row r="247" spans="57:57" x14ac:dyDescent="0.2">
      <c r="BE247" s="1"/>
    </row>
    <row r="248" spans="57:57" x14ac:dyDescent="0.2">
      <c r="BE248" s="1"/>
    </row>
    <row r="249" spans="57:57" x14ac:dyDescent="0.2">
      <c r="BE249" s="1"/>
    </row>
    <row r="250" spans="57:57" x14ac:dyDescent="0.2">
      <c r="BE250" s="1"/>
    </row>
    <row r="251" spans="57:57" x14ac:dyDescent="0.2">
      <c r="BE251" s="1"/>
    </row>
    <row r="252" spans="57:57" x14ac:dyDescent="0.2">
      <c r="BE252" s="1"/>
    </row>
    <row r="253" spans="57:57" x14ac:dyDescent="0.2">
      <c r="BE253" s="1"/>
    </row>
    <row r="254" spans="57:57" x14ac:dyDescent="0.2">
      <c r="BE254" s="1"/>
    </row>
    <row r="255" spans="57:57" x14ac:dyDescent="0.2">
      <c r="BE255" s="1"/>
    </row>
    <row r="256" spans="57:57" x14ac:dyDescent="0.2">
      <c r="BE256" s="1"/>
    </row>
    <row r="257" spans="57:57" x14ac:dyDescent="0.2">
      <c r="BE257" s="1"/>
    </row>
    <row r="258" spans="57:57" x14ac:dyDescent="0.2">
      <c r="BE258" s="1"/>
    </row>
    <row r="259" spans="57:57" x14ac:dyDescent="0.2">
      <c r="BE259" s="1"/>
    </row>
    <row r="260" spans="57:57" x14ac:dyDescent="0.2">
      <c r="BE260" s="1"/>
    </row>
    <row r="261" spans="57:57" x14ac:dyDescent="0.2">
      <c r="BE261" s="1"/>
    </row>
    <row r="262" spans="57:57" x14ac:dyDescent="0.2">
      <c r="BE262" s="1"/>
    </row>
    <row r="263" spans="57:57" x14ac:dyDescent="0.2">
      <c r="BE263" s="1"/>
    </row>
    <row r="264" spans="57:57" x14ac:dyDescent="0.2">
      <c r="BE264" s="1"/>
    </row>
    <row r="265" spans="57:57" x14ac:dyDescent="0.2">
      <c r="BE265" s="1"/>
    </row>
    <row r="266" spans="57:57" x14ac:dyDescent="0.2">
      <c r="BE266" s="1"/>
    </row>
    <row r="267" spans="57:57" x14ac:dyDescent="0.2">
      <c r="BE267" s="1"/>
    </row>
    <row r="268" spans="57:57" x14ac:dyDescent="0.2">
      <c r="BE268" s="1"/>
    </row>
    <row r="269" spans="57:57" x14ac:dyDescent="0.2">
      <c r="BE269" s="1"/>
    </row>
    <row r="270" spans="57:57" x14ac:dyDescent="0.2">
      <c r="BE270" s="1"/>
    </row>
    <row r="271" spans="57:57" x14ac:dyDescent="0.2">
      <c r="BE271" s="1"/>
    </row>
    <row r="272" spans="57:57" x14ac:dyDescent="0.2">
      <c r="BE272" s="1"/>
    </row>
    <row r="273" spans="57:57" x14ac:dyDescent="0.2">
      <c r="BE273" s="1"/>
    </row>
    <row r="274" spans="57:57" x14ac:dyDescent="0.2">
      <c r="BE274" s="1"/>
    </row>
    <row r="275" spans="57:57" x14ac:dyDescent="0.2">
      <c r="BE275" s="1"/>
    </row>
    <row r="276" spans="57:57" x14ac:dyDescent="0.2">
      <c r="BE276" s="1"/>
    </row>
    <row r="277" spans="57:57" x14ac:dyDescent="0.2">
      <c r="BE277" s="1"/>
    </row>
    <row r="278" spans="57:57" x14ac:dyDescent="0.2">
      <c r="BE278" s="1"/>
    </row>
    <row r="279" spans="57:57" x14ac:dyDescent="0.2">
      <c r="BE279" s="1"/>
    </row>
    <row r="280" spans="57:57" x14ac:dyDescent="0.2">
      <c r="BE280" s="1"/>
    </row>
    <row r="281" spans="57:57" x14ac:dyDescent="0.2">
      <c r="BE281" s="1"/>
    </row>
    <row r="282" spans="57:57" x14ac:dyDescent="0.2">
      <c r="BE282" s="1"/>
    </row>
    <row r="283" spans="57:57" x14ac:dyDescent="0.2">
      <c r="BE283" s="1"/>
    </row>
    <row r="284" spans="57:57" x14ac:dyDescent="0.2">
      <c r="BE284" s="1"/>
    </row>
    <row r="285" spans="57:57" x14ac:dyDescent="0.2">
      <c r="BE285" s="1"/>
    </row>
    <row r="286" spans="57:57" x14ac:dyDescent="0.2">
      <c r="BE286" s="1"/>
    </row>
    <row r="287" spans="57:57" x14ac:dyDescent="0.2">
      <c r="BE287" s="1"/>
    </row>
    <row r="288" spans="57:57" x14ac:dyDescent="0.2">
      <c r="BE288" s="1"/>
    </row>
    <row r="289" spans="57:57" x14ac:dyDescent="0.2">
      <c r="BE289" s="1"/>
    </row>
    <row r="290" spans="57:57" x14ac:dyDescent="0.2">
      <c r="BE290" s="1"/>
    </row>
    <row r="291" spans="57:57" x14ac:dyDescent="0.2">
      <c r="BE291" s="1"/>
    </row>
    <row r="292" spans="57:57" x14ac:dyDescent="0.2">
      <c r="BE292" s="1"/>
    </row>
    <row r="293" spans="57:57" x14ac:dyDescent="0.2">
      <c r="BE293" s="1"/>
    </row>
  </sheetData>
  <sortState xmlns:xlrd2="http://schemas.microsoft.com/office/spreadsheetml/2017/richdata2" ref="A2:DV163">
    <sortCondition ref="A2:A163"/>
    <sortCondition descending="1" ref="CW2:CW163"/>
    <sortCondition descending="1" ref="N2:N163"/>
    <sortCondition descending="1" ref="CJ2:CJ163"/>
    <sortCondition descending="1" ref="BV2:BV163"/>
  </sortState>
  <conditionalFormatting sqref="B2:C163">
    <cfRule type="expression" dxfId="48" priority="25">
      <formula>$C2 &lt;&gt; $B2</formula>
    </cfRule>
  </conditionalFormatting>
  <conditionalFormatting sqref="BH2:BH139 BH141:BH163">
    <cfRule type="cellIs" dxfId="47" priority="20" operator="greaterThan">
      <formula>1</formula>
    </cfRule>
  </conditionalFormatting>
  <conditionalFormatting sqref="BR2:BR163 DK2:DL163 DC2:DC163">
    <cfRule type="cellIs" dxfId="46" priority="21" operator="greaterThan">
      <formula>0</formula>
    </cfRule>
    <cfRule type="cellIs" dxfId="45" priority="22" operator="lessThan">
      <formula>0</formula>
    </cfRule>
  </conditionalFormatting>
  <conditionalFormatting sqref="BU2:BV163">
    <cfRule type="colorScale" priority="18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O2:O163 CP2:CP163 CB2:CB163">
    <cfRule type="cellIs" dxfId="44" priority="16" operator="lessThan">
      <formula>0</formula>
    </cfRule>
    <cfRule type="cellIs" dxfId="43" priority="17" operator="greaterThan">
      <formula>0</formula>
    </cfRule>
  </conditionalFormatting>
  <conditionalFormatting sqref="CC2:CC163">
    <cfRule type="cellIs" dxfId="42" priority="15" operator="lessThanOrEqual">
      <formula>0.3333</formula>
    </cfRule>
  </conditionalFormatting>
  <conditionalFormatting sqref="CC2:CC163 CQ2:CQ163">
    <cfRule type="cellIs" dxfId="41" priority="14" operator="greaterThanOrEqual">
      <formula>2</formula>
    </cfRule>
  </conditionalFormatting>
  <conditionalFormatting sqref="BH153">
    <cfRule type="cellIs" dxfId="40" priority="13" operator="greaterThan">
      <formula>1</formula>
    </cfRule>
  </conditionalFormatting>
  <conditionalFormatting sqref="BH12">
    <cfRule type="cellIs" dxfId="39" priority="12" operator="greaterThan">
      <formula>1</formula>
    </cfRule>
  </conditionalFormatting>
  <conditionalFormatting sqref="BH5">
    <cfRule type="cellIs" dxfId="38" priority="11" operator="greaterThan">
      <formula>1</formula>
    </cfRule>
  </conditionalFormatting>
  <conditionalFormatting sqref="BH58">
    <cfRule type="cellIs" dxfId="37" priority="8" operator="greaterThan">
      <formula>1</formula>
    </cfRule>
  </conditionalFormatting>
  <conditionalFormatting sqref="BH95:BH96">
    <cfRule type="cellIs" dxfId="36" priority="7" operator="greaterThan">
      <formula>1</formula>
    </cfRule>
  </conditionalFormatting>
  <conditionalFormatting sqref="BH38">
    <cfRule type="cellIs" dxfId="35" priority="6" operator="greaterThan">
      <formula>1</formula>
    </cfRule>
  </conditionalFormatting>
  <conditionalFormatting sqref="D2:D163">
    <cfRule type="cellIs" dxfId="34" priority="32028" operator="greaterThanOrEqual">
      <formula>$H$172</formula>
    </cfRule>
    <cfRule type="cellIs" dxfId="33" priority="32029" operator="lessThanOrEqual">
      <formula>$J$172</formula>
    </cfRule>
  </conditionalFormatting>
  <conditionalFormatting sqref="J2:J163">
    <cfRule type="cellIs" dxfId="32" priority="32097" operator="greaterThanOrEqual">
      <formula>$H$171</formula>
    </cfRule>
    <cfRule type="cellIs" dxfId="31" priority="32098" operator="lessThanOrEqual">
      <formula>$J$171</formula>
    </cfRule>
  </conditionalFormatting>
  <conditionalFormatting sqref="CV2:CV163">
    <cfRule type="colorScale" priority="3210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163">
    <cfRule type="cellIs" dxfId="30" priority="32103" operator="lessThanOrEqual">
      <formula>$J$169</formula>
    </cfRule>
  </conditionalFormatting>
  <conditionalFormatting sqref="H2:H163">
    <cfRule type="cellIs" dxfId="29" priority="32105" operator="greaterThanOrEqual">
      <formula>$H$169</formula>
    </cfRule>
  </conditionalFormatting>
  <conditionalFormatting sqref="F2:F163">
    <cfRule type="cellIs" dxfId="28" priority="32107" operator="greaterThanOrEqual">
      <formula>$H$167</formula>
    </cfRule>
    <cfRule type="cellIs" dxfId="27" priority="32108" operator="lessThanOrEqual">
      <formula>$J$167</formula>
    </cfRule>
  </conditionalFormatting>
  <conditionalFormatting sqref="I2:I163">
    <cfRule type="cellIs" dxfId="26" priority="32111" operator="lessThanOrEqual">
      <formula>$J$170</formula>
    </cfRule>
    <cfRule type="cellIs" dxfId="25" priority="32112" operator="greaterThanOrEqual">
      <formula>$H$170</formula>
    </cfRule>
  </conditionalFormatting>
  <conditionalFormatting sqref="CI2:CI163">
    <cfRule type="colorScale" priority="3211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DF2:DF163">
    <cfRule type="colorScale" priority="3211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N2:N163">
    <cfRule type="colorScale" priority="4">
      <colorScale>
        <cfvo type="percentile" val="10"/>
        <cfvo type="percentile" val="90"/>
        <color rgb="FF00B050"/>
        <color rgb="FFFF0000"/>
      </colorScale>
    </cfRule>
  </conditionalFormatting>
  <conditionalFormatting sqref="P1:AR1048576">
    <cfRule type="cellIs" dxfId="2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2023-01-28T21:40:25Z</dcterms:modified>
</cp:coreProperties>
</file>